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12.xml" ContentType="application/vnd.openxmlformats-officedocument.spreadsheetml.comments+xml"/>
  <Override PartName="/xl/drawings/drawing14.xml" ContentType="application/vnd.openxmlformats-officedocument.drawing+xml"/>
  <Override PartName="/xl/comments13.xml" ContentType="application/vnd.openxmlformats-officedocument.spreadsheetml.comments+xml"/>
  <Override PartName="/xl/drawings/drawing15.xml" ContentType="application/vnd.openxmlformats-officedocument.drawing+xml"/>
  <Override PartName="/xl/comments14.xml" ContentType="application/vnd.openxmlformats-officedocument.spreadsheetml.comments+xml"/>
  <Override PartName="/xl/drawings/drawing16.xml" ContentType="application/vnd.openxmlformats-officedocument.drawing+xml"/>
  <Override PartName="/xl/comments15.xml" ContentType="application/vnd.openxmlformats-officedocument.spreadsheetml.comments+xml"/>
  <Override PartName="/xl/drawings/drawing17.xml" ContentType="application/vnd.openxmlformats-officedocument.drawing+xml"/>
  <Override PartName="/xl/comments16.xml" ContentType="application/vnd.openxmlformats-officedocument.spreadsheetml.comments+xml"/>
  <Override PartName="/xl/drawings/drawing18.xml" ContentType="application/vnd.openxmlformats-officedocument.drawing+xml"/>
  <Override PartName="/xl/comments17.xml" ContentType="application/vnd.openxmlformats-officedocument.spreadsheetml.comments+xml"/>
  <Override PartName="/xl/drawings/drawing19.xml" ContentType="application/vnd.openxmlformats-officedocument.drawing+xml"/>
  <Override PartName="/xl/comments18.xml" ContentType="application/vnd.openxmlformats-officedocument.spreadsheetml.comments+xml"/>
  <Override PartName="/xl/drawings/drawing20.xml" ContentType="application/vnd.openxmlformats-officedocument.drawing+xml"/>
  <Override PartName="/xl/comments19.xml" ContentType="application/vnd.openxmlformats-officedocument.spreadsheetml.comments+xml"/>
  <Override PartName="/xl/drawings/drawing21.xml" ContentType="application/vnd.openxmlformats-officedocument.drawing+xml"/>
  <Override PartName="/xl/comments20.xml" ContentType="application/vnd.openxmlformats-officedocument.spreadsheetml.comments+xml"/>
  <Override PartName="/xl/drawings/drawing22.xml" ContentType="application/vnd.openxmlformats-officedocument.drawing+xml"/>
  <Override PartName="/xl/comments21.xml" ContentType="application/vnd.openxmlformats-officedocument.spreadsheetml.comments+xml"/>
  <Override PartName="/xl/drawings/drawing23.xml" ContentType="application/vnd.openxmlformats-officedocument.drawing+xml"/>
  <Override PartName="/xl/comments22.xml" ContentType="application/vnd.openxmlformats-officedocument.spreadsheetml.comments+xml"/>
  <Override PartName="/xl/drawings/drawing24.xml" ContentType="application/vnd.openxmlformats-officedocument.drawing+xml"/>
  <Override PartName="/xl/comments23.xml" ContentType="application/vnd.openxmlformats-officedocument.spreadsheetml.comments+xml"/>
  <Override PartName="/xl/drawings/drawing25.xml" ContentType="application/vnd.openxmlformats-officedocument.drawing+xml"/>
  <Override PartName="/xl/comments24.xml" ContentType="application/vnd.openxmlformats-officedocument.spreadsheetml.comments+xml"/>
  <Override PartName="/xl/drawings/drawing26.xml" ContentType="application/vnd.openxmlformats-officedocument.drawing+xml"/>
  <Override PartName="/xl/comments25.xml" ContentType="application/vnd.openxmlformats-officedocument.spreadsheetml.comments+xml"/>
  <Override PartName="/xl/drawings/drawing27.xml" ContentType="application/vnd.openxmlformats-officedocument.drawing+xml"/>
  <Override PartName="/xl/comments26.xml" ContentType="application/vnd.openxmlformats-officedocument.spreadsheetml.comments+xml"/>
  <Override PartName="/xl/drawings/drawing28.xml" ContentType="application/vnd.openxmlformats-officedocument.drawing+xml"/>
  <Override PartName="/xl/comments27.xml" ContentType="application/vnd.openxmlformats-officedocument.spreadsheetml.comments+xml"/>
  <Override PartName="/xl/drawings/drawing29.xml" ContentType="application/vnd.openxmlformats-officedocument.drawing+xml"/>
  <Override PartName="/xl/comments28.xml" ContentType="application/vnd.openxmlformats-officedocument.spreadsheetml.comments+xml"/>
  <Override PartName="/xl/drawings/drawing30.xml" ContentType="application/vnd.openxmlformats-officedocument.drawing+xml"/>
  <Override PartName="/xl/comments29.xml" ContentType="application/vnd.openxmlformats-officedocument.spreadsheetml.comments+xml"/>
  <Override PartName="/xl/drawings/drawing31.xml" ContentType="application/vnd.openxmlformats-officedocument.drawing+xml"/>
  <Override PartName="/xl/comments30.xml" ContentType="application/vnd.openxmlformats-officedocument.spreadsheetml.comments+xml"/>
  <Override PartName="/xl/drawings/drawing32.xml" ContentType="application/vnd.openxmlformats-officedocument.drawing+xml"/>
  <Override PartName="/xl/comments31.xml" ContentType="application/vnd.openxmlformats-officedocument.spreadsheetml.comments+xml"/>
  <Override PartName="/xl/drawings/drawing33.xml" ContentType="application/vnd.openxmlformats-officedocument.drawing+xml"/>
  <Override PartName="/xl/comments32.xml" ContentType="application/vnd.openxmlformats-officedocument.spreadsheetml.comments+xml"/>
  <Override PartName="/xl/drawings/drawing34.xml" ContentType="application/vnd.openxmlformats-officedocument.drawing+xml"/>
  <Override PartName="/xl/comments33.xml" ContentType="application/vnd.openxmlformats-officedocument.spreadsheetml.comments+xml"/>
  <Override PartName="/xl/drawings/drawing35.xml" ContentType="application/vnd.openxmlformats-officedocument.drawing+xml"/>
  <Override PartName="/xl/comments34.xml" ContentType="application/vnd.openxmlformats-officedocument.spreadsheetml.comments+xml"/>
  <Override PartName="/xl/drawings/drawing36.xml" ContentType="application/vnd.openxmlformats-officedocument.drawing+xml"/>
  <Override PartName="/xl/comments35.xml" ContentType="application/vnd.openxmlformats-officedocument.spreadsheetml.comments+xml"/>
  <Override PartName="/xl/drawings/drawing37.xml" ContentType="application/vnd.openxmlformats-officedocument.drawing+xml"/>
  <Override PartName="/xl/comments36.xml" ContentType="application/vnd.openxmlformats-officedocument.spreadsheetml.comments+xml"/>
  <Override PartName="/xl/drawings/drawing38.xml" ContentType="application/vnd.openxmlformats-officedocument.drawing+xml"/>
  <Override PartName="/xl/comments37.xml" ContentType="application/vnd.openxmlformats-officedocument.spreadsheetml.comments+xml"/>
  <Override PartName="/xl/drawings/drawing39.xml" ContentType="application/vnd.openxmlformats-officedocument.drawing+xml"/>
  <Override PartName="/xl/comments38.xml" ContentType="application/vnd.openxmlformats-officedocument.spreadsheetml.comments+xml"/>
  <Override PartName="/xl/drawings/drawing40.xml" ContentType="application/vnd.openxmlformats-officedocument.drawing+xml"/>
  <Override PartName="/xl/comments39.xml" ContentType="application/vnd.openxmlformats-officedocument.spreadsheetml.comments+xml"/>
  <Override PartName="/xl/drawings/drawing41.xml" ContentType="application/vnd.openxmlformats-officedocument.drawing+xml"/>
  <Override PartName="/xl/comments40.xml" ContentType="application/vnd.openxmlformats-officedocument.spreadsheetml.comments+xml"/>
  <Override PartName="/xl/drawings/drawing42.xml" ContentType="application/vnd.openxmlformats-officedocument.drawing+xml"/>
  <Override PartName="/xl/comments41.xml" ContentType="application/vnd.openxmlformats-officedocument.spreadsheetml.comments+xml"/>
  <Override PartName="/xl/drawings/drawing43.xml" ContentType="application/vnd.openxmlformats-officedocument.drawing+xml"/>
  <Override PartName="/xl/comments42.xml" ContentType="application/vnd.openxmlformats-officedocument.spreadsheetml.comments+xml"/>
  <Override PartName="/xl/drawings/drawing44.xml" ContentType="application/vnd.openxmlformats-officedocument.drawing+xml"/>
  <Override PartName="/xl/comments43.xml" ContentType="application/vnd.openxmlformats-officedocument.spreadsheetml.comments+xml"/>
  <Override PartName="/xl/drawings/drawing45.xml" ContentType="application/vnd.openxmlformats-officedocument.drawing+xml"/>
  <Override PartName="/xl/comments44.xml" ContentType="application/vnd.openxmlformats-officedocument.spreadsheetml.comments+xml"/>
  <Override PartName="/xl/drawings/drawing46.xml" ContentType="application/vnd.openxmlformats-officedocument.drawing+xml"/>
  <Override PartName="/xl/comments45.xml" ContentType="application/vnd.openxmlformats-officedocument.spreadsheetml.comments+xml"/>
  <Override PartName="/xl/drawings/drawing47.xml" ContentType="application/vnd.openxmlformats-officedocument.drawing+xml"/>
  <Override PartName="/xl/comments46.xml" ContentType="application/vnd.openxmlformats-officedocument.spreadsheetml.comments+xml"/>
  <Override PartName="/xl/drawings/drawing48.xml" ContentType="application/vnd.openxmlformats-officedocument.drawing+xml"/>
  <Override PartName="/xl/comments47.xml" ContentType="application/vnd.openxmlformats-officedocument.spreadsheetml.comments+xml"/>
  <Override PartName="/xl/drawings/drawing49.xml" ContentType="application/vnd.openxmlformats-officedocument.drawing+xml"/>
  <Override PartName="/xl/comments48.xml" ContentType="application/vnd.openxmlformats-officedocument.spreadsheetml.comments+xml"/>
  <Override PartName="/xl/drawings/drawing50.xml" ContentType="application/vnd.openxmlformats-officedocument.drawing+xml"/>
  <Override PartName="/xl/comments49.xml" ContentType="application/vnd.openxmlformats-officedocument.spreadsheetml.comments+xml"/>
  <Override PartName="/xl/drawings/drawing51.xml" ContentType="application/vnd.openxmlformats-officedocument.drawing+xml"/>
  <Override PartName="/xl/comments50.xml" ContentType="application/vnd.openxmlformats-officedocument.spreadsheetml.comments+xml"/>
  <Override PartName="/xl/drawings/drawing52.xml" ContentType="application/vnd.openxmlformats-officedocument.drawing+xml"/>
  <Override PartName="/xl/comments51.xml" ContentType="application/vnd.openxmlformats-officedocument.spreadsheetml.comments+xml"/>
  <Override PartName="/xl/drawings/drawing53.xml" ContentType="application/vnd.openxmlformats-officedocument.drawing+xml"/>
  <Override PartName="/xl/comments52.xml" ContentType="application/vnd.openxmlformats-officedocument.spreadsheetml.comments+xml"/>
  <Override PartName="/xl/drawings/drawing54.xml" ContentType="application/vnd.openxmlformats-officedocument.drawing+xml"/>
  <Override PartName="/xl/comments53.xml" ContentType="application/vnd.openxmlformats-officedocument.spreadsheetml.comments+xml"/>
  <Override PartName="/xl/drawings/drawing55.xml" ContentType="application/vnd.openxmlformats-officedocument.drawing+xml"/>
  <Override PartName="/xl/comments54.xml" ContentType="application/vnd.openxmlformats-officedocument.spreadsheetml.comments+xml"/>
  <Override PartName="/xl/drawings/drawing56.xml" ContentType="application/vnd.openxmlformats-officedocument.drawing+xml"/>
  <Override PartName="/xl/comments55.xml" ContentType="application/vnd.openxmlformats-officedocument.spreadsheetml.comments+xml"/>
  <Override PartName="/xl/drawings/drawing57.xml" ContentType="application/vnd.openxmlformats-officedocument.drawing+xml"/>
  <Override PartName="/xl/comments56.xml" ContentType="application/vnd.openxmlformats-officedocument.spreadsheetml.comments+xml"/>
  <Override PartName="/xl/drawings/drawing58.xml" ContentType="application/vnd.openxmlformats-officedocument.drawing+xml"/>
  <Override PartName="/xl/comments57.xml" ContentType="application/vnd.openxmlformats-officedocument.spreadsheetml.comments+xml"/>
  <Override PartName="/xl/drawings/drawing59.xml" ContentType="application/vnd.openxmlformats-officedocument.drawing+xml"/>
  <Override PartName="/xl/comments58.xml" ContentType="application/vnd.openxmlformats-officedocument.spreadsheetml.comments+xml"/>
  <Override PartName="/xl/drawings/drawing60.xml" ContentType="application/vnd.openxmlformats-officedocument.drawing+xml"/>
  <Override PartName="/xl/comments59.xml" ContentType="application/vnd.openxmlformats-officedocument.spreadsheetml.comments+xml"/>
  <Override PartName="/xl/drawings/drawing61.xml" ContentType="application/vnd.openxmlformats-officedocument.drawing+xml"/>
  <Override PartName="/xl/comments60.xml" ContentType="application/vnd.openxmlformats-officedocument.spreadsheetml.comments+xml"/>
  <Override PartName="/xl/drawings/drawing62.xml" ContentType="application/vnd.openxmlformats-officedocument.drawing+xml"/>
  <Override PartName="/xl/comments61.xml" ContentType="application/vnd.openxmlformats-officedocument.spreadsheetml.comments+xml"/>
  <Override PartName="/xl/drawings/drawing63.xml" ContentType="application/vnd.openxmlformats-officedocument.drawing+xml"/>
  <Override PartName="/xl/comments62.xml" ContentType="application/vnd.openxmlformats-officedocument.spreadsheetml.comments+xml"/>
  <Override PartName="/xl/drawings/drawing64.xml" ContentType="application/vnd.openxmlformats-officedocument.drawing+xml"/>
  <Override PartName="/xl/comments63.xml" ContentType="application/vnd.openxmlformats-officedocument.spreadsheetml.comments+xml"/>
  <Override PartName="/xl/drawings/drawing65.xml" ContentType="application/vnd.openxmlformats-officedocument.drawing+xml"/>
  <Override PartName="/xl/comments64.xml" ContentType="application/vnd.openxmlformats-officedocument.spreadsheetml.comments+xml"/>
  <Override PartName="/xl/drawings/drawing66.xml" ContentType="application/vnd.openxmlformats-officedocument.drawing+xml"/>
  <Override PartName="/xl/comments65.xml" ContentType="application/vnd.openxmlformats-officedocument.spreadsheetml.comments+xml"/>
  <Override PartName="/xl/drawings/drawing67.xml" ContentType="application/vnd.openxmlformats-officedocument.drawing+xml"/>
  <Override PartName="/xl/comments66.xml" ContentType="application/vnd.openxmlformats-officedocument.spreadsheetml.comments+xml"/>
  <Override PartName="/xl/drawings/drawing68.xml" ContentType="application/vnd.openxmlformats-officedocument.drawing+xml"/>
  <Override PartName="/xl/comments67.xml" ContentType="application/vnd.openxmlformats-officedocument.spreadsheetml.comments+xml"/>
  <Override PartName="/xl/drawings/drawing69.xml" ContentType="application/vnd.openxmlformats-officedocument.drawing+xml"/>
  <Override PartName="/xl/comments68.xml" ContentType="application/vnd.openxmlformats-officedocument.spreadsheetml.comments+xml"/>
  <Override PartName="/xl/drawings/drawing70.xml" ContentType="application/vnd.openxmlformats-officedocument.drawing+xml"/>
  <Override PartName="/xl/comments69.xml" ContentType="application/vnd.openxmlformats-officedocument.spreadsheetml.comments+xml"/>
  <Override PartName="/xl/drawings/drawing71.xml" ContentType="application/vnd.openxmlformats-officedocument.drawing+xml"/>
  <Override PartName="/xl/comments70.xml" ContentType="application/vnd.openxmlformats-officedocument.spreadsheetml.comments+xml"/>
  <Override PartName="/xl/drawings/drawing72.xml" ContentType="application/vnd.openxmlformats-officedocument.drawing+xml"/>
  <Override PartName="/xl/comments71.xml" ContentType="application/vnd.openxmlformats-officedocument.spreadsheetml.comments+xml"/>
  <Override PartName="/xl/drawings/drawing73.xml" ContentType="application/vnd.openxmlformats-officedocument.drawing+xml"/>
  <Override PartName="/xl/comments72.xml" ContentType="application/vnd.openxmlformats-officedocument.spreadsheetml.comments+xml"/>
  <Override PartName="/xl/drawings/drawing74.xml" ContentType="application/vnd.openxmlformats-officedocument.drawing+xml"/>
  <Override PartName="/xl/comments73.xml" ContentType="application/vnd.openxmlformats-officedocument.spreadsheetml.comments+xml"/>
  <Override PartName="/xl/drawings/drawing75.xml" ContentType="application/vnd.openxmlformats-officedocument.drawing+xml"/>
  <Override PartName="/xl/comments74.xml" ContentType="application/vnd.openxmlformats-officedocument.spreadsheetml.comments+xml"/>
  <Override PartName="/xl/drawings/drawing76.xml" ContentType="application/vnd.openxmlformats-officedocument.drawing+xml"/>
  <Override PartName="/xl/comments75.xml" ContentType="application/vnd.openxmlformats-officedocument.spreadsheetml.comments+xml"/>
  <Override PartName="/xl/drawings/drawing77.xml" ContentType="application/vnd.openxmlformats-officedocument.drawing+xml"/>
  <Override PartName="/xl/comments76.xml" ContentType="application/vnd.openxmlformats-officedocument.spreadsheetml.comments+xml"/>
  <Override PartName="/xl/drawings/drawing78.xml" ContentType="application/vnd.openxmlformats-officedocument.drawing+xml"/>
  <Override PartName="/xl/comments77.xml" ContentType="application/vnd.openxmlformats-officedocument.spreadsheetml.comments+xml"/>
  <Override PartName="/xl/drawings/drawing79.xml" ContentType="application/vnd.openxmlformats-officedocument.drawing+xml"/>
  <Override PartName="/xl/comments78.xml" ContentType="application/vnd.openxmlformats-officedocument.spreadsheetml.comments+xml"/>
  <Override PartName="/xl/drawings/drawing80.xml" ContentType="application/vnd.openxmlformats-officedocument.drawing+xml"/>
  <Override PartName="/xl/comments79.xml" ContentType="application/vnd.openxmlformats-officedocument.spreadsheetml.comments+xml"/>
  <Override PartName="/xl/drawings/drawing81.xml" ContentType="application/vnd.openxmlformats-officedocument.drawing+xml"/>
  <Override PartName="/xl/comments80.xml" ContentType="application/vnd.openxmlformats-officedocument.spreadsheetml.comments+xml"/>
  <Override PartName="/xl/drawings/drawing82.xml" ContentType="application/vnd.openxmlformats-officedocument.drawing+xml"/>
  <Override PartName="/xl/comments81.xml" ContentType="application/vnd.openxmlformats-officedocument.spreadsheetml.comments+xml"/>
  <Override PartName="/xl/drawings/drawing83.xml" ContentType="application/vnd.openxmlformats-officedocument.drawing+xml"/>
  <Override PartName="/xl/comments82.xml" ContentType="application/vnd.openxmlformats-officedocument.spreadsheetml.comments+xml"/>
  <Override PartName="/xl/drawings/drawing84.xml" ContentType="application/vnd.openxmlformats-officedocument.drawing+xml"/>
  <Override PartName="/xl/comments83.xml" ContentType="application/vnd.openxmlformats-officedocument.spreadsheetml.comments+xml"/>
  <Override PartName="/xl/drawings/drawing85.xml" ContentType="application/vnd.openxmlformats-officedocument.drawing+xml"/>
  <Override PartName="/xl/comments84.xml" ContentType="application/vnd.openxmlformats-officedocument.spreadsheetml.comments+xml"/>
  <Override PartName="/xl/drawings/drawing86.xml" ContentType="application/vnd.openxmlformats-officedocument.drawing+xml"/>
  <Override PartName="/xl/comments85.xml" ContentType="application/vnd.openxmlformats-officedocument.spreadsheetml.comments+xml"/>
  <Override PartName="/xl/drawings/drawing87.xml" ContentType="application/vnd.openxmlformats-officedocument.drawing+xml"/>
  <Override PartName="/xl/comments86.xml" ContentType="application/vnd.openxmlformats-officedocument.spreadsheetml.comments+xml"/>
  <Override PartName="/xl/drawings/drawing88.xml" ContentType="application/vnd.openxmlformats-officedocument.drawing+xml"/>
  <Override PartName="/xl/comments87.xml" ContentType="application/vnd.openxmlformats-officedocument.spreadsheetml.comments+xml"/>
  <Override PartName="/xl/drawings/drawing89.xml" ContentType="application/vnd.openxmlformats-officedocument.drawing+xml"/>
  <Override PartName="/xl/comments88.xml" ContentType="application/vnd.openxmlformats-officedocument.spreadsheetml.comments+xml"/>
  <Override PartName="/xl/drawings/drawing90.xml" ContentType="application/vnd.openxmlformats-officedocument.drawing+xml"/>
  <Override PartName="/xl/comments89.xml" ContentType="application/vnd.openxmlformats-officedocument.spreadsheetml.comments+xml"/>
  <Override PartName="/xl/drawings/drawing91.xml" ContentType="application/vnd.openxmlformats-officedocument.drawing+xml"/>
  <Override PartName="/xl/comments90.xml" ContentType="application/vnd.openxmlformats-officedocument.spreadsheetml.comments+xml"/>
  <Override PartName="/xl/drawings/drawing92.xml" ContentType="application/vnd.openxmlformats-officedocument.drawing+xml"/>
  <Override PartName="/xl/comments91.xml" ContentType="application/vnd.openxmlformats-officedocument.spreadsheetml.comments+xml"/>
  <Override PartName="/xl/drawings/drawing93.xml" ContentType="application/vnd.openxmlformats-officedocument.drawing+xml"/>
  <Override PartName="/xl/comments92.xml" ContentType="application/vnd.openxmlformats-officedocument.spreadsheetml.comments+xml"/>
  <Override PartName="/xl/drawings/drawing94.xml" ContentType="application/vnd.openxmlformats-officedocument.drawing+xml"/>
  <Override PartName="/xl/comments93.xml" ContentType="application/vnd.openxmlformats-officedocument.spreadsheetml.comments+xml"/>
  <Override PartName="/xl/drawings/drawing95.xml" ContentType="application/vnd.openxmlformats-officedocument.drawing+xml"/>
  <Override PartName="/xl/comments94.xml" ContentType="application/vnd.openxmlformats-officedocument.spreadsheetml.comments+xml"/>
  <Override PartName="/xl/drawings/drawing96.xml" ContentType="application/vnd.openxmlformats-officedocument.drawing+xml"/>
  <Override PartName="/xl/comments95.xml" ContentType="application/vnd.openxmlformats-officedocument.spreadsheetml.comments+xml"/>
  <Override PartName="/xl/drawings/drawing97.xml" ContentType="application/vnd.openxmlformats-officedocument.drawing+xml"/>
  <Override PartName="/xl/comments96.xml" ContentType="application/vnd.openxmlformats-officedocument.spreadsheetml.comments+xml"/>
  <Override PartName="/xl/drawings/drawing98.xml" ContentType="application/vnd.openxmlformats-officedocument.drawing+xml"/>
  <Override PartName="/xl/comments97.xml" ContentType="application/vnd.openxmlformats-officedocument.spreadsheetml.comments+xml"/>
  <Override PartName="/xl/drawings/drawing99.xml" ContentType="application/vnd.openxmlformats-officedocument.drawing+xml"/>
  <Override PartName="/xl/comments98.xml" ContentType="application/vnd.openxmlformats-officedocument.spreadsheetml.comments+xml"/>
  <Override PartName="/xl/drawings/drawing100.xml" ContentType="application/vnd.openxmlformats-officedocument.drawing+xml"/>
  <Override PartName="/xl/comments99.xml" ContentType="application/vnd.openxmlformats-officedocument.spreadsheetml.comments+xml"/>
  <Override PartName="/xl/drawings/drawing101.xml" ContentType="application/vnd.openxmlformats-officedocument.drawing+xml"/>
  <Override PartName="/xl/comments100.xml" ContentType="application/vnd.openxmlformats-officedocument.spreadsheetml.comments+xml"/>
  <Override PartName="/xl/drawings/drawing102.xml" ContentType="application/vnd.openxmlformats-officedocument.drawing+xml"/>
  <Override PartName="/xl/comments101.xml" ContentType="application/vnd.openxmlformats-officedocument.spreadsheetml.comments+xml"/>
  <Override PartName="/xl/drawings/drawing103.xml" ContentType="application/vnd.openxmlformats-officedocument.drawing+xml"/>
  <Override PartName="/xl/comments102.xml" ContentType="application/vnd.openxmlformats-officedocument.spreadsheetml.comments+xml"/>
  <Override PartName="/xl/drawings/drawing104.xml" ContentType="application/vnd.openxmlformats-officedocument.drawing+xml"/>
  <Override PartName="/xl/comments103.xml" ContentType="application/vnd.openxmlformats-officedocument.spreadsheetml.comments+xml"/>
  <Override PartName="/xl/drawings/drawing105.xml" ContentType="application/vnd.openxmlformats-officedocument.drawing+xml"/>
  <Override PartName="/xl/comments104.xml" ContentType="application/vnd.openxmlformats-officedocument.spreadsheetml.comments+xml"/>
  <Override PartName="/xl/drawings/drawing106.xml" ContentType="application/vnd.openxmlformats-officedocument.drawing+xml"/>
  <Override PartName="/xl/comments105.xml" ContentType="application/vnd.openxmlformats-officedocument.spreadsheetml.comments+xml"/>
  <Override PartName="/xl/drawings/drawing107.xml" ContentType="application/vnd.openxmlformats-officedocument.drawing+xml"/>
  <Override PartName="/xl/comments106.xml" ContentType="application/vnd.openxmlformats-officedocument.spreadsheetml.comments+xml"/>
  <Override PartName="/xl/drawings/drawing108.xml" ContentType="application/vnd.openxmlformats-officedocument.drawing+xml"/>
  <Override PartName="/xl/comments107.xml" ContentType="application/vnd.openxmlformats-officedocument.spreadsheetml.comments+xml"/>
  <Override PartName="/xl/drawings/drawing109.xml" ContentType="application/vnd.openxmlformats-officedocument.drawing+xml"/>
  <Override PartName="/xl/comments108.xml" ContentType="application/vnd.openxmlformats-officedocument.spreadsheetml.comments+xml"/>
  <Override PartName="/xl/drawings/drawing110.xml" ContentType="application/vnd.openxmlformats-officedocument.drawing+xml"/>
  <Override PartName="/xl/comments109.xml" ContentType="application/vnd.openxmlformats-officedocument.spreadsheetml.comments+xml"/>
  <Override PartName="/xl/drawings/drawing111.xml" ContentType="application/vnd.openxmlformats-officedocument.drawing+xml"/>
  <Override PartName="/xl/comments110.xml" ContentType="application/vnd.openxmlformats-officedocument.spreadsheetml.comments+xml"/>
  <Override PartName="/xl/drawings/drawing112.xml" ContentType="application/vnd.openxmlformats-officedocument.drawing+xml"/>
  <Override PartName="/xl/comments111.xml" ContentType="application/vnd.openxmlformats-officedocument.spreadsheetml.comments+xml"/>
  <Override PartName="/xl/drawings/drawing113.xml" ContentType="application/vnd.openxmlformats-officedocument.drawing+xml"/>
  <Override PartName="/xl/comments112.xml" ContentType="application/vnd.openxmlformats-officedocument.spreadsheetml.comments+xml"/>
  <Override PartName="/xl/drawings/drawing114.xml" ContentType="application/vnd.openxmlformats-officedocument.drawing+xml"/>
  <Override PartName="/xl/comments113.xml" ContentType="application/vnd.openxmlformats-officedocument.spreadsheetml.comments+xml"/>
  <Override PartName="/xl/drawings/drawing115.xml" ContentType="application/vnd.openxmlformats-officedocument.drawing+xml"/>
  <Override PartName="/xl/comments114.xml" ContentType="application/vnd.openxmlformats-officedocument.spreadsheetml.comments+xml"/>
  <Override PartName="/xl/drawings/drawing116.xml" ContentType="application/vnd.openxmlformats-officedocument.drawing+xml"/>
  <Override PartName="/xl/comments115.xml" ContentType="application/vnd.openxmlformats-officedocument.spreadsheetml.comments+xml"/>
  <Override PartName="/xl/drawings/drawing117.xml" ContentType="application/vnd.openxmlformats-officedocument.drawing+xml"/>
  <Override PartName="/xl/comments116.xml" ContentType="application/vnd.openxmlformats-officedocument.spreadsheetml.comments+xml"/>
  <Override PartName="/xl/drawings/drawing118.xml" ContentType="application/vnd.openxmlformats-officedocument.drawing+xml"/>
  <Override PartName="/xl/comments117.xml" ContentType="application/vnd.openxmlformats-officedocument.spreadsheetml.comments+xml"/>
  <Override PartName="/xl/drawings/drawing119.xml" ContentType="application/vnd.openxmlformats-officedocument.drawing+xml"/>
  <Override PartName="/xl/comments118.xml" ContentType="application/vnd.openxmlformats-officedocument.spreadsheetml.comments+xml"/>
  <Override PartName="/xl/drawings/drawing120.xml" ContentType="application/vnd.openxmlformats-officedocument.drawing+xml"/>
  <Override PartName="/xl/comments119.xml" ContentType="application/vnd.openxmlformats-officedocument.spreadsheetml.comments+xml"/>
  <Override PartName="/xl/drawings/drawing121.xml" ContentType="application/vnd.openxmlformats-officedocument.drawing+xml"/>
  <Override PartName="/xl/comments120.xml" ContentType="application/vnd.openxmlformats-officedocument.spreadsheetml.comments+xml"/>
  <Override PartName="/xl/drawings/drawing122.xml" ContentType="application/vnd.openxmlformats-officedocument.drawing+xml"/>
  <Override PartName="/xl/comments121.xml" ContentType="application/vnd.openxmlformats-officedocument.spreadsheetml.comments+xml"/>
  <Override PartName="/xl/drawings/drawing123.xml" ContentType="application/vnd.openxmlformats-officedocument.drawing+xml"/>
  <Override PartName="/xl/comments122.xml" ContentType="application/vnd.openxmlformats-officedocument.spreadsheetml.comments+xml"/>
  <Override PartName="/xl/drawings/drawing124.xml" ContentType="application/vnd.openxmlformats-officedocument.drawing+xml"/>
  <Override PartName="/xl/comments123.xml" ContentType="application/vnd.openxmlformats-officedocument.spreadsheetml.comments+xml"/>
  <Override PartName="/xl/drawings/drawing125.xml" ContentType="application/vnd.openxmlformats-officedocument.drawing+xml"/>
  <Override PartName="/xl/comments124.xml" ContentType="application/vnd.openxmlformats-officedocument.spreadsheetml.comments+xml"/>
  <Override PartName="/xl/drawings/drawing126.xml" ContentType="application/vnd.openxmlformats-officedocument.drawing+xml"/>
  <Override PartName="/xl/comments125.xml" ContentType="application/vnd.openxmlformats-officedocument.spreadsheetml.comments+xml"/>
  <Override PartName="/xl/drawings/drawing127.xml" ContentType="application/vnd.openxmlformats-officedocument.drawing+xml"/>
  <Override PartName="/xl/comments126.xml" ContentType="application/vnd.openxmlformats-officedocument.spreadsheetml.comments+xml"/>
  <Override PartName="/xl/drawings/drawing128.xml" ContentType="application/vnd.openxmlformats-officedocument.drawing+xml"/>
  <Override PartName="/xl/comments127.xml" ContentType="application/vnd.openxmlformats-officedocument.spreadsheetml.comments+xml"/>
  <Override PartName="/xl/drawings/drawing129.xml" ContentType="application/vnd.openxmlformats-officedocument.drawing+xml"/>
  <Override PartName="/xl/comments128.xml" ContentType="application/vnd.openxmlformats-officedocument.spreadsheetml.comments+xml"/>
  <Override PartName="/xl/drawings/drawing130.xml" ContentType="application/vnd.openxmlformats-officedocument.drawing+xml"/>
  <Override PartName="/xl/comments129.xml" ContentType="application/vnd.openxmlformats-officedocument.spreadsheetml.comments+xml"/>
  <Override PartName="/xl/drawings/drawing131.xml" ContentType="application/vnd.openxmlformats-officedocument.drawing+xml"/>
  <Override PartName="/xl/comments130.xml" ContentType="application/vnd.openxmlformats-officedocument.spreadsheetml.comments+xml"/>
  <Override PartName="/xl/drawings/drawing132.xml" ContentType="application/vnd.openxmlformats-officedocument.drawing+xml"/>
  <Override PartName="/xl/comments131.xml" ContentType="application/vnd.openxmlformats-officedocument.spreadsheetml.comments+xml"/>
  <Override PartName="/xl/drawings/drawing133.xml" ContentType="application/vnd.openxmlformats-officedocument.drawing+xml"/>
  <Override PartName="/xl/comments132.xml" ContentType="application/vnd.openxmlformats-officedocument.spreadsheetml.comments+xml"/>
  <Override PartName="/xl/drawings/drawing134.xml" ContentType="application/vnd.openxmlformats-officedocument.drawing+xml"/>
  <Override PartName="/xl/comments133.xml" ContentType="application/vnd.openxmlformats-officedocument.spreadsheetml.comments+xml"/>
  <Override PartName="/xl/drawings/drawing135.xml" ContentType="application/vnd.openxmlformats-officedocument.drawing+xml"/>
  <Override PartName="/xl/comments134.xml" ContentType="application/vnd.openxmlformats-officedocument.spreadsheetml.comments+xml"/>
  <Override PartName="/xl/drawings/drawing136.xml" ContentType="application/vnd.openxmlformats-officedocument.drawing+xml"/>
  <Override PartName="/xl/comments135.xml" ContentType="application/vnd.openxmlformats-officedocument.spreadsheetml.comments+xml"/>
  <Override PartName="/xl/drawings/drawing137.xml" ContentType="application/vnd.openxmlformats-officedocument.drawing+xml"/>
  <Override PartName="/xl/comments136.xml" ContentType="application/vnd.openxmlformats-officedocument.spreadsheetml.comments+xml"/>
  <Override PartName="/xl/drawings/drawing138.xml" ContentType="application/vnd.openxmlformats-officedocument.drawing+xml"/>
  <Override PartName="/xl/comments137.xml" ContentType="application/vnd.openxmlformats-officedocument.spreadsheetml.comments+xml"/>
  <Override PartName="/xl/drawings/drawing139.xml" ContentType="application/vnd.openxmlformats-officedocument.drawing+xml"/>
  <Override PartName="/xl/comments138.xml" ContentType="application/vnd.openxmlformats-officedocument.spreadsheetml.comments+xml"/>
  <Override PartName="/xl/drawings/drawing140.xml" ContentType="application/vnd.openxmlformats-officedocument.drawing+xml"/>
  <Override PartName="/xl/comments139.xml" ContentType="application/vnd.openxmlformats-officedocument.spreadsheetml.comments+xml"/>
  <Override PartName="/xl/drawings/drawing141.xml" ContentType="application/vnd.openxmlformats-officedocument.drawing+xml"/>
  <Override PartName="/xl/comments140.xml" ContentType="application/vnd.openxmlformats-officedocument.spreadsheetml.comments+xml"/>
  <Override PartName="/xl/drawings/drawing142.xml" ContentType="application/vnd.openxmlformats-officedocument.drawing+xml"/>
  <Override PartName="/xl/comments141.xml" ContentType="application/vnd.openxmlformats-officedocument.spreadsheetml.comments+xml"/>
  <Override PartName="/xl/drawings/drawing143.xml" ContentType="application/vnd.openxmlformats-officedocument.drawing+xml"/>
  <Override PartName="/xl/comments142.xml" ContentType="application/vnd.openxmlformats-officedocument.spreadsheetml.comments+xml"/>
  <Override PartName="/xl/drawings/drawing144.xml" ContentType="application/vnd.openxmlformats-officedocument.drawing+xml"/>
  <Override PartName="/xl/comments143.xml" ContentType="application/vnd.openxmlformats-officedocument.spreadsheetml.comments+xml"/>
  <Override PartName="/xl/drawings/drawing145.xml" ContentType="application/vnd.openxmlformats-officedocument.drawing+xml"/>
  <Override PartName="/xl/comments144.xml" ContentType="application/vnd.openxmlformats-officedocument.spreadsheetml.comments+xml"/>
  <Override PartName="/xl/drawings/drawing146.xml" ContentType="application/vnd.openxmlformats-officedocument.drawing+xml"/>
  <Override PartName="/xl/comments145.xml" ContentType="application/vnd.openxmlformats-officedocument.spreadsheetml.comments+xml"/>
  <Override PartName="/xl/drawings/drawing147.xml" ContentType="application/vnd.openxmlformats-officedocument.drawing+xml"/>
  <Override PartName="/xl/comments146.xml" ContentType="application/vnd.openxmlformats-officedocument.spreadsheetml.comments+xml"/>
  <Override PartName="/xl/drawings/drawing148.xml" ContentType="application/vnd.openxmlformats-officedocument.drawing+xml"/>
  <Override PartName="/xl/comments147.xml" ContentType="application/vnd.openxmlformats-officedocument.spreadsheetml.comments+xml"/>
  <Override PartName="/xl/drawings/drawing149.xml" ContentType="application/vnd.openxmlformats-officedocument.drawing+xml"/>
  <Override PartName="/xl/comments148.xml" ContentType="application/vnd.openxmlformats-officedocument.spreadsheetml.comments+xml"/>
  <Override PartName="/xl/drawings/drawing150.xml" ContentType="application/vnd.openxmlformats-officedocument.drawing+xml"/>
  <Override PartName="/xl/comments149.xml" ContentType="application/vnd.openxmlformats-officedocument.spreadsheetml.comments+xml"/>
  <Override PartName="/xl/drawings/drawing151.xml" ContentType="application/vnd.openxmlformats-officedocument.drawing+xml"/>
  <Override PartName="/xl/comments150.xml" ContentType="application/vnd.openxmlformats-officedocument.spreadsheetml.comments+xml"/>
  <Override PartName="/xl/drawings/drawing152.xml" ContentType="application/vnd.openxmlformats-officedocument.drawing+xml"/>
  <Override PartName="/xl/comments151.xml" ContentType="application/vnd.openxmlformats-officedocument.spreadsheetml.comments+xml"/>
  <Override PartName="/xl/drawings/drawing153.xml" ContentType="application/vnd.openxmlformats-officedocument.drawing+xml"/>
  <Override PartName="/xl/comments152.xml" ContentType="application/vnd.openxmlformats-officedocument.spreadsheetml.comments+xml"/>
  <Override PartName="/xl/drawings/drawing154.xml" ContentType="application/vnd.openxmlformats-officedocument.drawing+xml"/>
  <Override PartName="/xl/comments15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5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kunbb\OneDrive\기본\바탕 화면\데이터분석 자동화\Master Data File\합쳐진파일\New\Excel\"/>
    </mc:Choice>
  </mc:AlternateContent>
  <xr:revisionPtr revIDLastSave="0" documentId="8_{35A7C423-69C9-4ABE-852D-14969E666C15}" xr6:coauthVersionLast="47" xr6:coauthVersionMax="47" xr10:uidLastSave="{00000000-0000-0000-0000-000000000000}"/>
  <bookViews>
    <workbookView xWindow="28680" yWindow="-1740" windowWidth="29040" windowHeight="15720" tabRatio="922" firstSheet="2" activeTab="3" xr2:uid="{A9DF8C84-3D83-4156-99B7-018E3FEC5C44}"/>
  </bookViews>
  <sheets>
    <sheet name="경쟁사 가격분석" sheetId="253" state="hidden" r:id="rId1"/>
    <sheet name="Competitor Price Analysis" sheetId="397" state="hidden" r:id="rId2"/>
    <sheet name="BI_Honey Garlic(5pc) (2)" sheetId="519" r:id="rId3"/>
    <sheet name="BI_Soy Garlic(5pc) (2)" sheetId="520" r:id="rId4"/>
    <sheet name="BI_Galbi(5pc) (2)" sheetId="521" r:id="rId5"/>
    <sheet name="BI_Hot Galbi (5pc) (2)" sheetId="522" r:id="rId6"/>
    <sheet name="BI_Gangjeong (5pc) (2)" sheetId="523" r:id="rId7"/>
    <sheet name="BI_Gangnam Style(5pc) (2)" sheetId="524" r:id="rId8"/>
    <sheet name="BI_Caribbean (5pc) (2)" sheetId="525" r:id="rId9"/>
    <sheet name="BI_Mala Hot(5pc) (2)" sheetId="526" r:id="rId10"/>
    <sheet name="BI_Creamy Onion(5pc) (2)" sheetId="527" r:id="rId11"/>
    <sheet name="BI_Creamy Jalapeno(5pc) (2)" sheetId="528" r:id="rId12"/>
    <sheet name="BI_Cheesling(5pc) (2)" sheetId="529" r:id="rId13"/>
    <sheet name="Honduras(Total Final)" sheetId="228" r:id="rId14"/>
    <sheet name="Chicken Sales Unit Configur" sheetId="250" r:id="rId15"/>
    <sheet name="Master" sheetId="1" r:id="rId16"/>
    <sheet name="Prep" sheetId="107" r:id="rId17"/>
    <sheet name="BI_Golden Fried(2pcs)" sheetId="513" r:id="rId18"/>
    <sheet name="BI_Golden Fried(3pc)" sheetId="261" r:id="rId19"/>
    <sheet name="BI_Golden Fried(5pc)" sheetId="514" r:id="rId20"/>
    <sheet name="BI_Classic(2pc)" sheetId="516" r:id="rId21"/>
    <sheet name="BI_Classic(3pc)" sheetId="515" r:id="rId22"/>
    <sheet name="BI_Classic(5pc)" sheetId="289" r:id="rId23"/>
    <sheet name="BI_Secret (2pc)" sheetId="518" r:id="rId24"/>
    <sheet name="BI_Secret (3pc)" sheetId="517" r:id="rId25"/>
    <sheet name="BI_Secret (5pc)" sheetId="265" r:id="rId26"/>
    <sheet name="BI_Hot Spicy(5pc)" sheetId="269" r:id="rId27"/>
    <sheet name="BI_Honey Garlic(5pc)" sheetId="273" r:id="rId28"/>
    <sheet name="BI_Soy Garlic(5pc)" sheetId="283" r:id="rId29"/>
    <sheet name="BI_Galbi(5pc)" sheetId="298" r:id="rId30"/>
    <sheet name="BI_Hot Galbi (5pc)" sheetId="303" r:id="rId31"/>
    <sheet name="BI_Gangjeong (5pc)" sheetId="313" r:id="rId32"/>
    <sheet name="BI_Gangnam Style(5pc)" sheetId="401" r:id="rId33"/>
    <sheet name="BI_Caribbean (5pc)" sheetId="398" r:id="rId34"/>
    <sheet name="BI_Mala Hot(5pc)" sheetId="403" r:id="rId35"/>
    <sheet name="BI_Creamy Onion(5pc)" sheetId="405" r:id="rId36"/>
    <sheet name="BI_Creamy Jalapeno(5pc)" sheetId="407" r:id="rId37"/>
    <sheet name="BI_Cheesling(5pc)" sheetId="318" r:id="rId38"/>
    <sheet name="BL_Golden Fried(10pc)" sheetId="409" r:id="rId39"/>
    <sheet name="BL_Golden Fried(20pc)" sheetId="410" r:id="rId40"/>
    <sheet name="BL_Classic(10pc)" sheetId="411" r:id="rId41"/>
    <sheet name="BL_Classic(20pc)" sheetId="412" r:id="rId42"/>
    <sheet name="Golden Fried Tender(10pc)" sheetId="511" r:id="rId43"/>
    <sheet name="Golden Fried Tender(20pc)" sheetId="512" r:id="rId44"/>
    <sheet name="BL_Secret (10pc)" sheetId="413" r:id="rId45"/>
    <sheet name="BL_Secret (20pc)" sheetId="414" r:id="rId46"/>
    <sheet name="BL_Hot Spicy(10pc)" sheetId="415" r:id="rId47"/>
    <sheet name="BL_Hot Spicy (20pc)" sheetId="416" r:id="rId48"/>
    <sheet name="BL_Honey Garlic(10pc)" sheetId="417" r:id="rId49"/>
    <sheet name="BL_Honey Garlic(20pc)" sheetId="418" r:id="rId50"/>
    <sheet name="BL_Soy Garlic(10pc)" sheetId="419" r:id="rId51"/>
    <sheet name="BL_Soy Garlic(20pc)" sheetId="420" r:id="rId52"/>
    <sheet name="BL_Galbi(10pc)" sheetId="421" r:id="rId53"/>
    <sheet name="BL_Galbi (20pc)" sheetId="422" r:id="rId54"/>
    <sheet name="BL_Hot Galbi (10pc)" sheetId="423" r:id="rId55"/>
    <sheet name="BL_Hot Galbi (20pc)" sheetId="424" r:id="rId56"/>
    <sheet name="BL_Gangjeong (10pc)" sheetId="427" r:id="rId57"/>
    <sheet name="BL_Gangjeong (20pc)" sheetId="428" r:id="rId58"/>
    <sheet name="BL_Gangnam Style (10pc)" sheetId="431" r:id="rId59"/>
    <sheet name="BL_Gangnam Style(20pc)" sheetId="432" r:id="rId60"/>
    <sheet name="BL_Caribbean (10pc)" sheetId="429" r:id="rId61"/>
    <sheet name="BL_Caribbean(20pc)" sheetId="430" r:id="rId62"/>
    <sheet name="BL_Mala Hot(10pc)" sheetId="433" r:id="rId63"/>
    <sheet name="BL_Mala Hot(20pc)" sheetId="434" r:id="rId64"/>
    <sheet name="BL_Creamy Onion (10pc)" sheetId="437" r:id="rId65"/>
    <sheet name="BL_Creamy Onion (20pc)" sheetId="438" r:id="rId66"/>
    <sheet name="BL_Creamy Jalapeno (10pc)" sheetId="439" r:id="rId67"/>
    <sheet name="BL_Creamy Jalapeno(20pc)" sheetId="440" r:id="rId68"/>
    <sheet name="BL_Cheesling(10pc)" sheetId="435" r:id="rId69"/>
    <sheet name="BL_Cheesling(20pc)" sheetId="436" r:id="rId70"/>
    <sheet name="Wing_Golden Fried(10pc)" sheetId="441" r:id="rId71"/>
    <sheet name="Wing_Golden Fried(20pc)" sheetId="442" r:id="rId72"/>
    <sheet name="Wing_Classic(10pc)" sheetId="443" r:id="rId73"/>
    <sheet name="Wing_Classic(20pc)" sheetId="444" r:id="rId74"/>
    <sheet name="Wing_Secret (10pc)" sheetId="445" r:id="rId75"/>
    <sheet name="Wing_Secret (20pc)" sheetId="446" r:id="rId76"/>
    <sheet name="Wing_Hot Spicy(10pc)" sheetId="447" r:id="rId77"/>
    <sheet name="Wing_Hot Spicy (20pc)" sheetId="448" r:id="rId78"/>
    <sheet name="Wing_Honey Garlic(10pc)" sheetId="449" r:id="rId79"/>
    <sheet name="Wing_Honey Garlic(20pc)" sheetId="450" r:id="rId80"/>
    <sheet name="Wing_Soy Garlic(10pc)" sheetId="451" r:id="rId81"/>
    <sheet name="Wing_Soy Garlic(20pc)" sheetId="452" r:id="rId82"/>
    <sheet name="Wing_Galbi(10pc)" sheetId="453" r:id="rId83"/>
    <sheet name="Wing_Galbi (20pc)" sheetId="454" r:id="rId84"/>
    <sheet name="Wing_Hot Galbi (10pc)" sheetId="455" r:id="rId85"/>
    <sheet name="Wing_Hot Galbi (20pc)" sheetId="456" r:id="rId86"/>
    <sheet name="Wing_Gangjeong (10pc)" sheetId="459" r:id="rId87"/>
    <sheet name="Wing_Gangjeong (20pc)" sheetId="460" r:id="rId88"/>
    <sheet name="Wing_Gangnam Style (10pc)" sheetId="463" r:id="rId89"/>
    <sheet name="Wing_Gangnam Style(20pc)" sheetId="464" r:id="rId90"/>
    <sheet name="Wing_Caribbean (10pc)" sheetId="461" r:id="rId91"/>
    <sheet name="Wing_Caribbean(20pc)" sheetId="462" r:id="rId92"/>
    <sheet name="Wing_Mala Hot(10pc)" sheetId="465" r:id="rId93"/>
    <sheet name="Wing_Mala Hot(20pc)" sheetId="466" r:id="rId94"/>
    <sheet name="Wing_Creamy Onion (10pc)" sheetId="469" r:id="rId95"/>
    <sheet name="Wing_Creamy Onion (20pc)" sheetId="470" r:id="rId96"/>
    <sheet name="Wing_Creamy Jalapeno (10pc)" sheetId="471" r:id="rId97"/>
    <sheet name="Wing_Creamy Jalapeno(20pc)" sheetId="472" r:id="rId98"/>
    <sheet name="Wing_Cheesling(10pc)" sheetId="467" r:id="rId99"/>
    <sheet name="Wing_Cheesling(20pc)" sheetId="468" r:id="rId100"/>
    <sheet name="BL_UFO Chicken" sheetId="473" r:id="rId101"/>
    <sheet name="Wing_UFO Chicken" sheetId="474" r:id="rId102"/>
    <sheet name="BI_Grilled_Jamaican" sheetId="475" r:id="rId103"/>
    <sheet name="BI_Grilled_Soy" sheetId="479" r:id="rId104"/>
    <sheet name="BI_Grilled_Spicy" sheetId="482" r:id="rId105"/>
    <sheet name="Wing_Grilled_Jamaican" sheetId="478" r:id="rId106"/>
    <sheet name="Wing_Grilled_Soy" sheetId="481" r:id="rId107"/>
    <sheet name="Wing_Grilled_Spicy" sheetId="484" r:id="rId108"/>
    <sheet name="BL_Grilled_Jamaican" sheetId="477" r:id="rId109"/>
    <sheet name="BL_Grilled_Soy" sheetId="480" r:id="rId110"/>
    <sheet name="BL_Grilled_Spicy" sheetId="483" r:id="rId111"/>
    <sheet name="Fried Chicken Ricebowl(Soy)" sheetId="206" r:id="rId112"/>
    <sheet name="Fried Chicken Ricebowl(Hot)" sheetId="381" r:id="rId113"/>
    <sheet name="Fried Chicken Ricebowl(Secret)" sheetId="382" r:id="rId114"/>
    <sheet name="Fried Chicken Ricebowl(Jamaican" sheetId="485" r:id="rId115"/>
    <sheet name="Fried Chicken Saladbowl(Soy)" sheetId="486" r:id="rId116"/>
    <sheet name="Fried Chicken Saladbowl(Hot)" sheetId="487" r:id="rId117"/>
    <sheet name="Fried Chicken Saladbowl(Secret)" sheetId="488" r:id="rId118"/>
    <sheet name="Fried Chicken Salabowl(Jamaican" sheetId="489" r:id="rId119"/>
    <sheet name="Grilled Chicken Ricebowl(Soy)" sheetId="491" r:id="rId120"/>
    <sheet name="Grilled Chicken Ricebowl(Hot)" sheetId="492" r:id="rId121"/>
    <sheet name="Grilled Chicken Ricebowl(Secret" sheetId="493" r:id="rId122"/>
    <sheet name="Grilled Chicken Ricebowl(Jamaic" sheetId="494" r:id="rId123"/>
    <sheet name="Grill Chicken Saladbowl(Soy)" sheetId="495" r:id="rId124"/>
    <sheet name="Grilled Chicken Saladbowl(Hot)" sheetId="496" r:id="rId125"/>
    <sheet name="Grill Chicken Saladbowl(Secret)" sheetId="497" r:id="rId126"/>
    <sheet name="Grilled Chicken Salabowl(Jama" sheetId="498" r:id="rId127"/>
    <sheet name="The Secret RiceBowl" sheetId="499" r:id="rId128"/>
    <sheet name="Island Greens Rice Bowl" sheetId="500" r:id="rId129"/>
    <sheet name="Teriyaki Crunch Rice Bowl" sheetId="501" r:id="rId130"/>
    <sheet name="Fried Chicken Meal" sheetId="502" r:id="rId131"/>
    <sheet name="Grilled Chicken Meal" sheetId="503" r:id="rId132"/>
    <sheet name="Ddeok-Bokki" sheetId="216" r:id="rId133"/>
    <sheet name="Ddeok-Bokki_Cheese" sheetId="383" r:id="rId134"/>
    <sheet name="Rose Ddeok-Bokki " sheetId="217" r:id="rId135"/>
    <sheet name="Rose Ddeok-Bokki_Cheese" sheetId="384" r:id="rId136"/>
    <sheet name="bb.q Salad" sheetId="504" r:id="rId137"/>
    <sheet name="French Fries" sheetId="226" r:id="rId138"/>
    <sheet name="Secret Fries" sheetId="505" r:id="rId139"/>
    <sheet name="Soy Garlic Fries" sheetId="506" r:id="rId140"/>
    <sheet name="Hot Spicy Fries" sheetId="507" r:id="rId141"/>
    <sheet name="Cheesling Fries" sheetId="508" r:id="rId142"/>
    <sheet name="Cheesstick" sheetId="207" r:id="rId143"/>
    <sheet name="Onion Rings" sheetId="205" r:id="rId144"/>
    <sheet name="Coleslaw" sheetId="208" r:id="rId145"/>
    <sheet name="Steamed Rice" sheetId="227" r:id="rId146"/>
    <sheet name="Side Sampler" sheetId="509" r:id="rId147"/>
    <sheet name="Soy Mayo" sheetId="387" r:id="rId148"/>
    <sheet name="Spicy Mayo" sheetId="388" r:id="rId149"/>
    <sheet name="Mala Mayo" sheetId="386" r:id="rId150"/>
    <sheet name="Jamaican Mayo" sheetId="510" r:id="rId151"/>
    <sheet name="Extra Sauce(Secret)" sheetId="389" r:id="rId152"/>
    <sheet name="Extra Sauce (Hot)" sheetId="390" r:id="rId153"/>
    <sheet name="Extra Sauce (Honey)" sheetId="391" r:id="rId154"/>
    <sheet name="Extra Sauce (Soy)" sheetId="392" r:id="rId155"/>
    <sheet name="Extra Sauce (GangJeong)" sheetId="393" r:id="rId156"/>
    <sheet name="Extra Sauce (Mala)" sheetId="394" r:id="rId157"/>
    <sheet name="Extra Sauce (Galbi)" sheetId="395" r:id="rId158"/>
    <sheet name="Extra Sauce (Hot Galbi)" sheetId="396" r:id="rId159"/>
  </sheets>
  <definedNames>
    <definedName name="crp" localSheetId="136">IF(AND(#REF!="© 2011 Spreadsheet123 Ltd. All rights reserved",#REF!="Small Business Templates by Spreadsheet123.com"),1,0)</definedName>
    <definedName name="crp" localSheetId="102">IF(AND(#REF!="© 2011 Spreadsheet123 Ltd. All rights reserved",#REF!="Small Business Templates by Spreadsheet123.com"),1,0)</definedName>
    <definedName name="crp" localSheetId="103">IF(AND(#REF!="© 2011 Spreadsheet123 Ltd. All rights reserved",#REF!="Small Business Templates by Spreadsheet123.com"),1,0)</definedName>
    <definedName name="crp" localSheetId="104">IF(AND(#REF!="© 2011 Spreadsheet123 Ltd. All rights reserved",#REF!="Small Business Templates by Spreadsheet123.com"),1,0)</definedName>
    <definedName name="crp" localSheetId="108">IF(AND(#REF!="© 2011 Spreadsheet123 Ltd. All rights reserved",#REF!="Small Business Templates by Spreadsheet123.com"),1,0)</definedName>
    <definedName name="crp" localSheetId="109">IF(AND(#REF!="© 2011 Spreadsheet123 Ltd. All rights reserved",#REF!="Small Business Templates by Spreadsheet123.com"),1,0)</definedName>
    <definedName name="crp" localSheetId="110">IF(AND(#REF!="© 2011 Spreadsheet123 Ltd. All rights reserved",#REF!="Small Business Templates by Spreadsheet123.com"),1,0)</definedName>
    <definedName name="crp" localSheetId="100">IF(AND(#REF!="© 2011 Spreadsheet123 Ltd. All rights reserved",#REF!="Small Business Templates by Spreadsheet123.com"),1,0)</definedName>
    <definedName name="crp" localSheetId="141">IF(AND(#REF!="© 2011 Spreadsheet123 Ltd. All rights reserved",#REF!="Small Business Templates by Spreadsheet123.com"),1,0)</definedName>
    <definedName name="crp" localSheetId="142">IF(AND(#REF!="© 2011 Spreadsheet123 Ltd. All rights reserved",#REF!="Small Business Templates by Spreadsheet123.com"),1,0)</definedName>
    <definedName name="crp" localSheetId="144">IF(AND(#REF!="© 2011 Spreadsheet123 Ltd. All rights reserved",#REF!="Small Business Templates by Spreadsheet123.com"),1,0)</definedName>
    <definedName name="crp" localSheetId="1">#REF!</definedName>
    <definedName name="crp" localSheetId="132">IF(AND(#REF!="© 2011 Spreadsheet123 Ltd. All rights reserved",#REF!="Small Business Templates by Spreadsheet123.com"),1,0)</definedName>
    <definedName name="crp" localSheetId="133">IF(AND(#REF!="© 2011 Spreadsheet123 Ltd. All rights reserved",#REF!="Small Business Templates by Spreadsheet123.com"),1,0)</definedName>
    <definedName name="crp" localSheetId="157">IF(AND(#REF!="© 2011 Spreadsheet123 Ltd. All rights reserved",#REF!="Small Business Templates by Spreadsheet123.com"),1,0)</definedName>
    <definedName name="crp" localSheetId="155">IF(AND(#REF!="© 2011 Spreadsheet123 Ltd. All rights reserved",#REF!="Small Business Templates by Spreadsheet123.com"),1,0)</definedName>
    <definedName name="crp" localSheetId="153">IF(AND(#REF!="© 2011 Spreadsheet123 Ltd. All rights reserved",#REF!="Small Business Templates by Spreadsheet123.com"),1,0)</definedName>
    <definedName name="crp" localSheetId="158">IF(AND(#REF!="© 2011 Spreadsheet123 Ltd. All rights reserved",#REF!="Small Business Templates by Spreadsheet123.com"),1,0)</definedName>
    <definedName name="crp" localSheetId="152">IF(AND(#REF!="© 2011 Spreadsheet123 Ltd. All rights reserved",#REF!="Small Business Templates by Spreadsheet123.com"),1,0)</definedName>
    <definedName name="crp" localSheetId="156">IF(AND(#REF!="© 2011 Spreadsheet123 Ltd. All rights reserved",#REF!="Small Business Templates by Spreadsheet123.com"),1,0)</definedName>
    <definedName name="crp" localSheetId="154">IF(AND(#REF!="© 2011 Spreadsheet123 Ltd. All rights reserved",#REF!="Small Business Templates by Spreadsheet123.com"),1,0)</definedName>
    <definedName name="crp" localSheetId="151">IF(AND(#REF!="© 2011 Spreadsheet123 Ltd. All rights reserved",#REF!="Small Business Templates by Spreadsheet123.com"),1,0)</definedName>
    <definedName name="crp" localSheetId="137">IF(AND(#REF!="© 2011 Spreadsheet123 Ltd. All rights reserved",#REF!="Small Business Templates by Spreadsheet123.com"),1,0)</definedName>
    <definedName name="crp" localSheetId="130">IF(AND(#REF!="© 2011 Spreadsheet123 Ltd. All rights reserved",#REF!="Small Business Templates by Spreadsheet123.com"),1,0)</definedName>
    <definedName name="crp" localSheetId="112">IF(AND(#REF!="© 2011 Spreadsheet123 Ltd. All rights reserved",#REF!="Small Business Templates by Spreadsheet123.com"),1,0)</definedName>
    <definedName name="crp" localSheetId="114">IF(AND(#REF!="© 2011 Spreadsheet123 Ltd. All rights reserved",#REF!="Small Business Templates by Spreadsheet123.com"),1,0)</definedName>
    <definedName name="crp" localSheetId="113">IF(AND(#REF!="© 2011 Spreadsheet123 Ltd. All rights reserved",#REF!="Small Business Templates by Spreadsheet123.com"),1,0)</definedName>
    <definedName name="crp" localSheetId="111">IF(AND(#REF!="© 2011 Spreadsheet123 Ltd. All rights reserved",#REF!="Small Business Templates by Spreadsheet123.com"),1,0)</definedName>
    <definedName name="crp" localSheetId="118">IF(AND(#REF!="© 2011 Spreadsheet123 Ltd. All rights reserved",#REF!="Small Business Templates by Spreadsheet123.com"),1,0)</definedName>
    <definedName name="crp" localSheetId="116">IF(AND(#REF!="© 2011 Spreadsheet123 Ltd. All rights reserved",#REF!="Small Business Templates by Spreadsheet123.com"),1,0)</definedName>
    <definedName name="crp" localSheetId="117">IF(AND(#REF!="© 2011 Spreadsheet123 Ltd. All rights reserved",#REF!="Small Business Templates by Spreadsheet123.com"),1,0)</definedName>
    <definedName name="crp" localSheetId="115">IF(AND(#REF!="© 2011 Spreadsheet123 Ltd. All rights reserved",#REF!="Small Business Templates by Spreadsheet123.com"),1,0)</definedName>
    <definedName name="crp" localSheetId="125">IF(AND(#REF!="© 2011 Spreadsheet123 Ltd. All rights reserved",#REF!="Small Business Templates by Spreadsheet123.com"),1,0)</definedName>
    <definedName name="crp" localSheetId="123">IF(AND(#REF!="© 2011 Spreadsheet123 Ltd. All rights reserved",#REF!="Small Business Templates by Spreadsheet123.com"),1,0)</definedName>
    <definedName name="crp" localSheetId="131">IF(AND(#REF!="© 2011 Spreadsheet123 Ltd. All rights reserved",#REF!="Small Business Templates by Spreadsheet123.com"),1,0)</definedName>
    <definedName name="crp" localSheetId="120">IF(AND(#REF!="© 2011 Spreadsheet123 Ltd. All rights reserved",#REF!="Small Business Templates by Spreadsheet123.com"),1,0)</definedName>
    <definedName name="crp" localSheetId="122">IF(AND(#REF!="© 2011 Spreadsheet123 Ltd. All rights reserved",#REF!="Small Business Templates by Spreadsheet123.com"),1,0)</definedName>
    <definedName name="crp" localSheetId="121">IF(AND(#REF!="© 2011 Spreadsheet123 Ltd. All rights reserved",#REF!="Small Business Templates by Spreadsheet123.com"),1,0)</definedName>
    <definedName name="crp" localSheetId="119">IF(AND(#REF!="© 2011 Spreadsheet123 Ltd. All rights reserved",#REF!="Small Business Templates by Spreadsheet123.com"),1,0)</definedName>
    <definedName name="crp" localSheetId="126">IF(AND(#REF!="© 2011 Spreadsheet123 Ltd. All rights reserved",#REF!="Small Business Templates by Spreadsheet123.com"),1,0)</definedName>
    <definedName name="crp" localSheetId="124">IF(AND(#REF!="© 2011 Spreadsheet123 Ltd. All rights reserved",#REF!="Small Business Templates by Spreadsheet123.com"),1,0)</definedName>
    <definedName name="crp" localSheetId="140">IF(AND(#REF!="© 2011 Spreadsheet123 Ltd. All rights reserved",#REF!="Small Business Templates by Spreadsheet123.com"),1,0)</definedName>
    <definedName name="crp" localSheetId="128">IF(AND(#REF!="© 2011 Spreadsheet123 Ltd. All rights reserved",#REF!="Small Business Templates by Spreadsheet123.com"),1,0)</definedName>
    <definedName name="crp" localSheetId="150">IF(AND(#REF!="© 2011 Spreadsheet123 Ltd. All rights reserved",#REF!="Small Business Templates by Spreadsheet123.com"),1,0)</definedName>
    <definedName name="crp" localSheetId="149">IF(AND(#REF!="© 2011 Spreadsheet123 Ltd. All rights reserved",#REF!="Small Business Templates by Spreadsheet123.com"),1,0)</definedName>
    <definedName name="crp" localSheetId="143">IF(AND(#REF!="© 2011 Spreadsheet123 Ltd. All rights reserved",#REF!="Small Business Templates by Spreadsheet123.com"),1,0)</definedName>
    <definedName name="crp" localSheetId="134">IF(AND(#REF!="© 2011 Spreadsheet123 Ltd. All rights reserved",#REF!="Small Business Templates by Spreadsheet123.com"),1,0)</definedName>
    <definedName name="crp" localSheetId="135">IF(AND(#REF!="© 2011 Spreadsheet123 Ltd. All rights reserved",#REF!="Small Business Templates by Spreadsheet123.com"),1,0)</definedName>
    <definedName name="crp" localSheetId="138">IF(AND(#REF!="© 2011 Spreadsheet123 Ltd. All rights reserved",#REF!="Small Business Templates by Spreadsheet123.com"),1,0)</definedName>
    <definedName name="crp" localSheetId="146">IF(AND(#REF!="© 2011 Spreadsheet123 Ltd. All rights reserved",#REF!="Small Business Templates by Spreadsheet123.com"),1,0)</definedName>
    <definedName name="crp" localSheetId="139">IF(AND(#REF!="© 2011 Spreadsheet123 Ltd. All rights reserved",#REF!="Small Business Templates by Spreadsheet123.com"),1,0)</definedName>
    <definedName name="crp" localSheetId="147">IF(AND(#REF!="© 2011 Spreadsheet123 Ltd. All rights reserved",#REF!="Small Business Templates by Spreadsheet123.com"),1,0)</definedName>
    <definedName name="crp" localSheetId="148">IF(AND(#REF!="© 2011 Spreadsheet123 Ltd. All rights reserved",#REF!="Small Business Templates by Spreadsheet123.com"),1,0)</definedName>
    <definedName name="crp" localSheetId="145">IF(AND(#REF!="© 2011 Spreadsheet123 Ltd. All rights reserved",#REF!="Small Business Templates by Spreadsheet123.com"),1,0)</definedName>
    <definedName name="crp" localSheetId="129">IF(AND(#REF!="© 2011 Spreadsheet123 Ltd. All rights reserved",#REF!="Small Business Templates by Spreadsheet123.com"),1,0)</definedName>
    <definedName name="crp" localSheetId="127">IF(AND(#REF!="© 2011 Spreadsheet123 Ltd. All rights reserved",#REF!="Small Business Templates by Spreadsheet123.com"),1,0)</definedName>
    <definedName name="crp" localSheetId="105">IF(AND(#REF!="© 2011 Spreadsheet123 Ltd. All rights reserved",#REF!="Small Business Templates by Spreadsheet123.com"),1,0)</definedName>
    <definedName name="crp" localSheetId="106">IF(AND(#REF!="© 2011 Spreadsheet123 Ltd. All rights reserved",#REF!="Small Business Templates by Spreadsheet123.com"),1,0)</definedName>
    <definedName name="crp" localSheetId="107">IF(AND(#REF!="© 2011 Spreadsheet123 Ltd. All rights reserved",#REF!="Small Business Templates by Spreadsheet123.com"),1,0)</definedName>
    <definedName name="crp" localSheetId="101">IF(AND(#REF!="© 2011 Spreadsheet123 Ltd. All rights reserved",#REF!="Small Business Templates by Spreadsheet123.com"),1,0)</definedName>
    <definedName name="crp" localSheetId="0">#REF!</definedName>
    <definedName name="crp">IF(AND(#REF!="© 2011 Spreadsheet123 Ltd. All rights reserved",#REF!="Small Business Templates by Spreadsheet123.com"),1,0)</definedName>
    <definedName name="Help" localSheetId="136">#REF!</definedName>
    <definedName name="Help" localSheetId="102">#REF!</definedName>
    <definedName name="Help" localSheetId="103">#REF!</definedName>
    <definedName name="Help" localSheetId="104">#REF!</definedName>
    <definedName name="Help" localSheetId="108">#REF!</definedName>
    <definedName name="Help" localSheetId="109">#REF!</definedName>
    <definedName name="Help" localSheetId="110">#REF!</definedName>
    <definedName name="Help" localSheetId="100">#REF!</definedName>
    <definedName name="Help" localSheetId="141">#REF!</definedName>
    <definedName name="Help" localSheetId="142">#REF!</definedName>
    <definedName name="Help" localSheetId="144">#REF!</definedName>
    <definedName name="Help" localSheetId="132">#REF!</definedName>
    <definedName name="Help" localSheetId="133">#REF!</definedName>
    <definedName name="Help" localSheetId="157">#REF!</definedName>
    <definedName name="Help" localSheetId="155">#REF!</definedName>
    <definedName name="Help" localSheetId="153">#REF!</definedName>
    <definedName name="Help" localSheetId="158">#REF!</definedName>
    <definedName name="Help" localSheetId="152">#REF!</definedName>
    <definedName name="Help" localSheetId="156">#REF!</definedName>
    <definedName name="Help" localSheetId="154">#REF!</definedName>
    <definedName name="Help" localSheetId="151">#REF!</definedName>
    <definedName name="Help" localSheetId="137">#REF!</definedName>
    <definedName name="Help" localSheetId="130">#REF!</definedName>
    <definedName name="Help" localSheetId="112">#REF!</definedName>
    <definedName name="Help" localSheetId="114">#REF!</definedName>
    <definedName name="Help" localSheetId="113">#REF!</definedName>
    <definedName name="Help" localSheetId="111">#REF!</definedName>
    <definedName name="Help" localSheetId="118">#REF!</definedName>
    <definedName name="Help" localSheetId="116">#REF!</definedName>
    <definedName name="Help" localSheetId="117">#REF!</definedName>
    <definedName name="Help" localSheetId="115">#REF!</definedName>
    <definedName name="Help" localSheetId="125">#REF!</definedName>
    <definedName name="Help" localSheetId="123">#REF!</definedName>
    <definedName name="Help" localSheetId="131">#REF!</definedName>
    <definedName name="Help" localSheetId="120">#REF!</definedName>
    <definedName name="Help" localSheetId="122">#REF!</definedName>
    <definedName name="Help" localSheetId="121">#REF!</definedName>
    <definedName name="Help" localSheetId="119">#REF!</definedName>
    <definedName name="Help" localSheetId="126">#REF!</definedName>
    <definedName name="Help" localSheetId="124">#REF!</definedName>
    <definedName name="Help" localSheetId="140">#REF!</definedName>
    <definedName name="Help" localSheetId="128">#REF!</definedName>
    <definedName name="Help" localSheetId="150">#REF!</definedName>
    <definedName name="Help" localSheetId="149">#REF!</definedName>
    <definedName name="Help" localSheetId="143">#REF!</definedName>
    <definedName name="Help" localSheetId="134">#REF!</definedName>
    <definedName name="Help" localSheetId="135">#REF!</definedName>
    <definedName name="Help" localSheetId="138">#REF!</definedName>
    <definedName name="Help" localSheetId="146">#REF!</definedName>
    <definedName name="Help" localSheetId="139">#REF!</definedName>
    <definedName name="Help" localSheetId="147">#REF!</definedName>
    <definedName name="Help" localSheetId="148">#REF!</definedName>
    <definedName name="Help" localSheetId="145">#REF!</definedName>
    <definedName name="Help" localSheetId="129">#REF!</definedName>
    <definedName name="Help" localSheetId="127">#REF!</definedName>
    <definedName name="Help" localSheetId="105">#REF!</definedName>
    <definedName name="Help" localSheetId="106">#REF!</definedName>
    <definedName name="Help" localSheetId="107">#REF!</definedName>
    <definedName name="Help" localSheetId="101">#REF!</definedName>
    <definedName name="Help">#REF!</definedName>
    <definedName name="_xlnm.Print_Area" localSheetId="136">'bb.q Salad'!$A$1:$L$48</definedName>
    <definedName name="_xlnm.Print_Area" localSheetId="33">'BI_Caribbean (5pc)'!$A$1:$L$42</definedName>
    <definedName name="_xlnm.Print_Area" localSheetId="8">'BI_Caribbean (5pc) (2)'!$A$1:$L$42</definedName>
    <definedName name="_xlnm.Print_Area" localSheetId="37">'BI_Cheesling(5pc)'!$A$1:$L$42</definedName>
    <definedName name="_xlnm.Print_Area" localSheetId="12">'BI_Cheesling(5pc) (2)'!$A$1:$L$42</definedName>
    <definedName name="_xlnm.Print_Area" localSheetId="20">'BI_Classic(2pc)'!$A$1:$L$42</definedName>
    <definedName name="_xlnm.Print_Area" localSheetId="21">'BI_Classic(3pc)'!$A$1:$L$42</definedName>
    <definedName name="_xlnm.Print_Area" localSheetId="22">'BI_Classic(5pc)'!$A$1:$L$42</definedName>
    <definedName name="_xlnm.Print_Area" localSheetId="36">'BI_Creamy Jalapeno(5pc)'!$A$1:$L$42</definedName>
    <definedName name="_xlnm.Print_Area" localSheetId="11">'BI_Creamy Jalapeno(5pc) (2)'!$A$1:$L$42</definedName>
    <definedName name="_xlnm.Print_Area" localSheetId="35">'BI_Creamy Onion(5pc)'!$A$1:$L$42</definedName>
    <definedName name="_xlnm.Print_Area" localSheetId="10">'BI_Creamy Onion(5pc) (2)'!$A$1:$L$42</definedName>
    <definedName name="_xlnm.Print_Area" localSheetId="29">'BI_Galbi(5pc)'!$A$1:$L$42</definedName>
    <definedName name="_xlnm.Print_Area" localSheetId="4">'BI_Galbi(5pc) (2)'!$A$1:$L$42</definedName>
    <definedName name="_xlnm.Print_Area" localSheetId="31">'BI_Gangjeong (5pc)'!$A$1:$L$42</definedName>
    <definedName name="_xlnm.Print_Area" localSheetId="6">'BI_Gangjeong (5pc) (2)'!$A$1:$L$42</definedName>
    <definedName name="_xlnm.Print_Area" localSheetId="32">'BI_Gangnam Style(5pc)'!$A$1:$L$42</definedName>
    <definedName name="_xlnm.Print_Area" localSheetId="7">'BI_Gangnam Style(5pc) (2)'!$A$1:$L$42</definedName>
    <definedName name="_xlnm.Print_Area" localSheetId="17">'BI_Golden Fried(2pcs)'!$A$1:$L$40</definedName>
    <definedName name="_xlnm.Print_Area" localSheetId="18">'BI_Golden Fried(3pc)'!$A$1:$L$40</definedName>
    <definedName name="_xlnm.Print_Area" localSheetId="19">'BI_Golden Fried(5pc)'!$A$1:$L$40</definedName>
    <definedName name="_xlnm.Print_Area" localSheetId="102">BI_Grilled_Jamaican!$A$1:$L$44</definedName>
    <definedName name="_xlnm.Print_Area" localSheetId="103">BI_Grilled_Soy!$A$1:$L$44</definedName>
    <definedName name="_xlnm.Print_Area" localSheetId="104">BI_Grilled_Spicy!$A$1:$L$44</definedName>
    <definedName name="_xlnm.Print_Area" localSheetId="27">'BI_Honey Garlic(5pc)'!$A$1:$L$42</definedName>
    <definedName name="_xlnm.Print_Area" localSheetId="2">'BI_Honey Garlic(5pc) (2)'!$A$1:$L$42</definedName>
    <definedName name="_xlnm.Print_Area" localSheetId="30">'BI_Hot Galbi (5pc)'!$A$1:$L$42</definedName>
    <definedName name="_xlnm.Print_Area" localSheetId="5">'BI_Hot Galbi (5pc) (2)'!$A$1:$L$42</definedName>
    <definedName name="_xlnm.Print_Area" localSheetId="26">'BI_Hot Spicy(5pc)'!$A$1:$L$42</definedName>
    <definedName name="_xlnm.Print_Area" localSheetId="34">'BI_Mala Hot(5pc)'!$A$1:$L$42</definedName>
    <definedName name="_xlnm.Print_Area" localSheetId="9">'BI_Mala Hot(5pc) (2)'!$A$1:$L$42</definedName>
    <definedName name="_xlnm.Print_Area" localSheetId="23">'BI_Secret (2pc)'!$A$1:$L$42</definedName>
    <definedName name="_xlnm.Print_Area" localSheetId="24">'BI_Secret (3pc)'!$A$1:$L$42</definedName>
    <definedName name="_xlnm.Print_Area" localSheetId="25">'BI_Secret (5pc)'!$A$1:$L$42</definedName>
    <definedName name="_xlnm.Print_Area" localSheetId="28">'BI_Soy Garlic(5pc)'!$A$1:$L$42</definedName>
    <definedName name="_xlnm.Print_Area" localSheetId="3">'BI_Soy Garlic(5pc) (2)'!$A$1:$L$42</definedName>
    <definedName name="_xlnm.Print_Area" localSheetId="60">'BL_Caribbean (10pc)'!$A$1:$L$42</definedName>
    <definedName name="_xlnm.Print_Area" localSheetId="61">'BL_Caribbean(20pc)'!$A$1:$L$42</definedName>
    <definedName name="_xlnm.Print_Area" localSheetId="68">'BL_Cheesling(10pc)'!$A$1:$L$42</definedName>
    <definedName name="_xlnm.Print_Area" localSheetId="69">'BL_Cheesling(20pc)'!$A$1:$L$42</definedName>
    <definedName name="_xlnm.Print_Area" localSheetId="40">'BL_Classic(10pc)'!$A$1:$L$42</definedName>
    <definedName name="_xlnm.Print_Area" localSheetId="41">'BL_Classic(20pc)'!$A$1:$L$42</definedName>
    <definedName name="_xlnm.Print_Area" localSheetId="66">'BL_Creamy Jalapeno (10pc)'!$A$1:$L$42</definedName>
    <definedName name="_xlnm.Print_Area" localSheetId="67">'BL_Creamy Jalapeno(20pc)'!$A$1:$L$42</definedName>
    <definedName name="_xlnm.Print_Area" localSheetId="64">'BL_Creamy Onion (10pc)'!$A$1:$L$42</definedName>
    <definedName name="_xlnm.Print_Area" localSheetId="65">'BL_Creamy Onion (20pc)'!$A$1:$L$42</definedName>
    <definedName name="_xlnm.Print_Area" localSheetId="53">'BL_Galbi (20pc)'!$A$1:$L$42</definedName>
    <definedName name="_xlnm.Print_Area" localSheetId="52">'BL_Galbi(10pc)'!$A$1:$L$42</definedName>
    <definedName name="_xlnm.Print_Area" localSheetId="56">'BL_Gangjeong (10pc)'!$A$1:$L$42</definedName>
    <definedName name="_xlnm.Print_Area" localSheetId="57">'BL_Gangjeong (20pc)'!$A$1:$L$42</definedName>
    <definedName name="_xlnm.Print_Area" localSheetId="58">'BL_Gangnam Style (10pc)'!$A$1:$L$42</definedName>
    <definedName name="_xlnm.Print_Area" localSheetId="59">'BL_Gangnam Style(20pc)'!$A$1:$L$42</definedName>
    <definedName name="_xlnm.Print_Area" localSheetId="38">'BL_Golden Fried(10pc)'!$A$1:$L$40</definedName>
    <definedName name="_xlnm.Print_Area" localSheetId="39">'BL_Golden Fried(20pc)'!$A$1:$L$40</definedName>
    <definedName name="_xlnm.Print_Area" localSheetId="108">BL_Grilled_Jamaican!$A$1:$L$44</definedName>
    <definedName name="_xlnm.Print_Area" localSheetId="109">BL_Grilled_Soy!$A$1:$L$44</definedName>
    <definedName name="_xlnm.Print_Area" localSheetId="110">BL_Grilled_Spicy!$A$1:$L$44</definedName>
    <definedName name="_xlnm.Print_Area" localSheetId="48">'BL_Honey Garlic(10pc)'!$A$1:$L$42</definedName>
    <definedName name="_xlnm.Print_Area" localSheetId="49">'BL_Honey Garlic(20pc)'!$A$1:$L$42</definedName>
    <definedName name="_xlnm.Print_Area" localSheetId="54">'BL_Hot Galbi (10pc)'!$A$1:$L$42</definedName>
    <definedName name="_xlnm.Print_Area" localSheetId="55">'BL_Hot Galbi (20pc)'!$A$1:$L$42</definedName>
    <definedName name="_xlnm.Print_Area" localSheetId="47">'BL_Hot Spicy (20pc)'!$A$1:$L$42</definedName>
    <definedName name="_xlnm.Print_Area" localSheetId="46">'BL_Hot Spicy(10pc)'!$A$1:$L$42</definedName>
    <definedName name="_xlnm.Print_Area" localSheetId="62">'BL_Mala Hot(10pc)'!$A$1:$L$42</definedName>
    <definedName name="_xlnm.Print_Area" localSheetId="63">'BL_Mala Hot(20pc)'!$A$1:$L$42</definedName>
    <definedName name="_xlnm.Print_Area" localSheetId="44">'BL_Secret (10pc)'!$A$1:$L$42</definedName>
    <definedName name="_xlnm.Print_Area" localSheetId="45">'BL_Secret (20pc)'!$A$1:$L$42</definedName>
    <definedName name="_xlnm.Print_Area" localSheetId="50">'BL_Soy Garlic(10pc)'!$A$1:$L$42</definedName>
    <definedName name="_xlnm.Print_Area" localSheetId="51">'BL_Soy Garlic(20pc)'!$A$1:$L$42</definedName>
    <definedName name="_xlnm.Print_Area" localSheetId="100">'BL_UFO Chicken'!$A$1:$L$44</definedName>
    <definedName name="_xlnm.Print_Area" localSheetId="141">'Cheesling Fries'!$A$1:$L$35</definedName>
    <definedName name="_xlnm.Print_Area" localSheetId="142">Cheesstick!$A$1:$L$37</definedName>
    <definedName name="_xlnm.Print_Area" localSheetId="144">Coleslaw!$A$1:$L$40</definedName>
    <definedName name="_xlnm.Print_Area" localSheetId="132">'Ddeok-Bokki'!$A$1:$L$38</definedName>
    <definedName name="_xlnm.Print_Area" localSheetId="133">'Ddeok-Bokki_Cheese'!$A$1:$L$38</definedName>
    <definedName name="_xlnm.Print_Area" localSheetId="157">'Extra Sauce (Galbi)'!$A$1:$L$42</definedName>
    <definedName name="_xlnm.Print_Area" localSheetId="155">'Extra Sauce (GangJeong)'!$A$1:$L$42</definedName>
    <definedName name="_xlnm.Print_Area" localSheetId="153">'Extra Sauce (Honey)'!$A$1:$L$42</definedName>
    <definedName name="_xlnm.Print_Area" localSheetId="158">'Extra Sauce (Hot Galbi)'!$A$1:$L$42</definedName>
    <definedName name="_xlnm.Print_Area" localSheetId="152">'Extra Sauce (Hot)'!$A$1:$L$42</definedName>
    <definedName name="_xlnm.Print_Area" localSheetId="156">'Extra Sauce (Mala)'!$A$1:$L$42</definedName>
    <definedName name="_xlnm.Print_Area" localSheetId="154">'Extra Sauce (Soy)'!$A$1:$L$42</definedName>
    <definedName name="_xlnm.Print_Area" localSheetId="151">'Extra Sauce(Secret)'!$A$1:$L$42</definedName>
    <definedName name="_xlnm.Print_Area" localSheetId="137">'French Fries'!$A$1:$L$35</definedName>
    <definedName name="_xlnm.Print_Area" localSheetId="130">'Fried Chicken Meal'!$A$1:$L$48</definedName>
    <definedName name="_xlnm.Print_Area" localSheetId="112">'Fried Chicken Ricebowl(Hot)'!$A$1:$L$43</definedName>
    <definedName name="_xlnm.Print_Area" localSheetId="114">'Fried Chicken Ricebowl(Jamaican'!$A$1:$L$43</definedName>
    <definedName name="_xlnm.Print_Area" localSheetId="113">'Fried Chicken Ricebowl(Secret)'!$A$1:$L$43</definedName>
    <definedName name="_xlnm.Print_Area" localSheetId="111">'Fried Chicken Ricebowl(Soy)'!$A$1:$L$43</definedName>
    <definedName name="_xlnm.Print_Area" localSheetId="118">'Fried Chicken Salabowl(Jamaican'!$A$1:$L$48</definedName>
    <definedName name="_xlnm.Print_Area" localSheetId="116">'Fried Chicken Saladbowl(Hot)'!$A$1:$L$48</definedName>
    <definedName name="_xlnm.Print_Area" localSheetId="117">'Fried Chicken Saladbowl(Secret)'!$A$1:$L$48</definedName>
    <definedName name="_xlnm.Print_Area" localSheetId="115">'Fried Chicken Saladbowl(Soy)'!$A$1:$L$48</definedName>
    <definedName name="_xlnm.Print_Area" localSheetId="42">'Golden Fried Tender(10pc)'!$A$1:$L$40</definedName>
    <definedName name="_xlnm.Print_Area" localSheetId="43">'Golden Fried Tender(20pc)'!$A$1:$L$40</definedName>
    <definedName name="_xlnm.Print_Area" localSheetId="125">'Grill Chicken Saladbowl(Secret)'!$A$1:$L$48</definedName>
    <definedName name="_xlnm.Print_Area" localSheetId="123">'Grill Chicken Saladbowl(Soy)'!$A$1:$L$48</definedName>
    <definedName name="_xlnm.Print_Area" localSheetId="131">'Grilled Chicken Meal'!$A$1:$L$48</definedName>
    <definedName name="_xlnm.Print_Area" localSheetId="120">'Grilled Chicken Ricebowl(Hot)'!$A$1:$L$43</definedName>
    <definedName name="_xlnm.Print_Area" localSheetId="122">'Grilled Chicken Ricebowl(Jamaic'!$A$1:$L$43</definedName>
    <definedName name="_xlnm.Print_Area" localSheetId="121">'Grilled Chicken Ricebowl(Secret'!$A$1:$L$43</definedName>
    <definedName name="_xlnm.Print_Area" localSheetId="119">'Grilled Chicken Ricebowl(Soy)'!$A$1:$L$43</definedName>
    <definedName name="_xlnm.Print_Area" localSheetId="126">'Grilled Chicken Salabowl(Jama'!$A$1:$L$48</definedName>
    <definedName name="_xlnm.Print_Area" localSheetId="124">'Grilled Chicken Saladbowl(Hot)'!$A$1:$L$48</definedName>
    <definedName name="_xlnm.Print_Area" localSheetId="13">'Honduras(Total Final)'!$A$99:$C$156</definedName>
    <definedName name="_xlnm.Print_Area" localSheetId="140">'Hot Spicy Fries'!$A$1:$L$35</definedName>
    <definedName name="_xlnm.Print_Area" localSheetId="128">'Island Greens Rice Bowl'!$A$1:$L$48</definedName>
    <definedName name="_xlnm.Print_Area" localSheetId="150">'Jamaican Mayo'!$A$1:$L$42</definedName>
    <definedName name="_xlnm.Print_Area" localSheetId="149">'Mala Mayo'!$A$1:$L$42</definedName>
    <definedName name="_xlnm.Print_Area" localSheetId="143">'Onion Rings'!$A$1:$L$40</definedName>
    <definedName name="_xlnm.Print_Area" localSheetId="134">'Rose Ddeok-Bokki '!$A$1:$L$39</definedName>
    <definedName name="_xlnm.Print_Area" localSheetId="135">'Rose Ddeok-Bokki_Cheese'!$A$1:$L$39</definedName>
    <definedName name="_xlnm.Print_Area" localSheetId="138">'Secret Fries'!$A$1:$L$35</definedName>
    <definedName name="_xlnm.Print_Area" localSheetId="146">'Side Sampler'!$A$1:$L$37</definedName>
    <definedName name="_xlnm.Print_Area" localSheetId="139">'Soy Garlic Fries'!$A$1:$L$35</definedName>
    <definedName name="_xlnm.Print_Area" localSheetId="147">'Soy Mayo'!$A$1:$L$42</definedName>
    <definedName name="_xlnm.Print_Area" localSheetId="148">'Spicy Mayo'!$A$1:$L$42</definedName>
    <definedName name="_xlnm.Print_Area" localSheetId="145">'Steamed Rice'!$A$1:$L$42</definedName>
    <definedName name="_xlnm.Print_Area" localSheetId="129">'Teriyaki Crunch Rice Bowl'!$A$1:$L$48</definedName>
    <definedName name="_xlnm.Print_Area" localSheetId="127">'The Secret RiceBowl'!$A$1:$L$48</definedName>
    <definedName name="_xlnm.Print_Area" localSheetId="90">'Wing_Caribbean (10pc)'!$A$1:$L$42</definedName>
    <definedName name="_xlnm.Print_Area" localSheetId="91">'Wing_Caribbean(20pc)'!$A$1:$L$42</definedName>
    <definedName name="_xlnm.Print_Area" localSheetId="98">'Wing_Cheesling(10pc)'!$A$1:$L$42</definedName>
    <definedName name="_xlnm.Print_Area" localSheetId="99">'Wing_Cheesling(20pc)'!$A$1:$L$42</definedName>
    <definedName name="_xlnm.Print_Area" localSheetId="72">'Wing_Classic(10pc)'!$A$1:$L$42</definedName>
    <definedName name="_xlnm.Print_Area" localSheetId="73">'Wing_Classic(20pc)'!$A$1:$L$42</definedName>
    <definedName name="_xlnm.Print_Area" localSheetId="96">'Wing_Creamy Jalapeno (10pc)'!$A$1:$L$42</definedName>
    <definedName name="_xlnm.Print_Area" localSheetId="97">'Wing_Creamy Jalapeno(20pc)'!$A$1:$L$42</definedName>
    <definedName name="_xlnm.Print_Area" localSheetId="94">'Wing_Creamy Onion (10pc)'!$A$1:$L$42</definedName>
    <definedName name="_xlnm.Print_Area" localSheetId="95">'Wing_Creamy Onion (20pc)'!$A$1:$L$42</definedName>
    <definedName name="_xlnm.Print_Area" localSheetId="83">'Wing_Galbi (20pc)'!$A$1:$L$42</definedName>
    <definedName name="_xlnm.Print_Area" localSheetId="82">'Wing_Galbi(10pc)'!$A$1:$L$42</definedName>
    <definedName name="_xlnm.Print_Area" localSheetId="86">'Wing_Gangjeong (10pc)'!$A$1:$L$42</definedName>
    <definedName name="_xlnm.Print_Area" localSheetId="87">'Wing_Gangjeong (20pc)'!$A$1:$L$42</definedName>
    <definedName name="_xlnm.Print_Area" localSheetId="88">'Wing_Gangnam Style (10pc)'!$A$1:$L$42</definedName>
    <definedName name="_xlnm.Print_Area" localSheetId="89">'Wing_Gangnam Style(20pc)'!$A$1:$L$42</definedName>
    <definedName name="_xlnm.Print_Area" localSheetId="70">'Wing_Golden Fried(10pc)'!$A$1:$L$40</definedName>
    <definedName name="_xlnm.Print_Area" localSheetId="71">'Wing_Golden Fried(20pc)'!$A$1:$L$40</definedName>
    <definedName name="_xlnm.Print_Area" localSheetId="105">Wing_Grilled_Jamaican!$A$1:$L$44</definedName>
    <definedName name="_xlnm.Print_Area" localSheetId="106">Wing_Grilled_Soy!$A$1:$L$44</definedName>
    <definedName name="_xlnm.Print_Area" localSheetId="107">Wing_Grilled_Spicy!$A$1:$L$44</definedName>
    <definedName name="_xlnm.Print_Area" localSheetId="78">'Wing_Honey Garlic(10pc)'!$A$1:$L$42</definedName>
    <definedName name="_xlnm.Print_Area" localSheetId="79">'Wing_Honey Garlic(20pc)'!$A$1:$L$42</definedName>
    <definedName name="_xlnm.Print_Area" localSheetId="84">'Wing_Hot Galbi (10pc)'!$A$1:$L$42</definedName>
    <definedName name="_xlnm.Print_Area" localSheetId="85">'Wing_Hot Galbi (20pc)'!$A$1:$L$42</definedName>
    <definedName name="_xlnm.Print_Area" localSheetId="77">'Wing_Hot Spicy (20pc)'!$A$1:$L$42</definedName>
    <definedName name="_xlnm.Print_Area" localSheetId="76">'Wing_Hot Spicy(10pc)'!$A$1:$L$42</definedName>
    <definedName name="_xlnm.Print_Area" localSheetId="92">'Wing_Mala Hot(10pc)'!$A$1:$L$42</definedName>
    <definedName name="_xlnm.Print_Area" localSheetId="93">'Wing_Mala Hot(20pc)'!$A$1:$L$42</definedName>
    <definedName name="_xlnm.Print_Area" localSheetId="74">'Wing_Secret (10pc)'!$A$1:$L$42</definedName>
    <definedName name="_xlnm.Print_Area" localSheetId="75">'Wing_Secret (20pc)'!$A$1:$L$42</definedName>
    <definedName name="_xlnm.Print_Area" localSheetId="80">'Wing_Soy Garlic(10pc)'!$A$1:$L$42</definedName>
    <definedName name="_xlnm.Print_Area" localSheetId="81">'Wing_Soy Garlic(20pc)'!$A$1:$L$42</definedName>
    <definedName name="_xlnm.Print_Area" localSheetId="101">'Wing_UFO Chicken'!$A$1:$L$44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529" l="1"/>
  <c r="H36" i="529"/>
  <c r="I36" i="529" s="1"/>
  <c r="D36" i="529"/>
  <c r="C36" i="529"/>
  <c r="B36" i="529"/>
  <c r="H35" i="529"/>
  <c r="I35" i="529" s="1"/>
  <c r="D35" i="529"/>
  <c r="C35" i="529"/>
  <c r="B35" i="529"/>
  <c r="H34" i="529"/>
  <c r="I34" i="529" s="1"/>
  <c r="D34" i="529"/>
  <c r="C34" i="529"/>
  <c r="B34" i="529"/>
  <c r="H33" i="529"/>
  <c r="I33" i="529" s="1"/>
  <c r="D33" i="529"/>
  <c r="C33" i="529"/>
  <c r="B33" i="529"/>
  <c r="H32" i="529"/>
  <c r="I32" i="529" s="1"/>
  <c r="F32" i="529"/>
  <c r="J32" i="529" s="1"/>
  <c r="E32" i="529"/>
  <c r="D32" i="529"/>
  <c r="C32" i="529"/>
  <c r="B32" i="529"/>
  <c r="H31" i="529"/>
  <c r="I31" i="529" s="1"/>
  <c r="D31" i="529"/>
  <c r="C31" i="529"/>
  <c r="B31" i="529"/>
  <c r="H19" i="529"/>
  <c r="G19" i="529"/>
  <c r="I19" i="529" s="1"/>
  <c r="D19" i="529"/>
  <c r="C19" i="529"/>
  <c r="B19" i="529"/>
  <c r="H18" i="529"/>
  <c r="G18" i="529"/>
  <c r="I18" i="529" s="1"/>
  <c r="D18" i="529"/>
  <c r="C18" i="529"/>
  <c r="B18" i="529"/>
  <c r="H17" i="529"/>
  <c r="G17" i="529"/>
  <c r="D17" i="529"/>
  <c r="C17" i="529"/>
  <c r="B17" i="529"/>
  <c r="H16" i="529"/>
  <c r="I16" i="529" s="1"/>
  <c r="D16" i="529"/>
  <c r="C16" i="529"/>
  <c r="B16" i="529"/>
  <c r="D5" i="529"/>
  <c r="G40" i="528"/>
  <c r="I36" i="528"/>
  <c r="H36" i="528"/>
  <c r="D36" i="528"/>
  <c r="C36" i="528"/>
  <c r="B36" i="528"/>
  <c r="H35" i="528"/>
  <c r="I35" i="528" s="1"/>
  <c r="D35" i="528"/>
  <c r="C35" i="528"/>
  <c r="B35" i="528"/>
  <c r="I34" i="528"/>
  <c r="H34" i="528"/>
  <c r="D34" i="528"/>
  <c r="C34" i="528"/>
  <c r="B34" i="528"/>
  <c r="H33" i="528"/>
  <c r="I33" i="528" s="1"/>
  <c r="D33" i="528"/>
  <c r="C33" i="528"/>
  <c r="B33" i="528"/>
  <c r="H32" i="528"/>
  <c r="I32" i="528" s="1"/>
  <c r="F32" i="528"/>
  <c r="J32" i="528" s="1"/>
  <c r="E32" i="528"/>
  <c r="D32" i="528"/>
  <c r="C32" i="528"/>
  <c r="B32" i="528"/>
  <c r="H31" i="528"/>
  <c r="I31" i="528" s="1"/>
  <c r="D31" i="528"/>
  <c r="C31" i="528"/>
  <c r="B31" i="528"/>
  <c r="H20" i="528"/>
  <c r="I20" i="528" s="1"/>
  <c r="F20" i="528"/>
  <c r="J20" i="528" s="1"/>
  <c r="E20" i="528"/>
  <c r="D20" i="528"/>
  <c r="C20" i="528"/>
  <c r="B20" i="528"/>
  <c r="H19" i="528"/>
  <c r="G19" i="528"/>
  <c r="I19" i="528" s="1"/>
  <c r="D19" i="528"/>
  <c r="C19" i="528"/>
  <c r="B19" i="528"/>
  <c r="H18" i="528"/>
  <c r="G18" i="528"/>
  <c r="I18" i="528" s="1"/>
  <c r="D18" i="528"/>
  <c r="C18" i="528"/>
  <c r="B18" i="528"/>
  <c r="H17" i="528"/>
  <c r="G17" i="528"/>
  <c r="D17" i="528"/>
  <c r="C17" i="528"/>
  <c r="B17" i="528"/>
  <c r="H16" i="528"/>
  <c r="I16" i="528" s="1"/>
  <c r="D16" i="528"/>
  <c r="C16" i="528"/>
  <c r="B16" i="528"/>
  <c r="D5" i="528"/>
  <c r="G40" i="527"/>
  <c r="H36" i="527"/>
  <c r="I36" i="527" s="1"/>
  <c r="D36" i="527"/>
  <c r="C36" i="527"/>
  <c r="B36" i="527"/>
  <c r="H35" i="527"/>
  <c r="I35" i="527" s="1"/>
  <c r="D35" i="527"/>
  <c r="C35" i="527"/>
  <c r="B35" i="527"/>
  <c r="H34" i="527"/>
  <c r="I34" i="527" s="1"/>
  <c r="D34" i="527"/>
  <c r="C34" i="527"/>
  <c r="B34" i="527"/>
  <c r="H33" i="527"/>
  <c r="I33" i="527" s="1"/>
  <c r="D33" i="527"/>
  <c r="C33" i="527"/>
  <c r="B33" i="527"/>
  <c r="H32" i="527"/>
  <c r="I32" i="527" s="1"/>
  <c r="F32" i="527"/>
  <c r="J32" i="527" s="1"/>
  <c r="E32" i="527"/>
  <c r="D32" i="527"/>
  <c r="C32" i="527"/>
  <c r="B32" i="527"/>
  <c r="H31" i="527"/>
  <c r="I31" i="527" s="1"/>
  <c r="D31" i="527"/>
  <c r="C31" i="527"/>
  <c r="B31" i="527"/>
  <c r="H22" i="527"/>
  <c r="G22" i="527"/>
  <c r="I22" i="527" s="1"/>
  <c r="D22" i="527"/>
  <c r="C22" i="527"/>
  <c r="B22" i="527"/>
  <c r="H21" i="527"/>
  <c r="G21" i="527"/>
  <c r="I21" i="527" s="1"/>
  <c r="D21" i="527"/>
  <c r="C21" i="527"/>
  <c r="B21" i="527"/>
  <c r="H20" i="527"/>
  <c r="G20" i="527"/>
  <c r="I20" i="527" s="1"/>
  <c r="D20" i="527"/>
  <c r="C20" i="527"/>
  <c r="B20" i="527"/>
  <c r="H19" i="527"/>
  <c r="G19" i="527"/>
  <c r="I19" i="527" s="1"/>
  <c r="D19" i="527"/>
  <c r="C19" i="527"/>
  <c r="B19" i="527"/>
  <c r="H18" i="527"/>
  <c r="G18" i="527"/>
  <c r="I18" i="527" s="1"/>
  <c r="D18" i="527"/>
  <c r="C18" i="527"/>
  <c r="B18" i="527"/>
  <c r="H17" i="527"/>
  <c r="G17" i="527"/>
  <c r="D17" i="527"/>
  <c r="C17" i="527"/>
  <c r="B17" i="527"/>
  <c r="H16" i="527"/>
  <c r="I16" i="527" s="1"/>
  <c r="D16" i="527"/>
  <c r="C16" i="527"/>
  <c r="B16" i="527"/>
  <c r="D5" i="527"/>
  <c r="G40" i="526"/>
  <c r="H36" i="526"/>
  <c r="I36" i="526" s="1"/>
  <c r="D36" i="526"/>
  <c r="C36" i="526"/>
  <c r="B36" i="526"/>
  <c r="H35" i="526"/>
  <c r="I35" i="526" s="1"/>
  <c r="D35" i="526"/>
  <c r="C35" i="526"/>
  <c r="B35" i="526"/>
  <c r="H34" i="526"/>
  <c r="I34" i="526" s="1"/>
  <c r="D34" i="526"/>
  <c r="C34" i="526"/>
  <c r="B34" i="526"/>
  <c r="H33" i="526"/>
  <c r="I33" i="526" s="1"/>
  <c r="D33" i="526"/>
  <c r="C33" i="526"/>
  <c r="B33" i="526"/>
  <c r="H32" i="526"/>
  <c r="I32" i="526" s="1"/>
  <c r="F32" i="526"/>
  <c r="E32" i="526"/>
  <c r="D32" i="526"/>
  <c r="C32" i="526"/>
  <c r="B32" i="526"/>
  <c r="H31" i="526"/>
  <c r="I31" i="526" s="1"/>
  <c r="D31" i="526"/>
  <c r="C31" i="526"/>
  <c r="B31" i="526"/>
  <c r="H20" i="526"/>
  <c r="I20" i="526" s="1"/>
  <c r="F20" i="526"/>
  <c r="J20" i="526" s="1"/>
  <c r="E20" i="526"/>
  <c r="D20" i="526"/>
  <c r="C20" i="526"/>
  <c r="B20" i="526"/>
  <c r="H19" i="526"/>
  <c r="G19" i="526"/>
  <c r="I19" i="526" s="1"/>
  <c r="F19" i="526"/>
  <c r="J19" i="526" s="1"/>
  <c r="E19" i="526"/>
  <c r="D19" i="526"/>
  <c r="C19" i="526"/>
  <c r="B19" i="526"/>
  <c r="H18" i="526"/>
  <c r="G18" i="526"/>
  <c r="I18" i="526" s="1"/>
  <c r="D18" i="526"/>
  <c r="C18" i="526"/>
  <c r="B18" i="526"/>
  <c r="H17" i="526"/>
  <c r="G17" i="526"/>
  <c r="D17" i="526"/>
  <c r="C17" i="526"/>
  <c r="B17" i="526"/>
  <c r="H16" i="526"/>
  <c r="I16" i="526" s="1"/>
  <c r="D16" i="526"/>
  <c r="C16" i="526"/>
  <c r="B16" i="526"/>
  <c r="D5" i="526"/>
  <c r="G40" i="525"/>
  <c r="H36" i="525"/>
  <c r="I36" i="525" s="1"/>
  <c r="D36" i="525"/>
  <c r="C36" i="525"/>
  <c r="B36" i="525"/>
  <c r="H35" i="525"/>
  <c r="I35" i="525" s="1"/>
  <c r="D35" i="525"/>
  <c r="C35" i="525"/>
  <c r="B35" i="525"/>
  <c r="H34" i="525"/>
  <c r="I34" i="525" s="1"/>
  <c r="D34" i="525"/>
  <c r="C34" i="525"/>
  <c r="B34" i="525"/>
  <c r="H33" i="525"/>
  <c r="I33" i="525" s="1"/>
  <c r="D33" i="525"/>
  <c r="C33" i="525"/>
  <c r="B33" i="525"/>
  <c r="H32" i="525"/>
  <c r="I32" i="525" s="1"/>
  <c r="F32" i="525"/>
  <c r="E32" i="525"/>
  <c r="D32" i="525"/>
  <c r="C32" i="525"/>
  <c r="B32" i="525"/>
  <c r="H31" i="525"/>
  <c r="I31" i="525" s="1"/>
  <c r="D31" i="525"/>
  <c r="C31" i="525"/>
  <c r="B31" i="525"/>
  <c r="H19" i="525"/>
  <c r="G19" i="525"/>
  <c r="I19" i="525" s="1"/>
  <c r="D19" i="525"/>
  <c r="C19" i="525"/>
  <c r="B19" i="525"/>
  <c r="H18" i="525"/>
  <c r="G18" i="525"/>
  <c r="I18" i="525" s="1"/>
  <c r="D18" i="525"/>
  <c r="C18" i="525"/>
  <c r="B18" i="525"/>
  <c r="H17" i="525"/>
  <c r="G17" i="525"/>
  <c r="D17" i="525"/>
  <c r="C17" i="525"/>
  <c r="B17" i="525"/>
  <c r="H16" i="525"/>
  <c r="I16" i="525" s="1"/>
  <c r="D16" i="525"/>
  <c r="C16" i="525"/>
  <c r="B16" i="525"/>
  <c r="D5" i="525"/>
  <c r="G40" i="524"/>
  <c r="H36" i="524"/>
  <c r="I36" i="524" s="1"/>
  <c r="D36" i="524"/>
  <c r="C36" i="524"/>
  <c r="B36" i="524"/>
  <c r="H35" i="524"/>
  <c r="I35" i="524" s="1"/>
  <c r="D35" i="524"/>
  <c r="C35" i="524"/>
  <c r="B35" i="524"/>
  <c r="H34" i="524"/>
  <c r="I34" i="524" s="1"/>
  <c r="D34" i="524"/>
  <c r="C34" i="524"/>
  <c r="B34" i="524"/>
  <c r="H33" i="524"/>
  <c r="I33" i="524" s="1"/>
  <c r="D33" i="524"/>
  <c r="C33" i="524"/>
  <c r="B33" i="524"/>
  <c r="H32" i="524"/>
  <c r="I32" i="524" s="1"/>
  <c r="F32" i="524"/>
  <c r="E32" i="524"/>
  <c r="D32" i="524"/>
  <c r="C32" i="524"/>
  <c r="B32" i="524"/>
  <c r="H31" i="524"/>
  <c r="I31" i="524" s="1"/>
  <c r="D31" i="524"/>
  <c r="C31" i="524"/>
  <c r="B31" i="524"/>
  <c r="H23" i="524"/>
  <c r="I23" i="524" s="1"/>
  <c r="D23" i="524"/>
  <c r="C23" i="524"/>
  <c r="B23" i="524"/>
  <c r="I22" i="524"/>
  <c r="H22" i="524"/>
  <c r="D22" i="524"/>
  <c r="C22" i="524"/>
  <c r="B22" i="524"/>
  <c r="I21" i="524"/>
  <c r="H21" i="524"/>
  <c r="D21" i="524"/>
  <c r="C21" i="524"/>
  <c r="B21" i="524"/>
  <c r="H20" i="524"/>
  <c r="I20" i="524" s="1"/>
  <c r="D20" i="524"/>
  <c r="C20" i="524"/>
  <c r="B20" i="524"/>
  <c r="H19" i="524"/>
  <c r="G19" i="524"/>
  <c r="I19" i="524" s="1"/>
  <c r="D19" i="524"/>
  <c r="C19" i="524"/>
  <c r="B19" i="524"/>
  <c r="H18" i="524"/>
  <c r="G18" i="524"/>
  <c r="I18" i="524" s="1"/>
  <c r="D18" i="524"/>
  <c r="C18" i="524"/>
  <c r="B18" i="524"/>
  <c r="H17" i="524"/>
  <c r="G17" i="524"/>
  <c r="D17" i="524"/>
  <c r="C17" i="524"/>
  <c r="B17" i="524"/>
  <c r="H16" i="524"/>
  <c r="I16" i="524" s="1"/>
  <c r="D16" i="524"/>
  <c r="C16" i="524"/>
  <c r="B16" i="524"/>
  <c r="D5" i="524"/>
  <c r="G40" i="523"/>
  <c r="H36" i="523"/>
  <c r="I36" i="523" s="1"/>
  <c r="D36" i="523"/>
  <c r="C36" i="523"/>
  <c r="B36" i="523"/>
  <c r="H35" i="523"/>
  <c r="I35" i="523" s="1"/>
  <c r="D35" i="523"/>
  <c r="C35" i="523"/>
  <c r="B35" i="523"/>
  <c r="H34" i="523"/>
  <c r="I34" i="523" s="1"/>
  <c r="D34" i="523"/>
  <c r="C34" i="523"/>
  <c r="B34" i="523"/>
  <c r="H33" i="523"/>
  <c r="I33" i="523" s="1"/>
  <c r="D33" i="523"/>
  <c r="C33" i="523"/>
  <c r="B33" i="523"/>
  <c r="H32" i="523"/>
  <c r="I32" i="523" s="1"/>
  <c r="F32" i="523"/>
  <c r="J32" i="523" s="1"/>
  <c r="E32" i="523"/>
  <c r="D32" i="523"/>
  <c r="C32" i="523"/>
  <c r="B32" i="523"/>
  <c r="H31" i="523"/>
  <c r="I31" i="523" s="1"/>
  <c r="D31" i="523"/>
  <c r="C31" i="523"/>
  <c r="B31" i="523"/>
  <c r="H20" i="523"/>
  <c r="I20" i="523" s="1"/>
  <c r="D20" i="523"/>
  <c r="C20" i="523"/>
  <c r="B20" i="523"/>
  <c r="H19" i="523"/>
  <c r="G19" i="523"/>
  <c r="I19" i="523" s="1"/>
  <c r="D19" i="523"/>
  <c r="C19" i="523"/>
  <c r="B19" i="523"/>
  <c r="H18" i="523"/>
  <c r="G18" i="523"/>
  <c r="I18" i="523" s="1"/>
  <c r="D18" i="523"/>
  <c r="C18" i="523"/>
  <c r="B18" i="523"/>
  <c r="H17" i="523"/>
  <c r="G17" i="523"/>
  <c r="D17" i="523"/>
  <c r="C17" i="523"/>
  <c r="B17" i="523"/>
  <c r="I16" i="523"/>
  <c r="H16" i="523"/>
  <c r="D16" i="523"/>
  <c r="C16" i="523"/>
  <c r="B16" i="523"/>
  <c r="D5" i="523"/>
  <c r="G40" i="522"/>
  <c r="H36" i="522"/>
  <c r="I36" i="522" s="1"/>
  <c r="D36" i="522"/>
  <c r="C36" i="522"/>
  <c r="B36" i="522"/>
  <c r="H35" i="522"/>
  <c r="D35" i="522"/>
  <c r="C35" i="522"/>
  <c r="B35" i="522"/>
  <c r="H34" i="522"/>
  <c r="I34" i="522" s="1"/>
  <c r="D34" i="522"/>
  <c r="C34" i="522"/>
  <c r="B34" i="522"/>
  <c r="I33" i="522"/>
  <c r="H33" i="522"/>
  <c r="D33" i="522"/>
  <c r="C33" i="522"/>
  <c r="B33" i="522"/>
  <c r="H32" i="522"/>
  <c r="I32" i="522" s="1"/>
  <c r="F32" i="522"/>
  <c r="J32" i="522" s="1"/>
  <c r="E32" i="522"/>
  <c r="D32" i="522"/>
  <c r="C32" i="522"/>
  <c r="B32" i="522"/>
  <c r="H31" i="522"/>
  <c r="I31" i="522" s="1"/>
  <c r="D31" i="522"/>
  <c r="C31" i="522"/>
  <c r="B31" i="522"/>
  <c r="H21" i="522"/>
  <c r="I21" i="522" s="1"/>
  <c r="D21" i="522"/>
  <c r="C21" i="522"/>
  <c r="B21" i="522"/>
  <c r="H20" i="522"/>
  <c r="D20" i="522"/>
  <c r="C20" i="522"/>
  <c r="B20" i="522"/>
  <c r="H19" i="522"/>
  <c r="G19" i="522"/>
  <c r="D19" i="522"/>
  <c r="C19" i="522"/>
  <c r="B19" i="522"/>
  <c r="H18" i="522"/>
  <c r="G18" i="522"/>
  <c r="I18" i="522" s="1"/>
  <c r="D18" i="522"/>
  <c r="C18" i="522"/>
  <c r="B18" i="522"/>
  <c r="H17" i="522"/>
  <c r="G17" i="522"/>
  <c r="D17" i="522"/>
  <c r="C17" i="522"/>
  <c r="B17" i="522"/>
  <c r="H16" i="522"/>
  <c r="I16" i="522" s="1"/>
  <c r="D16" i="522"/>
  <c r="C16" i="522"/>
  <c r="B16" i="522"/>
  <c r="D5" i="522"/>
  <c r="G40" i="521"/>
  <c r="H36" i="521"/>
  <c r="I36" i="521" s="1"/>
  <c r="D36" i="521"/>
  <c r="C36" i="521"/>
  <c r="B36" i="521"/>
  <c r="H35" i="521"/>
  <c r="I35" i="521" s="1"/>
  <c r="D35" i="521"/>
  <c r="C35" i="521"/>
  <c r="B35" i="521"/>
  <c r="H34" i="521"/>
  <c r="I34" i="521" s="1"/>
  <c r="D34" i="521"/>
  <c r="C34" i="521"/>
  <c r="B34" i="521"/>
  <c r="H33" i="521"/>
  <c r="I33" i="521" s="1"/>
  <c r="D33" i="521"/>
  <c r="C33" i="521"/>
  <c r="B33" i="521"/>
  <c r="H32" i="521"/>
  <c r="I32" i="521" s="1"/>
  <c r="F32" i="521"/>
  <c r="J32" i="521" s="1"/>
  <c r="E32" i="521"/>
  <c r="D32" i="521"/>
  <c r="C32" i="521"/>
  <c r="B32" i="521"/>
  <c r="H31" i="521"/>
  <c r="I31" i="521" s="1"/>
  <c r="D31" i="521"/>
  <c r="C31" i="521"/>
  <c r="B31" i="521"/>
  <c r="H21" i="521"/>
  <c r="I21" i="521" s="1"/>
  <c r="D21" i="521"/>
  <c r="C21" i="521"/>
  <c r="B21" i="521"/>
  <c r="H20" i="521"/>
  <c r="D20" i="521"/>
  <c r="C20" i="521"/>
  <c r="B20" i="521"/>
  <c r="H19" i="521"/>
  <c r="G19" i="521"/>
  <c r="D19" i="521"/>
  <c r="C19" i="521"/>
  <c r="B19" i="521"/>
  <c r="H18" i="521"/>
  <c r="G18" i="521"/>
  <c r="I18" i="521" s="1"/>
  <c r="D18" i="521"/>
  <c r="C18" i="521"/>
  <c r="B18" i="521"/>
  <c r="H17" i="521"/>
  <c r="G17" i="521"/>
  <c r="D17" i="521"/>
  <c r="C17" i="521"/>
  <c r="B17" i="521"/>
  <c r="H16" i="521"/>
  <c r="I16" i="521" s="1"/>
  <c r="D16" i="521"/>
  <c r="C16" i="521"/>
  <c r="B16" i="521"/>
  <c r="D5" i="521"/>
  <c r="G40" i="520"/>
  <c r="I36" i="520"/>
  <c r="H36" i="520"/>
  <c r="D36" i="520"/>
  <c r="C36" i="520"/>
  <c r="B36" i="520"/>
  <c r="H35" i="520"/>
  <c r="I35" i="520" s="1"/>
  <c r="D35" i="520"/>
  <c r="C35" i="520"/>
  <c r="B35" i="520"/>
  <c r="H34" i="520"/>
  <c r="I34" i="520" s="1"/>
  <c r="D34" i="520"/>
  <c r="C34" i="520"/>
  <c r="B34" i="520"/>
  <c r="H33" i="520"/>
  <c r="I33" i="520" s="1"/>
  <c r="D33" i="520"/>
  <c r="C33" i="520"/>
  <c r="B33" i="520"/>
  <c r="H32" i="520"/>
  <c r="I32" i="520" s="1"/>
  <c r="F32" i="520"/>
  <c r="J32" i="520" s="1"/>
  <c r="E32" i="520"/>
  <c r="D32" i="520"/>
  <c r="C32" i="520"/>
  <c r="B32" i="520"/>
  <c r="H31" i="520"/>
  <c r="I31" i="520" s="1"/>
  <c r="D31" i="520"/>
  <c r="C31" i="520"/>
  <c r="B31" i="520"/>
  <c r="H19" i="520"/>
  <c r="G19" i="520"/>
  <c r="I19" i="520" s="1"/>
  <c r="D19" i="520"/>
  <c r="C19" i="520"/>
  <c r="B19" i="520"/>
  <c r="H18" i="520"/>
  <c r="G18" i="520"/>
  <c r="I18" i="520" s="1"/>
  <c r="D18" i="520"/>
  <c r="C18" i="520"/>
  <c r="B18" i="520"/>
  <c r="H17" i="520"/>
  <c r="G17" i="520"/>
  <c r="D17" i="520"/>
  <c r="C17" i="520"/>
  <c r="B17" i="520"/>
  <c r="H16" i="520"/>
  <c r="I16" i="520" s="1"/>
  <c r="D16" i="520"/>
  <c r="C16" i="520"/>
  <c r="B16" i="520"/>
  <c r="D5" i="520"/>
  <c r="G40" i="519"/>
  <c r="H36" i="519"/>
  <c r="I36" i="519" s="1"/>
  <c r="D36" i="519"/>
  <c r="C36" i="519"/>
  <c r="B36" i="519"/>
  <c r="H35" i="519"/>
  <c r="I35" i="519" s="1"/>
  <c r="D35" i="519"/>
  <c r="C35" i="519"/>
  <c r="B35" i="519"/>
  <c r="H34" i="519"/>
  <c r="I34" i="519" s="1"/>
  <c r="D34" i="519"/>
  <c r="C34" i="519"/>
  <c r="B34" i="519"/>
  <c r="H33" i="519"/>
  <c r="I33" i="519" s="1"/>
  <c r="D33" i="519"/>
  <c r="C33" i="519"/>
  <c r="B33" i="519"/>
  <c r="H32" i="519"/>
  <c r="I32" i="519" s="1"/>
  <c r="F32" i="519"/>
  <c r="J32" i="519" s="1"/>
  <c r="E32" i="519"/>
  <c r="D32" i="519"/>
  <c r="C32" i="519"/>
  <c r="B32" i="519"/>
  <c r="H31" i="519"/>
  <c r="I31" i="519" s="1"/>
  <c r="D31" i="519"/>
  <c r="C31" i="519"/>
  <c r="B31" i="519"/>
  <c r="H20" i="519"/>
  <c r="D20" i="519"/>
  <c r="C20" i="519"/>
  <c r="B20" i="519"/>
  <c r="H19" i="519"/>
  <c r="G19" i="519"/>
  <c r="D19" i="519"/>
  <c r="C19" i="519"/>
  <c r="B19" i="519"/>
  <c r="H18" i="519"/>
  <c r="G18" i="519"/>
  <c r="I18" i="519" s="1"/>
  <c r="D18" i="519"/>
  <c r="C18" i="519"/>
  <c r="B18" i="519"/>
  <c r="H17" i="519"/>
  <c r="G17" i="519"/>
  <c r="D17" i="519"/>
  <c r="C17" i="519"/>
  <c r="B17" i="519"/>
  <c r="H16" i="519"/>
  <c r="I16" i="519" s="1"/>
  <c r="D16" i="519"/>
  <c r="C16" i="519"/>
  <c r="B16" i="519"/>
  <c r="D5" i="519"/>
  <c r="G40" i="518"/>
  <c r="H37" i="518"/>
  <c r="I37" i="518" s="1"/>
  <c r="D37" i="518"/>
  <c r="C37" i="518"/>
  <c r="B37" i="518"/>
  <c r="H36" i="518"/>
  <c r="I36" i="518" s="1"/>
  <c r="D36" i="518"/>
  <c r="C36" i="518"/>
  <c r="B36" i="518"/>
  <c r="H35" i="518"/>
  <c r="I35" i="518" s="1"/>
  <c r="D35" i="518"/>
  <c r="C35" i="518"/>
  <c r="B35" i="518"/>
  <c r="H34" i="518"/>
  <c r="I34" i="518" s="1"/>
  <c r="D34" i="518"/>
  <c r="C34" i="518"/>
  <c r="B34" i="518"/>
  <c r="H33" i="518"/>
  <c r="I33" i="518" s="1"/>
  <c r="F33" i="518"/>
  <c r="J33" i="518" s="1"/>
  <c r="E33" i="518"/>
  <c r="D33" i="518"/>
  <c r="C33" i="518"/>
  <c r="B33" i="518"/>
  <c r="H32" i="518"/>
  <c r="I32" i="518" s="1"/>
  <c r="D32" i="518"/>
  <c r="C32" i="518"/>
  <c r="B32" i="518"/>
  <c r="H21" i="518"/>
  <c r="D21" i="518"/>
  <c r="C21" i="518"/>
  <c r="B21" i="518"/>
  <c r="H20" i="518"/>
  <c r="G20" i="518"/>
  <c r="D20" i="518"/>
  <c r="C20" i="518"/>
  <c r="B20" i="518"/>
  <c r="H19" i="518"/>
  <c r="G19" i="518"/>
  <c r="I19" i="518" s="1"/>
  <c r="D19" i="518"/>
  <c r="C19" i="518"/>
  <c r="B19" i="518"/>
  <c r="H18" i="518"/>
  <c r="G18" i="518"/>
  <c r="I18" i="518" s="1"/>
  <c r="D18" i="518"/>
  <c r="C18" i="518"/>
  <c r="B18" i="518"/>
  <c r="H17" i="518"/>
  <c r="G17" i="518"/>
  <c r="D17" i="518"/>
  <c r="C17" i="518"/>
  <c r="B17" i="518"/>
  <c r="H16" i="518"/>
  <c r="I16" i="518" s="1"/>
  <c r="D16" i="518"/>
  <c r="C16" i="518"/>
  <c r="B16" i="518"/>
  <c r="G40" i="517"/>
  <c r="H37" i="517"/>
  <c r="I37" i="517" s="1"/>
  <c r="D37" i="517"/>
  <c r="C37" i="517"/>
  <c r="B37" i="517"/>
  <c r="H36" i="517"/>
  <c r="I36" i="517" s="1"/>
  <c r="D36" i="517"/>
  <c r="C36" i="517"/>
  <c r="B36" i="517"/>
  <c r="H35" i="517"/>
  <c r="I35" i="517" s="1"/>
  <c r="D35" i="517"/>
  <c r="C35" i="517"/>
  <c r="B35" i="517"/>
  <c r="H34" i="517"/>
  <c r="I34" i="517" s="1"/>
  <c r="D34" i="517"/>
  <c r="C34" i="517"/>
  <c r="B34" i="517"/>
  <c r="H33" i="517"/>
  <c r="I33" i="517" s="1"/>
  <c r="F33" i="517"/>
  <c r="J33" i="517" s="1"/>
  <c r="E33" i="517"/>
  <c r="D33" i="517"/>
  <c r="C33" i="517"/>
  <c r="B33" i="517"/>
  <c r="H32" i="517"/>
  <c r="I32" i="517" s="1"/>
  <c r="D32" i="517"/>
  <c r="C32" i="517"/>
  <c r="B32" i="517"/>
  <c r="H21" i="517"/>
  <c r="D21" i="517"/>
  <c r="C21" i="517"/>
  <c r="B21" i="517"/>
  <c r="H20" i="517"/>
  <c r="G20" i="517"/>
  <c r="D20" i="517"/>
  <c r="C20" i="517"/>
  <c r="B20" i="517"/>
  <c r="H19" i="517"/>
  <c r="G19" i="517"/>
  <c r="I19" i="517" s="1"/>
  <c r="D19" i="517"/>
  <c r="C19" i="517"/>
  <c r="B19" i="517"/>
  <c r="H18" i="517"/>
  <c r="G18" i="517"/>
  <c r="I18" i="517" s="1"/>
  <c r="D18" i="517"/>
  <c r="C18" i="517"/>
  <c r="B18" i="517"/>
  <c r="H17" i="517"/>
  <c r="G17" i="517"/>
  <c r="D17" i="517"/>
  <c r="C17" i="517"/>
  <c r="B17" i="517"/>
  <c r="H16" i="517"/>
  <c r="I16" i="517" s="1"/>
  <c r="D16" i="517"/>
  <c r="C16" i="517"/>
  <c r="B16" i="517"/>
  <c r="G40" i="516"/>
  <c r="H36" i="516"/>
  <c r="I36" i="516" s="1"/>
  <c r="D36" i="516"/>
  <c r="C36" i="516"/>
  <c r="B36" i="516"/>
  <c r="H35" i="516"/>
  <c r="I35" i="516" s="1"/>
  <c r="D35" i="516"/>
  <c r="C35" i="516"/>
  <c r="B35" i="516"/>
  <c r="H34" i="516"/>
  <c r="I34" i="516" s="1"/>
  <c r="D34" i="516"/>
  <c r="C34" i="516"/>
  <c r="B34" i="516"/>
  <c r="H33" i="516"/>
  <c r="I33" i="516" s="1"/>
  <c r="D33" i="516"/>
  <c r="C33" i="516"/>
  <c r="B33" i="516"/>
  <c r="H32" i="516"/>
  <c r="I32" i="516" s="1"/>
  <c r="F32" i="516"/>
  <c r="J32" i="516" s="1"/>
  <c r="E32" i="516"/>
  <c r="D32" i="516"/>
  <c r="C32" i="516"/>
  <c r="B32" i="516"/>
  <c r="H31" i="516"/>
  <c r="I31" i="516" s="1"/>
  <c r="D31" i="516"/>
  <c r="C31" i="516"/>
  <c r="B31" i="516"/>
  <c r="H18" i="516"/>
  <c r="G18" i="516"/>
  <c r="I18" i="516" s="1"/>
  <c r="D18" i="516"/>
  <c r="C18" i="516"/>
  <c r="B18" i="516"/>
  <c r="H17" i="516"/>
  <c r="G17" i="516"/>
  <c r="D17" i="516"/>
  <c r="C17" i="516"/>
  <c r="B17" i="516"/>
  <c r="H16" i="516"/>
  <c r="I16" i="516" s="1"/>
  <c r="D16" i="516"/>
  <c r="C16" i="516"/>
  <c r="B16" i="516"/>
  <c r="G40" i="515"/>
  <c r="H36" i="515"/>
  <c r="I36" i="515" s="1"/>
  <c r="D36" i="515"/>
  <c r="C36" i="515"/>
  <c r="B36" i="515"/>
  <c r="H35" i="515"/>
  <c r="I35" i="515" s="1"/>
  <c r="D35" i="515"/>
  <c r="C35" i="515"/>
  <c r="B35" i="515"/>
  <c r="H34" i="515"/>
  <c r="I34" i="515" s="1"/>
  <c r="D34" i="515"/>
  <c r="C34" i="515"/>
  <c r="B34" i="515"/>
  <c r="H33" i="515"/>
  <c r="I33" i="515" s="1"/>
  <c r="D33" i="515"/>
  <c r="C33" i="515"/>
  <c r="B33" i="515"/>
  <c r="H32" i="515"/>
  <c r="I32" i="515" s="1"/>
  <c r="F32" i="515"/>
  <c r="J32" i="515" s="1"/>
  <c r="E32" i="515"/>
  <c r="D32" i="515"/>
  <c r="C32" i="515"/>
  <c r="B32" i="515"/>
  <c r="H31" i="515"/>
  <c r="I31" i="515" s="1"/>
  <c r="D31" i="515"/>
  <c r="C31" i="515"/>
  <c r="B31" i="515"/>
  <c r="H18" i="515"/>
  <c r="G18" i="515"/>
  <c r="I18" i="515" s="1"/>
  <c r="D18" i="515"/>
  <c r="C18" i="515"/>
  <c r="B18" i="515"/>
  <c r="H17" i="515"/>
  <c r="G17" i="515"/>
  <c r="D17" i="515"/>
  <c r="C17" i="515"/>
  <c r="B17" i="515"/>
  <c r="H16" i="515"/>
  <c r="I16" i="515" s="1"/>
  <c r="D16" i="515"/>
  <c r="C16" i="515"/>
  <c r="B16" i="515"/>
  <c r="G38" i="514"/>
  <c r="H35" i="514"/>
  <c r="I35" i="514" s="1"/>
  <c r="D35" i="514"/>
  <c r="C35" i="514"/>
  <c r="B35" i="514"/>
  <c r="H34" i="514"/>
  <c r="I34" i="514" s="1"/>
  <c r="D34" i="514"/>
  <c r="C34" i="514"/>
  <c r="B34" i="514"/>
  <c r="H33" i="514"/>
  <c r="I33" i="514" s="1"/>
  <c r="D33" i="514"/>
  <c r="C33" i="514"/>
  <c r="B33" i="514"/>
  <c r="H32" i="514"/>
  <c r="I32" i="514" s="1"/>
  <c r="D32" i="514"/>
  <c r="C32" i="514"/>
  <c r="B32" i="514"/>
  <c r="H31" i="514"/>
  <c r="I31" i="514" s="1"/>
  <c r="F31" i="514"/>
  <c r="J31" i="514" s="1"/>
  <c r="E31" i="514"/>
  <c r="D31" i="514"/>
  <c r="C31" i="514"/>
  <c r="B31" i="514"/>
  <c r="H30" i="514"/>
  <c r="I30" i="514" s="1"/>
  <c r="D30" i="514"/>
  <c r="C30" i="514"/>
  <c r="B30" i="514"/>
  <c r="H19" i="514"/>
  <c r="G19" i="514"/>
  <c r="I19" i="514" s="1"/>
  <c r="D19" i="514"/>
  <c r="C19" i="514"/>
  <c r="B19" i="514"/>
  <c r="H18" i="514"/>
  <c r="G18" i="514"/>
  <c r="I18" i="514" s="1"/>
  <c r="D18" i="514"/>
  <c r="C18" i="514"/>
  <c r="B18" i="514"/>
  <c r="H17" i="514"/>
  <c r="G17" i="514"/>
  <c r="D17" i="514"/>
  <c r="C17" i="514"/>
  <c r="B17" i="514"/>
  <c r="H16" i="514"/>
  <c r="I16" i="514" s="1"/>
  <c r="D16" i="514"/>
  <c r="C16" i="514"/>
  <c r="B16" i="514"/>
  <c r="G38" i="513"/>
  <c r="H35" i="513"/>
  <c r="I35" i="513" s="1"/>
  <c r="D35" i="513"/>
  <c r="C35" i="513"/>
  <c r="B35" i="513"/>
  <c r="H34" i="513"/>
  <c r="I34" i="513" s="1"/>
  <c r="D34" i="513"/>
  <c r="C34" i="513"/>
  <c r="B34" i="513"/>
  <c r="H33" i="513"/>
  <c r="I33" i="513" s="1"/>
  <c r="D33" i="513"/>
  <c r="C33" i="513"/>
  <c r="B33" i="513"/>
  <c r="H32" i="513"/>
  <c r="I32" i="513" s="1"/>
  <c r="D32" i="513"/>
  <c r="C32" i="513"/>
  <c r="B32" i="513"/>
  <c r="H31" i="513"/>
  <c r="I31" i="513" s="1"/>
  <c r="F31" i="513"/>
  <c r="J31" i="513" s="1"/>
  <c r="E31" i="513"/>
  <c r="D31" i="513"/>
  <c r="C31" i="513"/>
  <c r="B31" i="513"/>
  <c r="H30" i="513"/>
  <c r="I30" i="513" s="1"/>
  <c r="D30" i="513"/>
  <c r="C30" i="513"/>
  <c r="B30" i="513"/>
  <c r="H19" i="513"/>
  <c r="G19" i="513"/>
  <c r="I19" i="513" s="1"/>
  <c r="D19" i="513"/>
  <c r="C19" i="513"/>
  <c r="B19" i="513"/>
  <c r="H18" i="513"/>
  <c r="G18" i="513"/>
  <c r="I18" i="513" s="1"/>
  <c r="D18" i="513"/>
  <c r="C18" i="513"/>
  <c r="B18" i="513"/>
  <c r="H17" i="513"/>
  <c r="G17" i="513"/>
  <c r="D17" i="513"/>
  <c r="C17" i="513"/>
  <c r="B17" i="513"/>
  <c r="I16" i="513"/>
  <c r="H16" i="513"/>
  <c r="D16" i="513"/>
  <c r="C16" i="513"/>
  <c r="B16" i="513"/>
  <c r="I111" i="1"/>
  <c r="I109" i="1"/>
  <c r="H109" i="1"/>
  <c r="H67" i="1"/>
  <c r="K3" i="1" a="1"/>
  <c r="K3" i="1" s="1"/>
  <c r="E76" i="250"/>
  <c r="E75" i="250"/>
  <c r="E74" i="250"/>
  <c r="E73" i="250"/>
  <c r="E72" i="250"/>
  <c r="E71" i="250"/>
  <c r="E69" i="250"/>
  <c r="G68" i="250"/>
  <c r="E64" i="250"/>
  <c r="E59" i="250"/>
  <c r="E55" i="250"/>
  <c r="E53" i="250"/>
  <c r="F39" i="250"/>
  <c r="E39" i="250"/>
  <c r="F37" i="250"/>
  <c r="E37" i="250"/>
  <c r="F23" i="250"/>
  <c r="E23" i="250"/>
  <c r="F20" i="250"/>
  <c r="E20" i="250"/>
  <c r="F17" i="250"/>
  <c r="F6" i="250"/>
  <c r="F4" i="250"/>
  <c r="E6" i="250"/>
  <c r="E17" i="250"/>
  <c r="E4" i="250"/>
  <c r="C31" i="205"/>
  <c r="B31" i="205"/>
  <c r="C28" i="207"/>
  <c r="B28" i="207"/>
  <c r="C29" i="508"/>
  <c r="B29" i="508"/>
  <c r="C29" i="507"/>
  <c r="B29" i="507"/>
  <c r="C29" i="506"/>
  <c r="B29" i="506"/>
  <c r="C29" i="505"/>
  <c r="B29" i="505"/>
  <c r="C29" i="226"/>
  <c r="B29" i="226"/>
  <c r="H30" i="442"/>
  <c r="C30" i="442"/>
  <c r="B30" i="442"/>
  <c r="H31" i="444"/>
  <c r="C31" i="444"/>
  <c r="B31" i="444"/>
  <c r="H32" i="446"/>
  <c r="C32" i="446"/>
  <c r="B32" i="446"/>
  <c r="H32" i="448"/>
  <c r="C32" i="448"/>
  <c r="B32" i="448"/>
  <c r="H31" i="450"/>
  <c r="C31" i="450"/>
  <c r="B31" i="450"/>
  <c r="H31" i="452"/>
  <c r="C31" i="452"/>
  <c r="B31" i="452"/>
  <c r="H31" i="454"/>
  <c r="C31" i="454"/>
  <c r="B31" i="454"/>
  <c r="H31" i="456"/>
  <c r="C31" i="456"/>
  <c r="B31" i="456"/>
  <c r="H31" i="460"/>
  <c r="C31" i="460"/>
  <c r="B31" i="460"/>
  <c r="H31" i="464"/>
  <c r="C31" i="464"/>
  <c r="B31" i="464"/>
  <c r="H31" i="462"/>
  <c r="C31" i="462"/>
  <c r="B31" i="462"/>
  <c r="H31" i="466"/>
  <c r="C31" i="466"/>
  <c r="B31" i="466"/>
  <c r="H31" i="470"/>
  <c r="C31" i="470"/>
  <c r="B31" i="470"/>
  <c r="H31" i="472"/>
  <c r="C31" i="472"/>
  <c r="B31" i="472"/>
  <c r="H31" i="468"/>
  <c r="C31" i="468"/>
  <c r="B31" i="468"/>
  <c r="H31" i="467"/>
  <c r="C31" i="467"/>
  <c r="B31" i="467"/>
  <c r="H31" i="471"/>
  <c r="C31" i="471"/>
  <c r="B31" i="471"/>
  <c r="H31" i="469"/>
  <c r="C31" i="469"/>
  <c r="B31" i="469"/>
  <c r="H31" i="465"/>
  <c r="C31" i="465"/>
  <c r="B31" i="465"/>
  <c r="H31" i="461"/>
  <c r="C31" i="461"/>
  <c r="B31" i="461"/>
  <c r="H31" i="463"/>
  <c r="C31" i="463"/>
  <c r="B31" i="463"/>
  <c r="H31" i="459"/>
  <c r="C31" i="459"/>
  <c r="B31" i="459"/>
  <c r="H31" i="455"/>
  <c r="C31" i="455"/>
  <c r="B31" i="455"/>
  <c r="H31" i="453"/>
  <c r="C31" i="453"/>
  <c r="B31" i="453"/>
  <c r="H31" i="451"/>
  <c r="C31" i="451"/>
  <c r="B31" i="451"/>
  <c r="H31" i="449"/>
  <c r="C31" i="449"/>
  <c r="B31" i="449"/>
  <c r="H32" i="447"/>
  <c r="C32" i="447"/>
  <c r="B32" i="447"/>
  <c r="H32" i="445"/>
  <c r="C32" i="445"/>
  <c r="B32" i="445"/>
  <c r="H31" i="443"/>
  <c r="C31" i="443"/>
  <c r="B31" i="443"/>
  <c r="H30" i="441"/>
  <c r="C30" i="441"/>
  <c r="B30" i="441"/>
  <c r="H31" i="318"/>
  <c r="C31" i="318"/>
  <c r="B31" i="318"/>
  <c r="H31" i="407"/>
  <c r="C31" i="407"/>
  <c r="B31" i="407"/>
  <c r="H31" i="405"/>
  <c r="C31" i="405"/>
  <c r="B31" i="405"/>
  <c r="H31" i="403"/>
  <c r="C31" i="403"/>
  <c r="B31" i="403"/>
  <c r="H31" i="398"/>
  <c r="C31" i="398"/>
  <c r="B31" i="398"/>
  <c r="H31" i="401"/>
  <c r="C31" i="401"/>
  <c r="B31" i="401"/>
  <c r="H31" i="313"/>
  <c r="C31" i="313"/>
  <c r="B31" i="313"/>
  <c r="H31" i="303"/>
  <c r="C31" i="303"/>
  <c r="B31" i="303"/>
  <c r="H31" i="298"/>
  <c r="C31" i="298"/>
  <c r="B31" i="298"/>
  <c r="H31" i="283"/>
  <c r="C31" i="283"/>
  <c r="B31" i="283"/>
  <c r="H31" i="273"/>
  <c r="C31" i="273"/>
  <c r="B31" i="273"/>
  <c r="H34" i="269"/>
  <c r="D34" i="269"/>
  <c r="C34" i="269"/>
  <c r="B34" i="269"/>
  <c r="H32" i="269"/>
  <c r="C32" i="269"/>
  <c r="B32" i="269"/>
  <c r="H32" i="265"/>
  <c r="C32" i="265"/>
  <c r="B32" i="265"/>
  <c r="H30" i="261"/>
  <c r="C30" i="261"/>
  <c r="B30" i="261"/>
  <c r="I17" i="529" l="1"/>
  <c r="G26" i="529"/>
  <c r="G26" i="528"/>
  <c r="I17" i="528"/>
  <c r="I17" i="527"/>
  <c r="G26" i="527"/>
  <c r="G26" i="526"/>
  <c r="I17" i="526"/>
  <c r="I17" i="525"/>
  <c r="G26" i="525"/>
  <c r="G26" i="524"/>
  <c r="I17" i="524"/>
  <c r="I17" i="523"/>
  <c r="G26" i="523"/>
  <c r="I19" i="522"/>
  <c r="G20" i="522"/>
  <c r="I20" i="522" s="1"/>
  <c r="I17" i="522"/>
  <c r="G26" i="522"/>
  <c r="G20" i="521"/>
  <c r="I20" i="521" s="1"/>
  <c r="I19" i="521"/>
  <c r="I17" i="521"/>
  <c r="G26" i="521"/>
  <c r="G26" i="520"/>
  <c r="I17" i="520"/>
  <c r="G20" i="519"/>
  <c r="I20" i="519" s="1"/>
  <c r="I19" i="519"/>
  <c r="G26" i="519"/>
  <c r="I17" i="519"/>
  <c r="J32" i="526"/>
  <c r="J32" i="525"/>
  <c r="J32" i="524"/>
  <c r="G21" i="518"/>
  <c r="I21" i="518" s="1"/>
  <c r="I20" i="518"/>
  <c r="G27" i="518"/>
  <c r="I17" i="518"/>
  <c r="I20" i="517"/>
  <c r="G21" i="517"/>
  <c r="I21" i="517" s="1"/>
  <c r="G27" i="517"/>
  <c r="I17" i="517"/>
  <c r="G26" i="516"/>
  <c r="I17" i="516"/>
  <c r="I17" i="515"/>
  <c r="G26" i="515"/>
  <c r="G25" i="514"/>
  <c r="I17" i="514"/>
  <c r="G25" i="513"/>
  <c r="I17" i="513"/>
  <c r="J103" i="1"/>
  <c r="J71" i="1"/>
  <c r="J216" i="1"/>
  <c r="J196" i="1"/>
  <c r="J218" i="1"/>
  <c r="J209" i="1"/>
  <c r="J193" i="1"/>
  <c r="J217" i="1"/>
  <c r="J192" i="1"/>
  <c r="J191" i="1"/>
  <c r="J189" i="1"/>
  <c r="J183" i="1"/>
  <c r="J182" i="1"/>
  <c r="J177" i="1"/>
  <c r="J165" i="1"/>
  <c r="J176" i="1"/>
  <c r="J168" i="1"/>
  <c r="J175" i="1"/>
  <c r="J166" i="1"/>
  <c r="J174" i="1"/>
  <c r="J173" i="1"/>
  <c r="J167" i="1"/>
  <c r="J180" i="1"/>
  <c r="J160" i="1"/>
  <c r="J153" i="1"/>
  <c r="J159" i="1"/>
  <c r="J158" i="1"/>
  <c r="J152" i="1"/>
  <c r="J151" i="1"/>
  <c r="J150" i="1"/>
  <c r="J164" i="1"/>
  <c r="J137" i="1"/>
  <c r="J136" i="1"/>
  <c r="J135" i="1"/>
  <c r="J133" i="1"/>
  <c r="J132" i="1"/>
  <c r="J131" i="1"/>
  <c r="J127" i="1"/>
  <c r="J126" i="1"/>
  <c r="J125" i="1"/>
  <c r="J124" i="1"/>
  <c r="J123" i="1"/>
  <c r="J8" i="1"/>
  <c r="J118" i="1"/>
  <c r="J121" i="1"/>
  <c r="J115" i="1"/>
  <c r="J116" i="1"/>
  <c r="J117" i="1"/>
  <c r="J113" i="1"/>
  <c r="J114" i="1"/>
  <c r="J109" i="1"/>
  <c r="J111" i="1"/>
  <c r="J112" i="1"/>
  <c r="J104" i="1"/>
  <c r="E21" i="527" s="1"/>
  <c r="J105" i="1"/>
  <c r="J106" i="1"/>
  <c r="J107" i="1"/>
  <c r="J108" i="1"/>
  <c r="J101" i="1"/>
  <c r="J99" i="1"/>
  <c r="J98" i="1"/>
  <c r="J95" i="1"/>
  <c r="J89" i="1"/>
  <c r="J85" i="1"/>
  <c r="J84" i="1"/>
  <c r="J79" i="1"/>
  <c r="J80" i="1"/>
  <c r="J78" i="1"/>
  <c r="E23" i="524" s="1"/>
  <c r="J77" i="1"/>
  <c r="J75" i="1"/>
  <c r="J74" i="1"/>
  <c r="J73" i="1"/>
  <c r="J72" i="1"/>
  <c r="J69" i="1"/>
  <c r="J68" i="1"/>
  <c r="J67" i="1"/>
  <c r="K67" i="1" s="1"/>
  <c r="J39" i="1"/>
  <c r="J41" i="1"/>
  <c r="E18" i="527" s="1"/>
  <c r="J48" i="1"/>
  <c r="E19" i="520" s="1"/>
  <c r="J49" i="1"/>
  <c r="E19" i="523" s="1"/>
  <c r="J50" i="1"/>
  <c r="J52" i="1"/>
  <c r="E19" i="521" s="1"/>
  <c r="J43" i="1"/>
  <c r="J45" i="1"/>
  <c r="J53" i="1"/>
  <c r="J46" i="1"/>
  <c r="J55" i="1"/>
  <c r="E19" i="522" s="1"/>
  <c r="J51" i="1"/>
  <c r="E19" i="519" s="1"/>
  <c r="J47" i="1"/>
  <c r="E19" i="524" s="1"/>
  <c r="J56" i="1"/>
  <c r="E19" i="525" s="1"/>
  <c r="J36" i="1"/>
  <c r="E17" i="527" s="1"/>
  <c r="J38" i="1"/>
  <c r="J35" i="1"/>
  <c r="J29" i="1"/>
  <c r="J30" i="1"/>
  <c r="J31" i="1"/>
  <c r="J34" i="1"/>
  <c r="J32" i="1"/>
  <c r="J6" i="1"/>
  <c r="J9" i="1"/>
  <c r="J7" i="1"/>
  <c r="D5" i="396"/>
  <c r="D5" i="395"/>
  <c r="D5" i="394"/>
  <c r="D5" i="393"/>
  <c r="D5" i="392"/>
  <c r="D5" i="391"/>
  <c r="D5" i="390"/>
  <c r="D5" i="389"/>
  <c r="D5" i="227"/>
  <c r="D5" i="208"/>
  <c r="D5" i="508"/>
  <c r="D5" i="507"/>
  <c r="D5" i="506"/>
  <c r="D5" i="505"/>
  <c r="D5" i="226"/>
  <c r="D5" i="504"/>
  <c r="E21" i="524" l="1"/>
  <c r="E20" i="519"/>
  <c r="E35" i="521"/>
  <c r="E35" i="529"/>
  <c r="E35" i="522"/>
  <c r="E35" i="525"/>
  <c r="E35" i="528"/>
  <c r="E35" i="519"/>
  <c r="E35" i="520"/>
  <c r="E35" i="524"/>
  <c r="E35" i="527"/>
  <c r="E35" i="523"/>
  <c r="E35" i="526"/>
  <c r="E33" i="523"/>
  <c r="E33" i="529"/>
  <c r="E33" i="525"/>
  <c r="E33" i="521"/>
  <c r="E33" i="519"/>
  <c r="E33" i="522"/>
  <c r="E33" i="528"/>
  <c r="E33" i="520"/>
  <c r="E33" i="524"/>
  <c r="E33" i="526"/>
  <c r="E33" i="527"/>
  <c r="E34" i="529"/>
  <c r="E34" i="525"/>
  <c r="E34" i="519"/>
  <c r="E34" i="521"/>
  <c r="E34" i="524"/>
  <c r="E34" i="528"/>
  <c r="E34" i="527"/>
  <c r="E34" i="523"/>
  <c r="E34" i="522"/>
  <c r="E34" i="520"/>
  <c r="E34" i="526"/>
  <c r="E31" i="529"/>
  <c r="E31" i="521"/>
  <c r="E31" i="526"/>
  <c r="E31" i="523"/>
  <c r="E31" i="527"/>
  <c r="E31" i="522"/>
  <c r="E31" i="525"/>
  <c r="E31" i="528"/>
  <c r="E31" i="520"/>
  <c r="E31" i="519"/>
  <c r="E31" i="524"/>
  <c r="E36" i="522"/>
  <c r="E36" i="525"/>
  <c r="E36" i="526"/>
  <c r="E36" i="523"/>
  <c r="E36" i="527"/>
  <c r="E36" i="524"/>
  <c r="E36" i="520"/>
  <c r="E36" i="521"/>
  <c r="E36" i="519"/>
  <c r="E36" i="529"/>
  <c r="E36" i="528"/>
  <c r="E20" i="524"/>
  <c r="E20" i="523"/>
  <c r="E22" i="524"/>
  <c r="E20" i="521"/>
  <c r="E20" i="522"/>
  <c r="E21" i="522"/>
  <c r="E21" i="521"/>
  <c r="E17" i="521"/>
  <c r="E17" i="528"/>
  <c r="E17" i="522"/>
  <c r="E17" i="525"/>
  <c r="E17" i="529"/>
  <c r="E17" i="526"/>
  <c r="E17" i="520"/>
  <c r="E17" i="524"/>
  <c r="E17" i="523"/>
  <c r="E17" i="519"/>
  <c r="E22" i="527"/>
  <c r="E19" i="529"/>
  <c r="E19" i="527"/>
  <c r="E18" i="521"/>
  <c r="E18" i="522"/>
  <c r="E18" i="528"/>
  <c r="E18" i="529"/>
  <c r="E18" i="525"/>
  <c r="E18" i="526"/>
  <c r="E18" i="520"/>
  <c r="E18" i="524"/>
  <c r="E18" i="523"/>
  <c r="E18" i="519"/>
  <c r="E16" i="520"/>
  <c r="E16" i="522"/>
  <c r="E16" i="526"/>
  <c r="E16" i="524"/>
  <c r="E16" i="529"/>
  <c r="E16" i="525"/>
  <c r="E16" i="523"/>
  <c r="E16" i="527"/>
  <c r="E16" i="521"/>
  <c r="E16" i="528"/>
  <c r="E16" i="519"/>
  <c r="E21" i="518"/>
  <c r="E21" i="517"/>
  <c r="E37" i="518"/>
  <c r="E35" i="514"/>
  <c r="E35" i="516"/>
  <c r="E37" i="517"/>
  <c r="E35" i="515"/>
  <c r="E35" i="513"/>
  <c r="E34" i="269"/>
  <c r="E34" i="518"/>
  <c r="E33" i="515"/>
  <c r="E33" i="516"/>
  <c r="E34" i="517"/>
  <c r="E32" i="513"/>
  <c r="E32" i="514"/>
  <c r="E35" i="518"/>
  <c r="E35" i="517"/>
  <c r="E34" i="516"/>
  <c r="E34" i="515"/>
  <c r="E33" i="513"/>
  <c r="E33" i="514"/>
  <c r="E31" i="515"/>
  <c r="E31" i="516"/>
  <c r="E30" i="514"/>
  <c r="E32" i="518"/>
  <c r="E32" i="517"/>
  <c r="E30" i="513"/>
  <c r="E36" i="518"/>
  <c r="E34" i="513"/>
  <c r="E36" i="517"/>
  <c r="E36" i="515"/>
  <c r="E34" i="514"/>
  <c r="E36" i="516"/>
  <c r="E18" i="518"/>
  <c r="E18" i="513"/>
  <c r="E18" i="517"/>
  <c r="E18" i="514"/>
  <c r="E17" i="516"/>
  <c r="E17" i="515"/>
  <c r="E20" i="518"/>
  <c r="E20" i="517"/>
  <c r="E17" i="518"/>
  <c r="E17" i="517"/>
  <c r="E17" i="513"/>
  <c r="E17" i="514"/>
  <c r="E18" i="516"/>
  <c r="E19" i="517"/>
  <c r="E19" i="513"/>
  <c r="E18" i="515"/>
  <c r="E19" i="518"/>
  <c r="E19" i="514"/>
  <c r="K6" i="1"/>
  <c r="E16" i="518"/>
  <c r="E16" i="515"/>
  <c r="E16" i="513"/>
  <c r="E16" i="516"/>
  <c r="E16" i="514"/>
  <c r="E16" i="517"/>
  <c r="E30" i="441"/>
  <c r="E31" i="405"/>
  <c r="E31" i="398"/>
  <c r="E31" i="313"/>
  <c r="E31" i="298"/>
  <c r="E31" i="283"/>
  <c r="E31" i="467"/>
  <c r="E31" i="469"/>
  <c r="E31" i="461"/>
  <c r="E31" i="459"/>
  <c r="E31" i="453"/>
  <c r="E31" i="449"/>
  <c r="E32" i="445"/>
  <c r="E31" i="318"/>
  <c r="E31" i="407"/>
  <c r="E31" i="403"/>
  <c r="E31" i="401"/>
  <c r="E31" i="303"/>
  <c r="E31" i="273"/>
  <c r="E32" i="265"/>
  <c r="E32" i="269"/>
  <c r="E30" i="261"/>
  <c r="E31" i="471"/>
  <c r="E31" i="465"/>
  <c r="E31" i="463"/>
  <c r="E31" i="455"/>
  <c r="E31" i="451"/>
  <c r="E32" i="447"/>
  <c r="E31" i="443"/>
  <c r="E31" i="444"/>
  <c r="E32" i="448"/>
  <c r="E31" i="452"/>
  <c r="E31" i="456"/>
  <c r="E31" i="464"/>
  <c r="E31" i="466"/>
  <c r="E31" i="472"/>
  <c r="E30" i="442"/>
  <c r="E32" i="446"/>
  <c r="E31" i="450"/>
  <c r="E31" i="454"/>
  <c r="E31" i="460"/>
  <c r="E31" i="462"/>
  <c r="E31" i="470"/>
  <c r="E31" i="468"/>
  <c r="E29" i="507"/>
  <c r="E29" i="226"/>
  <c r="E28" i="207"/>
  <c r="E29" i="505"/>
  <c r="E31" i="205"/>
  <c r="E29" i="506"/>
  <c r="E29" i="508"/>
  <c r="G136" i="228"/>
  <c r="G137" i="228"/>
  <c r="G138" i="228"/>
  <c r="G139" i="228"/>
  <c r="G140" i="228"/>
  <c r="D5" i="207" s="1"/>
  <c r="G141" i="228"/>
  <c r="D5" i="205" s="1"/>
  <c r="G142" i="228"/>
  <c r="G143" i="228"/>
  <c r="G144" i="228"/>
  <c r="D5" i="509" s="1"/>
  <c r="G145" i="228"/>
  <c r="D5" i="387" s="1"/>
  <c r="G146" i="228"/>
  <c r="D5" i="388" s="1"/>
  <c r="G147" i="228"/>
  <c r="D5" i="386" s="1"/>
  <c r="G148" i="228"/>
  <c r="D5" i="510" s="1"/>
  <c r="G149" i="228"/>
  <c r="G150" i="228"/>
  <c r="G151" i="228"/>
  <c r="G152" i="228"/>
  <c r="G153" i="228"/>
  <c r="G154" i="228"/>
  <c r="G155" i="228"/>
  <c r="G156" i="228"/>
  <c r="G135" i="228"/>
  <c r="G7" i="228"/>
  <c r="G8" i="228"/>
  <c r="G9" i="228"/>
  <c r="G10" i="228"/>
  <c r="G11" i="228"/>
  <c r="G12" i="228"/>
  <c r="D5" i="269" s="1"/>
  <c r="G13" i="228"/>
  <c r="G14" i="228"/>
  <c r="D5" i="273" s="1"/>
  <c r="G15" i="228"/>
  <c r="G16" i="228"/>
  <c r="D5" i="283" s="1"/>
  <c r="G17" i="228"/>
  <c r="G18" i="228"/>
  <c r="D5" i="298" s="1"/>
  <c r="G19" i="228"/>
  <c r="G20" i="228"/>
  <c r="D5" i="303" s="1"/>
  <c r="G21" i="228"/>
  <c r="G22" i="228"/>
  <c r="D5" i="313" s="1"/>
  <c r="G23" i="228"/>
  <c r="G24" i="228"/>
  <c r="D5" i="401" s="1"/>
  <c r="G25" i="228"/>
  <c r="G26" i="228"/>
  <c r="D5" i="398" s="1"/>
  <c r="G27" i="228"/>
  <c r="G28" i="228"/>
  <c r="D5" i="403" s="1"/>
  <c r="G29" i="228"/>
  <c r="G30" i="228"/>
  <c r="D5" i="405" s="1"/>
  <c r="G31" i="228"/>
  <c r="G32" i="228"/>
  <c r="D5" i="407" s="1"/>
  <c r="G33" i="228"/>
  <c r="G34" i="228"/>
  <c r="D5" i="318" s="1"/>
  <c r="G35" i="228"/>
  <c r="G36" i="228"/>
  <c r="D5" i="409" s="1"/>
  <c r="G37" i="228"/>
  <c r="D5" i="410" s="1"/>
  <c r="G38" i="228"/>
  <c r="D5" i="411" s="1"/>
  <c r="G39" i="228"/>
  <c r="D5" i="412" s="1"/>
  <c r="G40" i="228"/>
  <c r="D5" i="511" s="1"/>
  <c r="G41" i="228"/>
  <c r="D5" i="512" s="1"/>
  <c r="G42" i="228"/>
  <c r="D5" i="413" s="1"/>
  <c r="G43" i="228"/>
  <c r="D5" i="414" s="1"/>
  <c r="G44" i="228"/>
  <c r="D5" i="415" s="1"/>
  <c r="G45" i="228"/>
  <c r="D5" i="416" s="1"/>
  <c r="G46" i="228"/>
  <c r="D5" i="417" s="1"/>
  <c r="G47" i="228"/>
  <c r="D5" i="418" s="1"/>
  <c r="G48" i="228"/>
  <c r="D5" i="419" s="1"/>
  <c r="G49" i="228"/>
  <c r="D5" i="420" s="1"/>
  <c r="G50" i="228"/>
  <c r="D5" i="421" s="1"/>
  <c r="G51" i="228"/>
  <c r="D5" i="422" s="1"/>
  <c r="G52" i="228"/>
  <c r="D5" i="423" s="1"/>
  <c r="G53" i="228"/>
  <c r="D5" i="424" s="1"/>
  <c r="G54" i="228"/>
  <c r="D5" i="427" s="1"/>
  <c r="G55" i="228"/>
  <c r="D5" i="428" s="1"/>
  <c r="G56" i="228"/>
  <c r="D5" i="431" s="1"/>
  <c r="G57" i="228"/>
  <c r="D5" i="432" s="1"/>
  <c r="G58" i="228"/>
  <c r="D5" i="429" s="1"/>
  <c r="G59" i="228"/>
  <c r="D5" i="430" s="1"/>
  <c r="G60" i="228"/>
  <c r="D5" i="433" s="1"/>
  <c r="G61" i="228"/>
  <c r="D5" i="434" s="1"/>
  <c r="G62" i="228"/>
  <c r="D5" i="437" s="1"/>
  <c r="G63" i="228"/>
  <c r="D5" i="438" s="1"/>
  <c r="G64" i="228"/>
  <c r="D5" i="439" s="1"/>
  <c r="G65" i="228"/>
  <c r="D5" i="440" s="1"/>
  <c r="G66" i="228"/>
  <c r="D5" i="435" s="1"/>
  <c r="G67" i="228"/>
  <c r="D5" i="436" s="1"/>
  <c r="G68" i="228"/>
  <c r="D5" i="441" s="1"/>
  <c r="G69" i="228"/>
  <c r="D5" i="442" s="1"/>
  <c r="G70" i="228"/>
  <c r="D5" i="443" s="1"/>
  <c r="G71" i="228"/>
  <c r="D5" i="444" s="1"/>
  <c r="G72" i="228"/>
  <c r="D5" i="445" s="1"/>
  <c r="G73" i="228"/>
  <c r="D5" i="446" s="1"/>
  <c r="G74" i="228"/>
  <c r="D5" i="447" s="1"/>
  <c r="G75" i="228"/>
  <c r="D5" i="448" s="1"/>
  <c r="G76" i="228"/>
  <c r="D5" i="449" s="1"/>
  <c r="G77" i="228"/>
  <c r="D5" i="450" s="1"/>
  <c r="G78" i="228"/>
  <c r="D5" i="451" s="1"/>
  <c r="G79" i="228"/>
  <c r="D5" i="452" s="1"/>
  <c r="G80" i="228"/>
  <c r="D5" i="453" s="1"/>
  <c r="G81" i="228"/>
  <c r="D5" i="454" s="1"/>
  <c r="G82" i="228"/>
  <c r="D5" i="455" s="1"/>
  <c r="G83" i="228"/>
  <c r="D5" i="456" s="1"/>
  <c r="G84" i="228"/>
  <c r="D5" i="459" s="1"/>
  <c r="G85" i="228"/>
  <c r="D5" i="460" s="1"/>
  <c r="G86" i="228"/>
  <c r="D5" i="463" s="1"/>
  <c r="G87" i="228"/>
  <c r="D5" i="464" s="1"/>
  <c r="G88" i="228"/>
  <c r="D5" i="461" s="1"/>
  <c r="G89" i="228"/>
  <c r="D5" i="462" s="1"/>
  <c r="G90" i="228"/>
  <c r="D5" i="465" s="1"/>
  <c r="G91" i="228"/>
  <c r="D5" i="466" s="1"/>
  <c r="G92" i="228"/>
  <c r="D5" i="469" s="1"/>
  <c r="G93" i="228"/>
  <c r="D5" i="470" s="1"/>
  <c r="G94" i="228"/>
  <c r="D5" i="471" s="1"/>
  <c r="G95" i="228"/>
  <c r="D5" i="472" s="1"/>
  <c r="G96" i="228"/>
  <c r="D5" i="467" s="1"/>
  <c r="G97" i="228"/>
  <c r="D5" i="468" s="1"/>
  <c r="G98" i="228"/>
  <c r="D5" i="473" s="1"/>
  <c r="G99" i="228"/>
  <c r="D5" i="474" s="1"/>
  <c r="G100" i="228"/>
  <c r="D5" i="475" s="1"/>
  <c r="G101" i="228"/>
  <c r="D5" i="479" s="1"/>
  <c r="G102" i="228"/>
  <c r="D5" i="482" s="1"/>
  <c r="G103" i="228"/>
  <c r="D5" i="478" s="1"/>
  <c r="G104" i="228"/>
  <c r="D5" i="481" s="1"/>
  <c r="G105" i="228"/>
  <c r="D5" i="484" s="1"/>
  <c r="G106" i="228"/>
  <c r="D5" i="477" s="1"/>
  <c r="G107" i="228"/>
  <c r="D5" i="480" s="1"/>
  <c r="G108" i="228"/>
  <c r="D5" i="483" s="1"/>
  <c r="G109" i="228"/>
  <c r="D5" i="206" s="1"/>
  <c r="G110" i="228"/>
  <c r="D5" i="381" s="1"/>
  <c r="G111" i="228"/>
  <c r="D5" i="382" s="1"/>
  <c r="G112" i="228"/>
  <c r="D5" i="485" s="1"/>
  <c r="G113" i="228"/>
  <c r="D5" i="486" s="1"/>
  <c r="G114" i="228"/>
  <c r="D5" i="487" s="1"/>
  <c r="G115" i="228"/>
  <c r="D5" i="488" s="1"/>
  <c r="G116" i="228"/>
  <c r="D5" i="489" s="1"/>
  <c r="G117" i="228"/>
  <c r="D5" i="491" s="1"/>
  <c r="G118" i="228"/>
  <c r="D5" i="492" s="1"/>
  <c r="G119" i="228"/>
  <c r="D5" i="493" s="1"/>
  <c r="G120" i="228"/>
  <c r="D5" i="494" s="1"/>
  <c r="G121" i="228"/>
  <c r="D5" i="495" s="1"/>
  <c r="G122" i="228"/>
  <c r="D5" i="496" s="1"/>
  <c r="G123" i="228"/>
  <c r="D5" i="497" s="1"/>
  <c r="G124" i="228"/>
  <c r="D5" i="498" s="1"/>
  <c r="G125" i="228"/>
  <c r="D5" i="499" s="1"/>
  <c r="G126" i="228"/>
  <c r="D5" i="500" s="1"/>
  <c r="G127" i="228"/>
  <c r="D5" i="501" s="1"/>
  <c r="G128" i="228"/>
  <c r="D5" i="502" s="1"/>
  <c r="G129" i="228"/>
  <c r="D5" i="503" s="1"/>
  <c r="G130" i="228"/>
  <c r="D5" i="216" s="1"/>
  <c r="G131" i="228"/>
  <c r="D5" i="383" s="1"/>
  <c r="G132" i="228"/>
  <c r="D5" i="217" s="1"/>
  <c r="G133" i="228"/>
  <c r="D5" i="384" s="1"/>
  <c r="G134" i="228"/>
  <c r="G6" i="228"/>
  <c r="F16" i="529" l="1"/>
  <c r="J16" i="529" s="1"/>
  <c r="F16" i="528"/>
  <c r="J16" i="528" s="1"/>
  <c r="F16" i="527"/>
  <c r="J16" i="527" s="1"/>
  <c r="F16" i="526"/>
  <c r="J16" i="526" s="1"/>
  <c r="F16" i="525"/>
  <c r="J16" i="525" s="1"/>
  <c r="F16" i="524"/>
  <c r="J16" i="524" s="1"/>
  <c r="F16" i="523"/>
  <c r="J16" i="523" s="1"/>
  <c r="F16" i="522"/>
  <c r="J16" i="522" s="1"/>
  <c r="F16" i="521"/>
  <c r="J16" i="521" s="1"/>
  <c r="F16" i="520"/>
  <c r="J16" i="520" s="1"/>
  <c r="F16" i="519"/>
  <c r="J16" i="519" s="1"/>
  <c r="F16" i="514"/>
  <c r="J16" i="514" s="1"/>
  <c r="F16" i="516"/>
  <c r="J16" i="516" s="1"/>
  <c r="F16" i="517"/>
  <c r="J16" i="517" s="1"/>
  <c r="F16" i="515"/>
  <c r="J16" i="515" s="1"/>
  <c r="F16" i="513"/>
  <c r="J16" i="513" s="1"/>
  <c r="F16" i="518"/>
  <c r="J16" i="518" s="1"/>
  <c r="H16" i="483"/>
  <c r="I16" i="483" s="1"/>
  <c r="E16" i="483"/>
  <c r="D16" i="483"/>
  <c r="C16" i="483"/>
  <c r="B16" i="483"/>
  <c r="H16" i="468"/>
  <c r="I16" i="468" s="1"/>
  <c r="E16" i="468"/>
  <c r="D16" i="468"/>
  <c r="C16" i="468"/>
  <c r="B16" i="468"/>
  <c r="H16" i="467"/>
  <c r="I16" i="467" s="1"/>
  <c r="E16" i="467"/>
  <c r="D16" i="467"/>
  <c r="C16" i="467"/>
  <c r="B16" i="467"/>
  <c r="H16" i="472"/>
  <c r="I16" i="472" s="1"/>
  <c r="E16" i="472"/>
  <c r="D16" i="472"/>
  <c r="C16" i="472"/>
  <c r="B16" i="472"/>
  <c r="H16" i="471"/>
  <c r="I16" i="471" s="1"/>
  <c r="E16" i="471"/>
  <c r="D16" i="471"/>
  <c r="C16" i="471"/>
  <c r="B16" i="471"/>
  <c r="H16" i="470"/>
  <c r="I16" i="470" s="1"/>
  <c r="E16" i="470"/>
  <c r="D16" i="470"/>
  <c r="C16" i="470"/>
  <c r="B16" i="470"/>
  <c r="H16" i="469"/>
  <c r="I16" i="469" s="1"/>
  <c r="E16" i="469"/>
  <c r="D16" i="469"/>
  <c r="C16" i="469"/>
  <c r="B16" i="469"/>
  <c r="H16" i="466"/>
  <c r="I16" i="466" s="1"/>
  <c r="E16" i="466"/>
  <c r="D16" i="466"/>
  <c r="C16" i="466"/>
  <c r="B16" i="466"/>
  <c r="I16" i="465"/>
  <c r="H16" i="465"/>
  <c r="E16" i="465"/>
  <c r="D16" i="465"/>
  <c r="C16" i="465"/>
  <c r="B16" i="465"/>
  <c r="H16" i="462"/>
  <c r="I16" i="462" s="1"/>
  <c r="E16" i="462"/>
  <c r="D16" i="462"/>
  <c r="C16" i="462"/>
  <c r="B16" i="462"/>
  <c r="H16" i="461"/>
  <c r="I16" i="461" s="1"/>
  <c r="E16" i="461"/>
  <c r="D16" i="461"/>
  <c r="C16" i="461"/>
  <c r="B16" i="461"/>
  <c r="H16" i="464"/>
  <c r="I16" i="464" s="1"/>
  <c r="E16" i="464"/>
  <c r="D16" i="464"/>
  <c r="C16" i="464"/>
  <c r="B16" i="464"/>
  <c r="H16" i="463"/>
  <c r="I16" i="463" s="1"/>
  <c r="E16" i="463"/>
  <c r="D16" i="463"/>
  <c r="C16" i="463"/>
  <c r="B16" i="463"/>
  <c r="H16" i="460"/>
  <c r="I16" i="460" s="1"/>
  <c r="E16" i="460"/>
  <c r="D16" i="460"/>
  <c r="C16" i="460"/>
  <c r="B16" i="460"/>
  <c r="H16" i="459"/>
  <c r="I16" i="459" s="1"/>
  <c r="E16" i="459"/>
  <c r="D16" i="459"/>
  <c r="C16" i="459"/>
  <c r="B16" i="459"/>
  <c r="H16" i="456"/>
  <c r="I16" i="456" s="1"/>
  <c r="E16" i="456"/>
  <c r="D16" i="456"/>
  <c r="C16" i="456"/>
  <c r="B16" i="456"/>
  <c r="H16" i="455"/>
  <c r="I16" i="455" s="1"/>
  <c r="E16" i="455"/>
  <c r="D16" i="455"/>
  <c r="C16" i="455"/>
  <c r="B16" i="455"/>
  <c r="H16" i="454"/>
  <c r="I16" i="454" s="1"/>
  <c r="E16" i="454"/>
  <c r="D16" i="454"/>
  <c r="C16" i="454"/>
  <c r="B16" i="454"/>
  <c r="H16" i="453"/>
  <c r="I16" i="453" s="1"/>
  <c r="E16" i="453"/>
  <c r="D16" i="453"/>
  <c r="C16" i="453"/>
  <c r="B16" i="453"/>
  <c r="H16" i="452"/>
  <c r="I16" i="452" s="1"/>
  <c r="E16" i="452"/>
  <c r="D16" i="452"/>
  <c r="C16" i="452"/>
  <c r="B16" i="452"/>
  <c r="H16" i="451"/>
  <c r="I16" i="451" s="1"/>
  <c r="E16" i="451"/>
  <c r="D16" i="451"/>
  <c r="C16" i="451"/>
  <c r="B16" i="451"/>
  <c r="H16" i="450"/>
  <c r="I16" i="450" s="1"/>
  <c r="E16" i="450"/>
  <c r="D16" i="450"/>
  <c r="C16" i="450"/>
  <c r="B16" i="450"/>
  <c r="H16" i="449"/>
  <c r="I16" i="449" s="1"/>
  <c r="E16" i="449"/>
  <c r="D16" i="449"/>
  <c r="C16" i="449"/>
  <c r="B16" i="449"/>
  <c r="H16" i="448"/>
  <c r="I16" i="448" s="1"/>
  <c r="E16" i="448"/>
  <c r="D16" i="448"/>
  <c r="C16" i="448"/>
  <c r="B16" i="448"/>
  <c r="H16" i="447"/>
  <c r="I16" i="447" s="1"/>
  <c r="E16" i="447"/>
  <c r="D16" i="447"/>
  <c r="C16" i="447"/>
  <c r="B16" i="447"/>
  <c r="H16" i="446"/>
  <c r="I16" i="446" s="1"/>
  <c r="E16" i="446"/>
  <c r="D16" i="446"/>
  <c r="C16" i="446"/>
  <c r="B16" i="446"/>
  <c r="H16" i="445"/>
  <c r="I16" i="445" s="1"/>
  <c r="E16" i="445"/>
  <c r="D16" i="445"/>
  <c r="C16" i="445"/>
  <c r="B16" i="445"/>
  <c r="H16" i="444"/>
  <c r="I16" i="444" s="1"/>
  <c r="E16" i="444"/>
  <c r="D16" i="444"/>
  <c r="C16" i="444"/>
  <c r="B16" i="444"/>
  <c r="H16" i="443"/>
  <c r="I16" i="443" s="1"/>
  <c r="E16" i="443"/>
  <c r="D16" i="443"/>
  <c r="C16" i="443"/>
  <c r="B16" i="443"/>
  <c r="H16" i="442"/>
  <c r="I16" i="442" s="1"/>
  <c r="E16" i="442"/>
  <c r="D16" i="442"/>
  <c r="C16" i="442"/>
  <c r="B16" i="442"/>
  <c r="H16" i="436" l="1"/>
  <c r="I16" i="436" s="1"/>
  <c r="E16" i="436"/>
  <c r="D16" i="436"/>
  <c r="C16" i="436"/>
  <c r="B16" i="436"/>
  <c r="H16" i="435"/>
  <c r="I16" i="435" s="1"/>
  <c r="E16" i="435"/>
  <c r="D16" i="435"/>
  <c r="C16" i="435"/>
  <c r="B16" i="435"/>
  <c r="H16" i="440"/>
  <c r="I16" i="440" s="1"/>
  <c r="E16" i="440"/>
  <c r="D16" i="440"/>
  <c r="C16" i="440"/>
  <c r="B16" i="440"/>
  <c r="H16" i="439"/>
  <c r="I16" i="439" s="1"/>
  <c r="E16" i="439"/>
  <c r="D16" i="439"/>
  <c r="C16" i="439"/>
  <c r="B16" i="439"/>
  <c r="H16" i="438"/>
  <c r="I16" i="438" s="1"/>
  <c r="E16" i="438"/>
  <c r="D16" i="438"/>
  <c r="C16" i="438"/>
  <c r="B16" i="438"/>
  <c r="H16" i="437"/>
  <c r="I16" i="437" s="1"/>
  <c r="E16" i="437"/>
  <c r="D16" i="437"/>
  <c r="C16" i="437"/>
  <c r="B16" i="437"/>
  <c r="H16" i="434"/>
  <c r="I16" i="434" s="1"/>
  <c r="E16" i="434"/>
  <c r="D16" i="434"/>
  <c r="C16" i="434"/>
  <c r="B16" i="434"/>
  <c r="H16" i="433"/>
  <c r="I16" i="433" s="1"/>
  <c r="E16" i="433"/>
  <c r="D16" i="433"/>
  <c r="C16" i="433"/>
  <c r="B16" i="433"/>
  <c r="H16" i="430"/>
  <c r="I16" i="430" s="1"/>
  <c r="E16" i="430"/>
  <c r="D16" i="430"/>
  <c r="C16" i="430"/>
  <c r="B16" i="430"/>
  <c r="H16" i="429"/>
  <c r="I16" i="429" s="1"/>
  <c r="E16" i="429"/>
  <c r="D16" i="429"/>
  <c r="C16" i="429"/>
  <c r="B16" i="429"/>
  <c r="H16" i="432"/>
  <c r="I16" i="432" s="1"/>
  <c r="E16" i="432"/>
  <c r="D16" i="432"/>
  <c r="C16" i="432"/>
  <c r="B16" i="432"/>
  <c r="H16" i="431"/>
  <c r="I16" i="431" s="1"/>
  <c r="E16" i="431"/>
  <c r="D16" i="431"/>
  <c r="C16" i="431"/>
  <c r="B16" i="431"/>
  <c r="H16" i="428"/>
  <c r="I16" i="428" s="1"/>
  <c r="E16" i="428"/>
  <c r="D16" i="428"/>
  <c r="C16" i="428"/>
  <c r="B16" i="428"/>
  <c r="H16" i="427"/>
  <c r="I16" i="427" s="1"/>
  <c r="E16" i="427"/>
  <c r="D16" i="427"/>
  <c r="C16" i="427"/>
  <c r="B16" i="427"/>
  <c r="H16" i="424"/>
  <c r="I16" i="424" s="1"/>
  <c r="E16" i="424"/>
  <c r="D16" i="424"/>
  <c r="C16" i="424"/>
  <c r="B16" i="424"/>
  <c r="H16" i="423"/>
  <c r="I16" i="423" s="1"/>
  <c r="E16" i="423"/>
  <c r="D16" i="423"/>
  <c r="C16" i="423"/>
  <c r="B16" i="423"/>
  <c r="H16" i="422"/>
  <c r="I16" i="422" s="1"/>
  <c r="E16" i="422"/>
  <c r="D16" i="422"/>
  <c r="C16" i="422"/>
  <c r="B16" i="422"/>
  <c r="H16" i="421"/>
  <c r="I16" i="421" s="1"/>
  <c r="E16" i="421"/>
  <c r="D16" i="421"/>
  <c r="C16" i="421"/>
  <c r="B16" i="421"/>
  <c r="H16" i="420"/>
  <c r="I16" i="420" s="1"/>
  <c r="E16" i="420"/>
  <c r="D16" i="420"/>
  <c r="C16" i="420"/>
  <c r="B16" i="420"/>
  <c r="H16" i="419"/>
  <c r="I16" i="419" s="1"/>
  <c r="E16" i="419"/>
  <c r="D16" i="419"/>
  <c r="C16" i="419"/>
  <c r="B16" i="419"/>
  <c r="H16" i="418"/>
  <c r="I16" i="418" s="1"/>
  <c r="E16" i="418"/>
  <c r="D16" i="418"/>
  <c r="C16" i="418"/>
  <c r="B16" i="418"/>
  <c r="H16" i="417"/>
  <c r="I16" i="417" s="1"/>
  <c r="E16" i="417"/>
  <c r="D16" i="417"/>
  <c r="C16" i="417"/>
  <c r="B16" i="417"/>
  <c r="H16" i="416"/>
  <c r="I16" i="416" s="1"/>
  <c r="E16" i="416"/>
  <c r="D16" i="416"/>
  <c r="C16" i="416"/>
  <c r="B16" i="416"/>
  <c r="H16" i="415"/>
  <c r="I16" i="415" s="1"/>
  <c r="E16" i="415"/>
  <c r="D16" i="415"/>
  <c r="C16" i="415"/>
  <c r="B16" i="415"/>
  <c r="H16" i="414"/>
  <c r="I16" i="414" s="1"/>
  <c r="E16" i="414"/>
  <c r="D16" i="414"/>
  <c r="C16" i="414"/>
  <c r="B16" i="414"/>
  <c r="H16" i="413"/>
  <c r="I16" i="413" s="1"/>
  <c r="E16" i="413"/>
  <c r="D16" i="413"/>
  <c r="C16" i="413"/>
  <c r="B16" i="413"/>
  <c r="H16" i="511"/>
  <c r="I16" i="511" s="1"/>
  <c r="E16" i="511"/>
  <c r="D16" i="511"/>
  <c r="C16" i="511"/>
  <c r="B16" i="511"/>
  <c r="H16" i="412"/>
  <c r="I16" i="412" s="1"/>
  <c r="E16" i="412"/>
  <c r="D16" i="412"/>
  <c r="C16" i="412"/>
  <c r="B16" i="412"/>
  <c r="H16" i="411"/>
  <c r="I16" i="411" s="1"/>
  <c r="E16" i="411"/>
  <c r="D16" i="411"/>
  <c r="C16" i="411"/>
  <c r="B16" i="411"/>
  <c r="H16" i="410"/>
  <c r="I16" i="410" s="1"/>
  <c r="E16" i="410"/>
  <c r="D16" i="410"/>
  <c r="C16" i="410"/>
  <c r="B16" i="410"/>
  <c r="H16" i="512" l="1"/>
  <c r="I16" i="512" s="1"/>
  <c r="E16" i="512"/>
  <c r="D16" i="512"/>
  <c r="C16" i="512"/>
  <c r="B16" i="512"/>
  <c r="G38" i="512" l="1"/>
  <c r="I35" i="512"/>
  <c r="H35" i="512"/>
  <c r="E35" i="512"/>
  <c r="C35" i="512"/>
  <c r="B35" i="512"/>
  <c r="H34" i="512"/>
  <c r="I34" i="512" s="1"/>
  <c r="E34" i="512"/>
  <c r="C34" i="512"/>
  <c r="B34" i="512"/>
  <c r="H33" i="512"/>
  <c r="I33" i="512" s="1"/>
  <c r="E33" i="512"/>
  <c r="C33" i="512"/>
  <c r="B33" i="512"/>
  <c r="H32" i="512"/>
  <c r="I32" i="512" s="1"/>
  <c r="E32" i="512"/>
  <c r="D32" i="512"/>
  <c r="C32" i="512"/>
  <c r="B32" i="512"/>
  <c r="H31" i="512"/>
  <c r="I31" i="512" s="1"/>
  <c r="E31" i="512"/>
  <c r="C31" i="512"/>
  <c r="B31" i="512"/>
  <c r="H30" i="512"/>
  <c r="I30" i="512" s="1"/>
  <c r="E30" i="512"/>
  <c r="C30" i="512"/>
  <c r="B30" i="512"/>
  <c r="H19" i="512"/>
  <c r="G19" i="512"/>
  <c r="E19" i="512"/>
  <c r="C19" i="512"/>
  <c r="B19" i="512"/>
  <c r="H18" i="512"/>
  <c r="G18" i="512"/>
  <c r="E18" i="512"/>
  <c r="D18" i="512"/>
  <c r="C18" i="512"/>
  <c r="B18" i="512"/>
  <c r="H17" i="512"/>
  <c r="G17" i="512"/>
  <c r="E17" i="512"/>
  <c r="C17" i="512"/>
  <c r="B17" i="512"/>
  <c r="G38" i="511"/>
  <c r="H35" i="511"/>
  <c r="I35" i="511" s="1"/>
  <c r="E35" i="511"/>
  <c r="C35" i="511"/>
  <c r="B35" i="511"/>
  <c r="H34" i="511"/>
  <c r="I34" i="511" s="1"/>
  <c r="E34" i="511"/>
  <c r="C34" i="511"/>
  <c r="B34" i="511"/>
  <c r="H33" i="511"/>
  <c r="I33" i="511" s="1"/>
  <c r="E33" i="511"/>
  <c r="C33" i="511"/>
  <c r="B33" i="511"/>
  <c r="H32" i="511"/>
  <c r="I32" i="511" s="1"/>
  <c r="E32" i="511"/>
  <c r="D32" i="511"/>
  <c r="C32" i="511"/>
  <c r="B32" i="511"/>
  <c r="H31" i="511"/>
  <c r="I31" i="511" s="1"/>
  <c r="E31" i="511"/>
  <c r="C31" i="511"/>
  <c r="B31" i="511"/>
  <c r="H30" i="511"/>
  <c r="I30" i="511" s="1"/>
  <c r="E30" i="511"/>
  <c r="C30" i="511"/>
  <c r="B30" i="511"/>
  <c r="H19" i="511"/>
  <c r="G19" i="511"/>
  <c r="I19" i="511" s="1"/>
  <c r="E19" i="511"/>
  <c r="C19" i="511"/>
  <c r="B19" i="511"/>
  <c r="H18" i="511"/>
  <c r="G18" i="511"/>
  <c r="E18" i="511"/>
  <c r="D18" i="511"/>
  <c r="C18" i="511"/>
  <c r="B18" i="511"/>
  <c r="H17" i="511"/>
  <c r="G17" i="511"/>
  <c r="I17" i="511" s="1"/>
  <c r="E17" i="511"/>
  <c r="C17" i="511"/>
  <c r="B17" i="511"/>
  <c r="I19" i="512" l="1"/>
  <c r="I18" i="512"/>
  <c r="I17" i="512"/>
  <c r="I18" i="511"/>
  <c r="G25" i="511"/>
  <c r="G25" i="512"/>
  <c r="H16" i="510"/>
  <c r="I16" i="510" s="1"/>
  <c r="C16" i="510"/>
  <c r="B16" i="510"/>
  <c r="H223" i="1"/>
  <c r="D16" i="510" s="1"/>
  <c r="X6" i="107"/>
  <c r="Y6" i="107" s="1"/>
  <c r="U6" i="107"/>
  <c r="T6" i="107"/>
  <c r="X7" i="107"/>
  <c r="Y7" i="107" s="1"/>
  <c r="U7" i="107"/>
  <c r="T7" i="107"/>
  <c r="W13" i="107"/>
  <c r="V13" i="107"/>
  <c r="G40" i="510"/>
  <c r="H38" i="510"/>
  <c r="I38" i="510" s="1"/>
  <c r="E38" i="510"/>
  <c r="D38" i="510"/>
  <c r="C38" i="510"/>
  <c r="B38" i="510"/>
  <c r="H37" i="510"/>
  <c r="I37" i="510" s="1"/>
  <c r="E37" i="510"/>
  <c r="D37" i="510"/>
  <c r="C37" i="510"/>
  <c r="B37" i="510"/>
  <c r="H36" i="510"/>
  <c r="I36" i="510" s="1"/>
  <c r="E36" i="510"/>
  <c r="C36" i="510"/>
  <c r="B36" i="510"/>
  <c r="H35" i="510"/>
  <c r="I35" i="510" s="1"/>
  <c r="E35" i="510"/>
  <c r="D35" i="510"/>
  <c r="C35" i="510"/>
  <c r="B35" i="510"/>
  <c r="H34" i="510"/>
  <c r="I34" i="510" s="1"/>
  <c r="E34" i="510"/>
  <c r="D34" i="510"/>
  <c r="C34" i="510"/>
  <c r="B34" i="510"/>
  <c r="H33" i="510"/>
  <c r="I33" i="510" s="1"/>
  <c r="E33" i="510"/>
  <c r="C33" i="510"/>
  <c r="B33" i="510"/>
  <c r="G28" i="510"/>
  <c r="E28" i="509"/>
  <c r="C28" i="509"/>
  <c r="B28" i="509"/>
  <c r="G17" i="509"/>
  <c r="H19" i="509"/>
  <c r="E19" i="509"/>
  <c r="C19" i="509"/>
  <c r="B19" i="509"/>
  <c r="H18" i="509"/>
  <c r="E18" i="509"/>
  <c r="C18" i="509"/>
  <c r="B18" i="509"/>
  <c r="G35" i="509"/>
  <c r="H30" i="509"/>
  <c r="I30" i="509" s="1"/>
  <c r="E30" i="509"/>
  <c r="D30" i="509"/>
  <c r="C30" i="509"/>
  <c r="B30" i="509"/>
  <c r="H29" i="509"/>
  <c r="I29" i="509" s="1"/>
  <c r="E29" i="509"/>
  <c r="C29" i="509"/>
  <c r="B29" i="509"/>
  <c r="H28" i="509"/>
  <c r="I28" i="509" s="1"/>
  <c r="H21" i="509"/>
  <c r="I21" i="509" s="1"/>
  <c r="E21" i="509"/>
  <c r="C21" i="509"/>
  <c r="B21" i="509"/>
  <c r="H17" i="509"/>
  <c r="E17" i="509"/>
  <c r="C17" i="509"/>
  <c r="B17" i="509"/>
  <c r="H16" i="509"/>
  <c r="I16" i="509" s="1"/>
  <c r="E16" i="509"/>
  <c r="C16" i="509"/>
  <c r="B16" i="509"/>
  <c r="H33" i="227"/>
  <c r="I33" i="227" s="1"/>
  <c r="E33" i="227"/>
  <c r="C33" i="227"/>
  <c r="B33" i="227"/>
  <c r="H31" i="208"/>
  <c r="I31" i="208" s="1"/>
  <c r="E31" i="208"/>
  <c r="C31" i="208"/>
  <c r="B31" i="208"/>
  <c r="H31" i="205"/>
  <c r="I31" i="205" s="1"/>
  <c r="H17" i="205"/>
  <c r="E17" i="205"/>
  <c r="C17" i="205"/>
  <c r="B17" i="205"/>
  <c r="H17" i="207"/>
  <c r="E17" i="207"/>
  <c r="C17" i="207"/>
  <c r="B17" i="207"/>
  <c r="H21" i="508"/>
  <c r="I21" i="508" s="1"/>
  <c r="E21" i="508"/>
  <c r="C21" i="508"/>
  <c r="B21" i="508"/>
  <c r="H20" i="508"/>
  <c r="I20" i="508" s="1"/>
  <c r="E20" i="508"/>
  <c r="C20" i="508"/>
  <c r="B20" i="508"/>
  <c r="H19" i="508"/>
  <c r="I19" i="508" s="1"/>
  <c r="E19" i="508"/>
  <c r="D19" i="508"/>
  <c r="C19" i="508"/>
  <c r="B19" i="508"/>
  <c r="G33" i="508"/>
  <c r="H31" i="508"/>
  <c r="I31" i="508" s="1"/>
  <c r="E31" i="508"/>
  <c r="D31" i="508"/>
  <c r="C31" i="508"/>
  <c r="B31" i="508"/>
  <c r="H30" i="508"/>
  <c r="I30" i="508" s="1"/>
  <c r="E30" i="508"/>
  <c r="C30" i="508"/>
  <c r="B30" i="508"/>
  <c r="H29" i="508"/>
  <c r="I29" i="508" s="1"/>
  <c r="H22" i="508"/>
  <c r="I22" i="508" s="1"/>
  <c r="E22" i="508"/>
  <c r="C22" i="508"/>
  <c r="B22" i="508"/>
  <c r="H18" i="508"/>
  <c r="I18" i="508" s="1"/>
  <c r="E18" i="508"/>
  <c r="C18" i="508"/>
  <c r="B18" i="508"/>
  <c r="H17" i="508"/>
  <c r="G17" i="508"/>
  <c r="G24" i="508" s="1"/>
  <c r="E17" i="508"/>
  <c r="C17" i="508"/>
  <c r="B17" i="508"/>
  <c r="H16" i="508"/>
  <c r="I16" i="508" s="1"/>
  <c r="E16" i="508"/>
  <c r="C16" i="508"/>
  <c r="B16" i="508"/>
  <c r="H19" i="507"/>
  <c r="I19" i="507" s="1"/>
  <c r="E19" i="507"/>
  <c r="C19" i="507"/>
  <c r="B19" i="507"/>
  <c r="G33" i="507"/>
  <c r="H31" i="507"/>
  <c r="I31" i="507" s="1"/>
  <c r="E31" i="507"/>
  <c r="D31" i="507"/>
  <c r="C31" i="507"/>
  <c r="B31" i="507"/>
  <c r="H30" i="507"/>
  <c r="I30" i="507" s="1"/>
  <c r="E30" i="507"/>
  <c r="C30" i="507"/>
  <c r="B30" i="507"/>
  <c r="H29" i="507"/>
  <c r="I29" i="507" s="1"/>
  <c r="H22" i="507"/>
  <c r="I22" i="507" s="1"/>
  <c r="E22" i="507"/>
  <c r="C22" i="507"/>
  <c r="B22" i="507"/>
  <c r="H21" i="507"/>
  <c r="I21" i="507" s="1"/>
  <c r="E21" i="507"/>
  <c r="C21" i="507"/>
  <c r="B21" i="507"/>
  <c r="H20" i="507"/>
  <c r="I20" i="507" s="1"/>
  <c r="E20" i="507"/>
  <c r="D20" i="507"/>
  <c r="C20" i="507"/>
  <c r="B20" i="507"/>
  <c r="H18" i="507"/>
  <c r="I18" i="507" s="1"/>
  <c r="E18" i="507"/>
  <c r="C18" i="507"/>
  <c r="B18" i="507"/>
  <c r="H17" i="507"/>
  <c r="G17" i="507"/>
  <c r="E17" i="507"/>
  <c r="C17" i="507"/>
  <c r="B17" i="507"/>
  <c r="H16" i="507"/>
  <c r="I16" i="507" s="1"/>
  <c r="E16" i="507"/>
  <c r="C16" i="507"/>
  <c r="B16" i="507"/>
  <c r="H29" i="506"/>
  <c r="I29" i="506" s="1"/>
  <c r="H19" i="506"/>
  <c r="I19" i="506" s="1"/>
  <c r="E19" i="506"/>
  <c r="C19" i="506"/>
  <c r="B19" i="506"/>
  <c r="G17" i="506"/>
  <c r="G24" i="506" s="1"/>
  <c r="G17" i="505"/>
  <c r="G24" i="505" s="1"/>
  <c r="G17" i="226"/>
  <c r="G33" i="506"/>
  <c r="H31" i="506"/>
  <c r="I31" i="506" s="1"/>
  <c r="E31" i="506"/>
  <c r="D31" i="506"/>
  <c r="C31" i="506"/>
  <c r="B31" i="506"/>
  <c r="H30" i="506"/>
  <c r="I30" i="506" s="1"/>
  <c r="E30" i="506"/>
  <c r="C30" i="506"/>
  <c r="B30" i="506"/>
  <c r="H22" i="506"/>
  <c r="I22" i="506" s="1"/>
  <c r="E22" i="506"/>
  <c r="C22" i="506"/>
  <c r="B22" i="506"/>
  <c r="H21" i="506"/>
  <c r="I21" i="506" s="1"/>
  <c r="E21" i="506"/>
  <c r="C21" i="506"/>
  <c r="B21" i="506"/>
  <c r="H20" i="506"/>
  <c r="I20" i="506" s="1"/>
  <c r="E20" i="506"/>
  <c r="D20" i="506"/>
  <c r="C20" i="506"/>
  <c r="B20" i="506"/>
  <c r="H18" i="506"/>
  <c r="I18" i="506" s="1"/>
  <c r="E18" i="506"/>
  <c r="C18" i="506"/>
  <c r="B18" i="506"/>
  <c r="H17" i="506"/>
  <c r="E17" i="506"/>
  <c r="C17" i="506"/>
  <c r="B17" i="506"/>
  <c r="H16" i="506"/>
  <c r="I16" i="506" s="1"/>
  <c r="E16" i="506"/>
  <c r="C16" i="506"/>
  <c r="B16" i="506"/>
  <c r="H21" i="505"/>
  <c r="I21" i="505" s="1"/>
  <c r="E21" i="505"/>
  <c r="C21" i="505"/>
  <c r="B21" i="505"/>
  <c r="H20" i="505"/>
  <c r="I20" i="505" s="1"/>
  <c r="E20" i="505"/>
  <c r="D20" i="505"/>
  <c r="C20" i="505"/>
  <c r="B20" i="505"/>
  <c r="G33" i="505"/>
  <c r="H31" i="505"/>
  <c r="I31" i="505" s="1"/>
  <c r="E31" i="505"/>
  <c r="D31" i="505"/>
  <c r="C31" i="505"/>
  <c r="B31" i="505"/>
  <c r="H30" i="505"/>
  <c r="I30" i="505" s="1"/>
  <c r="E30" i="505"/>
  <c r="C30" i="505"/>
  <c r="B30" i="505"/>
  <c r="H29" i="505"/>
  <c r="I29" i="505" s="1"/>
  <c r="H22" i="505"/>
  <c r="I22" i="505" s="1"/>
  <c r="E22" i="505"/>
  <c r="C22" i="505"/>
  <c r="B22" i="505"/>
  <c r="H19" i="505"/>
  <c r="I19" i="505" s="1"/>
  <c r="E19" i="505"/>
  <c r="C19" i="505"/>
  <c r="B19" i="505"/>
  <c r="H18" i="505"/>
  <c r="I18" i="505" s="1"/>
  <c r="E18" i="505"/>
  <c r="C18" i="505"/>
  <c r="B18" i="505"/>
  <c r="H17" i="505"/>
  <c r="E17" i="505"/>
  <c r="C17" i="505"/>
  <c r="B17" i="505"/>
  <c r="H16" i="505"/>
  <c r="I16" i="505" s="1"/>
  <c r="E16" i="505"/>
  <c r="C16" i="505"/>
  <c r="B16" i="505"/>
  <c r="H22" i="226"/>
  <c r="E22" i="226"/>
  <c r="C22" i="226"/>
  <c r="B22" i="226"/>
  <c r="H18" i="226"/>
  <c r="E18" i="226"/>
  <c r="C18" i="226"/>
  <c r="B18" i="226"/>
  <c r="H17" i="226"/>
  <c r="E17" i="226"/>
  <c r="C17" i="226"/>
  <c r="B17" i="226"/>
  <c r="H28" i="504"/>
  <c r="I28" i="504" s="1"/>
  <c r="E28" i="504"/>
  <c r="D28" i="504"/>
  <c r="C28" i="504"/>
  <c r="B28" i="504"/>
  <c r="H27" i="504"/>
  <c r="I27" i="504" s="1"/>
  <c r="E27" i="504"/>
  <c r="C27" i="504"/>
  <c r="B27" i="504"/>
  <c r="H26" i="504"/>
  <c r="I26" i="504" s="1"/>
  <c r="C26" i="504"/>
  <c r="B26" i="504"/>
  <c r="H25" i="504"/>
  <c r="I25" i="504" s="1"/>
  <c r="E25" i="504"/>
  <c r="C25" i="504"/>
  <c r="B25" i="504"/>
  <c r="H24" i="504"/>
  <c r="I24" i="504" s="1"/>
  <c r="E24" i="504"/>
  <c r="C24" i="504"/>
  <c r="B24" i="504"/>
  <c r="H23" i="504"/>
  <c r="I23" i="504" s="1"/>
  <c r="E23" i="504"/>
  <c r="C23" i="504"/>
  <c r="B23" i="504"/>
  <c r="H22" i="504"/>
  <c r="I22" i="504" s="1"/>
  <c r="E22" i="504"/>
  <c r="D22" i="504"/>
  <c r="C22" i="504"/>
  <c r="B22" i="504"/>
  <c r="H21" i="504"/>
  <c r="I21" i="504" s="1"/>
  <c r="E21" i="504"/>
  <c r="D21" i="504"/>
  <c r="C21" i="504"/>
  <c r="B21" i="504"/>
  <c r="H20" i="504"/>
  <c r="I20" i="504" s="1"/>
  <c r="E20" i="504"/>
  <c r="C20" i="504"/>
  <c r="B20" i="504"/>
  <c r="H19" i="504"/>
  <c r="I19" i="504" s="1"/>
  <c r="E19" i="504"/>
  <c r="C19" i="504"/>
  <c r="B19" i="504"/>
  <c r="H18" i="504"/>
  <c r="I18" i="504" s="1"/>
  <c r="E18" i="504"/>
  <c r="C18" i="504"/>
  <c r="B18" i="504"/>
  <c r="H17" i="504"/>
  <c r="I17" i="504" s="1"/>
  <c r="E17" i="504"/>
  <c r="D17" i="504"/>
  <c r="C17" i="504"/>
  <c r="B17" i="504"/>
  <c r="H16" i="504"/>
  <c r="I16" i="504" s="1"/>
  <c r="E16" i="504"/>
  <c r="C16" i="504"/>
  <c r="B16" i="504"/>
  <c r="G46" i="504"/>
  <c r="H44" i="504"/>
  <c r="I44" i="504" s="1"/>
  <c r="E44" i="504"/>
  <c r="C44" i="504"/>
  <c r="B44" i="504"/>
  <c r="H43" i="504"/>
  <c r="I43" i="504" s="1"/>
  <c r="E43" i="504"/>
  <c r="C43" i="504"/>
  <c r="B43" i="504"/>
  <c r="H42" i="504"/>
  <c r="I42" i="504" s="1"/>
  <c r="E42" i="504"/>
  <c r="D42" i="504"/>
  <c r="C42" i="504"/>
  <c r="B42" i="504"/>
  <c r="H41" i="504"/>
  <c r="I41" i="504" s="1"/>
  <c r="E41" i="504"/>
  <c r="C41" i="504"/>
  <c r="B41" i="504"/>
  <c r="H40" i="504"/>
  <c r="I40" i="504" s="1"/>
  <c r="E40" i="504"/>
  <c r="C40" i="504"/>
  <c r="B40" i="504"/>
  <c r="G35" i="504"/>
  <c r="G46" i="503"/>
  <c r="H44" i="503"/>
  <c r="I44" i="503" s="1"/>
  <c r="E44" i="503"/>
  <c r="C44" i="503"/>
  <c r="B44" i="503"/>
  <c r="H43" i="503"/>
  <c r="I43" i="503" s="1"/>
  <c r="E43" i="503"/>
  <c r="C43" i="503"/>
  <c r="B43" i="503"/>
  <c r="H42" i="503"/>
  <c r="E42" i="503"/>
  <c r="D42" i="503"/>
  <c r="C42" i="503"/>
  <c r="B42" i="503"/>
  <c r="H41" i="503"/>
  <c r="I41" i="503" s="1"/>
  <c r="E41" i="503"/>
  <c r="C41" i="503"/>
  <c r="B41" i="503"/>
  <c r="H40" i="503"/>
  <c r="I40" i="503" s="1"/>
  <c r="E40" i="503"/>
  <c r="C40" i="503"/>
  <c r="B40" i="503"/>
  <c r="H27" i="503"/>
  <c r="I27" i="503" s="1"/>
  <c r="E27" i="503"/>
  <c r="C27" i="503"/>
  <c r="B27" i="503"/>
  <c r="H26" i="503"/>
  <c r="I26" i="503" s="1"/>
  <c r="E26" i="503"/>
  <c r="C26" i="503"/>
  <c r="B26" i="503"/>
  <c r="G35" i="503"/>
  <c r="H22" i="503"/>
  <c r="I22" i="503" s="1"/>
  <c r="E22" i="503"/>
  <c r="D22" i="503"/>
  <c r="C22" i="503"/>
  <c r="B22" i="503"/>
  <c r="H21" i="503"/>
  <c r="I21" i="503" s="1"/>
  <c r="E21" i="503"/>
  <c r="C21" i="503"/>
  <c r="B21" i="503"/>
  <c r="H20" i="503"/>
  <c r="I20" i="503" s="1"/>
  <c r="E20" i="503"/>
  <c r="C20" i="503"/>
  <c r="B20" i="503"/>
  <c r="H19" i="503"/>
  <c r="I19" i="503" s="1"/>
  <c r="E19" i="503"/>
  <c r="C19" i="503"/>
  <c r="B19" i="503"/>
  <c r="H18" i="503"/>
  <c r="I18" i="503" s="1"/>
  <c r="E18" i="503"/>
  <c r="C18" i="503"/>
  <c r="B18" i="503"/>
  <c r="H17" i="503"/>
  <c r="I17" i="503" s="1"/>
  <c r="E17" i="503"/>
  <c r="C17" i="503"/>
  <c r="B17" i="503"/>
  <c r="H16" i="503"/>
  <c r="I16" i="503" s="1"/>
  <c r="C16" i="503"/>
  <c r="B16" i="503"/>
  <c r="G25" i="502"/>
  <c r="G24" i="502"/>
  <c r="G23" i="502"/>
  <c r="H19" i="502"/>
  <c r="I19" i="502" s="1"/>
  <c r="E19" i="502"/>
  <c r="C19" i="502"/>
  <c r="B19" i="502"/>
  <c r="H27" i="502"/>
  <c r="I27" i="502" s="1"/>
  <c r="E27" i="502"/>
  <c r="C27" i="502"/>
  <c r="B27" i="502"/>
  <c r="H26" i="502"/>
  <c r="E26" i="502"/>
  <c r="C26" i="502"/>
  <c r="B26" i="502"/>
  <c r="I26" i="502"/>
  <c r="H25" i="502"/>
  <c r="E25" i="502"/>
  <c r="C25" i="502"/>
  <c r="B25" i="502"/>
  <c r="H24" i="502"/>
  <c r="E24" i="502"/>
  <c r="C24" i="502"/>
  <c r="B24" i="502"/>
  <c r="H23" i="502"/>
  <c r="E23" i="502"/>
  <c r="D23" i="502"/>
  <c r="C23" i="502"/>
  <c r="B23" i="502"/>
  <c r="H22" i="502"/>
  <c r="I22" i="502" s="1"/>
  <c r="E22" i="502"/>
  <c r="D22" i="502"/>
  <c r="C22" i="502"/>
  <c r="B22" i="502"/>
  <c r="H21" i="502"/>
  <c r="I21" i="502" s="1"/>
  <c r="E21" i="502"/>
  <c r="C21" i="502"/>
  <c r="B21" i="502"/>
  <c r="H20" i="502"/>
  <c r="I20" i="502" s="1"/>
  <c r="E20" i="502"/>
  <c r="C20" i="502"/>
  <c r="B20" i="502"/>
  <c r="E18" i="502"/>
  <c r="C18" i="502"/>
  <c r="B18" i="502"/>
  <c r="E17" i="502"/>
  <c r="C17" i="502"/>
  <c r="B17" i="502"/>
  <c r="H16" i="502"/>
  <c r="I16" i="502" s="1"/>
  <c r="C16" i="502"/>
  <c r="B16" i="502"/>
  <c r="G46" i="502"/>
  <c r="H44" i="502"/>
  <c r="I44" i="502" s="1"/>
  <c r="E44" i="502"/>
  <c r="C44" i="502"/>
  <c r="B44" i="502"/>
  <c r="H43" i="502"/>
  <c r="I43" i="502" s="1"/>
  <c r="E43" i="502"/>
  <c r="C43" i="502"/>
  <c r="B43" i="502"/>
  <c r="H42" i="502"/>
  <c r="I42" i="502" s="1"/>
  <c r="E42" i="502"/>
  <c r="D42" i="502"/>
  <c r="C42" i="502"/>
  <c r="B42" i="502"/>
  <c r="H41" i="502"/>
  <c r="I41" i="502" s="1"/>
  <c r="E41" i="502"/>
  <c r="C41" i="502"/>
  <c r="B41" i="502"/>
  <c r="H40" i="502"/>
  <c r="I40" i="502" s="1"/>
  <c r="E40" i="502"/>
  <c r="C40" i="502"/>
  <c r="B40" i="502"/>
  <c r="H18" i="502"/>
  <c r="I18" i="502" s="1"/>
  <c r="H17" i="502"/>
  <c r="I17" i="502" s="1"/>
  <c r="H25" i="500"/>
  <c r="I25" i="500" s="1"/>
  <c r="E25" i="500"/>
  <c r="C25" i="500"/>
  <c r="B25" i="500"/>
  <c r="H25" i="501"/>
  <c r="I25" i="501" s="1"/>
  <c r="E25" i="501"/>
  <c r="C25" i="501"/>
  <c r="B25" i="501"/>
  <c r="G46" i="501"/>
  <c r="H44" i="501"/>
  <c r="I44" i="501" s="1"/>
  <c r="E44" i="501"/>
  <c r="C44" i="501"/>
  <c r="B44" i="501"/>
  <c r="H43" i="501"/>
  <c r="I43" i="501" s="1"/>
  <c r="E43" i="501"/>
  <c r="C43" i="501"/>
  <c r="B43" i="501"/>
  <c r="H42" i="501"/>
  <c r="I42" i="501" s="1"/>
  <c r="E42" i="501"/>
  <c r="D42" i="501"/>
  <c r="C42" i="501"/>
  <c r="B42" i="501"/>
  <c r="H41" i="501"/>
  <c r="I41" i="501" s="1"/>
  <c r="E41" i="501"/>
  <c r="C41" i="501"/>
  <c r="B41" i="501"/>
  <c r="H40" i="501"/>
  <c r="I40" i="501" s="1"/>
  <c r="E40" i="501"/>
  <c r="C40" i="501"/>
  <c r="B40" i="501"/>
  <c r="H24" i="501"/>
  <c r="I24" i="501" s="1"/>
  <c r="D24" i="501"/>
  <c r="C24" i="501"/>
  <c r="B24" i="501"/>
  <c r="H23" i="501"/>
  <c r="I23" i="501" s="1"/>
  <c r="E23" i="501"/>
  <c r="C23" i="501"/>
  <c r="B23" i="501"/>
  <c r="H22" i="501"/>
  <c r="I22" i="501" s="1"/>
  <c r="E22" i="501"/>
  <c r="C22" i="501"/>
  <c r="B22" i="501"/>
  <c r="H21" i="501"/>
  <c r="G21" i="501"/>
  <c r="E21" i="501"/>
  <c r="C21" i="501"/>
  <c r="B21" i="501"/>
  <c r="H20" i="501"/>
  <c r="G20" i="501"/>
  <c r="I20" i="501" s="1"/>
  <c r="E20" i="501"/>
  <c r="D20" i="501"/>
  <c r="C20" i="501"/>
  <c r="B20" i="501"/>
  <c r="H19" i="501"/>
  <c r="G19" i="501"/>
  <c r="I19" i="501" s="1"/>
  <c r="E19" i="501"/>
  <c r="C19" i="501"/>
  <c r="B19" i="501"/>
  <c r="H18" i="501"/>
  <c r="G18" i="501"/>
  <c r="I18" i="501" s="1"/>
  <c r="E18" i="501"/>
  <c r="D18" i="501"/>
  <c r="C18" i="501"/>
  <c r="B18" i="501"/>
  <c r="H17" i="501"/>
  <c r="G17" i="501"/>
  <c r="E17" i="501"/>
  <c r="C17" i="501"/>
  <c r="B17" i="501"/>
  <c r="H16" i="501"/>
  <c r="I16" i="501" s="1"/>
  <c r="C16" i="501"/>
  <c r="B16" i="501"/>
  <c r="G46" i="500"/>
  <c r="H44" i="500"/>
  <c r="I44" i="500" s="1"/>
  <c r="E44" i="500"/>
  <c r="C44" i="500"/>
  <c r="B44" i="500"/>
  <c r="H43" i="500"/>
  <c r="I43" i="500" s="1"/>
  <c r="E43" i="500"/>
  <c r="C43" i="500"/>
  <c r="B43" i="500"/>
  <c r="H42" i="500"/>
  <c r="I42" i="500" s="1"/>
  <c r="E42" i="500"/>
  <c r="D42" i="500"/>
  <c r="C42" i="500"/>
  <c r="B42" i="500"/>
  <c r="H41" i="500"/>
  <c r="I41" i="500" s="1"/>
  <c r="E41" i="500"/>
  <c r="C41" i="500"/>
  <c r="B41" i="500"/>
  <c r="H40" i="500"/>
  <c r="I40" i="500" s="1"/>
  <c r="E40" i="500"/>
  <c r="C40" i="500"/>
  <c r="B40" i="500"/>
  <c r="H24" i="500"/>
  <c r="I24" i="500" s="1"/>
  <c r="D24" i="500"/>
  <c r="C24" i="500"/>
  <c r="B24" i="500"/>
  <c r="H23" i="500"/>
  <c r="I23" i="500" s="1"/>
  <c r="E23" i="500"/>
  <c r="C23" i="500"/>
  <c r="B23" i="500"/>
  <c r="H22" i="500"/>
  <c r="I22" i="500" s="1"/>
  <c r="E22" i="500"/>
  <c r="C22" i="500"/>
  <c r="B22" i="500"/>
  <c r="H21" i="500"/>
  <c r="G21" i="500"/>
  <c r="I21" i="500" s="1"/>
  <c r="E21" i="500"/>
  <c r="C21" i="500"/>
  <c r="B21" i="500"/>
  <c r="H20" i="500"/>
  <c r="G20" i="500"/>
  <c r="I20" i="500" s="1"/>
  <c r="E20" i="500"/>
  <c r="D20" i="500"/>
  <c r="C20" i="500"/>
  <c r="B20" i="500"/>
  <c r="H19" i="500"/>
  <c r="G19" i="500"/>
  <c r="E19" i="500"/>
  <c r="C19" i="500"/>
  <c r="B19" i="500"/>
  <c r="H18" i="500"/>
  <c r="G18" i="500"/>
  <c r="I18" i="500" s="1"/>
  <c r="E18" i="500"/>
  <c r="D18" i="500"/>
  <c r="C18" i="500"/>
  <c r="B18" i="500"/>
  <c r="H17" i="500"/>
  <c r="G17" i="500"/>
  <c r="E17" i="500"/>
  <c r="C17" i="500"/>
  <c r="B17" i="500"/>
  <c r="H16" i="500"/>
  <c r="I16" i="500" s="1"/>
  <c r="C16" i="500"/>
  <c r="B16" i="500"/>
  <c r="I23" i="502" l="1"/>
  <c r="I24" i="502"/>
  <c r="I25" i="502"/>
  <c r="I19" i="500"/>
  <c r="I21" i="501"/>
  <c r="I17" i="507"/>
  <c r="G35" i="501"/>
  <c r="G24" i="507"/>
  <c r="G35" i="500"/>
  <c r="I17" i="508"/>
  <c r="I17" i="509"/>
  <c r="I19" i="509"/>
  <c r="I18" i="509"/>
  <c r="G23" i="509"/>
  <c r="I17" i="505"/>
  <c r="I17" i="506"/>
  <c r="G35" i="502"/>
  <c r="I17" i="501"/>
  <c r="I17" i="500"/>
  <c r="G21" i="499" l="1"/>
  <c r="G20" i="499"/>
  <c r="G19" i="499"/>
  <c r="I19" i="499" s="1"/>
  <c r="H25" i="499"/>
  <c r="E25" i="499"/>
  <c r="C25" i="499"/>
  <c r="B25" i="499"/>
  <c r="H24" i="499"/>
  <c r="I24" i="499" s="1"/>
  <c r="D24" i="499"/>
  <c r="C24" i="499"/>
  <c r="B24" i="499"/>
  <c r="H23" i="499"/>
  <c r="I23" i="499" s="1"/>
  <c r="E23" i="499"/>
  <c r="C23" i="499"/>
  <c r="B23" i="499"/>
  <c r="H21" i="499"/>
  <c r="E21" i="499"/>
  <c r="C21" i="499"/>
  <c r="B21" i="499"/>
  <c r="H20" i="499"/>
  <c r="E20" i="499"/>
  <c r="D20" i="499"/>
  <c r="C20" i="499"/>
  <c r="B20" i="499"/>
  <c r="H19" i="499"/>
  <c r="E19" i="499"/>
  <c r="C19" i="499"/>
  <c r="B19" i="499"/>
  <c r="E18" i="499"/>
  <c r="D18" i="499"/>
  <c r="C18" i="499"/>
  <c r="B18" i="499"/>
  <c r="E17" i="499"/>
  <c r="C17" i="499"/>
  <c r="B17" i="499"/>
  <c r="H16" i="499"/>
  <c r="I16" i="499" s="1"/>
  <c r="C16" i="499"/>
  <c r="B16" i="499"/>
  <c r="G46" i="499"/>
  <c r="H44" i="499"/>
  <c r="I44" i="499" s="1"/>
  <c r="E44" i="499"/>
  <c r="C44" i="499"/>
  <c r="B44" i="499"/>
  <c r="H43" i="499"/>
  <c r="I43" i="499" s="1"/>
  <c r="E43" i="499"/>
  <c r="C43" i="499"/>
  <c r="B43" i="499"/>
  <c r="H42" i="499"/>
  <c r="I42" i="499" s="1"/>
  <c r="E42" i="499"/>
  <c r="D42" i="499"/>
  <c r="C42" i="499"/>
  <c r="B42" i="499"/>
  <c r="H41" i="499"/>
  <c r="I41" i="499" s="1"/>
  <c r="E41" i="499"/>
  <c r="C41" i="499"/>
  <c r="B41" i="499"/>
  <c r="H40" i="499"/>
  <c r="I40" i="499" s="1"/>
  <c r="E40" i="499"/>
  <c r="C40" i="499"/>
  <c r="B40" i="499"/>
  <c r="I25" i="499"/>
  <c r="H22" i="499"/>
  <c r="I22" i="499" s="1"/>
  <c r="E22" i="499"/>
  <c r="C22" i="499"/>
  <c r="B22" i="499"/>
  <c r="H18" i="499"/>
  <c r="G18" i="499"/>
  <c r="H17" i="499"/>
  <c r="G17" i="499"/>
  <c r="B17" i="486"/>
  <c r="C17" i="486"/>
  <c r="E17" i="486"/>
  <c r="G17" i="486"/>
  <c r="H17" i="486"/>
  <c r="H17" i="485"/>
  <c r="G17" i="485"/>
  <c r="I17" i="485" s="1"/>
  <c r="E17" i="485"/>
  <c r="C17" i="485"/>
  <c r="B17" i="485"/>
  <c r="H17" i="382"/>
  <c r="G17" i="382"/>
  <c r="E17" i="382"/>
  <c r="C17" i="382"/>
  <c r="B17" i="382"/>
  <c r="H17" i="381"/>
  <c r="G17" i="381"/>
  <c r="E17" i="381"/>
  <c r="C17" i="381"/>
  <c r="B17" i="381"/>
  <c r="H31" i="498"/>
  <c r="I31" i="498" s="1"/>
  <c r="E31" i="498"/>
  <c r="D31" i="498"/>
  <c r="C31" i="498"/>
  <c r="B31" i="498"/>
  <c r="H30" i="498"/>
  <c r="I30" i="498" s="1"/>
  <c r="E30" i="498"/>
  <c r="C30" i="498"/>
  <c r="B30" i="498"/>
  <c r="H29" i="498"/>
  <c r="I29" i="498" s="1"/>
  <c r="C29" i="498"/>
  <c r="B29" i="498"/>
  <c r="H28" i="498"/>
  <c r="I28" i="498" s="1"/>
  <c r="E28" i="498"/>
  <c r="C28" i="498"/>
  <c r="B28" i="498"/>
  <c r="H27" i="498"/>
  <c r="I27" i="498" s="1"/>
  <c r="E27" i="498"/>
  <c r="C27" i="498"/>
  <c r="B27" i="498"/>
  <c r="H26" i="498"/>
  <c r="I26" i="498" s="1"/>
  <c r="E26" i="498"/>
  <c r="C26" i="498"/>
  <c r="B26" i="498"/>
  <c r="H25" i="498"/>
  <c r="I25" i="498" s="1"/>
  <c r="E25" i="498"/>
  <c r="D25" i="498"/>
  <c r="C25" i="498"/>
  <c r="B25" i="498"/>
  <c r="H24" i="498"/>
  <c r="I24" i="498" s="1"/>
  <c r="E24" i="498"/>
  <c r="D24" i="498"/>
  <c r="C24" i="498"/>
  <c r="B24" i="498"/>
  <c r="H23" i="498"/>
  <c r="I23" i="498" s="1"/>
  <c r="E23" i="498"/>
  <c r="C23" i="498"/>
  <c r="B23" i="498"/>
  <c r="H22" i="498"/>
  <c r="I22" i="498" s="1"/>
  <c r="E22" i="498"/>
  <c r="C22" i="498"/>
  <c r="B22" i="498"/>
  <c r="H21" i="498"/>
  <c r="I21" i="498" s="1"/>
  <c r="E21" i="498"/>
  <c r="C21" i="498"/>
  <c r="B21" i="498"/>
  <c r="H20" i="498"/>
  <c r="I20" i="498" s="1"/>
  <c r="E20" i="498"/>
  <c r="D20" i="498"/>
  <c r="C20" i="498"/>
  <c r="B20" i="498"/>
  <c r="H19" i="498"/>
  <c r="I19" i="498" s="1"/>
  <c r="E19" i="498"/>
  <c r="C19" i="498"/>
  <c r="B19" i="498"/>
  <c r="H18" i="498"/>
  <c r="G18" i="498"/>
  <c r="I18" i="498" s="1"/>
  <c r="E18" i="498"/>
  <c r="C18" i="498"/>
  <c r="B18" i="498"/>
  <c r="H17" i="498"/>
  <c r="G17" i="498"/>
  <c r="E17" i="498"/>
  <c r="C17" i="498"/>
  <c r="B17" i="498"/>
  <c r="H16" i="498"/>
  <c r="I16" i="498" s="1"/>
  <c r="E16" i="498"/>
  <c r="D16" i="498"/>
  <c r="C16" i="498"/>
  <c r="B16" i="498"/>
  <c r="H31" i="497"/>
  <c r="I31" i="497" s="1"/>
  <c r="E31" i="497"/>
  <c r="D31" i="497"/>
  <c r="C31" i="497"/>
  <c r="B31" i="497"/>
  <c r="H30" i="497"/>
  <c r="I30" i="497" s="1"/>
  <c r="E30" i="497"/>
  <c r="C30" i="497"/>
  <c r="B30" i="497"/>
  <c r="H29" i="497"/>
  <c r="I29" i="497" s="1"/>
  <c r="C29" i="497"/>
  <c r="B29" i="497"/>
  <c r="H28" i="497"/>
  <c r="I28" i="497" s="1"/>
  <c r="E28" i="497"/>
  <c r="C28" i="497"/>
  <c r="B28" i="497"/>
  <c r="H27" i="497"/>
  <c r="I27" i="497" s="1"/>
  <c r="E27" i="497"/>
  <c r="C27" i="497"/>
  <c r="B27" i="497"/>
  <c r="H26" i="497"/>
  <c r="I26" i="497" s="1"/>
  <c r="E26" i="497"/>
  <c r="C26" i="497"/>
  <c r="B26" i="497"/>
  <c r="H25" i="497"/>
  <c r="I25" i="497" s="1"/>
  <c r="E25" i="497"/>
  <c r="D25" i="497"/>
  <c r="C25" i="497"/>
  <c r="B25" i="497"/>
  <c r="H24" i="497"/>
  <c r="I24" i="497" s="1"/>
  <c r="E24" i="497"/>
  <c r="D24" i="497"/>
  <c r="C24" i="497"/>
  <c r="B24" i="497"/>
  <c r="H23" i="497"/>
  <c r="I23" i="497" s="1"/>
  <c r="E23" i="497"/>
  <c r="C23" i="497"/>
  <c r="B23" i="497"/>
  <c r="H22" i="497"/>
  <c r="I22" i="497" s="1"/>
  <c r="E22" i="497"/>
  <c r="C22" i="497"/>
  <c r="B22" i="497"/>
  <c r="H21" i="497"/>
  <c r="I21" i="497" s="1"/>
  <c r="E21" i="497"/>
  <c r="C21" i="497"/>
  <c r="B21" i="497"/>
  <c r="H20" i="497"/>
  <c r="I20" i="497" s="1"/>
  <c r="E20" i="497"/>
  <c r="D20" i="497"/>
  <c r="C20" i="497"/>
  <c r="B20" i="497"/>
  <c r="H19" i="497"/>
  <c r="I19" i="497" s="1"/>
  <c r="E19" i="497"/>
  <c r="C19" i="497"/>
  <c r="B19" i="497"/>
  <c r="H18" i="497"/>
  <c r="G18" i="497"/>
  <c r="I18" i="497" s="1"/>
  <c r="E18" i="497"/>
  <c r="C18" i="497"/>
  <c r="B18" i="497"/>
  <c r="H17" i="497"/>
  <c r="G17" i="497"/>
  <c r="E17" i="497"/>
  <c r="C17" i="497"/>
  <c r="B17" i="497"/>
  <c r="H16" i="497"/>
  <c r="I16" i="497" s="1"/>
  <c r="E16" i="497"/>
  <c r="D16" i="497"/>
  <c r="C16" i="497"/>
  <c r="B16" i="497"/>
  <c r="H31" i="496"/>
  <c r="I31" i="496" s="1"/>
  <c r="E31" i="496"/>
  <c r="D31" i="496"/>
  <c r="C31" i="496"/>
  <c r="B31" i="496"/>
  <c r="H30" i="496"/>
  <c r="I30" i="496" s="1"/>
  <c r="E30" i="496"/>
  <c r="C30" i="496"/>
  <c r="B30" i="496"/>
  <c r="H29" i="496"/>
  <c r="I29" i="496" s="1"/>
  <c r="C29" i="496"/>
  <c r="B29" i="496"/>
  <c r="H28" i="496"/>
  <c r="I28" i="496" s="1"/>
  <c r="E28" i="496"/>
  <c r="C28" i="496"/>
  <c r="B28" i="496"/>
  <c r="H27" i="496"/>
  <c r="I27" i="496" s="1"/>
  <c r="E27" i="496"/>
  <c r="C27" i="496"/>
  <c r="B27" i="496"/>
  <c r="H26" i="496"/>
  <c r="I26" i="496" s="1"/>
  <c r="E26" i="496"/>
  <c r="C26" i="496"/>
  <c r="B26" i="496"/>
  <c r="H25" i="496"/>
  <c r="I25" i="496" s="1"/>
  <c r="E25" i="496"/>
  <c r="D25" i="496"/>
  <c r="C25" i="496"/>
  <c r="B25" i="496"/>
  <c r="H24" i="496"/>
  <c r="I24" i="496" s="1"/>
  <c r="E24" i="496"/>
  <c r="D24" i="496"/>
  <c r="C24" i="496"/>
  <c r="B24" i="496"/>
  <c r="H23" i="496"/>
  <c r="I23" i="496" s="1"/>
  <c r="E23" i="496"/>
  <c r="C23" i="496"/>
  <c r="B23" i="496"/>
  <c r="H22" i="496"/>
  <c r="I22" i="496" s="1"/>
  <c r="E22" i="496"/>
  <c r="C22" i="496"/>
  <c r="B22" i="496"/>
  <c r="H21" i="496"/>
  <c r="I21" i="496" s="1"/>
  <c r="E21" i="496"/>
  <c r="C21" i="496"/>
  <c r="B21" i="496"/>
  <c r="H20" i="496"/>
  <c r="I20" i="496" s="1"/>
  <c r="E20" i="496"/>
  <c r="D20" i="496"/>
  <c r="C20" i="496"/>
  <c r="B20" i="496"/>
  <c r="H19" i="496"/>
  <c r="I19" i="496" s="1"/>
  <c r="E19" i="496"/>
  <c r="C19" i="496"/>
  <c r="B19" i="496"/>
  <c r="H18" i="496"/>
  <c r="G18" i="496"/>
  <c r="E18" i="496"/>
  <c r="C18" i="496"/>
  <c r="B18" i="496"/>
  <c r="H17" i="496"/>
  <c r="G17" i="496"/>
  <c r="E17" i="496"/>
  <c r="C17" i="496"/>
  <c r="B17" i="496"/>
  <c r="H16" i="496"/>
  <c r="I16" i="496" s="1"/>
  <c r="E16" i="496"/>
  <c r="D16" i="496"/>
  <c r="C16" i="496"/>
  <c r="B16" i="496"/>
  <c r="H31" i="495"/>
  <c r="I31" i="495" s="1"/>
  <c r="E31" i="495"/>
  <c r="D31" i="495"/>
  <c r="C31" i="495"/>
  <c r="B31" i="495"/>
  <c r="H30" i="495"/>
  <c r="I30" i="495" s="1"/>
  <c r="E30" i="495"/>
  <c r="C30" i="495"/>
  <c r="B30" i="495"/>
  <c r="H29" i="495"/>
  <c r="I29" i="495" s="1"/>
  <c r="C29" i="495"/>
  <c r="B29" i="495"/>
  <c r="H28" i="495"/>
  <c r="I28" i="495" s="1"/>
  <c r="E28" i="495"/>
  <c r="C28" i="495"/>
  <c r="B28" i="495"/>
  <c r="H27" i="495"/>
  <c r="I27" i="495" s="1"/>
  <c r="E27" i="495"/>
  <c r="C27" i="495"/>
  <c r="B27" i="495"/>
  <c r="H26" i="495"/>
  <c r="I26" i="495" s="1"/>
  <c r="E26" i="495"/>
  <c r="C26" i="495"/>
  <c r="B26" i="495"/>
  <c r="H25" i="495"/>
  <c r="I25" i="495" s="1"/>
  <c r="E25" i="495"/>
  <c r="D25" i="495"/>
  <c r="C25" i="495"/>
  <c r="B25" i="495"/>
  <c r="H24" i="495"/>
  <c r="I24" i="495" s="1"/>
  <c r="E24" i="495"/>
  <c r="D24" i="495"/>
  <c r="C24" i="495"/>
  <c r="B24" i="495"/>
  <c r="H23" i="495"/>
  <c r="I23" i="495" s="1"/>
  <c r="E23" i="495"/>
  <c r="C23" i="495"/>
  <c r="B23" i="495"/>
  <c r="H22" i="495"/>
  <c r="I22" i="495" s="1"/>
  <c r="E22" i="495"/>
  <c r="C22" i="495"/>
  <c r="B22" i="495"/>
  <c r="H21" i="495"/>
  <c r="I21" i="495" s="1"/>
  <c r="E21" i="495"/>
  <c r="C21" i="495"/>
  <c r="B21" i="495"/>
  <c r="H20" i="495"/>
  <c r="I20" i="495" s="1"/>
  <c r="E20" i="495"/>
  <c r="D20" i="495"/>
  <c r="C20" i="495"/>
  <c r="B20" i="495"/>
  <c r="H19" i="495"/>
  <c r="I19" i="495" s="1"/>
  <c r="E19" i="495"/>
  <c r="C19" i="495"/>
  <c r="B19" i="495"/>
  <c r="H18" i="495"/>
  <c r="G18" i="495"/>
  <c r="E18" i="495"/>
  <c r="C18" i="495"/>
  <c r="B18" i="495"/>
  <c r="H17" i="495"/>
  <c r="G17" i="495"/>
  <c r="E17" i="495"/>
  <c r="C17" i="495"/>
  <c r="B17" i="495"/>
  <c r="H16" i="495"/>
  <c r="I16" i="495" s="1"/>
  <c r="E16" i="495"/>
  <c r="D16" i="495"/>
  <c r="C16" i="495"/>
  <c r="B16" i="495"/>
  <c r="H31" i="489"/>
  <c r="I31" i="489" s="1"/>
  <c r="E31" i="489"/>
  <c r="D31" i="489"/>
  <c r="C31" i="489"/>
  <c r="B31" i="489"/>
  <c r="H30" i="489"/>
  <c r="I30" i="489" s="1"/>
  <c r="E30" i="489"/>
  <c r="C30" i="489"/>
  <c r="B30" i="489"/>
  <c r="H29" i="489"/>
  <c r="I29" i="489" s="1"/>
  <c r="C29" i="489"/>
  <c r="B29" i="489"/>
  <c r="H28" i="489"/>
  <c r="I28" i="489" s="1"/>
  <c r="E28" i="489"/>
  <c r="C28" i="489"/>
  <c r="B28" i="489"/>
  <c r="H27" i="489"/>
  <c r="I27" i="489" s="1"/>
  <c r="E27" i="489"/>
  <c r="C27" i="489"/>
  <c r="B27" i="489"/>
  <c r="H26" i="489"/>
  <c r="I26" i="489" s="1"/>
  <c r="E26" i="489"/>
  <c r="C26" i="489"/>
  <c r="B26" i="489"/>
  <c r="H25" i="489"/>
  <c r="I25" i="489" s="1"/>
  <c r="E25" i="489"/>
  <c r="D25" i="489"/>
  <c r="C25" i="489"/>
  <c r="B25" i="489"/>
  <c r="H24" i="489"/>
  <c r="I24" i="489" s="1"/>
  <c r="E24" i="489"/>
  <c r="D24" i="489"/>
  <c r="C24" i="489"/>
  <c r="B24" i="489"/>
  <c r="H23" i="489"/>
  <c r="I23" i="489" s="1"/>
  <c r="E23" i="489"/>
  <c r="C23" i="489"/>
  <c r="B23" i="489"/>
  <c r="H22" i="489"/>
  <c r="I22" i="489" s="1"/>
  <c r="E22" i="489"/>
  <c r="C22" i="489"/>
  <c r="B22" i="489"/>
  <c r="H21" i="489"/>
  <c r="I21" i="489" s="1"/>
  <c r="E21" i="489"/>
  <c r="C21" i="489"/>
  <c r="B21" i="489"/>
  <c r="H20" i="489"/>
  <c r="I20" i="489" s="1"/>
  <c r="E20" i="489"/>
  <c r="D20" i="489"/>
  <c r="C20" i="489"/>
  <c r="B20" i="489"/>
  <c r="H19" i="489"/>
  <c r="I19" i="489" s="1"/>
  <c r="E19" i="489"/>
  <c r="C19" i="489"/>
  <c r="B19" i="489"/>
  <c r="H18" i="489"/>
  <c r="G18" i="489"/>
  <c r="E18" i="489"/>
  <c r="C18" i="489"/>
  <c r="B18" i="489"/>
  <c r="H17" i="489"/>
  <c r="G17" i="489"/>
  <c r="E17" i="489"/>
  <c r="C17" i="489"/>
  <c r="B17" i="489"/>
  <c r="H16" i="489"/>
  <c r="I16" i="489" s="1"/>
  <c r="E16" i="489"/>
  <c r="D16" i="489"/>
  <c r="C16" i="489"/>
  <c r="B16" i="489"/>
  <c r="H31" i="488"/>
  <c r="I31" i="488" s="1"/>
  <c r="E31" i="488"/>
  <c r="D31" i="488"/>
  <c r="C31" i="488"/>
  <c r="B31" i="488"/>
  <c r="H30" i="488"/>
  <c r="I30" i="488" s="1"/>
  <c r="E30" i="488"/>
  <c r="C30" i="488"/>
  <c r="B30" i="488"/>
  <c r="H29" i="488"/>
  <c r="I29" i="488" s="1"/>
  <c r="C29" i="488"/>
  <c r="B29" i="488"/>
  <c r="H28" i="488"/>
  <c r="I28" i="488" s="1"/>
  <c r="E28" i="488"/>
  <c r="C28" i="488"/>
  <c r="B28" i="488"/>
  <c r="H27" i="488"/>
  <c r="I27" i="488" s="1"/>
  <c r="E27" i="488"/>
  <c r="C27" i="488"/>
  <c r="B27" i="488"/>
  <c r="H26" i="488"/>
  <c r="I26" i="488" s="1"/>
  <c r="E26" i="488"/>
  <c r="C26" i="488"/>
  <c r="B26" i="488"/>
  <c r="H25" i="488"/>
  <c r="I25" i="488" s="1"/>
  <c r="E25" i="488"/>
  <c r="D25" i="488"/>
  <c r="C25" i="488"/>
  <c r="B25" i="488"/>
  <c r="H24" i="488"/>
  <c r="I24" i="488" s="1"/>
  <c r="E24" i="488"/>
  <c r="D24" i="488"/>
  <c r="C24" i="488"/>
  <c r="B24" i="488"/>
  <c r="H23" i="488"/>
  <c r="I23" i="488" s="1"/>
  <c r="E23" i="488"/>
  <c r="C23" i="488"/>
  <c r="B23" i="488"/>
  <c r="H22" i="488"/>
  <c r="I22" i="488" s="1"/>
  <c r="E22" i="488"/>
  <c r="C22" i="488"/>
  <c r="B22" i="488"/>
  <c r="H21" i="488"/>
  <c r="I21" i="488" s="1"/>
  <c r="E21" i="488"/>
  <c r="C21" i="488"/>
  <c r="B21" i="488"/>
  <c r="H20" i="488"/>
  <c r="I20" i="488" s="1"/>
  <c r="E20" i="488"/>
  <c r="D20" i="488"/>
  <c r="C20" i="488"/>
  <c r="B20" i="488"/>
  <c r="H19" i="488"/>
  <c r="I19" i="488" s="1"/>
  <c r="E19" i="488"/>
  <c r="C19" i="488"/>
  <c r="B19" i="488"/>
  <c r="H18" i="488"/>
  <c r="G18" i="488"/>
  <c r="E18" i="488"/>
  <c r="C18" i="488"/>
  <c r="B18" i="488"/>
  <c r="H17" i="488"/>
  <c r="G17" i="488"/>
  <c r="E17" i="488"/>
  <c r="C17" i="488"/>
  <c r="B17" i="488"/>
  <c r="H16" i="488"/>
  <c r="I16" i="488" s="1"/>
  <c r="E16" i="488"/>
  <c r="D16" i="488"/>
  <c r="C16" i="488"/>
  <c r="B16" i="488"/>
  <c r="H31" i="487"/>
  <c r="I31" i="487" s="1"/>
  <c r="E31" i="487"/>
  <c r="D31" i="487"/>
  <c r="C31" i="487"/>
  <c r="B31" i="487"/>
  <c r="H30" i="487"/>
  <c r="I30" i="487" s="1"/>
  <c r="E30" i="487"/>
  <c r="C30" i="487"/>
  <c r="B30" i="487"/>
  <c r="H29" i="487"/>
  <c r="I29" i="487" s="1"/>
  <c r="C29" i="487"/>
  <c r="B29" i="487"/>
  <c r="H28" i="487"/>
  <c r="I28" i="487" s="1"/>
  <c r="E28" i="487"/>
  <c r="C28" i="487"/>
  <c r="B28" i="487"/>
  <c r="H27" i="487"/>
  <c r="I27" i="487" s="1"/>
  <c r="E27" i="487"/>
  <c r="C27" i="487"/>
  <c r="B27" i="487"/>
  <c r="H26" i="487"/>
  <c r="I26" i="487" s="1"/>
  <c r="E26" i="487"/>
  <c r="C26" i="487"/>
  <c r="B26" i="487"/>
  <c r="H25" i="487"/>
  <c r="I25" i="487" s="1"/>
  <c r="E25" i="487"/>
  <c r="D25" i="487"/>
  <c r="C25" i="487"/>
  <c r="B25" i="487"/>
  <c r="H24" i="487"/>
  <c r="I24" i="487" s="1"/>
  <c r="E24" i="487"/>
  <c r="D24" i="487"/>
  <c r="C24" i="487"/>
  <c r="B24" i="487"/>
  <c r="H23" i="487"/>
  <c r="I23" i="487" s="1"/>
  <c r="E23" i="487"/>
  <c r="C23" i="487"/>
  <c r="B23" i="487"/>
  <c r="H22" i="487"/>
  <c r="I22" i="487" s="1"/>
  <c r="E22" i="487"/>
  <c r="C22" i="487"/>
  <c r="B22" i="487"/>
  <c r="H21" i="487"/>
  <c r="I21" i="487" s="1"/>
  <c r="E21" i="487"/>
  <c r="C21" i="487"/>
  <c r="B21" i="487"/>
  <c r="H20" i="487"/>
  <c r="I20" i="487" s="1"/>
  <c r="E20" i="487"/>
  <c r="D20" i="487"/>
  <c r="C20" i="487"/>
  <c r="B20" i="487"/>
  <c r="H19" i="487"/>
  <c r="I19" i="487" s="1"/>
  <c r="E19" i="487"/>
  <c r="C19" i="487"/>
  <c r="B19" i="487"/>
  <c r="H18" i="487"/>
  <c r="G18" i="487"/>
  <c r="E18" i="487"/>
  <c r="C18" i="487"/>
  <c r="B18" i="487"/>
  <c r="H17" i="487"/>
  <c r="G17" i="487"/>
  <c r="E17" i="487"/>
  <c r="C17" i="487"/>
  <c r="B17" i="487"/>
  <c r="H16" i="487"/>
  <c r="I16" i="487" s="1"/>
  <c r="E16" i="487"/>
  <c r="D16" i="487"/>
  <c r="C16" i="487"/>
  <c r="B16" i="487"/>
  <c r="G18" i="486"/>
  <c r="H28" i="494"/>
  <c r="I28" i="494" s="1"/>
  <c r="E28" i="494"/>
  <c r="C28" i="494"/>
  <c r="B28" i="494"/>
  <c r="H27" i="494"/>
  <c r="G27" i="494"/>
  <c r="E27" i="494"/>
  <c r="C27" i="494"/>
  <c r="B27" i="494"/>
  <c r="H26" i="494"/>
  <c r="I26" i="494" s="1"/>
  <c r="E26" i="494"/>
  <c r="C26" i="494"/>
  <c r="B26" i="494"/>
  <c r="H25" i="494"/>
  <c r="I25" i="494" s="1"/>
  <c r="E25" i="494"/>
  <c r="C25" i="494"/>
  <c r="B25" i="494"/>
  <c r="H24" i="494"/>
  <c r="I24" i="494" s="1"/>
  <c r="E24" i="494"/>
  <c r="C24" i="494"/>
  <c r="B24" i="494"/>
  <c r="H23" i="494"/>
  <c r="G23" i="494"/>
  <c r="E23" i="494"/>
  <c r="C23" i="494"/>
  <c r="B23" i="494"/>
  <c r="H22" i="494"/>
  <c r="I22" i="494" s="1"/>
  <c r="E22" i="494"/>
  <c r="D22" i="494"/>
  <c r="C22" i="494"/>
  <c r="B22" i="494"/>
  <c r="H21" i="494"/>
  <c r="I21" i="494" s="1"/>
  <c r="E21" i="494"/>
  <c r="C21" i="494"/>
  <c r="B21" i="494"/>
  <c r="H20" i="494"/>
  <c r="I20" i="494" s="1"/>
  <c r="E20" i="494"/>
  <c r="C20" i="494"/>
  <c r="B20" i="494"/>
  <c r="H19" i="494"/>
  <c r="I19" i="494" s="1"/>
  <c r="E19" i="494"/>
  <c r="C19" i="494"/>
  <c r="B19" i="494"/>
  <c r="H18" i="494"/>
  <c r="I18" i="494" s="1"/>
  <c r="E18" i="494"/>
  <c r="D18" i="494"/>
  <c r="C18" i="494"/>
  <c r="B18" i="494"/>
  <c r="H17" i="494"/>
  <c r="G17" i="494"/>
  <c r="E17" i="494"/>
  <c r="C17" i="494"/>
  <c r="B17" i="494"/>
  <c r="H16" i="494"/>
  <c r="I16" i="494" s="1"/>
  <c r="C16" i="494"/>
  <c r="B16" i="494"/>
  <c r="H28" i="493"/>
  <c r="I28" i="493" s="1"/>
  <c r="E28" i="493"/>
  <c r="C28" i="493"/>
  <c r="B28" i="493"/>
  <c r="H27" i="493"/>
  <c r="G27" i="493"/>
  <c r="I27" i="493" s="1"/>
  <c r="E27" i="493"/>
  <c r="C27" i="493"/>
  <c r="B27" i="493"/>
  <c r="H26" i="493"/>
  <c r="I26" i="493" s="1"/>
  <c r="E26" i="493"/>
  <c r="C26" i="493"/>
  <c r="B26" i="493"/>
  <c r="H25" i="493"/>
  <c r="I25" i="493" s="1"/>
  <c r="E25" i="493"/>
  <c r="C25" i="493"/>
  <c r="B25" i="493"/>
  <c r="H24" i="493"/>
  <c r="I24" i="493" s="1"/>
  <c r="E24" i="493"/>
  <c r="C24" i="493"/>
  <c r="B24" i="493"/>
  <c r="H23" i="493"/>
  <c r="G23" i="493"/>
  <c r="E23" i="493"/>
  <c r="C23" i="493"/>
  <c r="B23" i="493"/>
  <c r="H22" i="493"/>
  <c r="I22" i="493" s="1"/>
  <c r="E22" i="493"/>
  <c r="D22" i="493"/>
  <c r="C22" i="493"/>
  <c r="B22" i="493"/>
  <c r="H21" i="493"/>
  <c r="I21" i="493" s="1"/>
  <c r="E21" i="493"/>
  <c r="C21" i="493"/>
  <c r="B21" i="493"/>
  <c r="H20" i="493"/>
  <c r="I20" i="493" s="1"/>
  <c r="E20" i="493"/>
  <c r="C20" i="493"/>
  <c r="B20" i="493"/>
  <c r="H19" i="493"/>
  <c r="I19" i="493" s="1"/>
  <c r="E19" i="493"/>
  <c r="C19" i="493"/>
  <c r="B19" i="493"/>
  <c r="H18" i="493"/>
  <c r="I18" i="493" s="1"/>
  <c r="E18" i="493"/>
  <c r="D18" i="493"/>
  <c r="C18" i="493"/>
  <c r="B18" i="493"/>
  <c r="H17" i="493"/>
  <c r="G17" i="493"/>
  <c r="E17" i="493"/>
  <c r="C17" i="493"/>
  <c r="B17" i="493"/>
  <c r="H16" i="493"/>
  <c r="I16" i="493" s="1"/>
  <c r="C16" i="493"/>
  <c r="B16" i="493"/>
  <c r="H28" i="492"/>
  <c r="I28" i="492" s="1"/>
  <c r="E28" i="492"/>
  <c r="C28" i="492"/>
  <c r="B28" i="492"/>
  <c r="H27" i="492"/>
  <c r="G27" i="492"/>
  <c r="E27" i="492"/>
  <c r="C27" i="492"/>
  <c r="B27" i="492"/>
  <c r="H26" i="492"/>
  <c r="I26" i="492" s="1"/>
  <c r="E26" i="492"/>
  <c r="C26" i="492"/>
  <c r="B26" i="492"/>
  <c r="H25" i="492"/>
  <c r="I25" i="492" s="1"/>
  <c r="E25" i="492"/>
  <c r="C25" i="492"/>
  <c r="B25" i="492"/>
  <c r="H24" i="492"/>
  <c r="I24" i="492" s="1"/>
  <c r="E24" i="492"/>
  <c r="C24" i="492"/>
  <c r="B24" i="492"/>
  <c r="H23" i="492"/>
  <c r="G23" i="492"/>
  <c r="I23" i="492" s="1"/>
  <c r="E23" i="492"/>
  <c r="C23" i="492"/>
  <c r="B23" i="492"/>
  <c r="H22" i="492"/>
  <c r="I22" i="492" s="1"/>
  <c r="E22" i="492"/>
  <c r="D22" i="492"/>
  <c r="C22" i="492"/>
  <c r="B22" i="492"/>
  <c r="H21" i="492"/>
  <c r="I21" i="492" s="1"/>
  <c r="E21" i="492"/>
  <c r="C21" i="492"/>
  <c r="B21" i="492"/>
  <c r="H20" i="492"/>
  <c r="I20" i="492" s="1"/>
  <c r="E20" i="492"/>
  <c r="C20" i="492"/>
  <c r="B20" i="492"/>
  <c r="H19" i="492"/>
  <c r="I19" i="492" s="1"/>
  <c r="E19" i="492"/>
  <c r="C19" i="492"/>
  <c r="B19" i="492"/>
  <c r="H18" i="492"/>
  <c r="I18" i="492" s="1"/>
  <c r="E18" i="492"/>
  <c r="D18" i="492"/>
  <c r="C18" i="492"/>
  <c r="B18" i="492"/>
  <c r="H17" i="492"/>
  <c r="G17" i="492"/>
  <c r="E17" i="492"/>
  <c r="C17" i="492"/>
  <c r="B17" i="492"/>
  <c r="H16" i="492"/>
  <c r="I16" i="492" s="1"/>
  <c r="C16" i="492"/>
  <c r="B16" i="492"/>
  <c r="G27" i="491"/>
  <c r="I27" i="491" s="1"/>
  <c r="H27" i="491"/>
  <c r="E27" i="491"/>
  <c r="C27" i="491"/>
  <c r="B27" i="491"/>
  <c r="B28" i="491"/>
  <c r="C28" i="491"/>
  <c r="E28" i="491"/>
  <c r="H28" i="491"/>
  <c r="I28" i="491" s="1"/>
  <c r="G23" i="491"/>
  <c r="H23" i="491"/>
  <c r="I23" i="491" s="1"/>
  <c r="E23" i="491"/>
  <c r="C23" i="491"/>
  <c r="B23" i="491"/>
  <c r="G46" i="498"/>
  <c r="H44" i="498"/>
  <c r="I44" i="498" s="1"/>
  <c r="E44" i="498"/>
  <c r="C44" i="498"/>
  <c r="B44" i="498"/>
  <c r="H43" i="498"/>
  <c r="I43" i="498" s="1"/>
  <c r="E43" i="498"/>
  <c r="C43" i="498"/>
  <c r="B43" i="498"/>
  <c r="H42" i="498"/>
  <c r="I42" i="498" s="1"/>
  <c r="E42" i="498"/>
  <c r="D42" i="498"/>
  <c r="C42" i="498"/>
  <c r="B42" i="498"/>
  <c r="H41" i="498"/>
  <c r="I41" i="498" s="1"/>
  <c r="E41" i="498"/>
  <c r="C41" i="498"/>
  <c r="B41" i="498"/>
  <c r="H40" i="498"/>
  <c r="I40" i="498" s="1"/>
  <c r="E40" i="498"/>
  <c r="C40" i="498"/>
  <c r="B40" i="498"/>
  <c r="H32" i="498"/>
  <c r="I32" i="498" s="1"/>
  <c r="E32" i="498"/>
  <c r="C32" i="498"/>
  <c r="B32" i="498"/>
  <c r="G46" i="497"/>
  <c r="H44" i="497"/>
  <c r="I44" i="497" s="1"/>
  <c r="E44" i="497"/>
  <c r="C44" i="497"/>
  <c r="B44" i="497"/>
  <c r="H43" i="497"/>
  <c r="I43" i="497" s="1"/>
  <c r="E43" i="497"/>
  <c r="C43" i="497"/>
  <c r="B43" i="497"/>
  <c r="H42" i="497"/>
  <c r="I42" i="497" s="1"/>
  <c r="E42" i="497"/>
  <c r="D42" i="497"/>
  <c r="C42" i="497"/>
  <c r="B42" i="497"/>
  <c r="H41" i="497"/>
  <c r="I41" i="497" s="1"/>
  <c r="E41" i="497"/>
  <c r="C41" i="497"/>
  <c r="B41" i="497"/>
  <c r="H40" i="497"/>
  <c r="I40" i="497" s="1"/>
  <c r="E40" i="497"/>
  <c r="C40" i="497"/>
  <c r="B40" i="497"/>
  <c r="H32" i="497"/>
  <c r="I32" i="497" s="1"/>
  <c r="E32" i="497"/>
  <c r="C32" i="497"/>
  <c r="B32" i="497"/>
  <c r="G46" i="496"/>
  <c r="H44" i="496"/>
  <c r="I44" i="496" s="1"/>
  <c r="E44" i="496"/>
  <c r="C44" i="496"/>
  <c r="B44" i="496"/>
  <c r="H43" i="496"/>
  <c r="I43" i="496" s="1"/>
  <c r="E43" i="496"/>
  <c r="C43" i="496"/>
  <c r="B43" i="496"/>
  <c r="H42" i="496"/>
  <c r="E42" i="496"/>
  <c r="D42" i="496"/>
  <c r="C42" i="496"/>
  <c r="B42" i="496"/>
  <c r="H41" i="496"/>
  <c r="I41" i="496" s="1"/>
  <c r="E41" i="496"/>
  <c r="C41" i="496"/>
  <c r="B41" i="496"/>
  <c r="H40" i="496"/>
  <c r="I40" i="496" s="1"/>
  <c r="E40" i="496"/>
  <c r="C40" i="496"/>
  <c r="B40" i="496"/>
  <c r="H32" i="496"/>
  <c r="I32" i="496" s="1"/>
  <c r="E32" i="496"/>
  <c r="C32" i="496"/>
  <c r="B32" i="496"/>
  <c r="G46" i="495"/>
  <c r="H44" i="495"/>
  <c r="I44" i="495" s="1"/>
  <c r="E44" i="495"/>
  <c r="C44" i="495"/>
  <c r="B44" i="495"/>
  <c r="H43" i="495"/>
  <c r="I43" i="495" s="1"/>
  <c r="E43" i="495"/>
  <c r="C43" i="495"/>
  <c r="B43" i="495"/>
  <c r="H42" i="495"/>
  <c r="E42" i="495"/>
  <c r="D42" i="495"/>
  <c r="C42" i="495"/>
  <c r="B42" i="495"/>
  <c r="H41" i="495"/>
  <c r="I41" i="495" s="1"/>
  <c r="E41" i="495"/>
  <c r="C41" i="495"/>
  <c r="B41" i="495"/>
  <c r="H40" i="495"/>
  <c r="I40" i="495" s="1"/>
  <c r="E40" i="495"/>
  <c r="C40" i="495"/>
  <c r="B40" i="495"/>
  <c r="H32" i="495"/>
  <c r="I32" i="495" s="1"/>
  <c r="E32" i="495"/>
  <c r="C32" i="495"/>
  <c r="B32" i="495"/>
  <c r="G41" i="494"/>
  <c r="H39" i="494"/>
  <c r="I39" i="494" s="1"/>
  <c r="E39" i="494"/>
  <c r="C39" i="494"/>
  <c r="B39" i="494"/>
  <c r="H38" i="494"/>
  <c r="I38" i="494" s="1"/>
  <c r="E38" i="494"/>
  <c r="C38" i="494"/>
  <c r="B38" i="494"/>
  <c r="H37" i="494"/>
  <c r="E37" i="494"/>
  <c r="D37" i="494"/>
  <c r="C37" i="494"/>
  <c r="B37" i="494"/>
  <c r="H36" i="494"/>
  <c r="I36" i="494" s="1"/>
  <c r="E36" i="494"/>
  <c r="C36" i="494"/>
  <c r="B36" i="494"/>
  <c r="H35" i="494"/>
  <c r="I35" i="494" s="1"/>
  <c r="E35" i="494"/>
  <c r="C35" i="494"/>
  <c r="B35" i="494"/>
  <c r="G41" i="493"/>
  <c r="H39" i="493"/>
  <c r="I39" i="493" s="1"/>
  <c r="E39" i="493"/>
  <c r="C39" i="493"/>
  <c r="B39" i="493"/>
  <c r="H38" i="493"/>
  <c r="I38" i="493" s="1"/>
  <c r="E38" i="493"/>
  <c r="C38" i="493"/>
  <c r="B38" i="493"/>
  <c r="H37" i="493"/>
  <c r="E37" i="493"/>
  <c r="D37" i="493"/>
  <c r="C37" i="493"/>
  <c r="B37" i="493"/>
  <c r="H36" i="493"/>
  <c r="I36" i="493" s="1"/>
  <c r="E36" i="493"/>
  <c r="C36" i="493"/>
  <c r="B36" i="493"/>
  <c r="H35" i="493"/>
  <c r="I35" i="493" s="1"/>
  <c r="E35" i="493"/>
  <c r="C35" i="493"/>
  <c r="B35" i="493"/>
  <c r="G41" i="492"/>
  <c r="H39" i="492"/>
  <c r="I39" i="492" s="1"/>
  <c r="E39" i="492"/>
  <c r="C39" i="492"/>
  <c r="B39" i="492"/>
  <c r="H38" i="492"/>
  <c r="I38" i="492" s="1"/>
  <c r="E38" i="492"/>
  <c r="C38" i="492"/>
  <c r="B38" i="492"/>
  <c r="H37" i="492"/>
  <c r="E37" i="492"/>
  <c r="D37" i="492"/>
  <c r="C37" i="492"/>
  <c r="B37" i="492"/>
  <c r="H36" i="492"/>
  <c r="I36" i="492" s="1"/>
  <c r="E36" i="492"/>
  <c r="C36" i="492"/>
  <c r="B36" i="492"/>
  <c r="H35" i="492"/>
  <c r="I35" i="492" s="1"/>
  <c r="E35" i="492"/>
  <c r="C35" i="492"/>
  <c r="B35" i="492"/>
  <c r="G41" i="491"/>
  <c r="H39" i="491"/>
  <c r="I39" i="491" s="1"/>
  <c r="E39" i="491"/>
  <c r="C39" i="491"/>
  <c r="B39" i="491"/>
  <c r="H38" i="491"/>
  <c r="I38" i="491" s="1"/>
  <c r="E38" i="491"/>
  <c r="C38" i="491"/>
  <c r="B38" i="491"/>
  <c r="H37" i="491"/>
  <c r="I37" i="491" s="1"/>
  <c r="E37" i="491"/>
  <c r="D37" i="491"/>
  <c r="C37" i="491"/>
  <c r="B37" i="491"/>
  <c r="H36" i="491"/>
  <c r="I36" i="491" s="1"/>
  <c r="E36" i="491"/>
  <c r="C36" i="491"/>
  <c r="B36" i="491"/>
  <c r="H35" i="491"/>
  <c r="I35" i="491" s="1"/>
  <c r="E35" i="491"/>
  <c r="C35" i="491"/>
  <c r="B35" i="491"/>
  <c r="H26" i="491"/>
  <c r="I26" i="491" s="1"/>
  <c r="E26" i="491"/>
  <c r="C26" i="491"/>
  <c r="B26" i="491"/>
  <c r="H25" i="491"/>
  <c r="I25" i="491" s="1"/>
  <c r="E25" i="491"/>
  <c r="C25" i="491"/>
  <c r="B25" i="491"/>
  <c r="H24" i="491"/>
  <c r="I24" i="491" s="1"/>
  <c r="E24" i="491"/>
  <c r="C24" i="491"/>
  <c r="B24" i="491"/>
  <c r="H22" i="491"/>
  <c r="I22" i="491" s="1"/>
  <c r="E22" i="491"/>
  <c r="D22" i="491"/>
  <c r="C22" i="491"/>
  <c r="B22" i="491"/>
  <c r="H21" i="491"/>
  <c r="I21" i="491" s="1"/>
  <c r="E21" i="491"/>
  <c r="C21" i="491"/>
  <c r="B21" i="491"/>
  <c r="H20" i="491"/>
  <c r="I20" i="491" s="1"/>
  <c r="E20" i="491"/>
  <c r="C20" i="491"/>
  <c r="B20" i="491"/>
  <c r="H19" i="491"/>
  <c r="I19" i="491" s="1"/>
  <c r="E19" i="491"/>
  <c r="C19" i="491"/>
  <c r="B19" i="491"/>
  <c r="H18" i="491"/>
  <c r="I18" i="491" s="1"/>
  <c r="E18" i="491"/>
  <c r="D18" i="491"/>
  <c r="C18" i="491"/>
  <c r="B18" i="491"/>
  <c r="H17" i="491"/>
  <c r="G17" i="491"/>
  <c r="E17" i="491"/>
  <c r="C17" i="491"/>
  <c r="B17" i="491"/>
  <c r="H16" i="491"/>
  <c r="I16" i="491" s="1"/>
  <c r="C16" i="491"/>
  <c r="B16" i="491"/>
  <c r="G19" i="456"/>
  <c r="G19" i="455"/>
  <c r="G19" i="454"/>
  <c r="G19" i="453"/>
  <c r="I18" i="487" l="1"/>
  <c r="I23" i="493"/>
  <c r="G35" i="495"/>
  <c r="I17" i="496"/>
  <c r="I17" i="486"/>
  <c r="I23" i="494"/>
  <c r="I17" i="491"/>
  <c r="I18" i="489"/>
  <c r="I17" i="492"/>
  <c r="I17" i="493"/>
  <c r="I18" i="488"/>
  <c r="I17" i="489"/>
  <c r="I17" i="382"/>
  <c r="I27" i="492"/>
  <c r="I27" i="494"/>
  <c r="I18" i="496"/>
  <c r="I20" i="499"/>
  <c r="I17" i="487"/>
  <c r="I18" i="495"/>
  <c r="I17" i="488"/>
  <c r="G30" i="492"/>
  <c r="I17" i="494"/>
  <c r="I17" i="498"/>
  <c r="I17" i="381"/>
  <c r="I21" i="499"/>
  <c r="G35" i="497"/>
  <c r="I18" i="499"/>
  <c r="G35" i="499"/>
  <c r="I17" i="499"/>
  <c r="G35" i="498"/>
  <c r="I17" i="497"/>
  <c r="I17" i="495"/>
  <c r="G30" i="494"/>
  <c r="G30" i="493"/>
  <c r="G35" i="496"/>
  <c r="G30" i="491"/>
  <c r="G19" i="430"/>
  <c r="G19" i="424"/>
  <c r="G19" i="423"/>
  <c r="G19" i="422"/>
  <c r="G19" i="421"/>
  <c r="G19" i="303" l="1"/>
  <c r="G19" i="298"/>
  <c r="H44" i="489" l="1"/>
  <c r="I44" i="489" s="1"/>
  <c r="E44" i="489"/>
  <c r="C44" i="489"/>
  <c r="B44" i="489"/>
  <c r="H32" i="489"/>
  <c r="I32" i="489" s="1"/>
  <c r="E32" i="489"/>
  <c r="C32" i="489"/>
  <c r="B32" i="489"/>
  <c r="H32" i="488"/>
  <c r="I32" i="488" s="1"/>
  <c r="E32" i="488"/>
  <c r="C32" i="488"/>
  <c r="B32" i="488"/>
  <c r="H32" i="487"/>
  <c r="I32" i="487" s="1"/>
  <c r="E32" i="487"/>
  <c r="C32" i="487"/>
  <c r="B32" i="487"/>
  <c r="H32" i="486"/>
  <c r="I32" i="486" s="1"/>
  <c r="E32" i="486"/>
  <c r="C32" i="486"/>
  <c r="B32" i="486"/>
  <c r="H44" i="488"/>
  <c r="I44" i="488" s="1"/>
  <c r="E44" i="488"/>
  <c r="C44" i="488"/>
  <c r="B44" i="488"/>
  <c r="H43" i="488"/>
  <c r="I43" i="488" s="1"/>
  <c r="E43" i="488"/>
  <c r="C43" i="488"/>
  <c r="B43" i="488"/>
  <c r="H42" i="488"/>
  <c r="I42" i="488" s="1"/>
  <c r="E42" i="488"/>
  <c r="D42" i="488"/>
  <c r="C42" i="488"/>
  <c r="B42" i="488"/>
  <c r="H41" i="488"/>
  <c r="I41" i="488" s="1"/>
  <c r="E41" i="488"/>
  <c r="C41" i="488"/>
  <c r="B41" i="488"/>
  <c r="H40" i="488"/>
  <c r="I40" i="488" s="1"/>
  <c r="E40" i="488"/>
  <c r="C40" i="488"/>
  <c r="B40" i="488"/>
  <c r="H44" i="487"/>
  <c r="I44" i="487" s="1"/>
  <c r="E44" i="487"/>
  <c r="C44" i="487"/>
  <c r="B44" i="487"/>
  <c r="H43" i="487"/>
  <c r="I43" i="487" s="1"/>
  <c r="E43" i="487"/>
  <c r="C43" i="487"/>
  <c r="B43" i="487"/>
  <c r="H42" i="487"/>
  <c r="I42" i="487" s="1"/>
  <c r="E42" i="487"/>
  <c r="D42" i="487"/>
  <c r="C42" i="487"/>
  <c r="B42" i="487"/>
  <c r="H41" i="487"/>
  <c r="I41" i="487" s="1"/>
  <c r="E41" i="487"/>
  <c r="C41" i="487"/>
  <c r="B41" i="487"/>
  <c r="H40" i="487"/>
  <c r="I40" i="487" s="1"/>
  <c r="E40" i="487"/>
  <c r="C40" i="487"/>
  <c r="B40" i="487"/>
  <c r="H44" i="486"/>
  <c r="I44" i="486" s="1"/>
  <c r="E44" i="486"/>
  <c r="C44" i="486"/>
  <c r="B44" i="486"/>
  <c r="H39" i="485"/>
  <c r="I39" i="485" s="1"/>
  <c r="E39" i="485"/>
  <c r="C39" i="485"/>
  <c r="B39" i="485"/>
  <c r="H39" i="382"/>
  <c r="I39" i="382" s="1"/>
  <c r="E39" i="382"/>
  <c r="C39" i="382"/>
  <c r="B39" i="382"/>
  <c r="H39" i="381"/>
  <c r="I39" i="381" s="1"/>
  <c r="E39" i="381"/>
  <c r="C39" i="381"/>
  <c r="B39" i="381"/>
  <c r="H39" i="206"/>
  <c r="E39" i="206"/>
  <c r="C39" i="206"/>
  <c r="B39" i="206"/>
  <c r="H31" i="486"/>
  <c r="I31" i="486" s="1"/>
  <c r="E31" i="486"/>
  <c r="D31" i="486"/>
  <c r="C31" i="486"/>
  <c r="B31" i="486"/>
  <c r="H30" i="486"/>
  <c r="I30" i="486" s="1"/>
  <c r="E30" i="486"/>
  <c r="C30" i="486"/>
  <c r="B30" i="486"/>
  <c r="H29" i="486"/>
  <c r="I29" i="486" s="1"/>
  <c r="C29" i="486"/>
  <c r="B29" i="486"/>
  <c r="H28" i="486"/>
  <c r="I28" i="486" s="1"/>
  <c r="E28" i="486"/>
  <c r="C28" i="486"/>
  <c r="B28" i="486"/>
  <c r="H27" i="486"/>
  <c r="E27" i="486"/>
  <c r="C27" i="486"/>
  <c r="B27" i="486"/>
  <c r="H26" i="486"/>
  <c r="E26" i="486"/>
  <c r="C26" i="486"/>
  <c r="B26" i="486"/>
  <c r="H25" i="486"/>
  <c r="E25" i="486"/>
  <c r="D25" i="486"/>
  <c r="C25" i="486"/>
  <c r="B25" i="486"/>
  <c r="H24" i="486"/>
  <c r="E24" i="486"/>
  <c r="D24" i="486"/>
  <c r="C24" i="486"/>
  <c r="B24" i="486"/>
  <c r="H23" i="486"/>
  <c r="E23" i="486"/>
  <c r="C23" i="486"/>
  <c r="B23" i="486"/>
  <c r="H22" i="486"/>
  <c r="E22" i="486"/>
  <c r="C22" i="486"/>
  <c r="B22" i="486"/>
  <c r="H21" i="486"/>
  <c r="E21" i="486"/>
  <c r="C21" i="486"/>
  <c r="B21" i="486"/>
  <c r="H20" i="486"/>
  <c r="E20" i="486"/>
  <c r="D20" i="486"/>
  <c r="C20" i="486"/>
  <c r="B20" i="486"/>
  <c r="H19" i="486"/>
  <c r="E19" i="486"/>
  <c r="C19" i="486"/>
  <c r="B19" i="486"/>
  <c r="E18" i="486"/>
  <c r="C18" i="486"/>
  <c r="B18" i="486"/>
  <c r="H16" i="486"/>
  <c r="E16" i="486"/>
  <c r="D16" i="486"/>
  <c r="C16" i="486"/>
  <c r="B16" i="486"/>
  <c r="F100" i="107"/>
  <c r="C100" i="107"/>
  <c r="B100" i="107"/>
  <c r="H149" i="1" l="1"/>
  <c r="W86" i="107"/>
  <c r="W85" i="107"/>
  <c r="W84" i="107"/>
  <c r="X86" i="107"/>
  <c r="U86" i="107"/>
  <c r="T86" i="107"/>
  <c r="X85" i="107"/>
  <c r="U85" i="107"/>
  <c r="T85" i="107"/>
  <c r="X84" i="107"/>
  <c r="U84" i="107"/>
  <c r="T84" i="107"/>
  <c r="X83" i="107"/>
  <c r="U83" i="107"/>
  <c r="T83" i="107"/>
  <c r="X82" i="107"/>
  <c r="U82" i="107"/>
  <c r="T82" i="107"/>
  <c r="X81" i="107"/>
  <c r="U81" i="107"/>
  <c r="T81" i="107"/>
  <c r="V88" i="107"/>
  <c r="W83" i="107"/>
  <c r="W82" i="107"/>
  <c r="W81" i="107"/>
  <c r="G46" i="489"/>
  <c r="H43" i="489"/>
  <c r="I43" i="489" s="1"/>
  <c r="E43" i="489"/>
  <c r="C43" i="489"/>
  <c r="B43" i="489"/>
  <c r="H42" i="489"/>
  <c r="I42" i="489" s="1"/>
  <c r="E42" i="489"/>
  <c r="D42" i="489"/>
  <c r="C42" i="489"/>
  <c r="B42" i="489"/>
  <c r="H41" i="489"/>
  <c r="I41" i="489" s="1"/>
  <c r="E41" i="489"/>
  <c r="C41" i="489"/>
  <c r="B41" i="489"/>
  <c r="H40" i="489"/>
  <c r="I40" i="489" s="1"/>
  <c r="E40" i="489"/>
  <c r="C40" i="489"/>
  <c r="B40" i="489"/>
  <c r="G46" i="488"/>
  <c r="G46" i="487"/>
  <c r="G46" i="486"/>
  <c r="H43" i="486"/>
  <c r="I43" i="486" s="1"/>
  <c r="E43" i="486"/>
  <c r="C43" i="486"/>
  <c r="B43" i="486"/>
  <c r="H42" i="486"/>
  <c r="I42" i="486" s="1"/>
  <c r="E42" i="486"/>
  <c r="D42" i="486"/>
  <c r="C42" i="486"/>
  <c r="B42" i="486"/>
  <c r="H41" i="486"/>
  <c r="I41" i="486" s="1"/>
  <c r="E41" i="486"/>
  <c r="C41" i="486"/>
  <c r="B41" i="486"/>
  <c r="H40" i="486"/>
  <c r="I40" i="486" s="1"/>
  <c r="E40" i="486"/>
  <c r="C40" i="486"/>
  <c r="B40" i="486"/>
  <c r="G35" i="486"/>
  <c r="I27" i="486"/>
  <c r="I26" i="486"/>
  <c r="I25" i="486"/>
  <c r="I24" i="486"/>
  <c r="I23" i="486"/>
  <c r="I22" i="486"/>
  <c r="I21" i="486"/>
  <c r="I20" i="486"/>
  <c r="I19" i="486"/>
  <c r="H18" i="486"/>
  <c r="I18" i="486" s="1"/>
  <c r="I16" i="486"/>
  <c r="I39" i="206"/>
  <c r="H38" i="206"/>
  <c r="I38" i="206" s="1"/>
  <c r="E38" i="206"/>
  <c r="C38" i="206"/>
  <c r="B38" i="206"/>
  <c r="H37" i="206"/>
  <c r="I37" i="206" s="1"/>
  <c r="E37" i="206"/>
  <c r="D37" i="206"/>
  <c r="C37" i="206"/>
  <c r="B37" i="206"/>
  <c r="H36" i="206"/>
  <c r="I36" i="206" s="1"/>
  <c r="E36" i="206"/>
  <c r="C36" i="206"/>
  <c r="B36" i="206"/>
  <c r="H35" i="206"/>
  <c r="I35" i="206" s="1"/>
  <c r="E35" i="206"/>
  <c r="C35" i="206"/>
  <c r="B35" i="206"/>
  <c r="H38" i="381"/>
  <c r="I38" i="381" s="1"/>
  <c r="E38" i="381"/>
  <c r="C38" i="381"/>
  <c r="B38" i="381"/>
  <c r="H37" i="381"/>
  <c r="I37" i="381" s="1"/>
  <c r="E37" i="381"/>
  <c r="D37" i="381"/>
  <c r="C37" i="381"/>
  <c r="B37" i="381"/>
  <c r="H36" i="381"/>
  <c r="I36" i="381" s="1"/>
  <c r="E36" i="381"/>
  <c r="C36" i="381"/>
  <c r="B36" i="381"/>
  <c r="H35" i="381"/>
  <c r="I35" i="381" s="1"/>
  <c r="E35" i="381"/>
  <c r="C35" i="381"/>
  <c r="B35" i="381"/>
  <c r="H38" i="382"/>
  <c r="I38" i="382" s="1"/>
  <c r="E38" i="382"/>
  <c r="C38" i="382"/>
  <c r="B38" i="382"/>
  <c r="H37" i="382"/>
  <c r="I37" i="382" s="1"/>
  <c r="E37" i="382"/>
  <c r="D37" i="382"/>
  <c r="C37" i="382"/>
  <c r="B37" i="382"/>
  <c r="H36" i="382"/>
  <c r="I36" i="382" s="1"/>
  <c r="E36" i="382"/>
  <c r="C36" i="382"/>
  <c r="B36" i="382"/>
  <c r="H35" i="382"/>
  <c r="I35" i="382" s="1"/>
  <c r="E35" i="382"/>
  <c r="C35" i="382"/>
  <c r="B35" i="382"/>
  <c r="H27" i="485"/>
  <c r="I27" i="485" s="1"/>
  <c r="E27" i="485"/>
  <c r="C27" i="485"/>
  <c r="B27" i="485"/>
  <c r="G41" i="485"/>
  <c r="H38" i="485"/>
  <c r="I38" i="485" s="1"/>
  <c r="E38" i="485"/>
  <c r="C38" i="485"/>
  <c r="B38" i="485"/>
  <c r="H37" i="485"/>
  <c r="I37" i="485" s="1"/>
  <c r="E37" i="485"/>
  <c r="D37" i="485"/>
  <c r="C37" i="485"/>
  <c r="B37" i="485"/>
  <c r="H36" i="485"/>
  <c r="I36" i="485" s="1"/>
  <c r="E36" i="485"/>
  <c r="C36" i="485"/>
  <c r="B36" i="485"/>
  <c r="H35" i="485"/>
  <c r="I35" i="485" s="1"/>
  <c r="E35" i="485"/>
  <c r="C35" i="485"/>
  <c r="B35" i="485"/>
  <c r="H26" i="485"/>
  <c r="I26" i="485" s="1"/>
  <c r="E26" i="485"/>
  <c r="C26" i="485"/>
  <c r="B26" i="485"/>
  <c r="H25" i="485"/>
  <c r="I25" i="485" s="1"/>
  <c r="E25" i="485"/>
  <c r="C25" i="485"/>
  <c r="B25" i="485"/>
  <c r="H24" i="485"/>
  <c r="I24" i="485" s="1"/>
  <c r="E24" i="485"/>
  <c r="C24" i="485"/>
  <c r="B24" i="485"/>
  <c r="H23" i="485"/>
  <c r="G23" i="485"/>
  <c r="E23" i="485"/>
  <c r="C23" i="485"/>
  <c r="B23" i="485"/>
  <c r="H22" i="485"/>
  <c r="I22" i="485" s="1"/>
  <c r="E22" i="485"/>
  <c r="D22" i="485"/>
  <c r="C22" i="485"/>
  <c r="B22" i="485"/>
  <c r="H21" i="485"/>
  <c r="I21" i="485" s="1"/>
  <c r="E21" i="485"/>
  <c r="C21" i="485"/>
  <c r="B21" i="485"/>
  <c r="H20" i="485"/>
  <c r="I20" i="485" s="1"/>
  <c r="E20" i="485"/>
  <c r="C20" i="485"/>
  <c r="B20" i="485"/>
  <c r="H19" i="485"/>
  <c r="I19" i="485" s="1"/>
  <c r="E19" i="485"/>
  <c r="C19" i="485"/>
  <c r="B19" i="485"/>
  <c r="H18" i="485"/>
  <c r="I18" i="485" s="1"/>
  <c r="E18" i="485"/>
  <c r="D18" i="485"/>
  <c r="C18" i="485"/>
  <c r="B18" i="485"/>
  <c r="H16" i="485"/>
  <c r="I16" i="485" s="1"/>
  <c r="C16" i="485"/>
  <c r="B16" i="485"/>
  <c r="E17" i="206"/>
  <c r="C17" i="206"/>
  <c r="B17" i="206"/>
  <c r="E18" i="484"/>
  <c r="C18" i="484"/>
  <c r="B18" i="484"/>
  <c r="G42" i="484"/>
  <c r="H40" i="484"/>
  <c r="I40" i="484" s="1"/>
  <c r="E40" i="484"/>
  <c r="D40" i="484"/>
  <c r="C40" i="484"/>
  <c r="B40" i="484"/>
  <c r="H39" i="484"/>
  <c r="I39" i="484" s="1"/>
  <c r="E39" i="484"/>
  <c r="C39" i="484"/>
  <c r="B39" i="484"/>
  <c r="H38" i="484"/>
  <c r="I38" i="484" s="1"/>
  <c r="E38" i="484"/>
  <c r="D38" i="484"/>
  <c r="C38" i="484"/>
  <c r="B38" i="484"/>
  <c r="H37" i="484"/>
  <c r="I37" i="484" s="1"/>
  <c r="E37" i="484"/>
  <c r="C37" i="484"/>
  <c r="B37" i="484"/>
  <c r="H36" i="484"/>
  <c r="I36" i="484" s="1"/>
  <c r="E36" i="484"/>
  <c r="C36" i="484"/>
  <c r="B36" i="484"/>
  <c r="G31" i="484"/>
  <c r="H24" i="484"/>
  <c r="I24" i="484" s="1"/>
  <c r="E24" i="484"/>
  <c r="D24" i="484"/>
  <c r="C24" i="484"/>
  <c r="B24" i="484"/>
  <c r="H23" i="484"/>
  <c r="I23" i="484" s="1"/>
  <c r="E23" i="484"/>
  <c r="C23" i="484"/>
  <c r="B23" i="484"/>
  <c r="H22" i="484"/>
  <c r="I22" i="484" s="1"/>
  <c r="E22" i="484"/>
  <c r="C22" i="484"/>
  <c r="B22" i="484"/>
  <c r="H21" i="484"/>
  <c r="I21" i="484" s="1"/>
  <c r="E21" i="484"/>
  <c r="C21" i="484"/>
  <c r="B21" i="484"/>
  <c r="H20" i="484"/>
  <c r="I20" i="484" s="1"/>
  <c r="E20" i="484"/>
  <c r="C20" i="484"/>
  <c r="B20" i="484"/>
  <c r="H19" i="484"/>
  <c r="I19" i="484" s="1"/>
  <c r="E19" i="484"/>
  <c r="C19" i="484"/>
  <c r="B19" i="484"/>
  <c r="H18" i="484"/>
  <c r="I18" i="484" s="1"/>
  <c r="H16" i="484"/>
  <c r="I16" i="484" s="1"/>
  <c r="E16" i="484"/>
  <c r="D16" i="484"/>
  <c r="C16" i="484"/>
  <c r="B16" i="484"/>
  <c r="E18" i="483"/>
  <c r="C18" i="483"/>
  <c r="B18" i="483"/>
  <c r="G42" i="483"/>
  <c r="H40" i="483"/>
  <c r="I40" i="483" s="1"/>
  <c r="E40" i="483"/>
  <c r="D40" i="483"/>
  <c r="C40" i="483"/>
  <c r="B40" i="483"/>
  <c r="H39" i="483"/>
  <c r="I39" i="483" s="1"/>
  <c r="E39" i="483"/>
  <c r="C39" i="483"/>
  <c r="B39" i="483"/>
  <c r="H38" i="483"/>
  <c r="I38" i="483" s="1"/>
  <c r="E38" i="483"/>
  <c r="D38" i="483"/>
  <c r="C38" i="483"/>
  <c r="B38" i="483"/>
  <c r="H37" i="483"/>
  <c r="I37" i="483" s="1"/>
  <c r="E37" i="483"/>
  <c r="C37" i="483"/>
  <c r="B37" i="483"/>
  <c r="H36" i="483"/>
  <c r="I36" i="483" s="1"/>
  <c r="E36" i="483"/>
  <c r="C36" i="483"/>
  <c r="B36" i="483"/>
  <c r="G31" i="483"/>
  <c r="H24" i="483"/>
  <c r="I24" i="483" s="1"/>
  <c r="E24" i="483"/>
  <c r="D24" i="483"/>
  <c r="C24" i="483"/>
  <c r="B24" i="483"/>
  <c r="H23" i="483"/>
  <c r="I23" i="483" s="1"/>
  <c r="E23" i="483"/>
  <c r="C23" i="483"/>
  <c r="B23" i="483"/>
  <c r="H22" i="483"/>
  <c r="I22" i="483" s="1"/>
  <c r="E22" i="483"/>
  <c r="C22" i="483"/>
  <c r="B22" i="483"/>
  <c r="H21" i="483"/>
  <c r="I21" i="483" s="1"/>
  <c r="E21" i="483"/>
  <c r="C21" i="483"/>
  <c r="B21" i="483"/>
  <c r="H20" i="483"/>
  <c r="I20" i="483" s="1"/>
  <c r="E20" i="483"/>
  <c r="C20" i="483"/>
  <c r="B20" i="483"/>
  <c r="H19" i="483"/>
  <c r="I19" i="483" s="1"/>
  <c r="E19" i="483"/>
  <c r="C19" i="483"/>
  <c r="B19" i="483"/>
  <c r="H18" i="483"/>
  <c r="I18" i="483" s="1"/>
  <c r="E18" i="482"/>
  <c r="C18" i="482"/>
  <c r="B18" i="482"/>
  <c r="G42" i="482"/>
  <c r="H40" i="482"/>
  <c r="I40" i="482" s="1"/>
  <c r="E40" i="482"/>
  <c r="D40" i="482"/>
  <c r="C40" i="482"/>
  <c r="B40" i="482"/>
  <c r="H39" i="482"/>
  <c r="I39" i="482" s="1"/>
  <c r="E39" i="482"/>
  <c r="C39" i="482"/>
  <c r="B39" i="482"/>
  <c r="H38" i="482"/>
  <c r="I38" i="482" s="1"/>
  <c r="E38" i="482"/>
  <c r="D38" i="482"/>
  <c r="C38" i="482"/>
  <c r="B38" i="482"/>
  <c r="H37" i="482"/>
  <c r="I37" i="482" s="1"/>
  <c r="E37" i="482"/>
  <c r="C37" i="482"/>
  <c r="B37" i="482"/>
  <c r="H36" i="482"/>
  <c r="I36" i="482" s="1"/>
  <c r="E36" i="482"/>
  <c r="C36" i="482"/>
  <c r="B36" i="482"/>
  <c r="G31" i="482"/>
  <c r="H24" i="482"/>
  <c r="I24" i="482" s="1"/>
  <c r="E24" i="482"/>
  <c r="D24" i="482"/>
  <c r="C24" i="482"/>
  <c r="B24" i="482"/>
  <c r="H23" i="482"/>
  <c r="I23" i="482" s="1"/>
  <c r="E23" i="482"/>
  <c r="C23" i="482"/>
  <c r="B23" i="482"/>
  <c r="I22" i="482"/>
  <c r="H22" i="482"/>
  <c r="E22" i="482"/>
  <c r="C22" i="482"/>
  <c r="B22" i="482"/>
  <c r="H21" i="482"/>
  <c r="I21" i="482" s="1"/>
  <c r="E21" i="482"/>
  <c r="C21" i="482"/>
  <c r="B21" i="482"/>
  <c r="H20" i="482"/>
  <c r="I20" i="482" s="1"/>
  <c r="E20" i="482"/>
  <c r="C20" i="482"/>
  <c r="B20" i="482"/>
  <c r="H19" i="482"/>
  <c r="I19" i="482" s="1"/>
  <c r="E19" i="482"/>
  <c r="C19" i="482"/>
  <c r="B19" i="482"/>
  <c r="H18" i="482"/>
  <c r="I18" i="482" s="1"/>
  <c r="H16" i="482"/>
  <c r="I16" i="482" s="1"/>
  <c r="E16" i="482"/>
  <c r="D16" i="482"/>
  <c r="C16" i="482"/>
  <c r="B16" i="482"/>
  <c r="H40" i="481"/>
  <c r="I40" i="481" s="1"/>
  <c r="E40" i="481"/>
  <c r="D40" i="481"/>
  <c r="C40" i="481"/>
  <c r="B40" i="481"/>
  <c r="H39" i="481"/>
  <c r="I39" i="481" s="1"/>
  <c r="E39" i="481"/>
  <c r="C39" i="481"/>
  <c r="B39" i="481"/>
  <c r="H38" i="481"/>
  <c r="I38" i="481" s="1"/>
  <c r="E38" i="481"/>
  <c r="D38" i="481"/>
  <c r="C38" i="481"/>
  <c r="B38" i="481"/>
  <c r="H37" i="481"/>
  <c r="I37" i="481" s="1"/>
  <c r="E37" i="481"/>
  <c r="C37" i="481"/>
  <c r="B37" i="481"/>
  <c r="H36" i="481"/>
  <c r="I36" i="481" s="1"/>
  <c r="E36" i="481"/>
  <c r="C36" i="481"/>
  <c r="B36" i="481"/>
  <c r="H40" i="478"/>
  <c r="I40" i="478" s="1"/>
  <c r="E40" i="478"/>
  <c r="D40" i="478"/>
  <c r="C40" i="478"/>
  <c r="B40" i="478"/>
  <c r="H39" i="478"/>
  <c r="I39" i="478" s="1"/>
  <c r="E39" i="478"/>
  <c r="C39" i="478"/>
  <c r="B39" i="478"/>
  <c r="H38" i="478"/>
  <c r="I38" i="478" s="1"/>
  <c r="E38" i="478"/>
  <c r="D38" i="478"/>
  <c r="C38" i="478"/>
  <c r="B38" i="478"/>
  <c r="H37" i="478"/>
  <c r="I37" i="478" s="1"/>
  <c r="E37" i="478"/>
  <c r="C37" i="478"/>
  <c r="B37" i="478"/>
  <c r="H36" i="478"/>
  <c r="I36" i="478" s="1"/>
  <c r="E36" i="478"/>
  <c r="C36" i="478"/>
  <c r="B36" i="478"/>
  <c r="H40" i="480"/>
  <c r="I40" i="480" s="1"/>
  <c r="E40" i="480"/>
  <c r="D40" i="480"/>
  <c r="C40" i="480"/>
  <c r="B40" i="480"/>
  <c r="H39" i="480"/>
  <c r="I39" i="480" s="1"/>
  <c r="E39" i="480"/>
  <c r="C39" i="480"/>
  <c r="B39" i="480"/>
  <c r="H38" i="480"/>
  <c r="I38" i="480" s="1"/>
  <c r="E38" i="480"/>
  <c r="D38" i="480"/>
  <c r="C38" i="480"/>
  <c r="B38" i="480"/>
  <c r="H37" i="480"/>
  <c r="I37" i="480" s="1"/>
  <c r="E37" i="480"/>
  <c r="C37" i="480"/>
  <c r="B37" i="480"/>
  <c r="H36" i="480"/>
  <c r="I36" i="480" s="1"/>
  <c r="E36" i="480"/>
  <c r="C36" i="480"/>
  <c r="B36" i="480"/>
  <c r="H40" i="477"/>
  <c r="I40" i="477" s="1"/>
  <c r="E40" i="477"/>
  <c r="D40" i="477"/>
  <c r="C40" i="477"/>
  <c r="B40" i="477"/>
  <c r="H39" i="477"/>
  <c r="I39" i="477" s="1"/>
  <c r="E39" i="477"/>
  <c r="C39" i="477"/>
  <c r="B39" i="477"/>
  <c r="H38" i="477"/>
  <c r="I38" i="477" s="1"/>
  <c r="E38" i="477"/>
  <c r="D38" i="477"/>
  <c r="C38" i="477"/>
  <c r="B38" i="477"/>
  <c r="H37" i="477"/>
  <c r="I37" i="477" s="1"/>
  <c r="E37" i="477"/>
  <c r="C37" i="477"/>
  <c r="B37" i="477"/>
  <c r="H36" i="477"/>
  <c r="I36" i="477" s="1"/>
  <c r="E36" i="477"/>
  <c r="C36" i="477"/>
  <c r="B36" i="477"/>
  <c r="H40" i="475"/>
  <c r="I40" i="475" s="1"/>
  <c r="E40" i="475"/>
  <c r="D40" i="475"/>
  <c r="C40" i="475"/>
  <c r="B40" i="475"/>
  <c r="H39" i="475"/>
  <c r="I39" i="475" s="1"/>
  <c r="E39" i="475"/>
  <c r="C39" i="475"/>
  <c r="B39" i="475"/>
  <c r="H38" i="475"/>
  <c r="I38" i="475" s="1"/>
  <c r="E38" i="475"/>
  <c r="D38" i="475"/>
  <c r="C38" i="475"/>
  <c r="B38" i="475"/>
  <c r="H37" i="475"/>
  <c r="I37" i="475" s="1"/>
  <c r="E37" i="475"/>
  <c r="C37" i="475"/>
  <c r="B37" i="475"/>
  <c r="H36" i="475"/>
  <c r="I36" i="475" s="1"/>
  <c r="E36" i="475"/>
  <c r="C36" i="475"/>
  <c r="B36" i="475"/>
  <c r="E18" i="481"/>
  <c r="C18" i="481"/>
  <c r="B18" i="481"/>
  <c r="H16" i="481"/>
  <c r="I16" i="481" s="1"/>
  <c r="E16" i="481"/>
  <c r="D16" i="481"/>
  <c r="C16" i="481"/>
  <c r="B16" i="481"/>
  <c r="H16" i="478"/>
  <c r="I16" i="478" s="1"/>
  <c r="E16" i="478"/>
  <c r="D16" i="478"/>
  <c r="C16" i="478"/>
  <c r="B16" i="478"/>
  <c r="G42" i="481"/>
  <c r="G31" i="481"/>
  <c r="H24" i="481"/>
  <c r="I24" i="481" s="1"/>
  <c r="E24" i="481"/>
  <c r="D24" i="481"/>
  <c r="C24" i="481"/>
  <c r="B24" i="481"/>
  <c r="H23" i="481"/>
  <c r="I23" i="481" s="1"/>
  <c r="E23" i="481"/>
  <c r="C23" i="481"/>
  <c r="B23" i="481"/>
  <c r="H22" i="481"/>
  <c r="I22" i="481" s="1"/>
  <c r="E22" i="481"/>
  <c r="C22" i="481"/>
  <c r="B22" i="481"/>
  <c r="H21" i="481"/>
  <c r="I21" i="481" s="1"/>
  <c r="E21" i="481"/>
  <c r="C21" i="481"/>
  <c r="B21" i="481"/>
  <c r="H20" i="481"/>
  <c r="I20" i="481" s="1"/>
  <c r="E20" i="481"/>
  <c r="C20" i="481"/>
  <c r="B20" i="481"/>
  <c r="H19" i="481"/>
  <c r="I19" i="481" s="1"/>
  <c r="E19" i="481"/>
  <c r="C19" i="481"/>
  <c r="B19" i="481"/>
  <c r="H18" i="481"/>
  <c r="I18" i="481" s="1"/>
  <c r="E18" i="480"/>
  <c r="C18" i="480"/>
  <c r="B18" i="480"/>
  <c r="G42" i="480"/>
  <c r="H24" i="480"/>
  <c r="I24" i="480" s="1"/>
  <c r="E24" i="480"/>
  <c r="D24" i="480"/>
  <c r="C24" i="480"/>
  <c r="B24" i="480"/>
  <c r="H23" i="480"/>
  <c r="I23" i="480" s="1"/>
  <c r="E23" i="480"/>
  <c r="C23" i="480"/>
  <c r="B23" i="480"/>
  <c r="H22" i="480"/>
  <c r="I22" i="480" s="1"/>
  <c r="E22" i="480"/>
  <c r="C22" i="480"/>
  <c r="B22" i="480"/>
  <c r="H21" i="480"/>
  <c r="I21" i="480" s="1"/>
  <c r="E21" i="480"/>
  <c r="C21" i="480"/>
  <c r="B21" i="480"/>
  <c r="H20" i="480"/>
  <c r="I20" i="480" s="1"/>
  <c r="E20" i="480"/>
  <c r="C20" i="480"/>
  <c r="B20" i="480"/>
  <c r="H19" i="480"/>
  <c r="I19" i="480" s="1"/>
  <c r="E19" i="480"/>
  <c r="C19" i="480"/>
  <c r="B19" i="480"/>
  <c r="H18" i="480"/>
  <c r="I18" i="480" s="1"/>
  <c r="G31" i="480"/>
  <c r="H16" i="480"/>
  <c r="I16" i="480" s="1"/>
  <c r="E16" i="480"/>
  <c r="D16" i="480"/>
  <c r="C16" i="480"/>
  <c r="B16" i="480"/>
  <c r="E18" i="479"/>
  <c r="C18" i="479"/>
  <c r="B18" i="479"/>
  <c r="G42" i="479"/>
  <c r="H40" i="479"/>
  <c r="I40" i="479" s="1"/>
  <c r="E40" i="479"/>
  <c r="D40" i="479"/>
  <c r="C40" i="479"/>
  <c r="B40" i="479"/>
  <c r="H39" i="479"/>
  <c r="I39" i="479" s="1"/>
  <c r="E39" i="479"/>
  <c r="C39" i="479"/>
  <c r="B39" i="479"/>
  <c r="H38" i="479"/>
  <c r="I38" i="479" s="1"/>
  <c r="E38" i="479"/>
  <c r="D38" i="479"/>
  <c r="C38" i="479"/>
  <c r="B38" i="479"/>
  <c r="H37" i="479"/>
  <c r="I37" i="479" s="1"/>
  <c r="E37" i="479"/>
  <c r="C37" i="479"/>
  <c r="B37" i="479"/>
  <c r="H36" i="479"/>
  <c r="I36" i="479" s="1"/>
  <c r="E36" i="479"/>
  <c r="C36" i="479"/>
  <c r="B36" i="479"/>
  <c r="H24" i="479"/>
  <c r="I24" i="479" s="1"/>
  <c r="E24" i="479"/>
  <c r="D24" i="479"/>
  <c r="C24" i="479"/>
  <c r="B24" i="479"/>
  <c r="H23" i="479"/>
  <c r="I23" i="479" s="1"/>
  <c r="E23" i="479"/>
  <c r="C23" i="479"/>
  <c r="B23" i="479"/>
  <c r="H22" i="479"/>
  <c r="I22" i="479" s="1"/>
  <c r="E22" i="479"/>
  <c r="C22" i="479"/>
  <c r="B22" i="479"/>
  <c r="H21" i="479"/>
  <c r="I21" i="479" s="1"/>
  <c r="E21" i="479"/>
  <c r="C21" i="479"/>
  <c r="B21" i="479"/>
  <c r="H20" i="479"/>
  <c r="I20" i="479" s="1"/>
  <c r="E20" i="479"/>
  <c r="C20" i="479"/>
  <c r="B20" i="479"/>
  <c r="H19" i="479"/>
  <c r="I19" i="479" s="1"/>
  <c r="E19" i="479"/>
  <c r="C19" i="479"/>
  <c r="B19" i="479"/>
  <c r="H18" i="479"/>
  <c r="I18" i="479" s="1"/>
  <c r="G31" i="479"/>
  <c r="H16" i="479"/>
  <c r="I16" i="479" s="1"/>
  <c r="E16" i="479"/>
  <c r="D16" i="479"/>
  <c r="C16" i="479"/>
  <c r="B16" i="479"/>
  <c r="G18" i="478"/>
  <c r="G18" i="477"/>
  <c r="G42" i="478"/>
  <c r="H24" i="478"/>
  <c r="I24" i="478" s="1"/>
  <c r="E24" i="478"/>
  <c r="D24" i="478"/>
  <c r="C24" i="478"/>
  <c r="B24" i="478"/>
  <c r="H23" i="478"/>
  <c r="I23" i="478" s="1"/>
  <c r="E23" i="478"/>
  <c r="C23" i="478"/>
  <c r="B23" i="478"/>
  <c r="H22" i="478"/>
  <c r="I22" i="478" s="1"/>
  <c r="E22" i="478"/>
  <c r="C22" i="478"/>
  <c r="B22" i="478"/>
  <c r="H21" i="478"/>
  <c r="I21" i="478" s="1"/>
  <c r="E21" i="478"/>
  <c r="C21" i="478"/>
  <c r="B21" i="478"/>
  <c r="H20" i="478"/>
  <c r="I20" i="478" s="1"/>
  <c r="E20" i="478"/>
  <c r="C20" i="478"/>
  <c r="B20" i="478"/>
  <c r="H19" i="478"/>
  <c r="I19" i="478" s="1"/>
  <c r="E19" i="478"/>
  <c r="C19" i="478"/>
  <c r="B19" i="478"/>
  <c r="H18" i="478"/>
  <c r="E18" i="478"/>
  <c r="C18" i="478"/>
  <c r="B18" i="478"/>
  <c r="H17" i="478"/>
  <c r="G17" i="478"/>
  <c r="E17" i="478"/>
  <c r="C17" i="478"/>
  <c r="B17" i="478"/>
  <c r="H16" i="477"/>
  <c r="I16" i="477" s="1"/>
  <c r="E16" i="477"/>
  <c r="D16" i="477"/>
  <c r="C16" i="477"/>
  <c r="B16" i="477"/>
  <c r="G42" i="477"/>
  <c r="H24" i="477"/>
  <c r="I24" i="477" s="1"/>
  <c r="E24" i="477"/>
  <c r="D24" i="477"/>
  <c r="C24" i="477"/>
  <c r="B24" i="477"/>
  <c r="H23" i="477"/>
  <c r="I23" i="477" s="1"/>
  <c r="E23" i="477"/>
  <c r="C23" i="477"/>
  <c r="B23" i="477"/>
  <c r="H22" i="477"/>
  <c r="I22" i="477" s="1"/>
  <c r="E22" i="477"/>
  <c r="C22" i="477"/>
  <c r="B22" i="477"/>
  <c r="H21" i="477"/>
  <c r="I21" i="477" s="1"/>
  <c r="E21" i="477"/>
  <c r="C21" i="477"/>
  <c r="B21" i="477"/>
  <c r="H20" i="477"/>
  <c r="I20" i="477" s="1"/>
  <c r="E20" i="477"/>
  <c r="C20" i="477"/>
  <c r="B20" i="477"/>
  <c r="H19" i="477"/>
  <c r="I19" i="477" s="1"/>
  <c r="E19" i="477"/>
  <c r="C19" i="477"/>
  <c r="B19" i="477"/>
  <c r="H18" i="477"/>
  <c r="E18" i="477"/>
  <c r="C18" i="477"/>
  <c r="B18" i="477"/>
  <c r="H17" i="477"/>
  <c r="G17" i="477"/>
  <c r="E17" i="477"/>
  <c r="C17" i="477"/>
  <c r="B17" i="477"/>
  <c r="G18" i="475"/>
  <c r="G17" i="475"/>
  <c r="I18" i="477" l="1"/>
  <c r="Y86" i="107"/>
  <c r="I18" i="478"/>
  <c r="Y85" i="107"/>
  <c r="Y82" i="107"/>
  <c r="Y83" i="107"/>
  <c r="D26" i="504"/>
  <c r="D29" i="488"/>
  <c r="D29" i="496"/>
  <c r="D29" i="487"/>
  <c r="D29" i="495"/>
  <c r="D29" i="489"/>
  <c r="D29" i="498"/>
  <c r="D29" i="497"/>
  <c r="D29" i="486"/>
  <c r="I23" i="485"/>
  <c r="I17" i="477"/>
  <c r="G35" i="487"/>
  <c r="Y84" i="107"/>
  <c r="W88" i="107"/>
  <c r="Y81" i="107"/>
  <c r="G35" i="489"/>
  <c r="G35" i="488"/>
  <c r="G30" i="485"/>
  <c r="G31" i="478"/>
  <c r="I17" i="478"/>
  <c r="G31" i="477"/>
  <c r="H24" i="475" l="1"/>
  <c r="E24" i="475"/>
  <c r="D24" i="475"/>
  <c r="C24" i="475"/>
  <c r="B24" i="475"/>
  <c r="H23" i="475"/>
  <c r="I23" i="475" s="1"/>
  <c r="E23" i="475"/>
  <c r="C23" i="475"/>
  <c r="B23" i="475"/>
  <c r="H22" i="475"/>
  <c r="I22" i="475" s="1"/>
  <c r="E22" i="475"/>
  <c r="C22" i="475"/>
  <c r="B22" i="475"/>
  <c r="H21" i="475"/>
  <c r="I21" i="475" s="1"/>
  <c r="E21" i="475"/>
  <c r="C21" i="475"/>
  <c r="B21" i="475"/>
  <c r="H20" i="475"/>
  <c r="E20" i="475"/>
  <c r="C20" i="475"/>
  <c r="B20" i="475"/>
  <c r="E19" i="475"/>
  <c r="C19" i="475"/>
  <c r="B19" i="475"/>
  <c r="E18" i="475"/>
  <c r="C18" i="475"/>
  <c r="B18" i="475"/>
  <c r="H17" i="475"/>
  <c r="I17" i="475" s="1"/>
  <c r="E17" i="475"/>
  <c r="C17" i="475"/>
  <c r="B17" i="475"/>
  <c r="H16" i="475"/>
  <c r="I16" i="475" s="1"/>
  <c r="E16" i="475"/>
  <c r="D16" i="475"/>
  <c r="C16" i="475"/>
  <c r="B16" i="475"/>
  <c r="G42" i="475"/>
  <c r="I20" i="475"/>
  <c r="H19" i="475"/>
  <c r="I19" i="475" s="1"/>
  <c r="H18" i="475"/>
  <c r="I18" i="475" s="1"/>
  <c r="G25" i="474"/>
  <c r="G23" i="474"/>
  <c r="G22" i="474"/>
  <c r="G25" i="473"/>
  <c r="G23" i="473"/>
  <c r="G22" i="473"/>
  <c r="G21" i="474"/>
  <c r="G21" i="473"/>
  <c r="H18" i="474"/>
  <c r="G18" i="474"/>
  <c r="E18" i="474"/>
  <c r="C18" i="474"/>
  <c r="B18" i="474"/>
  <c r="G18" i="473"/>
  <c r="H17" i="474"/>
  <c r="I17" i="474" s="1"/>
  <c r="E17" i="474"/>
  <c r="D17" i="474"/>
  <c r="C17" i="474"/>
  <c r="B17" i="474"/>
  <c r="H16" i="474"/>
  <c r="I16" i="474" s="1"/>
  <c r="E16" i="474"/>
  <c r="D16" i="474"/>
  <c r="C16" i="474"/>
  <c r="B16" i="474"/>
  <c r="G42" i="474"/>
  <c r="H40" i="474"/>
  <c r="I40" i="474" s="1"/>
  <c r="E40" i="474"/>
  <c r="D40" i="474"/>
  <c r="C40" i="474"/>
  <c r="B40" i="474"/>
  <c r="H39" i="474"/>
  <c r="I39" i="474" s="1"/>
  <c r="E39" i="474"/>
  <c r="C39" i="474"/>
  <c r="B39" i="474"/>
  <c r="H38" i="474"/>
  <c r="I38" i="474" s="1"/>
  <c r="E38" i="474"/>
  <c r="D38" i="474"/>
  <c r="C38" i="474"/>
  <c r="B38" i="474"/>
  <c r="H37" i="474"/>
  <c r="I37" i="474" s="1"/>
  <c r="E37" i="474"/>
  <c r="C37" i="474"/>
  <c r="B37" i="474"/>
  <c r="H36" i="474"/>
  <c r="I36" i="474" s="1"/>
  <c r="E36" i="474"/>
  <c r="C36" i="474"/>
  <c r="B36" i="474"/>
  <c r="H30" i="474"/>
  <c r="I30" i="474" s="1"/>
  <c r="E30" i="474"/>
  <c r="C30" i="474"/>
  <c r="B30" i="474"/>
  <c r="H29" i="474"/>
  <c r="I29" i="474" s="1"/>
  <c r="E29" i="474"/>
  <c r="C29" i="474"/>
  <c r="B29" i="474"/>
  <c r="H28" i="474"/>
  <c r="I28" i="474" s="1"/>
  <c r="E28" i="474"/>
  <c r="C28" i="474"/>
  <c r="B28" i="474"/>
  <c r="H27" i="474"/>
  <c r="I27" i="474" s="1"/>
  <c r="E27" i="474"/>
  <c r="C27" i="474"/>
  <c r="B27" i="474"/>
  <c r="H26" i="474"/>
  <c r="I26" i="474" s="1"/>
  <c r="E26" i="474"/>
  <c r="C26" i="474"/>
  <c r="B26" i="474"/>
  <c r="H25" i="474"/>
  <c r="I25" i="474" s="1"/>
  <c r="E25" i="474"/>
  <c r="C25" i="474"/>
  <c r="B25" i="474"/>
  <c r="H24" i="474"/>
  <c r="E24" i="474"/>
  <c r="C24" i="474"/>
  <c r="B24" i="474"/>
  <c r="H23" i="474"/>
  <c r="E23" i="474"/>
  <c r="C23" i="474"/>
  <c r="B23" i="474"/>
  <c r="H22" i="474"/>
  <c r="E22" i="474"/>
  <c r="C22" i="474"/>
  <c r="B22" i="474"/>
  <c r="H21" i="474"/>
  <c r="E21" i="474"/>
  <c r="C21" i="474"/>
  <c r="B21" i="474"/>
  <c r="H20" i="474"/>
  <c r="G20" i="474"/>
  <c r="E20" i="474"/>
  <c r="D20" i="474"/>
  <c r="C20" i="474"/>
  <c r="B20" i="474"/>
  <c r="H19" i="474"/>
  <c r="G19" i="474"/>
  <c r="E19" i="474"/>
  <c r="C19" i="474"/>
  <c r="B19" i="474"/>
  <c r="G20" i="473"/>
  <c r="G19" i="473"/>
  <c r="H30" i="473"/>
  <c r="I30" i="473" s="1"/>
  <c r="E30" i="473"/>
  <c r="C30" i="473"/>
  <c r="B30" i="473"/>
  <c r="H29" i="473"/>
  <c r="E29" i="473"/>
  <c r="C29" i="473"/>
  <c r="B29" i="473"/>
  <c r="H28" i="473"/>
  <c r="I28" i="473" s="1"/>
  <c r="E28" i="473"/>
  <c r="C28" i="473"/>
  <c r="B28" i="473"/>
  <c r="I29" i="473"/>
  <c r="H27" i="473"/>
  <c r="I27" i="473" s="1"/>
  <c r="E27" i="473"/>
  <c r="C27" i="473"/>
  <c r="B27" i="473"/>
  <c r="H26" i="473"/>
  <c r="I26" i="473" s="1"/>
  <c r="E26" i="473"/>
  <c r="C26" i="473"/>
  <c r="B26" i="473"/>
  <c r="H25" i="473"/>
  <c r="E25" i="473"/>
  <c r="C25" i="473"/>
  <c r="B25" i="473"/>
  <c r="H24" i="473"/>
  <c r="E24" i="473"/>
  <c r="C24" i="473"/>
  <c r="B24" i="473"/>
  <c r="H23" i="473"/>
  <c r="E23" i="473"/>
  <c r="C23" i="473"/>
  <c r="B23" i="473"/>
  <c r="H22" i="473"/>
  <c r="E22" i="473"/>
  <c r="C22" i="473"/>
  <c r="B22" i="473"/>
  <c r="B17" i="473"/>
  <c r="C17" i="473"/>
  <c r="D17" i="473"/>
  <c r="E17" i="473"/>
  <c r="H17" i="473"/>
  <c r="I17" i="473" s="1"/>
  <c r="H21" i="473"/>
  <c r="E21" i="473"/>
  <c r="C21" i="473"/>
  <c r="B21" i="473"/>
  <c r="H20" i="473"/>
  <c r="E20" i="473"/>
  <c r="D20" i="473"/>
  <c r="C20" i="473"/>
  <c r="B20" i="473"/>
  <c r="E19" i="473"/>
  <c r="C19" i="473"/>
  <c r="B19" i="473"/>
  <c r="E18" i="473"/>
  <c r="C18" i="473"/>
  <c r="B18" i="473"/>
  <c r="H16" i="473"/>
  <c r="I16" i="473" s="1"/>
  <c r="E16" i="473"/>
  <c r="D16" i="473"/>
  <c r="C16" i="473"/>
  <c r="B16" i="473"/>
  <c r="G42" i="473"/>
  <c r="H40" i="473"/>
  <c r="I40" i="473" s="1"/>
  <c r="E40" i="473"/>
  <c r="D40" i="473"/>
  <c r="C40" i="473"/>
  <c r="B40" i="473"/>
  <c r="H39" i="473"/>
  <c r="I39" i="473" s="1"/>
  <c r="E39" i="473"/>
  <c r="C39" i="473"/>
  <c r="B39" i="473"/>
  <c r="H38" i="473"/>
  <c r="I38" i="473" s="1"/>
  <c r="E38" i="473"/>
  <c r="D38" i="473"/>
  <c r="C38" i="473"/>
  <c r="B38" i="473"/>
  <c r="H37" i="473"/>
  <c r="I37" i="473" s="1"/>
  <c r="E37" i="473"/>
  <c r="C37" i="473"/>
  <c r="B37" i="473"/>
  <c r="H36" i="473"/>
  <c r="I36" i="473" s="1"/>
  <c r="E36" i="473"/>
  <c r="C36" i="473"/>
  <c r="B36" i="473"/>
  <c r="H19" i="473"/>
  <c r="H18" i="473"/>
  <c r="H16" i="441"/>
  <c r="I16" i="441" s="1"/>
  <c r="E16" i="441"/>
  <c r="D16" i="441"/>
  <c r="C16" i="441"/>
  <c r="B16" i="441"/>
  <c r="G40" i="472"/>
  <c r="H36" i="472"/>
  <c r="I36" i="472" s="1"/>
  <c r="E36" i="472"/>
  <c r="C36" i="472"/>
  <c r="B36" i="472"/>
  <c r="H35" i="472"/>
  <c r="I35" i="472" s="1"/>
  <c r="E35" i="472"/>
  <c r="C35" i="472"/>
  <c r="B35" i="472"/>
  <c r="H34" i="472"/>
  <c r="I34" i="472" s="1"/>
  <c r="E34" i="472"/>
  <c r="C34" i="472"/>
  <c r="B34" i="472"/>
  <c r="H33" i="472"/>
  <c r="I33" i="472" s="1"/>
  <c r="E33" i="472"/>
  <c r="D33" i="472"/>
  <c r="C33" i="472"/>
  <c r="B33" i="472"/>
  <c r="H32" i="472"/>
  <c r="I32" i="472" s="1"/>
  <c r="E32" i="472"/>
  <c r="C32" i="472"/>
  <c r="B32" i="472"/>
  <c r="I31" i="472"/>
  <c r="H20" i="472"/>
  <c r="I20" i="472" s="1"/>
  <c r="E20" i="472"/>
  <c r="C20" i="472"/>
  <c r="B20" i="472"/>
  <c r="H19" i="472"/>
  <c r="G19" i="472"/>
  <c r="C19" i="472"/>
  <c r="B19" i="472"/>
  <c r="H18" i="472"/>
  <c r="G18" i="472"/>
  <c r="E18" i="472"/>
  <c r="C18" i="472"/>
  <c r="B18" i="472"/>
  <c r="H17" i="472"/>
  <c r="G17" i="472"/>
  <c r="E17" i="472"/>
  <c r="C17" i="472"/>
  <c r="B17" i="472"/>
  <c r="G40" i="471"/>
  <c r="H36" i="471"/>
  <c r="I36" i="471" s="1"/>
  <c r="E36" i="471"/>
  <c r="C36" i="471"/>
  <c r="B36" i="471"/>
  <c r="H35" i="471"/>
  <c r="I35" i="471" s="1"/>
  <c r="E35" i="471"/>
  <c r="C35" i="471"/>
  <c r="B35" i="471"/>
  <c r="H34" i="471"/>
  <c r="I34" i="471" s="1"/>
  <c r="E34" i="471"/>
  <c r="C34" i="471"/>
  <c r="B34" i="471"/>
  <c r="H33" i="471"/>
  <c r="I33" i="471" s="1"/>
  <c r="E33" i="471"/>
  <c r="D33" i="471"/>
  <c r="C33" i="471"/>
  <c r="B33" i="471"/>
  <c r="H32" i="471"/>
  <c r="I32" i="471" s="1"/>
  <c r="E32" i="471"/>
  <c r="C32" i="471"/>
  <c r="B32" i="471"/>
  <c r="I31" i="471"/>
  <c r="H20" i="471"/>
  <c r="I20" i="471" s="1"/>
  <c r="E20" i="471"/>
  <c r="C20" i="471"/>
  <c r="B20" i="471"/>
  <c r="H19" i="471"/>
  <c r="G19" i="471"/>
  <c r="C19" i="471"/>
  <c r="B19" i="471"/>
  <c r="H18" i="471"/>
  <c r="G18" i="471"/>
  <c r="I18" i="471" s="1"/>
  <c r="E18" i="471"/>
  <c r="C18" i="471"/>
  <c r="B18" i="471"/>
  <c r="H17" i="471"/>
  <c r="G17" i="471"/>
  <c r="E17" i="471"/>
  <c r="C17" i="471"/>
  <c r="B17" i="471"/>
  <c r="G40" i="470"/>
  <c r="H36" i="470"/>
  <c r="I36" i="470" s="1"/>
  <c r="E36" i="470"/>
  <c r="C36" i="470"/>
  <c r="B36" i="470"/>
  <c r="H35" i="470"/>
  <c r="I35" i="470" s="1"/>
  <c r="E35" i="470"/>
  <c r="C35" i="470"/>
  <c r="B35" i="470"/>
  <c r="H34" i="470"/>
  <c r="I34" i="470" s="1"/>
  <c r="E34" i="470"/>
  <c r="C34" i="470"/>
  <c r="B34" i="470"/>
  <c r="H33" i="470"/>
  <c r="I33" i="470" s="1"/>
  <c r="E33" i="470"/>
  <c r="D33" i="470"/>
  <c r="C33" i="470"/>
  <c r="B33" i="470"/>
  <c r="H32" i="470"/>
  <c r="I32" i="470" s="1"/>
  <c r="E32" i="470"/>
  <c r="C32" i="470"/>
  <c r="B32" i="470"/>
  <c r="I31" i="470"/>
  <c r="H22" i="470"/>
  <c r="G22" i="470"/>
  <c r="E22" i="470"/>
  <c r="D22" i="470"/>
  <c r="C22" i="470"/>
  <c r="B22" i="470"/>
  <c r="H21" i="470"/>
  <c r="G21" i="470"/>
  <c r="E21" i="470"/>
  <c r="C21" i="470"/>
  <c r="B21" i="470"/>
  <c r="H20" i="470"/>
  <c r="G20" i="470"/>
  <c r="C20" i="470"/>
  <c r="B20" i="470"/>
  <c r="H19" i="470"/>
  <c r="G19" i="470"/>
  <c r="E19" i="470"/>
  <c r="C19" i="470"/>
  <c r="B19" i="470"/>
  <c r="H18" i="470"/>
  <c r="G18" i="470"/>
  <c r="E18" i="470"/>
  <c r="D18" i="470"/>
  <c r="C18" i="470"/>
  <c r="B18" i="470"/>
  <c r="H17" i="470"/>
  <c r="G17" i="470"/>
  <c r="E17" i="470"/>
  <c r="C17" i="470"/>
  <c r="B17" i="470"/>
  <c r="G40" i="469"/>
  <c r="H36" i="469"/>
  <c r="I36" i="469" s="1"/>
  <c r="E36" i="469"/>
  <c r="C36" i="469"/>
  <c r="B36" i="469"/>
  <c r="H35" i="469"/>
  <c r="I35" i="469" s="1"/>
  <c r="E35" i="469"/>
  <c r="C35" i="469"/>
  <c r="B35" i="469"/>
  <c r="H34" i="469"/>
  <c r="I34" i="469" s="1"/>
  <c r="E34" i="469"/>
  <c r="C34" i="469"/>
  <c r="B34" i="469"/>
  <c r="H33" i="469"/>
  <c r="I33" i="469" s="1"/>
  <c r="E33" i="469"/>
  <c r="D33" i="469"/>
  <c r="C33" i="469"/>
  <c r="B33" i="469"/>
  <c r="H32" i="469"/>
  <c r="I32" i="469" s="1"/>
  <c r="E32" i="469"/>
  <c r="C32" i="469"/>
  <c r="B32" i="469"/>
  <c r="I31" i="469"/>
  <c r="H22" i="469"/>
  <c r="G22" i="469"/>
  <c r="E22" i="469"/>
  <c r="D22" i="469"/>
  <c r="C22" i="469"/>
  <c r="B22" i="469"/>
  <c r="H21" i="469"/>
  <c r="G21" i="469"/>
  <c r="E21" i="469"/>
  <c r="C21" i="469"/>
  <c r="B21" i="469"/>
  <c r="H20" i="469"/>
  <c r="G20" i="469"/>
  <c r="C20" i="469"/>
  <c r="B20" i="469"/>
  <c r="H19" i="469"/>
  <c r="G19" i="469"/>
  <c r="E19" i="469"/>
  <c r="C19" i="469"/>
  <c r="B19" i="469"/>
  <c r="H18" i="469"/>
  <c r="G18" i="469"/>
  <c r="E18" i="469"/>
  <c r="D18" i="469"/>
  <c r="C18" i="469"/>
  <c r="B18" i="469"/>
  <c r="H17" i="469"/>
  <c r="G17" i="469"/>
  <c r="E17" i="469"/>
  <c r="C17" i="469"/>
  <c r="B17" i="469"/>
  <c r="G40" i="468"/>
  <c r="H36" i="468"/>
  <c r="I36" i="468" s="1"/>
  <c r="E36" i="468"/>
  <c r="C36" i="468"/>
  <c r="B36" i="468"/>
  <c r="H35" i="468"/>
  <c r="I35" i="468" s="1"/>
  <c r="E35" i="468"/>
  <c r="C35" i="468"/>
  <c r="B35" i="468"/>
  <c r="H34" i="468"/>
  <c r="I34" i="468" s="1"/>
  <c r="E34" i="468"/>
  <c r="C34" i="468"/>
  <c r="B34" i="468"/>
  <c r="H33" i="468"/>
  <c r="I33" i="468" s="1"/>
  <c r="E33" i="468"/>
  <c r="D33" i="468"/>
  <c r="C33" i="468"/>
  <c r="B33" i="468"/>
  <c r="H32" i="468"/>
  <c r="I32" i="468" s="1"/>
  <c r="E32" i="468"/>
  <c r="C32" i="468"/>
  <c r="B32" i="468"/>
  <c r="I31" i="468"/>
  <c r="H19" i="468"/>
  <c r="G19" i="468"/>
  <c r="E19" i="468"/>
  <c r="D19" i="468"/>
  <c r="C19" i="468"/>
  <c r="B19" i="468"/>
  <c r="H18" i="468"/>
  <c r="G18" i="468"/>
  <c r="E18" i="468"/>
  <c r="C18" i="468"/>
  <c r="B18" i="468"/>
  <c r="H17" i="468"/>
  <c r="G17" i="468"/>
  <c r="E17" i="468"/>
  <c r="C17" i="468"/>
  <c r="B17" i="468"/>
  <c r="G40" i="467"/>
  <c r="H36" i="467"/>
  <c r="I36" i="467" s="1"/>
  <c r="E36" i="467"/>
  <c r="C36" i="467"/>
  <c r="B36" i="467"/>
  <c r="H35" i="467"/>
  <c r="I35" i="467" s="1"/>
  <c r="E35" i="467"/>
  <c r="C35" i="467"/>
  <c r="B35" i="467"/>
  <c r="H34" i="467"/>
  <c r="I34" i="467" s="1"/>
  <c r="E34" i="467"/>
  <c r="C34" i="467"/>
  <c r="B34" i="467"/>
  <c r="H33" i="467"/>
  <c r="I33" i="467" s="1"/>
  <c r="E33" i="467"/>
  <c r="D33" i="467"/>
  <c r="C33" i="467"/>
  <c r="B33" i="467"/>
  <c r="H32" i="467"/>
  <c r="I32" i="467" s="1"/>
  <c r="E32" i="467"/>
  <c r="C32" i="467"/>
  <c r="B32" i="467"/>
  <c r="I31" i="467"/>
  <c r="H19" i="467"/>
  <c r="G19" i="467"/>
  <c r="E19" i="467"/>
  <c r="D19" i="467"/>
  <c r="C19" i="467"/>
  <c r="B19" i="467"/>
  <c r="H18" i="467"/>
  <c r="G18" i="467"/>
  <c r="E18" i="467"/>
  <c r="C18" i="467"/>
  <c r="B18" i="467"/>
  <c r="H17" i="467"/>
  <c r="G17" i="467"/>
  <c r="E17" i="467"/>
  <c r="C17" i="467"/>
  <c r="B17" i="467"/>
  <c r="G40" i="466"/>
  <c r="H36" i="466"/>
  <c r="I36" i="466" s="1"/>
  <c r="E36" i="466"/>
  <c r="C36" i="466"/>
  <c r="B36" i="466"/>
  <c r="H35" i="466"/>
  <c r="I35" i="466" s="1"/>
  <c r="E35" i="466"/>
  <c r="C35" i="466"/>
  <c r="B35" i="466"/>
  <c r="H34" i="466"/>
  <c r="I34" i="466" s="1"/>
  <c r="E34" i="466"/>
  <c r="C34" i="466"/>
  <c r="B34" i="466"/>
  <c r="H33" i="466"/>
  <c r="I33" i="466" s="1"/>
  <c r="E33" i="466"/>
  <c r="D33" i="466"/>
  <c r="C33" i="466"/>
  <c r="B33" i="466"/>
  <c r="H32" i="466"/>
  <c r="I32" i="466" s="1"/>
  <c r="E32" i="466"/>
  <c r="C32" i="466"/>
  <c r="B32" i="466"/>
  <c r="I31" i="466"/>
  <c r="H20" i="466"/>
  <c r="I20" i="466" s="1"/>
  <c r="E20" i="466"/>
  <c r="D20" i="466"/>
  <c r="C20" i="466"/>
  <c r="B20" i="466"/>
  <c r="H19" i="466"/>
  <c r="G19" i="466"/>
  <c r="I19" i="466" s="1"/>
  <c r="E19" i="466"/>
  <c r="C19" i="466"/>
  <c r="B19" i="466"/>
  <c r="H18" i="466"/>
  <c r="G18" i="466"/>
  <c r="E18" i="466"/>
  <c r="C18" i="466"/>
  <c r="B18" i="466"/>
  <c r="H17" i="466"/>
  <c r="G17" i="466"/>
  <c r="E17" i="466"/>
  <c r="C17" i="466"/>
  <c r="B17" i="466"/>
  <c r="G40" i="465"/>
  <c r="H36" i="465"/>
  <c r="I36" i="465" s="1"/>
  <c r="E36" i="465"/>
  <c r="C36" i="465"/>
  <c r="B36" i="465"/>
  <c r="H35" i="465"/>
  <c r="I35" i="465" s="1"/>
  <c r="E35" i="465"/>
  <c r="C35" i="465"/>
  <c r="B35" i="465"/>
  <c r="H34" i="465"/>
  <c r="I34" i="465" s="1"/>
  <c r="E34" i="465"/>
  <c r="C34" i="465"/>
  <c r="B34" i="465"/>
  <c r="H33" i="465"/>
  <c r="I33" i="465" s="1"/>
  <c r="E33" i="465"/>
  <c r="D33" i="465"/>
  <c r="C33" i="465"/>
  <c r="B33" i="465"/>
  <c r="H32" i="465"/>
  <c r="I32" i="465" s="1"/>
  <c r="E32" i="465"/>
  <c r="C32" i="465"/>
  <c r="B32" i="465"/>
  <c r="I31" i="465"/>
  <c r="H20" i="465"/>
  <c r="I20" i="465" s="1"/>
  <c r="E20" i="465"/>
  <c r="D20" i="465"/>
  <c r="C20" i="465"/>
  <c r="B20" i="465"/>
  <c r="H19" i="465"/>
  <c r="G19" i="465"/>
  <c r="E19" i="465"/>
  <c r="C19" i="465"/>
  <c r="B19" i="465"/>
  <c r="H18" i="465"/>
  <c r="G18" i="465"/>
  <c r="E18" i="465"/>
  <c r="C18" i="465"/>
  <c r="B18" i="465"/>
  <c r="H17" i="465"/>
  <c r="G17" i="465"/>
  <c r="E17" i="465"/>
  <c r="C17" i="465"/>
  <c r="B17" i="465"/>
  <c r="G40" i="464"/>
  <c r="H36" i="464"/>
  <c r="I36" i="464" s="1"/>
  <c r="E36" i="464"/>
  <c r="C36" i="464"/>
  <c r="B36" i="464"/>
  <c r="H35" i="464"/>
  <c r="I35" i="464" s="1"/>
  <c r="E35" i="464"/>
  <c r="C35" i="464"/>
  <c r="B35" i="464"/>
  <c r="H34" i="464"/>
  <c r="I34" i="464" s="1"/>
  <c r="E34" i="464"/>
  <c r="C34" i="464"/>
  <c r="B34" i="464"/>
  <c r="H33" i="464"/>
  <c r="I33" i="464" s="1"/>
  <c r="E33" i="464"/>
  <c r="D33" i="464"/>
  <c r="C33" i="464"/>
  <c r="B33" i="464"/>
  <c r="H32" i="464"/>
  <c r="I32" i="464" s="1"/>
  <c r="E32" i="464"/>
  <c r="C32" i="464"/>
  <c r="B32" i="464"/>
  <c r="I31" i="464"/>
  <c r="H23" i="464"/>
  <c r="I23" i="464" s="1"/>
  <c r="E23" i="464"/>
  <c r="C23" i="464"/>
  <c r="B23" i="464"/>
  <c r="H22" i="464"/>
  <c r="I22" i="464" s="1"/>
  <c r="E22" i="464"/>
  <c r="C22" i="464"/>
  <c r="B22" i="464"/>
  <c r="H21" i="464"/>
  <c r="I21" i="464" s="1"/>
  <c r="E21" i="464"/>
  <c r="C21" i="464"/>
  <c r="B21" i="464"/>
  <c r="H20" i="464"/>
  <c r="I20" i="464" s="1"/>
  <c r="E20" i="464"/>
  <c r="C20" i="464"/>
  <c r="B20" i="464"/>
  <c r="H19" i="464"/>
  <c r="G19" i="464"/>
  <c r="E19" i="464"/>
  <c r="C19" i="464"/>
  <c r="B19" i="464"/>
  <c r="H18" i="464"/>
  <c r="G18" i="464"/>
  <c r="E18" i="464"/>
  <c r="C18" i="464"/>
  <c r="B18" i="464"/>
  <c r="H17" i="464"/>
  <c r="G17" i="464"/>
  <c r="E17" i="464"/>
  <c r="C17" i="464"/>
  <c r="B17" i="464"/>
  <c r="G40" i="463"/>
  <c r="H36" i="463"/>
  <c r="I36" i="463" s="1"/>
  <c r="E36" i="463"/>
  <c r="C36" i="463"/>
  <c r="B36" i="463"/>
  <c r="H35" i="463"/>
  <c r="I35" i="463" s="1"/>
  <c r="E35" i="463"/>
  <c r="C35" i="463"/>
  <c r="B35" i="463"/>
  <c r="H34" i="463"/>
  <c r="I34" i="463" s="1"/>
  <c r="E34" i="463"/>
  <c r="C34" i="463"/>
  <c r="B34" i="463"/>
  <c r="H33" i="463"/>
  <c r="I33" i="463" s="1"/>
  <c r="E33" i="463"/>
  <c r="D33" i="463"/>
  <c r="C33" i="463"/>
  <c r="B33" i="463"/>
  <c r="H32" i="463"/>
  <c r="I32" i="463" s="1"/>
  <c r="E32" i="463"/>
  <c r="C32" i="463"/>
  <c r="B32" i="463"/>
  <c r="I31" i="463"/>
  <c r="H23" i="463"/>
  <c r="I23" i="463" s="1"/>
  <c r="E23" i="463"/>
  <c r="C23" i="463"/>
  <c r="B23" i="463"/>
  <c r="H22" i="463"/>
  <c r="I22" i="463" s="1"/>
  <c r="E22" i="463"/>
  <c r="C22" i="463"/>
  <c r="B22" i="463"/>
  <c r="H21" i="463"/>
  <c r="I21" i="463" s="1"/>
  <c r="E21" i="463"/>
  <c r="C21" i="463"/>
  <c r="B21" i="463"/>
  <c r="H20" i="463"/>
  <c r="I20" i="463" s="1"/>
  <c r="E20" i="463"/>
  <c r="C20" i="463"/>
  <c r="B20" i="463"/>
  <c r="H19" i="463"/>
  <c r="G19" i="463"/>
  <c r="E19" i="463"/>
  <c r="C19" i="463"/>
  <c r="B19" i="463"/>
  <c r="H18" i="463"/>
  <c r="G18" i="463"/>
  <c r="E18" i="463"/>
  <c r="C18" i="463"/>
  <c r="B18" i="463"/>
  <c r="H17" i="463"/>
  <c r="G17" i="463"/>
  <c r="E17" i="463"/>
  <c r="C17" i="463"/>
  <c r="B17" i="463"/>
  <c r="G40" i="462"/>
  <c r="H36" i="462"/>
  <c r="I36" i="462" s="1"/>
  <c r="E36" i="462"/>
  <c r="C36" i="462"/>
  <c r="B36" i="462"/>
  <c r="H35" i="462"/>
  <c r="I35" i="462" s="1"/>
  <c r="E35" i="462"/>
  <c r="C35" i="462"/>
  <c r="B35" i="462"/>
  <c r="H34" i="462"/>
  <c r="I34" i="462" s="1"/>
  <c r="E34" i="462"/>
  <c r="C34" i="462"/>
  <c r="B34" i="462"/>
  <c r="H33" i="462"/>
  <c r="I33" i="462" s="1"/>
  <c r="E33" i="462"/>
  <c r="D33" i="462"/>
  <c r="C33" i="462"/>
  <c r="B33" i="462"/>
  <c r="H32" i="462"/>
  <c r="I32" i="462" s="1"/>
  <c r="E32" i="462"/>
  <c r="C32" i="462"/>
  <c r="B32" i="462"/>
  <c r="I31" i="462"/>
  <c r="H19" i="462"/>
  <c r="G19" i="462"/>
  <c r="E19" i="462"/>
  <c r="C19" i="462"/>
  <c r="B19" i="462"/>
  <c r="H18" i="462"/>
  <c r="G18" i="462"/>
  <c r="E18" i="462"/>
  <c r="C18" i="462"/>
  <c r="B18" i="462"/>
  <c r="H17" i="462"/>
  <c r="G17" i="462"/>
  <c r="E17" i="462"/>
  <c r="C17" i="462"/>
  <c r="B17" i="462"/>
  <c r="G40" i="461"/>
  <c r="H36" i="461"/>
  <c r="I36" i="461" s="1"/>
  <c r="E36" i="461"/>
  <c r="C36" i="461"/>
  <c r="B36" i="461"/>
  <c r="H35" i="461"/>
  <c r="I35" i="461" s="1"/>
  <c r="E35" i="461"/>
  <c r="C35" i="461"/>
  <c r="B35" i="461"/>
  <c r="H34" i="461"/>
  <c r="I34" i="461" s="1"/>
  <c r="E34" i="461"/>
  <c r="C34" i="461"/>
  <c r="B34" i="461"/>
  <c r="H33" i="461"/>
  <c r="I33" i="461" s="1"/>
  <c r="E33" i="461"/>
  <c r="D33" i="461"/>
  <c r="C33" i="461"/>
  <c r="B33" i="461"/>
  <c r="H32" i="461"/>
  <c r="I32" i="461" s="1"/>
  <c r="E32" i="461"/>
  <c r="C32" i="461"/>
  <c r="B32" i="461"/>
  <c r="I31" i="461"/>
  <c r="H19" i="461"/>
  <c r="G19" i="461"/>
  <c r="E19" i="461"/>
  <c r="C19" i="461"/>
  <c r="B19" i="461"/>
  <c r="H18" i="461"/>
  <c r="G18" i="461"/>
  <c r="E18" i="461"/>
  <c r="C18" i="461"/>
  <c r="B18" i="461"/>
  <c r="H17" i="461"/>
  <c r="G17" i="461"/>
  <c r="E17" i="461"/>
  <c r="C17" i="461"/>
  <c r="B17" i="461"/>
  <c r="G40" i="460"/>
  <c r="H36" i="460"/>
  <c r="I36" i="460" s="1"/>
  <c r="E36" i="460"/>
  <c r="C36" i="460"/>
  <c r="B36" i="460"/>
  <c r="H35" i="460"/>
  <c r="I35" i="460" s="1"/>
  <c r="E35" i="460"/>
  <c r="C35" i="460"/>
  <c r="B35" i="460"/>
  <c r="H34" i="460"/>
  <c r="I34" i="460" s="1"/>
  <c r="E34" i="460"/>
  <c r="C34" i="460"/>
  <c r="B34" i="460"/>
  <c r="H33" i="460"/>
  <c r="I33" i="460" s="1"/>
  <c r="E33" i="460"/>
  <c r="D33" i="460"/>
  <c r="C33" i="460"/>
  <c r="B33" i="460"/>
  <c r="H32" i="460"/>
  <c r="I32" i="460" s="1"/>
  <c r="E32" i="460"/>
  <c r="C32" i="460"/>
  <c r="B32" i="460"/>
  <c r="I31" i="460"/>
  <c r="H20" i="460"/>
  <c r="I20" i="460" s="1"/>
  <c r="E20" i="460"/>
  <c r="C20" i="460"/>
  <c r="B20" i="460"/>
  <c r="H19" i="460"/>
  <c r="G19" i="460"/>
  <c r="E19" i="460"/>
  <c r="C19" i="460"/>
  <c r="B19" i="460"/>
  <c r="H18" i="460"/>
  <c r="G18" i="460"/>
  <c r="E18" i="460"/>
  <c r="C18" i="460"/>
  <c r="B18" i="460"/>
  <c r="H17" i="460"/>
  <c r="G17" i="460"/>
  <c r="E17" i="460"/>
  <c r="C17" i="460"/>
  <c r="B17" i="460"/>
  <c r="G40" i="459"/>
  <c r="H36" i="459"/>
  <c r="I36" i="459" s="1"/>
  <c r="E36" i="459"/>
  <c r="C36" i="459"/>
  <c r="B36" i="459"/>
  <c r="H35" i="459"/>
  <c r="I35" i="459" s="1"/>
  <c r="E35" i="459"/>
  <c r="C35" i="459"/>
  <c r="B35" i="459"/>
  <c r="H34" i="459"/>
  <c r="I34" i="459" s="1"/>
  <c r="E34" i="459"/>
  <c r="C34" i="459"/>
  <c r="B34" i="459"/>
  <c r="H33" i="459"/>
  <c r="I33" i="459" s="1"/>
  <c r="E33" i="459"/>
  <c r="D33" i="459"/>
  <c r="C33" i="459"/>
  <c r="B33" i="459"/>
  <c r="H32" i="459"/>
  <c r="I32" i="459" s="1"/>
  <c r="E32" i="459"/>
  <c r="C32" i="459"/>
  <c r="B32" i="459"/>
  <c r="I31" i="459"/>
  <c r="H20" i="459"/>
  <c r="I20" i="459" s="1"/>
  <c r="E20" i="459"/>
  <c r="C20" i="459"/>
  <c r="B20" i="459"/>
  <c r="H19" i="459"/>
  <c r="G19" i="459"/>
  <c r="E19" i="459"/>
  <c r="C19" i="459"/>
  <c r="B19" i="459"/>
  <c r="H18" i="459"/>
  <c r="G18" i="459"/>
  <c r="E18" i="459"/>
  <c r="C18" i="459"/>
  <c r="B18" i="459"/>
  <c r="H17" i="459"/>
  <c r="G17" i="459"/>
  <c r="E17" i="459"/>
  <c r="C17" i="459"/>
  <c r="B17" i="459"/>
  <c r="G40" i="456"/>
  <c r="H36" i="456"/>
  <c r="I36" i="456" s="1"/>
  <c r="E36" i="456"/>
  <c r="C36" i="456"/>
  <c r="B36" i="456"/>
  <c r="H35" i="456"/>
  <c r="E35" i="456"/>
  <c r="C35" i="456"/>
  <c r="B35" i="456"/>
  <c r="H34" i="456"/>
  <c r="I34" i="456" s="1"/>
  <c r="E34" i="456"/>
  <c r="C34" i="456"/>
  <c r="B34" i="456"/>
  <c r="H33" i="456"/>
  <c r="I33" i="456" s="1"/>
  <c r="E33" i="456"/>
  <c r="D33" i="456"/>
  <c r="C33" i="456"/>
  <c r="B33" i="456"/>
  <c r="H32" i="456"/>
  <c r="I32" i="456" s="1"/>
  <c r="E32" i="456"/>
  <c r="C32" i="456"/>
  <c r="B32" i="456"/>
  <c r="I31" i="456"/>
  <c r="H21" i="456"/>
  <c r="I21" i="456" s="1"/>
  <c r="E21" i="456"/>
  <c r="C21" i="456"/>
  <c r="B21" i="456"/>
  <c r="H20" i="456"/>
  <c r="E20" i="456"/>
  <c r="C20" i="456"/>
  <c r="B20" i="456"/>
  <c r="H19" i="456"/>
  <c r="I19" i="456" s="1"/>
  <c r="E19" i="456"/>
  <c r="C19" i="456"/>
  <c r="B19" i="456"/>
  <c r="H18" i="456"/>
  <c r="G18" i="456"/>
  <c r="E18" i="456"/>
  <c r="C18" i="456"/>
  <c r="B18" i="456"/>
  <c r="H17" i="456"/>
  <c r="G17" i="456"/>
  <c r="E17" i="456"/>
  <c r="C17" i="456"/>
  <c r="B17" i="456"/>
  <c r="G40" i="455"/>
  <c r="H36" i="455"/>
  <c r="I36" i="455" s="1"/>
  <c r="E36" i="455"/>
  <c r="C36" i="455"/>
  <c r="B36" i="455"/>
  <c r="H35" i="455"/>
  <c r="E35" i="455"/>
  <c r="C35" i="455"/>
  <c r="B35" i="455"/>
  <c r="H34" i="455"/>
  <c r="I34" i="455" s="1"/>
  <c r="E34" i="455"/>
  <c r="C34" i="455"/>
  <c r="B34" i="455"/>
  <c r="H33" i="455"/>
  <c r="I33" i="455" s="1"/>
  <c r="E33" i="455"/>
  <c r="D33" i="455"/>
  <c r="C33" i="455"/>
  <c r="B33" i="455"/>
  <c r="H32" i="455"/>
  <c r="I32" i="455" s="1"/>
  <c r="E32" i="455"/>
  <c r="C32" i="455"/>
  <c r="B32" i="455"/>
  <c r="I31" i="455"/>
  <c r="H21" i="455"/>
  <c r="I21" i="455" s="1"/>
  <c r="E21" i="455"/>
  <c r="C21" i="455"/>
  <c r="B21" i="455"/>
  <c r="H20" i="455"/>
  <c r="E20" i="455"/>
  <c r="C20" i="455"/>
  <c r="B20" i="455"/>
  <c r="H19" i="455"/>
  <c r="E19" i="455"/>
  <c r="C19" i="455"/>
  <c r="B19" i="455"/>
  <c r="H18" i="455"/>
  <c r="G18" i="455"/>
  <c r="E18" i="455"/>
  <c r="C18" i="455"/>
  <c r="B18" i="455"/>
  <c r="H17" i="455"/>
  <c r="G17" i="455"/>
  <c r="E17" i="455"/>
  <c r="C17" i="455"/>
  <c r="B17" i="455"/>
  <c r="G40" i="454"/>
  <c r="H36" i="454"/>
  <c r="I36" i="454" s="1"/>
  <c r="E36" i="454"/>
  <c r="C36" i="454"/>
  <c r="B36" i="454"/>
  <c r="H35" i="454"/>
  <c r="I35" i="454" s="1"/>
  <c r="E35" i="454"/>
  <c r="C35" i="454"/>
  <c r="B35" i="454"/>
  <c r="H34" i="454"/>
  <c r="I34" i="454" s="1"/>
  <c r="E34" i="454"/>
  <c r="C34" i="454"/>
  <c r="B34" i="454"/>
  <c r="H33" i="454"/>
  <c r="I33" i="454" s="1"/>
  <c r="E33" i="454"/>
  <c r="D33" i="454"/>
  <c r="C33" i="454"/>
  <c r="B33" i="454"/>
  <c r="H32" i="454"/>
  <c r="I32" i="454" s="1"/>
  <c r="E32" i="454"/>
  <c r="C32" i="454"/>
  <c r="B32" i="454"/>
  <c r="I31" i="454"/>
  <c r="H21" i="454"/>
  <c r="I21" i="454" s="1"/>
  <c r="E21" i="454"/>
  <c r="C21" i="454"/>
  <c r="B21" i="454"/>
  <c r="H20" i="454"/>
  <c r="E20" i="454"/>
  <c r="C20" i="454"/>
  <c r="B20" i="454"/>
  <c r="H19" i="454"/>
  <c r="G20" i="454"/>
  <c r="E19" i="454"/>
  <c r="C19" i="454"/>
  <c r="B19" i="454"/>
  <c r="H18" i="454"/>
  <c r="G18" i="454"/>
  <c r="E18" i="454"/>
  <c r="C18" i="454"/>
  <c r="B18" i="454"/>
  <c r="H17" i="454"/>
  <c r="G17" i="454"/>
  <c r="E17" i="454"/>
  <c r="C17" i="454"/>
  <c r="B17" i="454"/>
  <c r="G40" i="453"/>
  <c r="H36" i="453"/>
  <c r="I36" i="453" s="1"/>
  <c r="E36" i="453"/>
  <c r="C36" i="453"/>
  <c r="B36" i="453"/>
  <c r="H35" i="453"/>
  <c r="I35" i="453" s="1"/>
  <c r="E35" i="453"/>
  <c r="C35" i="453"/>
  <c r="B35" i="453"/>
  <c r="H34" i="453"/>
  <c r="I34" i="453" s="1"/>
  <c r="E34" i="453"/>
  <c r="C34" i="453"/>
  <c r="B34" i="453"/>
  <c r="H33" i="453"/>
  <c r="I33" i="453" s="1"/>
  <c r="E33" i="453"/>
  <c r="D33" i="453"/>
  <c r="C33" i="453"/>
  <c r="B33" i="453"/>
  <c r="H32" i="453"/>
  <c r="I32" i="453" s="1"/>
  <c r="E32" i="453"/>
  <c r="C32" i="453"/>
  <c r="B32" i="453"/>
  <c r="I31" i="453"/>
  <c r="H21" i="453"/>
  <c r="I21" i="453" s="1"/>
  <c r="E21" i="453"/>
  <c r="C21" i="453"/>
  <c r="B21" i="453"/>
  <c r="H20" i="453"/>
  <c r="E20" i="453"/>
  <c r="C20" i="453"/>
  <c r="B20" i="453"/>
  <c r="H19" i="453"/>
  <c r="E19" i="453"/>
  <c r="C19" i="453"/>
  <c r="B19" i="453"/>
  <c r="H18" i="453"/>
  <c r="G18" i="453"/>
  <c r="E18" i="453"/>
  <c r="C18" i="453"/>
  <c r="B18" i="453"/>
  <c r="H17" i="453"/>
  <c r="G17" i="453"/>
  <c r="E17" i="453"/>
  <c r="C17" i="453"/>
  <c r="B17" i="453"/>
  <c r="G40" i="452"/>
  <c r="H36" i="452"/>
  <c r="I36" i="452" s="1"/>
  <c r="E36" i="452"/>
  <c r="C36" i="452"/>
  <c r="B36" i="452"/>
  <c r="H35" i="452"/>
  <c r="I35" i="452" s="1"/>
  <c r="E35" i="452"/>
  <c r="C35" i="452"/>
  <c r="B35" i="452"/>
  <c r="H34" i="452"/>
  <c r="I34" i="452" s="1"/>
  <c r="E34" i="452"/>
  <c r="C34" i="452"/>
  <c r="B34" i="452"/>
  <c r="H33" i="452"/>
  <c r="I33" i="452" s="1"/>
  <c r="E33" i="452"/>
  <c r="D33" i="452"/>
  <c r="C33" i="452"/>
  <c r="B33" i="452"/>
  <c r="H32" i="452"/>
  <c r="I32" i="452" s="1"/>
  <c r="E32" i="452"/>
  <c r="C32" i="452"/>
  <c r="B32" i="452"/>
  <c r="I31" i="452"/>
  <c r="H19" i="452"/>
  <c r="G19" i="452"/>
  <c r="E19" i="452"/>
  <c r="C19" i="452"/>
  <c r="B19" i="452"/>
  <c r="H18" i="452"/>
  <c r="G18" i="452"/>
  <c r="E18" i="452"/>
  <c r="C18" i="452"/>
  <c r="B18" i="452"/>
  <c r="H17" i="452"/>
  <c r="G17" i="452"/>
  <c r="E17" i="452"/>
  <c r="C17" i="452"/>
  <c r="B17" i="452"/>
  <c r="G40" i="451"/>
  <c r="H36" i="451"/>
  <c r="I36" i="451" s="1"/>
  <c r="E36" i="451"/>
  <c r="C36" i="451"/>
  <c r="B36" i="451"/>
  <c r="H35" i="451"/>
  <c r="I35" i="451" s="1"/>
  <c r="E35" i="451"/>
  <c r="C35" i="451"/>
  <c r="B35" i="451"/>
  <c r="H34" i="451"/>
  <c r="I34" i="451" s="1"/>
  <c r="E34" i="451"/>
  <c r="C34" i="451"/>
  <c r="B34" i="451"/>
  <c r="H33" i="451"/>
  <c r="I33" i="451" s="1"/>
  <c r="E33" i="451"/>
  <c r="D33" i="451"/>
  <c r="C33" i="451"/>
  <c r="B33" i="451"/>
  <c r="H32" i="451"/>
  <c r="I32" i="451" s="1"/>
  <c r="E32" i="451"/>
  <c r="C32" i="451"/>
  <c r="B32" i="451"/>
  <c r="I31" i="451"/>
  <c r="H19" i="451"/>
  <c r="G19" i="451"/>
  <c r="E19" i="451"/>
  <c r="C19" i="451"/>
  <c r="B19" i="451"/>
  <c r="H18" i="451"/>
  <c r="G18" i="451"/>
  <c r="E18" i="451"/>
  <c r="C18" i="451"/>
  <c r="B18" i="451"/>
  <c r="H17" i="451"/>
  <c r="G17" i="451"/>
  <c r="E17" i="451"/>
  <c r="C17" i="451"/>
  <c r="B17" i="451"/>
  <c r="G40" i="450"/>
  <c r="H36" i="450"/>
  <c r="I36" i="450" s="1"/>
  <c r="E36" i="450"/>
  <c r="C36" i="450"/>
  <c r="B36" i="450"/>
  <c r="H35" i="450"/>
  <c r="I35" i="450" s="1"/>
  <c r="E35" i="450"/>
  <c r="C35" i="450"/>
  <c r="B35" i="450"/>
  <c r="H34" i="450"/>
  <c r="I34" i="450" s="1"/>
  <c r="E34" i="450"/>
  <c r="C34" i="450"/>
  <c r="B34" i="450"/>
  <c r="H33" i="450"/>
  <c r="I33" i="450" s="1"/>
  <c r="E33" i="450"/>
  <c r="D33" i="450"/>
  <c r="C33" i="450"/>
  <c r="B33" i="450"/>
  <c r="H32" i="450"/>
  <c r="I32" i="450" s="1"/>
  <c r="E32" i="450"/>
  <c r="C32" i="450"/>
  <c r="B32" i="450"/>
  <c r="I31" i="450"/>
  <c r="H20" i="450"/>
  <c r="E20" i="450"/>
  <c r="C20" i="450"/>
  <c r="B20" i="450"/>
  <c r="H19" i="450"/>
  <c r="G19" i="450"/>
  <c r="G20" i="450" s="1"/>
  <c r="E19" i="450"/>
  <c r="C19" i="450"/>
  <c r="B19" i="450"/>
  <c r="H18" i="450"/>
  <c r="G18" i="450"/>
  <c r="E18" i="450"/>
  <c r="C18" i="450"/>
  <c r="B18" i="450"/>
  <c r="H17" i="450"/>
  <c r="G17" i="450"/>
  <c r="I17" i="450" s="1"/>
  <c r="E17" i="450"/>
  <c r="C17" i="450"/>
  <c r="B17" i="450"/>
  <c r="G40" i="449"/>
  <c r="H36" i="449"/>
  <c r="I36" i="449" s="1"/>
  <c r="E36" i="449"/>
  <c r="C36" i="449"/>
  <c r="B36" i="449"/>
  <c r="H35" i="449"/>
  <c r="I35" i="449" s="1"/>
  <c r="E35" i="449"/>
  <c r="C35" i="449"/>
  <c r="B35" i="449"/>
  <c r="H34" i="449"/>
  <c r="I34" i="449" s="1"/>
  <c r="E34" i="449"/>
  <c r="C34" i="449"/>
  <c r="B34" i="449"/>
  <c r="H33" i="449"/>
  <c r="I33" i="449" s="1"/>
  <c r="E33" i="449"/>
  <c r="D33" i="449"/>
  <c r="C33" i="449"/>
  <c r="B33" i="449"/>
  <c r="H32" i="449"/>
  <c r="I32" i="449" s="1"/>
  <c r="E32" i="449"/>
  <c r="C32" i="449"/>
  <c r="B32" i="449"/>
  <c r="I31" i="449"/>
  <c r="H20" i="449"/>
  <c r="E20" i="449"/>
  <c r="C20" i="449"/>
  <c r="B20" i="449"/>
  <c r="H19" i="449"/>
  <c r="G19" i="449"/>
  <c r="G20" i="449" s="1"/>
  <c r="E19" i="449"/>
  <c r="C19" i="449"/>
  <c r="B19" i="449"/>
  <c r="H18" i="449"/>
  <c r="G18" i="449"/>
  <c r="E18" i="449"/>
  <c r="C18" i="449"/>
  <c r="B18" i="449"/>
  <c r="H17" i="449"/>
  <c r="G17" i="449"/>
  <c r="E17" i="449"/>
  <c r="C17" i="449"/>
  <c r="B17" i="449"/>
  <c r="G40" i="448"/>
  <c r="H37" i="448"/>
  <c r="I37" i="448" s="1"/>
  <c r="E37" i="448"/>
  <c r="C37" i="448"/>
  <c r="B37" i="448"/>
  <c r="H36" i="448"/>
  <c r="I36" i="448" s="1"/>
  <c r="E36" i="448"/>
  <c r="C36" i="448"/>
  <c r="B36" i="448"/>
  <c r="H35" i="448"/>
  <c r="I35" i="448" s="1"/>
  <c r="E35" i="448"/>
  <c r="C35" i="448"/>
  <c r="B35" i="448"/>
  <c r="H34" i="448"/>
  <c r="I34" i="448" s="1"/>
  <c r="E34" i="448"/>
  <c r="D34" i="448"/>
  <c r="C34" i="448"/>
  <c r="B34" i="448"/>
  <c r="H33" i="448"/>
  <c r="I33" i="448" s="1"/>
  <c r="E33" i="448"/>
  <c r="C33" i="448"/>
  <c r="B33" i="448"/>
  <c r="I32" i="448"/>
  <c r="H20" i="448"/>
  <c r="G20" i="448"/>
  <c r="E20" i="448"/>
  <c r="C20" i="448"/>
  <c r="B20" i="448"/>
  <c r="H19" i="448"/>
  <c r="G19" i="448"/>
  <c r="E19" i="448"/>
  <c r="C19" i="448"/>
  <c r="B19" i="448"/>
  <c r="H18" i="448"/>
  <c r="G18" i="448"/>
  <c r="E18" i="448"/>
  <c r="D18" i="448"/>
  <c r="C18" i="448"/>
  <c r="B18" i="448"/>
  <c r="H17" i="448"/>
  <c r="G17" i="448"/>
  <c r="E17" i="448"/>
  <c r="C17" i="448"/>
  <c r="B17" i="448"/>
  <c r="G40" i="447"/>
  <c r="H37" i="447"/>
  <c r="I37" i="447" s="1"/>
  <c r="E37" i="447"/>
  <c r="C37" i="447"/>
  <c r="B37" i="447"/>
  <c r="H36" i="447"/>
  <c r="I36" i="447" s="1"/>
  <c r="E36" i="447"/>
  <c r="C36" i="447"/>
  <c r="B36" i="447"/>
  <c r="H35" i="447"/>
  <c r="I35" i="447" s="1"/>
  <c r="E35" i="447"/>
  <c r="C35" i="447"/>
  <c r="B35" i="447"/>
  <c r="H34" i="447"/>
  <c r="I34" i="447" s="1"/>
  <c r="E34" i="447"/>
  <c r="D34" i="447"/>
  <c r="C34" i="447"/>
  <c r="B34" i="447"/>
  <c r="H33" i="447"/>
  <c r="I33" i="447" s="1"/>
  <c r="E33" i="447"/>
  <c r="C33" i="447"/>
  <c r="B33" i="447"/>
  <c r="I32" i="447"/>
  <c r="H20" i="447"/>
  <c r="G20" i="447"/>
  <c r="E20" i="447"/>
  <c r="C20" i="447"/>
  <c r="B20" i="447"/>
  <c r="H19" i="447"/>
  <c r="G19" i="447"/>
  <c r="E19" i="447"/>
  <c r="C19" i="447"/>
  <c r="B19" i="447"/>
  <c r="H18" i="447"/>
  <c r="G18" i="447"/>
  <c r="E18" i="447"/>
  <c r="D18" i="447"/>
  <c r="C18" i="447"/>
  <c r="B18" i="447"/>
  <c r="H17" i="447"/>
  <c r="G17" i="447"/>
  <c r="E17" i="447"/>
  <c r="C17" i="447"/>
  <c r="B17" i="447"/>
  <c r="G40" i="446"/>
  <c r="H37" i="446"/>
  <c r="I37" i="446" s="1"/>
  <c r="E37" i="446"/>
  <c r="C37" i="446"/>
  <c r="B37" i="446"/>
  <c r="H36" i="446"/>
  <c r="I36" i="446" s="1"/>
  <c r="E36" i="446"/>
  <c r="C36" i="446"/>
  <c r="B36" i="446"/>
  <c r="H35" i="446"/>
  <c r="I35" i="446" s="1"/>
  <c r="E35" i="446"/>
  <c r="C35" i="446"/>
  <c r="B35" i="446"/>
  <c r="H34" i="446"/>
  <c r="E34" i="446"/>
  <c r="D34" i="446"/>
  <c r="C34" i="446"/>
  <c r="B34" i="446"/>
  <c r="H33" i="446"/>
  <c r="I33" i="446" s="1"/>
  <c r="E33" i="446"/>
  <c r="C33" i="446"/>
  <c r="B33" i="446"/>
  <c r="I32" i="446"/>
  <c r="H21" i="446"/>
  <c r="E21" i="446"/>
  <c r="C21" i="446"/>
  <c r="B21" i="446"/>
  <c r="H20" i="446"/>
  <c r="G20" i="446"/>
  <c r="E20" i="446"/>
  <c r="C20" i="446"/>
  <c r="B20" i="446"/>
  <c r="H19" i="446"/>
  <c r="G19" i="446"/>
  <c r="E19" i="446"/>
  <c r="C19" i="446"/>
  <c r="B19" i="446"/>
  <c r="H18" i="446"/>
  <c r="G18" i="446"/>
  <c r="E18" i="446"/>
  <c r="D18" i="446"/>
  <c r="C18" i="446"/>
  <c r="B18" i="446"/>
  <c r="H17" i="446"/>
  <c r="G17" i="446"/>
  <c r="E17" i="446"/>
  <c r="C17" i="446"/>
  <c r="B17" i="446"/>
  <c r="G40" i="445"/>
  <c r="H37" i="445"/>
  <c r="I37" i="445" s="1"/>
  <c r="E37" i="445"/>
  <c r="C37" i="445"/>
  <c r="B37" i="445"/>
  <c r="H36" i="445"/>
  <c r="I36" i="445" s="1"/>
  <c r="E36" i="445"/>
  <c r="C36" i="445"/>
  <c r="B36" i="445"/>
  <c r="H35" i="445"/>
  <c r="I35" i="445" s="1"/>
  <c r="E35" i="445"/>
  <c r="C35" i="445"/>
  <c r="B35" i="445"/>
  <c r="H34" i="445"/>
  <c r="I34" i="445" s="1"/>
  <c r="E34" i="445"/>
  <c r="D34" i="445"/>
  <c r="C34" i="445"/>
  <c r="B34" i="445"/>
  <c r="H33" i="445"/>
  <c r="I33" i="445" s="1"/>
  <c r="E33" i="445"/>
  <c r="C33" i="445"/>
  <c r="B33" i="445"/>
  <c r="I32" i="445"/>
  <c r="H21" i="445"/>
  <c r="E21" i="445"/>
  <c r="C21" i="445"/>
  <c r="B21" i="445"/>
  <c r="H20" i="445"/>
  <c r="G20" i="445"/>
  <c r="G21" i="445" s="1"/>
  <c r="E20" i="445"/>
  <c r="C20" i="445"/>
  <c r="B20" i="445"/>
  <c r="H19" i="445"/>
  <c r="G19" i="445"/>
  <c r="E19" i="445"/>
  <c r="C19" i="445"/>
  <c r="B19" i="445"/>
  <c r="H18" i="445"/>
  <c r="G18" i="445"/>
  <c r="E18" i="445"/>
  <c r="D18" i="445"/>
  <c r="C18" i="445"/>
  <c r="B18" i="445"/>
  <c r="H17" i="445"/>
  <c r="G17" i="445"/>
  <c r="E17" i="445"/>
  <c r="C17" i="445"/>
  <c r="B17" i="445"/>
  <c r="G40" i="444"/>
  <c r="H36" i="444"/>
  <c r="I36" i="444" s="1"/>
  <c r="E36" i="444"/>
  <c r="C36" i="444"/>
  <c r="B36" i="444"/>
  <c r="H35" i="444"/>
  <c r="I35" i="444" s="1"/>
  <c r="E35" i="444"/>
  <c r="C35" i="444"/>
  <c r="B35" i="444"/>
  <c r="H34" i="444"/>
  <c r="I34" i="444" s="1"/>
  <c r="E34" i="444"/>
  <c r="C34" i="444"/>
  <c r="B34" i="444"/>
  <c r="H33" i="444"/>
  <c r="E33" i="444"/>
  <c r="D33" i="444"/>
  <c r="C33" i="444"/>
  <c r="B33" i="444"/>
  <c r="H32" i="444"/>
  <c r="I32" i="444" s="1"/>
  <c r="E32" i="444"/>
  <c r="C32" i="444"/>
  <c r="B32" i="444"/>
  <c r="I31" i="444"/>
  <c r="H18" i="444"/>
  <c r="G18" i="444"/>
  <c r="E18" i="444"/>
  <c r="C18" i="444"/>
  <c r="B18" i="444"/>
  <c r="H17" i="444"/>
  <c r="G17" i="444"/>
  <c r="E17" i="444"/>
  <c r="C17" i="444"/>
  <c r="B17" i="444"/>
  <c r="G40" i="443"/>
  <c r="H36" i="443"/>
  <c r="I36" i="443" s="1"/>
  <c r="E36" i="443"/>
  <c r="C36" i="443"/>
  <c r="B36" i="443"/>
  <c r="H35" i="443"/>
  <c r="I35" i="443" s="1"/>
  <c r="E35" i="443"/>
  <c r="C35" i="443"/>
  <c r="B35" i="443"/>
  <c r="H34" i="443"/>
  <c r="I34" i="443" s="1"/>
  <c r="E34" i="443"/>
  <c r="C34" i="443"/>
  <c r="B34" i="443"/>
  <c r="H33" i="443"/>
  <c r="I33" i="443" s="1"/>
  <c r="E33" i="443"/>
  <c r="D33" i="443"/>
  <c r="C33" i="443"/>
  <c r="B33" i="443"/>
  <c r="H32" i="443"/>
  <c r="I32" i="443" s="1"/>
  <c r="E32" i="443"/>
  <c r="C32" i="443"/>
  <c r="B32" i="443"/>
  <c r="I31" i="443"/>
  <c r="H18" i="443"/>
  <c r="G18" i="443"/>
  <c r="E18" i="443"/>
  <c r="C18" i="443"/>
  <c r="B18" i="443"/>
  <c r="H17" i="443"/>
  <c r="G17" i="443"/>
  <c r="E17" i="443"/>
  <c r="C17" i="443"/>
  <c r="B17" i="443"/>
  <c r="G38" i="442"/>
  <c r="H35" i="442"/>
  <c r="I35" i="442" s="1"/>
  <c r="E35" i="442"/>
  <c r="C35" i="442"/>
  <c r="B35" i="442"/>
  <c r="H34" i="442"/>
  <c r="I34" i="442" s="1"/>
  <c r="E34" i="442"/>
  <c r="C34" i="442"/>
  <c r="B34" i="442"/>
  <c r="H33" i="442"/>
  <c r="I33" i="442" s="1"/>
  <c r="E33" i="442"/>
  <c r="C33" i="442"/>
  <c r="B33" i="442"/>
  <c r="H32" i="442"/>
  <c r="I32" i="442" s="1"/>
  <c r="E32" i="442"/>
  <c r="D32" i="442"/>
  <c r="C32" i="442"/>
  <c r="B32" i="442"/>
  <c r="H31" i="442"/>
  <c r="I31" i="442" s="1"/>
  <c r="E31" i="442"/>
  <c r="C31" i="442"/>
  <c r="B31" i="442"/>
  <c r="I30" i="442"/>
  <c r="H19" i="442"/>
  <c r="G19" i="442"/>
  <c r="E19" i="442"/>
  <c r="C19" i="442"/>
  <c r="B19" i="442"/>
  <c r="H18" i="442"/>
  <c r="G18" i="442"/>
  <c r="E18" i="442"/>
  <c r="D18" i="442"/>
  <c r="C18" i="442"/>
  <c r="B18" i="442"/>
  <c r="H17" i="442"/>
  <c r="G17" i="442"/>
  <c r="E17" i="442"/>
  <c r="C17" i="442"/>
  <c r="B17" i="442"/>
  <c r="G38" i="441"/>
  <c r="H35" i="441"/>
  <c r="I35" i="441" s="1"/>
  <c r="E35" i="441"/>
  <c r="C35" i="441"/>
  <c r="B35" i="441"/>
  <c r="H34" i="441"/>
  <c r="I34" i="441" s="1"/>
  <c r="E34" i="441"/>
  <c r="C34" i="441"/>
  <c r="B34" i="441"/>
  <c r="H33" i="441"/>
  <c r="I33" i="441" s="1"/>
  <c r="E33" i="441"/>
  <c r="C33" i="441"/>
  <c r="B33" i="441"/>
  <c r="H32" i="441"/>
  <c r="I32" i="441" s="1"/>
  <c r="E32" i="441"/>
  <c r="D32" i="441"/>
  <c r="C32" i="441"/>
  <c r="B32" i="441"/>
  <c r="H31" i="441"/>
  <c r="I31" i="441" s="1"/>
  <c r="E31" i="441"/>
  <c r="C31" i="441"/>
  <c r="B31" i="441"/>
  <c r="I30" i="441"/>
  <c r="H19" i="441"/>
  <c r="G19" i="441"/>
  <c r="E19" i="441"/>
  <c r="C19" i="441"/>
  <c r="B19" i="441"/>
  <c r="H18" i="441"/>
  <c r="G18" i="441"/>
  <c r="E18" i="441"/>
  <c r="D18" i="441"/>
  <c r="C18" i="441"/>
  <c r="B18" i="441"/>
  <c r="H17" i="441"/>
  <c r="G17" i="441"/>
  <c r="E17" i="441"/>
  <c r="C17" i="441"/>
  <c r="B17" i="441"/>
  <c r="H16" i="409"/>
  <c r="I16" i="409" s="1"/>
  <c r="E16" i="409"/>
  <c r="D16" i="409"/>
  <c r="C16" i="409"/>
  <c r="B16" i="409"/>
  <c r="G40" i="440"/>
  <c r="H36" i="440"/>
  <c r="I36" i="440" s="1"/>
  <c r="E36" i="440"/>
  <c r="C36" i="440"/>
  <c r="B36" i="440"/>
  <c r="H35" i="440"/>
  <c r="I35" i="440" s="1"/>
  <c r="E35" i="440"/>
  <c r="C35" i="440"/>
  <c r="B35" i="440"/>
  <c r="H34" i="440"/>
  <c r="I34" i="440" s="1"/>
  <c r="E34" i="440"/>
  <c r="C34" i="440"/>
  <c r="B34" i="440"/>
  <c r="H33" i="440"/>
  <c r="I33" i="440" s="1"/>
  <c r="E33" i="440"/>
  <c r="D33" i="440"/>
  <c r="C33" i="440"/>
  <c r="B33" i="440"/>
  <c r="H32" i="440"/>
  <c r="I32" i="440" s="1"/>
  <c r="E32" i="440"/>
  <c r="C32" i="440"/>
  <c r="B32" i="440"/>
  <c r="H31" i="440"/>
  <c r="I31" i="440" s="1"/>
  <c r="E31" i="440"/>
  <c r="C31" i="440"/>
  <c r="B31" i="440"/>
  <c r="H20" i="440"/>
  <c r="I20" i="440" s="1"/>
  <c r="E20" i="440"/>
  <c r="C20" i="440"/>
  <c r="B20" i="440"/>
  <c r="H19" i="440"/>
  <c r="G19" i="440"/>
  <c r="C19" i="440"/>
  <c r="B19" i="440"/>
  <c r="H18" i="440"/>
  <c r="G18" i="440"/>
  <c r="E18" i="440"/>
  <c r="C18" i="440"/>
  <c r="B18" i="440"/>
  <c r="H17" i="440"/>
  <c r="G17" i="440"/>
  <c r="E17" i="440"/>
  <c r="C17" i="440"/>
  <c r="B17" i="440"/>
  <c r="G40" i="439"/>
  <c r="H36" i="439"/>
  <c r="I36" i="439" s="1"/>
  <c r="E36" i="439"/>
  <c r="C36" i="439"/>
  <c r="B36" i="439"/>
  <c r="H35" i="439"/>
  <c r="I35" i="439" s="1"/>
  <c r="E35" i="439"/>
  <c r="C35" i="439"/>
  <c r="B35" i="439"/>
  <c r="H34" i="439"/>
  <c r="I34" i="439" s="1"/>
  <c r="E34" i="439"/>
  <c r="C34" i="439"/>
  <c r="B34" i="439"/>
  <c r="H33" i="439"/>
  <c r="I33" i="439" s="1"/>
  <c r="E33" i="439"/>
  <c r="D33" i="439"/>
  <c r="C33" i="439"/>
  <c r="B33" i="439"/>
  <c r="H32" i="439"/>
  <c r="I32" i="439" s="1"/>
  <c r="E32" i="439"/>
  <c r="C32" i="439"/>
  <c r="B32" i="439"/>
  <c r="H31" i="439"/>
  <c r="I31" i="439" s="1"/>
  <c r="E31" i="439"/>
  <c r="C31" i="439"/>
  <c r="B31" i="439"/>
  <c r="H20" i="439"/>
  <c r="I20" i="439" s="1"/>
  <c r="E20" i="439"/>
  <c r="C20" i="439"/>
  <c r="B20" i="439"/>
  <c r="H19" i="439"/>
  <c r="G19" i="439"/>
  <c r="I19" i="439" s="1"/>
  <c r="C19" i="439"/>
  <c r="B19" i="439"/>
  <c r="H18" i="439"/>
  <c r="G18" i="439"/>
  <c r="E18" i="439"/>
  <c r="C18" i="439"/>
  <c r="B18" i="439"/>
  <c r="H17" i="439"/>
  <c r="G17" i="439"/>
  <c r="E17" i="439"/>
  <c r="C17" i="439"/>
  <c r="B17" i="439"/>
  <c r="G40" i="438"/>
  <c r="H36" i="438"/>
  <c r="I36" i="438" s="1"/>
  <c r="E36" i="438"/>
  <c r="C36" i="438"/>
  <c r="B36" i="438"/>
  <c r="H35" i="438"/>
  <c r="I35" i="438" s="1"/>
  <c r="E35" i="438"/>
  <c r="C35" i="438"/>
  <c r="B35" i="438"/>
  <c r="H34" i="438"/>
  <c r="I34" i="438" s="1"/>
  <c r="E34" i="438"/>
  <c r="C34" i="438"/>
  <c r="B34" i="438"/>
  <c r="H33" i="438"/>
  <c r="I33" i="438" s="1"/>
  <c r="E33" i="438"/>
  <c r="D33" i="438"/>
  <c r="C33" i="438"/>
  <c r="B33" i="438"/>
  <c r="H32" i="438"/>
  <c r="I32" i="438" s="1"/>
  <c r="E32" i="438"/>
  <c r="C32" i="438"/>
  <c r="B32" i="438"/>
  <c r="H31" i="438"/>
  <c r="I31" i="438" s="1"/>
  <c r="E31" i="438"/>
  <c r="C31" i="438"/>
  <c r="B31" i="438"/>
  <c r="H22" i="438"/>
  <c r="G22" i="438"/>
  <c r="E22" i="438"/>
  <c r="D22" i="438"/>
  <c r="C22" i="438"/>
  <c r="B22" i="438"/>
  <c r="H21" i="438"/>
  <c r="G21" i="438"/>
  <c r="E21" i="438"/>
  <c r="C21" i="438"/>
  <c r="B21" i="438"/>
  <c r="H20" i="438"/>
  <c r="G20" i="438"/>
  <c r="C20" i="438"/>
  <c r="B20" i="438"/>
  <c r="H19" i="438"/>
  <c r="G19" i="438"/>
  <c r="E19" i="438"/>
  <c r="C19" i="438"/>
  <c r="B19" i="438"/>
  <c r="H18" i="438"/>
  <c r="G18" i="438"/>
  <c r="E18" i="438"/>
  <c r="D18" i="438"/>
  <c r="C18" i="438"/>
  <c r="B18" i="438"/>
  <c r="H17" i="438"/>
  <c r="G17" i="438"/>
  <c r="I17" i="438" s="1"/>
  <c r="E17" i="438"/>
  <c r="C17" i="438"/>
  <c r="B17" i="438"/>
  <c r="G40" i="437"/>
  <c r="H36" i="437"/>
  <c r="I36" i="437" s="1"/>
  <c r="E36" i="437"/>
  <c r="C36" i="437"/>
  <c r="B36" i="437"/>
  <c r="H35" i="437"/>
  <c r="I35" i="437" s="1"/>
  <c r="E35" i="437"/>
  <c r="C35" i="437"/>
  <c r="B35" i="437"/>
  <c r="H34" i="437"/>
  <c r="I34" i="437" s="1"/>
  <c r="E34" i="437"/>
  <c r="C34" i="437"/>
  <c r="B34" i="437"/>
  <c r="H33" i="437"/>
  <c r="I33" i="437" s="1"/>
  <c r="E33" i="437"/>
  <c r="D33" i="437"/>
  <c r="C33" i="437"/>
  <c r="B33" i="437"/>
  <c r="H32" i="437"/>
  <c r="I32" i="437" s="1"/>
  <c r="E32" i="437"/>
  <c r="C32" i="437"/>
  <c r="B32" i="437"/>
  <c r="H31" i="437"/>
  <c r="I31" i="437" s="1"/>
  <c r="E31" i="437"/>
  <c r="C31" i="437"/>
  <c r="B31" i="437"/>
  <c r="H22" i="437"/>
  <c r="G22" i="437"/>
  <c r="E22" i="437"/>
  <c r="D22" i="437"/>
  <c r="C22" i="437"/>
  <c r="B22" i="437"/>
  <c r="H21" i="437"/>
  <c r="G21" i="437"/>
  <c r="E21" i="437"/>
  <c r="C21" i="437"/>
  <c r="B21" i="437"/>
  <c r="H20" i="437"/>
  <c r="G20" i="437"/>
  <c r="I20" i="437" s="1"/>
  <c r="C20" i="437"/>
  <c r="B20" i="437"/>
  <c r="H19" i="437"/>
  <c r="G19" i="437"/>
  <c r="E19" i="437"/>
  <c r="C19" i="437"/>
  <c r="B19" i="437"/>
  <c r="H18" i="437"/>
  <c r="G18" i="437"/>
  <c r="E18" i="437"/>
  <c r="D18" i="437"/>
  <c r="C18" i="437"/>
  <c r="B18" i="437"/>
  <c r="H17" i="437"/>
  <c r="G17" i="437"/>
  <c r="E17" i="437"/>
  <c r="C17" i="437"/>
  <c r="B17" i="437"/>
  <c r="G40" i="436"/>
  <c r="H36" i="436"/>
  <c r="I36" i="436" s="1"/>
  <c r="E36" i="436"/>
  <c r="C36" i="436"/>
  <c r="B36" i="436"/>
  <c r="H35" i="436"/>
  <c r="I35" i="436" s="1"/>
  <c r="E35" i="436"/>
  <c r="C35" i="436"/>
  <c r="B35" i="436"/>
  <c r="H34" i="436"/>
  <c r="I34" i="436" s="1"/>
  <c r="E34" i="436"/>
  <c r="C34" i="436"/>
  <c r="B34" i="436"/>
  <c r="H33" i="436"/>
  <c r="I33" i="436" s="1"/>
  <c r="E33" i="436"/>
  <c r="D33" i="436"/>
  <c r="C33" i="436"/>
  <c r="B33" i="436"/>
  <c r="H32" i="436"/>
  <c r="I32" i="436" s="1"/>
  <c r="E32" i="436"/>
  <c r="C32" i="436"/>
  <c r="B32" i="436"/>
  <c r="H31" i="436"/>
  <c r="I31" i="436" s="1"/>
  <c r="E31" i="436"/>
  <c r="C31" i="436"/>
  <c r="B31" i="436"/>
  <c r="H19" i="436"/>
  <c r="G19" i="436"/>
  <c r="E19" i="436"/>
  <c r="D19" i="436"/>
  <c r="C19" i="436"/>
  <c r="B19" i="436"/>
  <c r="H18" i="436"/>
  <c r="G18" i="436"/>
  <c r="E18" i="436"/>
  <c r="C18" i="436"/>
  <c r="B18" i="436"/>
  <c r="H17" i="436"/>
  <c r="G17" i="436"/>
  <c r="E17" i="436"/>
  <c r="C17" i="436"/>
  <c r="B17" i="436"/>
  <c r="G40" i="435"/>
  <c r="H36" i="435"/>
  <c r="I36" i="435" s="1"/>
  <c r="E36" i="435"/>
  <c r="C36" i="435"/>
  <c r="B36" i="435"/>
  <c r="H35" i="435"/>
  <c r="I35" i="435" s="1"/>
  <c r="E35" i="435"/>
  <c r="C35" i="435"/>
  <c r="B35" i="435"/>
  <c r="H34" i="435"/>
  <c r="I34" i="435" s="1"/>
  <c r="E34" i="435"/>
  <c r="C34" i="435"/>
  <c r="B34" i="435"/>
  <c r="H33" i="435"/>
  <c r="I33" i="435" s="1"/>
  <c r="E33" i="435"/>
  <c r="D33" i="435"/>
  <c r="C33" i="435"/>
  <c r="B33" i="435"/>
  <c r="H32" i="435"/>
  <c r="I32" i="435" s="1"/>
  <c r="E32" i="435"/>
  <c r="C32" i="435"/>
  <c r="B32" i="435"/>
  <c r="H31" i="435"/>
  <c r="I31" i="435" s="1"/>
  <c r="E31" i="435"/>
  <c r="C31" i="435"/>
  <c r="B31" i="435"/>
  <c r="H19" i="435"/>
  <c r="G19" i="435"/>
  <c r="E19" i="435"/>
  <c r="D19" i="435"/>
  <c r="C19" i="435"/>
  <c r="B19" i="435"/>
  <c r="H18" i="435"/>
  <c r="G18" i="435"/>
  <c r="E18" i="435"/>
  <c r="C18" i="435"/>
  <c r="B18" i="435"/>
  <c r="H17" i="435"/>
  <c r="G17" i="435"/>
  <c r="E17" i="435"/>
  <c r="C17" i="435"/>
  <c r="B17" i="435"/>
  <c r="G40" i="434"/>
  <c r="H36" i="434"/>
  <c r="I36" i="434" s="1"/>
  <c r="E36" i="434"/>
  <c r="C36" i="434"/>
  <c r="B36" i="434"/>
  <c r="H35" i="434"/>
  <c r="I35" i="434" s="1"/>
  <c r="E35" i="434"/>
  <c r="C35" i="434"/>
  <c r="B35" i="434"/>
  <c r="H34" i="434"/>
  <c r="I34" i="434" s="1"/>
  <c r="E34" i="434"/>
  <c r="C34" i="434"/>
  <c r="B34" i="434"/>
  <c r="H33" i="434"/>
  <c r="I33" i="434" s="1"/>
  <c r="E33" i="434"/>
  <c r="D33" i="434"/>
  <c r="C33" i="434"/>
  <c r="B33" i="434"/>
  <c r="H32" i="434"/>
  <c r="I32" i="434" s="1"/>
  <c r="E32" i="434"/>
  <c r="C32" i="434"/>
  <c r="B32" i="434"/>
  <c r="H31" i="434"/>
  <c r="I31" i="434" s="1"/>
  <c r="E31" i="434"/>
  <c r="C31" i="434"/>
  <c r="B31" i="434"/>
  <c r="H20" i="434"/>
  <c r="I20" i="434" s="1"/>
  <c r="E20" i="434"/>
  <c r="D20" i="434"/>
  <c r="C20" i="434"/>
  <c r="B20" i="434"/>
  <c r="H19" i="434"/>
  <c r="G19" i="434"/>
  <c r="E19" i="434"/>
  <c r="C19" i="434"/>
  <c r="B19" i="434"/>
  <c r="H18" i="434"/>
  <c r="G18" i="434"/>
  <c r="E18" i="434"/>
  <c r="C18" i="434"/>
  <c r="B18" i="434"/>
  <c r="H17" i="434"/>
  <c r="G17" i="434"/>
  <c r="E17" i="434"/>
  <c r="C17" i="434"/>
  <c r="B17" i="434"/>
  <c r="G40" i="433"/>
  <c r="H36" i="433"/>
  <c r="I36" i="433" s="1"/>
  <c r="E36" i="433"/>
  <c r="C36" i="433"/>
  <c r="B36" i="433"/>
  <c r="H35" i="433"/>
  <c r="I35" i="433" s="1"/>
  <c r="E35" i="433"/>
  <c r="C35" i="433"/>
  <c r="B35" i="433"/>
  <c r="H34" i="433"/>
  <c r="I34" i="433" s="1"/>
  <c r="E34" i="433"/>
  <c r="C34" i="433"/>
  <c r="B34" i="433"/>
  <c r="H33" i="433"/>
  <c r="I33" i="433" s="1"/>
  <c r="E33" i="433"/>
  <c r="D33" i="433"/>
  <c r="C33" i="433"/>
  <c r="B33" i="433"/>
  <c r="H32" i="433"/>
  <c r="I32" i="433" s="1"/>
  <c r="E32" i="433"/>
  <c r="C32" i="433"/>
  <c r="B32" i="433"/>
  <c r="H31" i="433"/>
  <c r="I31" i="433" s="1"/>
  <c r="E31" i="433"/>
  <c r="C31" i="433"/>
  <c r="B31" i="433"/>
  <c r="H20" i="433"/>
  <c r="I20" i="433" s="1"/>
  <c r="E20" i="433"/>
  <c r="D20" i="433"/>
  <c r="C20" i="433"/>
  <c r="B20" i="433"/>
  <c r="H19" i="433"/>
  <c r="G19" i="433"/>
  <c r="E19" i="433"/>
  <c r="C19" i="433"/>
  <c r="B19" i="433"/>
  <c r="H18" i="433"/>
  <c r="G18" i="433"/>
  <c r="E18" i="433"/>
  <c r="C18" i="433"/>
  <c r="B18" i="433"/>
  <c r="H17" i="433"/>
  <c r="G17" i="433"/>
  <c r="E17" i="433"/>
  <c r="C17" i="433"/>
  <c r="B17" i="433"/>
  <c r="G40" i="432"/>
  <c r="H36" i="432"/>
  <c r="I36" i="432" s="1"/>
  <c r="E36" i="432"/>
  <c r="C36" i="432"/>
  <c r="B36" i="432"/>
  <c r="H35" i="432"/>
  <c r="I35" i="432" s="1"/>
  <c r="E35" i="432"/>
  <c r="C35" i="432"/>
  <c r="B35" i="432"/>
  <c r="H34" i="432"/>
  <c r="I34" i="432" s="1"/>
  <c r="E34" i="432"/>
  <c r="C34" i="432"/>
  <c r="B34" i="432"/>
  <c r="H33" i="432"/>
  <c r="I33" i="432" s="1"/>
  <c r="E33" i="432"/>
  <c r="D33" i="432"/>
  <c r="C33" i="432"/>
  <c r="B33" i="432"/>
  <c r="H32" i="432"/>
  <c r="I32" i="432" s="1"/>
  <c r="E32" i="432"/>
  <c r="C32" i="432"/>
  <c r="B32" i="432"/>
  <c r="H31" i="432"/>
  <c r="I31" i="432" s="1"/>
  <c r="E31" i="432"/>
  <c r="C31" i="432"/>
  <c r="B31" i="432"/>
  <c r="H23" i="432"/>
  <c r="I23" i="432" s="1"/>
  <c r="E23" i="432"/>
  <c r="C23" i="432"/>
  <c r="B23" i="432"/>
  <c r="H22" i="432"/>
  <c r="I22" i="432" s="1"/>
  <c r="E22" i="432"/>
  <c r="C22" i="432"/>
  <c r="B22" i="432"/>
  <c r="H21" i="432"/>
  <c r="I21" i="432" s="1"/>
  <c r="E21" i="432"/>
  <c r="C21" i="432"/>
  <c r="B21" i="432"/>
  <c r="H20" i="432"/>
  <c r="I20" i="432" s="1"/>
  <c r="E20" i="432"/>
  <c r="C20" i="432"/>
  <c r="B20" i="432"/>
  <c r="H19" i="432"/>
  <c r="G19" i="432"/>
  <c r="E19" i="432"/>
  <c r="C19" i="432"/>
  <c r="B19" i="432"/>
  <c r="H18" i="432"/>
  <c r="G18" i="432"/>
  <c r="E18" i="432"/>
  <c r="C18" i="432"/>
  <c r="B18" i="432"/>
  <c r="H17" i="432"/>
  <c r="G17" i="432"/>
  <c r="E17" i="432"/>
  <c r="C17" i="432"/>
  <c r="B17" i="432"/>
  <c r="G40" i="431"/>
  <c r="H36" i="431"/>
  <c r="I36" i="431" s="1"/>
  <c r="E36" i="431"/>
  <c r="C36" i="431"/>
  <c r="B36" i="431"/>
  <c r="H35" i="431"/>
  <c r="I35" i="431" s="1"/>
  <c r="E35" i="431"/>
  <c r="C35" i="431"/>
  <c r="B35" i="431"/>
  <c r="H34" i="431"/>
  <c r="I34" i="431" s="1"/>
  <c r="E34" i="431"/>
  <c r="C34" i="431"/>
  <c r="B34" i="431"/>
  <c r="H33" i="431"/>
  <c r="I33" i="431" s="1"/>
  <c r="E33" i="431"/>
  <c r="D33" i="431"/>
  <c r="C33" i="431"/>
  <c r="B33" i="431"/>
  <c r="I32" i="431"/>
  <c r="H32" i="431"/>
  <c r="E32" i="431"/>
  <c r="C32" i="431"/>
  <c r="B32" i="431"/>
  <c r="H31" i="431"/>
  <c r="I31" i="431" s="1"/>
  <c r="E31" i="431"/>
  <c r="C31" i="431"/>
  <c r="B31" i="431"/>
  <c r="H23" i="431"/>
  <c r="I23" i="431" s="1"/>
  <c r="E23" i="431"/>
  <c r="C23" i="431"/>
  <c r="B23" i="431"/>
  <c r="H22" i="431"/>
  <c r="I22" i="431" s="1"/>
  <c r="E22" i="431"/>
  <c r="C22" i="431"/>
  <c r="B22" i="431"/>
  <c r="H21" i="431"/>
  <c r="I21" i="431" s="1"/>
  <c r="E21" i="431"/>
  <c r="C21" i="431"/>
  <c r="B21" i="431"/>
  <c r="H20" i="431"/>
  <c r="I20" i="431" s="1"/>
  <c r="E20" i="431"/>
  <c r="C20" i="431"/>
  <c r="B20" i="431"/>
  <c r="H19" i="431"/>
  <c r="G19" i="431"/>
  <c r="E19" i="431"/>
  <c r="C19" i="431"/>
  <c r="B19" i="431"/>
  <c r="H18" i="431"/>
  <c r="G18" i="431"/>
  <c r="E18" i="431"/>
  <c r="C18" i="431"/>
  <c r="B18" i="431"/>
  <c r="H17" i="431"/>
  <c r="G17" i="431"/>
  <c r="E17" i="431"/>
  <c r="C17" i="431"/>
  <c r="B17" i="431"/>
  <c r="G40" i="430"/>
  <c r="H36" i="430"/>
  <c r="I36" i="430" s="1"/>
  <c r="E36" i="430"/>
  <c r="C36" i="430"/>
  <c r="B36" i="430"/>
  <c r="H35" i="430"/>
  <c r="I35" i="430" s="1"/>
  <c r="E35" i="430"/>
  <c r="C35" i="430"/>
  <c r="B35" i="430"/>
  <c r="H34" i="430"/>
  <c r="I34" i="430" s="1"/>
  <c r="E34" i="430"/>
  <c r="C34" i="430"/>
  <c r="B34" i="430"/>
  <c r="H33" i="430"/>
  <c r="I33" i="430" s="1"/>
  <c r="E33" i="430"/>
  <c r="D33" i="430"/>
  <c r="C33" i="430"/>
  <c r="B33" i="430"/>
  <c r="H32" i="430"/>
  <c r="I32" i="430" s="1"/>
  <c r="E32" i="430"/>
  <c r="C32" i="430"/>
  <c r="B32" i="430"/>
  <c r="H31" i="430"/>
  <c r="I31" i="430" s="1"/>
  <c r="E31" i="430"/>
  <c r="C31" i="430"/>
  <c r="B31" i="430"/>
  <c r="H19" i="430"/>
  <c r="I19" i="430" s="1"/>
  <c r="E19" i="430"/>
  <c r="C19" i="430"/>
  <c r="B19" i="430"/>
  <c r="H18" i="430"/>
  <c r="G18" i="430"/>
  <c r="E18" i="430"/>
  <c r="C18" i="430"/>
  <c r="B18" i="430"/>
  <c r="H17" i="430"/>
  <c r="G17" i="430"/>
  <c r="E17" i="430"/>
  <c r="C17" i="430"/>
  <c r="B17" i="430"/>
  <c r="G40" i="429"/>
  <c r="H36" i="429"/>
  <c r="I36" i="429" s="1"/>
  <c r="E36" i="429"/>
  <c r="C36" i="429"/>
  <c r="B36" i="429"/>
  <c r="H35" i="429"/>
  <c r="I35" i="429" s="1"/>
  <c r="E35" i="429"/>
  <c r="C35" i="429"/>
  <c r="B35" i="429"/>
  <c r="H34" i="429"/>
  <c r="I34" i="429" s="1"/>
  <c r="E34" i="429"/>
  <c r="C34" i="429"/>
  <c r="B34" i="429"/>
  <c r="H33" i="429"/>
  <c r="I33" i="429" s="1"/>
  <c r="E33" i="429"/>
  <c r="D33" i="429"/>
  <c r="C33" i="429"/>
  <c r="B33" i="429"/>
  <c r="H32" i="429"/>
  <c r="I32" i="429" s="1"/>
  <c r="E32" i="429"/>
  <c r="C32" i="429"/>
  <c r="B32" i="429"/>
  <c r="H31" i="429"/>
  <c r="I31" i="429" s="1"/>
  <c r="E31" i="429"/>
  <c r="C31" i="429"/>
  <c r="B31" i="429"/>
  <c r="H19" i="429"/>
  <c r="G19" i="429"/>
  <c r="E19" i="429"/>
  <c r="C19" i="429"/>
  <c r="B19" i="429"/>
  <c r="H18" i="429"/>
  <c r="G18" i="429"/>
  <c r="E18" i="429"/>
  <c r="C18" i="429"/>
  <c r="B18" i="429"/>
  <c r="H17" i="429"/>
  <c r="G17" i="429"/>
  <c r="E17" i="429"/>
  <c r="C17" i="429"/>
  <c r="B17" i="429"/>
  <c r="G40" i="428"/>
  <c r="H36" i="428"/>
  <c r="I36" i="428" s="1"/>
  <c r="E36" i="428"/>
  <c r="C36" i="428"/>
  <c r="B36" i="428"/>
  <c r="H35" i="428"/>
  <c r="I35" i="428" s="1"/>
  <c r="E35" i="428"/>
  <c r="C35" i="428"/>
  <c r="B35" i="428"/>
  <c r="H34" i="428"/>
  <c r="I34" i="428" s="1"/>
  <c r="E34" i="428"/>
  <c r="C34" i="428"/>
  <c r="B34" i="428"/>
  <c r="H33" i="428"/>
  <c r="I33" i="428" s="1"/>
  <c r="E33" i="428"/>
  <c r="D33" i="428"/>
  <c r="C33" i="428"/>
  <c r="B33" i="428"/>
  <c r="H32" i="428"/>
  <c r="I32" i="428" s="1"/>
  <c r="E32" i="428"/>
  <c r="C32" i="428"/>
  <c r="B32" i="428"/>
  <c r="H31" i="428"/>
  <c r="I31" i="428" s="1"/>
  <c r="E31" i="428"/>
  <c r="C31" i="428"/>
  <c r="B31" i="428"/>
  <c r="H20" i="428"/>
  <c r="I20" i="428" s="1"/>
  <c r="E20" i="428"/>
  <c r="C20" i="428"/>
  <c r="B20" i="428"/>
  <c r="H19" i="428"/>
  <c r="G19" i="428"/>
  <c r="E19" i="428"/>
  <c r="C19" i="428"/>
  <c r="B19" i="428"/>
  <c r="H18" i="428"/>
  <c r="G18" i="428"/>
  <c r="E18" i="428"/>
  <c r="C18" i="428"/>
  <c r="B18" i="428"/>
  <c r="H17" i="428"/>
  <c r="G17" i="428"/>
  <c r="E17" i="428"/>
  <c r="C17" i="428"/>
  <c r="B17" i="428"/>
  <c r="G40" i="427"/>
  <c r="H36" i="427"/>
  <c r="I36" i="427" s="1"/>
  <c r="E36" i="427"/>
  <c r="C36" i="427"/>
  <c r="B36" i="427"/>
  <c r="H35" i="427"/>
  <c r="I35" i="427" s="1"/>
  <c r="E35" i="427"/>
  <c r="C35" i="427"/>
  <c r="B35" i="427"/>
  <c r="H34" i="427"/>
  <c r="I34" i="427" s="1"/>
  <c r="E34" i="427"/>
  <c r="C34" i="427"/>
  <c r="B34" i="427"/>
  <c r="H33" i="427"/>
  <c r="I33" i="427" s="1"/>
  <c r="E33" i="427"/>
  <c r="D33" i="427"/>
  <c r="C33" i="427"/>
  <c r="B33" i="427"/>
  <c r="H32" i="427"/>
  <c r="I32" i="427" s="1"/>
  <c r="E32" i="427"/>
  <c r="C32" i="427"/>
  <c r="B32" i="427"/>
  <c r="H31" i="427"/>
  <c r="I31" i="427" s="1"/>
  <c r="E31" i="427"/>
  <c r="C31" i="427"/>
  <c r="B31" i="427"/>
  <c r="H20" i="427"/>
  <c r="I20" i="427" s="1"/>
  <c r="E20" i="427"/>
  <c r="C20" i="427"/>
  <c r="B20" i="427"/>
  <c r="H19" i="427"/>
  <c r="G19" i="427"/>
  <c r="E19" i="427"/>
  <c r="C19" i="427"/>
  <c r="B19" i="427"/>
  <c r="H18" i="427"/>
  <c r="G18" i="427"/>
  <c r="E18" i="427"/>
  <c r="C18" i="427"/>
  <c r="B18" i="427"/>
  <c r="H17" i="427"/>
  <c r="G17" i="427"/>
  <c r="E17" i="427"/>
  <c r="C17" i="427"/>
  <c r="B17" i="427"/>
  <c r="G40" i="424"/>
  <c r="H36" i="424"/>
  <c r="I36" i="424" s="1"/>
  <c r="E36" i="424"/>
  <c r="C36" i="424"/>
  <c r="B36" i="424"/>
  <c r="H35" i="424"/>
  <c r="E35" i="424"/>
  <c r="C35" i="424"/>
  <c r="B35" i="424"/>
  <c r="H34" i="424"/>
  <c r="I34" i="424" s="1"/>
  <c r="E34" i="424"/>
  <c r="C34" i="424"/>
  <c r="B34" i="424"/>
  <c r="H33" i="424"/>
  <c r="I33" i="424" s="1"/>
  <c r="E33" i="424"/>
  <c r="D33" i="424"/>
  <c r="C33" i="424"/>
  <c r="B33" i="424"/>
  <c r="H32" i="424"/>
  <c r="I32" i="424" s="1"/>
  <c r="E32" i="424"/>
  <c r="C32" i="424"/>
  <c r="B32" i="424"/>
  <c r="H31" i="424"/>
  <c r="I31" i="424" s="1"/>
  <c r="E31" i="424"/>
  <c r="C31" i="424"/>
  <c r="B31" i="424"/>
  <c r="H21" i="424"/>
  <c r="I21" i="424" s="1"/>
  <c r="E21" i="424"/>
  <c r="C21" i="424"/>
  <c r="B21" i="424"/>
  <c r="H20" i="424"/>
  <c r="E20" i="424"/>
  <c r="C20" i="424"/>
  <c r="B20" i="424"/>
  <c r="H19" i="424"/>
  <c r="G20" i="424"/>
  <c r="E19" i="424"/>
  <c r="C19" i="424"/>
  <c r="B19" i="424"/>
  <c r="H18" i="424"/>
  <c r="G18" i="424"/>
  <c r="E18" i="424"/>
  <c r="C18" i="424"/>
  <c r="B18" i="424"/>
  <c r="H17" i="424"/>
  <c r="G17" i="424"/>
  <c r="E17" i="424"/>
  <c r="C17" i="424"/>
  <c r="B17" i="424"/>
  <c r="G40" i="423"/>
  <c r="H36" i="423"/>
  <c r="I36" i="423" s="1"/>
  <c r="E36" i="423"/>
  <c r="C36" i="423"/>
  <c r="B36" i="423"/>
  <c r="H35" i="423"/>
  <c r="E35" i="423"/>
  <c r="C35" i="423"/>
  <c r="B35" i="423"/>
  <c r="H34" i="423"/>
  <c r="I34" i="423" s="1"/>
  <c r="E34" i="423"/>
  <c r="C34" i="423"/>
  <c r="B34" i="423"/>
  <c r="H33" i="423"/>
  <c r="I33" i="423" s="1"/>
  <c r="E33" i="423"/>
  <c r="D33" i="423"/>
  <c r="C33" i="423"/>
  <c r="B33" i="423"/>
  <c r="H32" i="423"/>
  <c r="I32" i="423" s="1"/>
  <c r="E32" i="423"/>
  <c r="C32" i="423"/>
  <c r="B32" i="423"/>
  <c r="H31" i="423"/>
  <c r="I31" i="423" s="1"/>
  <c r="E31" i="423"/>
  <c r="C31" i="423"/>
  <c r="B31" i="423"/>
  <c r="H21" i="423"/>
  <c r="I21" i="423" s="1"/>
  <c r="E21" i="423"/>
  <c r="C21" i="423"/>
  <c r="B21" i="423"/>
  <c r="H20" i="423"/>
  <c r="E20" i="423"/>
  <c r="C20" i="423"/>
  <c r="B20" i="423"/>
  <c r="H19" i="423"/>
  <c r="G20" i="423"/>
  <c r="E19" i="423"/>
  <c r="C19" i="423"/>
  <c r="B19" i="423"/>
  <c r="H18" i="423"/>
  <c r="G18" i="423"/>
  <c r="E18" i="423"/>
  <c r="C18" i="423"/>
  <c r="B18" i="423"/>
  <c r="H17" i="423"/>
  <c r="G17" i="423"/>
  <c r="E17" i="423"/>
  <c r="C17" i="423"/>
  <c r="B17" i="423"/>
  <c r="G40" i="422"/>
  <c r="H36" i="422"/>
  <c r="I36" i="422" s="1"/>
  <c r="E36" i="422"/>
  <c r="C36" i="422"/>
  <c r="B36" i="422"/>
  <c r="H35" i="422"/>
  <c r="I35" i="422" s="1"/>
  <c r="E35" i="422"/>
  <c r="C35" i="422"/>
  <c r="B35" i="422"/>
  <c r="H34" i="422"/>
  <c r="I34" i="422" s="1"/>
  <c r="E34" i="422"/>
  <c r="C34" i="422"/>
  <c r="B34" i="422"/>
  <c r="H33" i="422"/>
  <c r="I33" i="422" s="1"/>
  <c r="E33" i="422"/>
  <c r="D33" i="422"/>
  <c r="C33" i="422"/>
  <c r="B33" i="422"/>
  <c r="H32" i="422"/>
  <c r="I32" i="422" s="1"/>
  <c r="E32" i="422"/>
  <c r="C32" i="422"/>
  <c r="B32" i="422"/>
  <c r="H31" i="422"/>
  <c r="I31" i="422" s="1"/>
  <c r="E31" i="422"/>
  <c r="C31" i="422"/>
  <c r="B31" i="422"/>
  <c r="H21" i="422"/>
  <c r="I21" i="422" s="1"/>
  <c r="E21" i="422"/>
  <c r="C21" i="422"/>
  <c r="B21" i="422"/>
  <c r="H20" i="422"/>
  <c r="E20" i="422"/>
  <c r="C20" i="422"/>
  <c r="B20" i="422"/>
  <c r="H19" i="422"/>
  <c r="I19" i="422"/>
  <c r="E19" i="422"/>
  <c r="C19" i="422"/>
  <c r="B19" i="422"/>
  <c r="H18" i="422"/>
  <c r="G18" i="422"/>
  <c r="E18" i="422"/>
  <c r="C18" i="422"/>
  <c r="B18" i="422"/>
  <c r="H17" i="422"/>
  <c r="G17" i="422"/>
  <c r="E17" i="422"/>
  <c r="C17" i="422"/>
  <c r="B17" i="422"/>
  <c r="G40" i="421"/>
  <c r="H36" i="421"/>
  <c r="I36" i="421" s="1"/>
  <c r="E36" i="421"/>
  <c r="C36" i="421"/>
  <c r="B36" i="421"/>
  <c r="H35" i="421"/>
  <c r="I35" i="421" s="1"/>
  <c r="E35" i="421"/>
  <c r="C35" i="421"/>
  <c r="B35" i="421"/>
  <c r="H34" i="421"/>
  <c r="I34" i="421" s="1"/>
  <c r="E34" i="421"/>
  <c r="C34" i="421"/>
  <c r="B34" i="421"/>
  <c r="H33" i="421"/>
  <c r="I33" i="421" s="1"/>
  <c r="E33" i="421"/>
  <c r="D33" i="421"/>
  <c r="C33" i="421"/>
  <c r="B33" i="421"/>
  <c r="H32" i="421"/>
  <c r="I32" i="421" s="1"/>
  <c r="E32" i="421"/>
  <c r="C32" i="421"/>
  <c r="B32" i="421"/>
  <c r="H31" i="421"/>
  <c r="I31" i="421" s="1"/>
  <c r="E31" i="421"/>
  <c r="C31" i="421"/>
  <c r="B31" i="421"/>
  <c r="H21" i="421"/>
  <c r="I21" i="421" s="1"/>
  <c r="E21" i="421"/>
  <c r="C21" i="421"/>
  <c r="B21" i="421"/>
  <c r="H20" i="421"/>
  <c r="E20" i="421"/>
  <c r="C20" i="421"/>
  <c r="B20" i="421"/>
  <c r="H19" i="421"/>
  <c r="I19" i="421" s="1"/>
  <c r="E19" i="421"/>
  <c r="C19" i="421"/>
  <c r="B19" i="421"/>
  <c r="H18" i="421"/>
  <c r="G18" i="421"/>
  <c r="E18" i="421"/>
  <c r="C18" i="421"/>
  <c r="B18" i="421"/>
  <c r="H17" i="421"/>
  <c r="G17" i="421"/>
  <c r="E17" i="421"/>
  <c r="C17" i="421"/>
  <c r="B17" i="421"/>
  <c r="G40" i="420"/>
  <c r="H36" i="420"/>
  <c r="I36" i="420" s="1"/>
  <c r="E36" i="420"/>
  <c r="C36" i="420"/>
  <c r="B36" i="420"/>
  <c r="H35" i="420"/>
  <c r="I35" i="420" s="1"/>
  <c r="E35" i="420"/>
  <c r="C35" i="420"/>
  <c r="B35" i="420"/>
  <c r="H34" i="420"/>
  <c r="I34" i="420" s="1"/>
  <c r="E34" i="420"/>
  <c r="C34" i="420"/>
  <c r="B34" i="420"/>
  <c r="H33" i="420"/>
  <c r="I33" i="420" s="1"/>
  <c r="E33" i="420"/>
  <c r="D33" i="420"/>
  <c r="C33" i="420"/>
  <c r="B33" i="420"/>
  <c r="H32" i="420"/>
  <c r="I32" i="420" s="1"/>
  <c r="E32" i="420"/>
  <c r="C32" i="420"/>
  <c r="B32" i="420"/>
  <c r="H31" i="420"/>
  <c r="I31" i="420" s="1"/>
  <c r="E31" i="420"/>
  <c r="C31" i="420"/>
  <c r="B31" i="420"/>
  <c r="H19" i="420"/>
  <c r="G19" i="420"/>
  <c r="E19" i="420"/>
  <c r="C19" i="420"/>
  <c r="B19" i="420"/>
  <c r="H18" i="420"/>
  <c r="G18" i="420"/>
  <c r="E18" i="420"/>
  <c r="C18" i="420"/>
  <c r="B18" i="420"/>
  <c r="H17" i="420"/>
  <c r="G17" i="420"/>
  <c r="E17" i="420"/>
  <c r="C17" i="420"/>
  <c r="B17" i="420"/>
  <c r="G40" i="419"/>
  <c r="H36" i="419"/>
  <c r="I36" i="419" s="1"/>
  <c r="E36" i="419"/>
  <c r="C36" i="419"/>
  <c r="B36" i="419"/>
  <c r="H35" i="419"/>
  <c r="I35" i="419" s="1"/>
  <c r="E35" i="419"/>
  <c r="C35" i="419"/>
  <c r="B35" i="419"/>
  <c r="H34" i="419"/>
  <c r="I34" i="419" s="1"/>
  <c r="E34" i="419"/>
  <c r="C34" i="419"/>
  <c r="B34" i="419"/>
  <c r="H33" i="419"/>
  <c r="I33" i="419" s="1"/>
  <c r="E33" i="419"/>
  <c r="D33" i="419"/>
  <c r="C33" i="419"/>
  <c r="B33" i="419"/>
  <c r="H32" i="419"/>
  <c r="I32" i="419" s="1"/>
  <c r="E32" i="419"/>
  <c r="C32" i="419"/>
  <c r="B32" i="419"/>
  <c r="H31" i="419"/>
  <c r="I31" i="419" s="1"/>
  <c r="E31" i="419"/>
  <c r="C31" i="419"/>
  <c r="B31" i="419"/>
  <c r="H19" i="419"/>
  <c r="G19" i="419"/>
  <c r="E19" i="419"/>
  <c r="C19" i="419"/>
  <c r="B19" i="419"/>
  <c r="H18" i="419"/>
  <c r="G18" i="419"/>
  <c r="E18" i="419"/>
  <c r="C18" i="419"/>
  <c r="B18" i="419"/>
  <c r="H17" i="419"/>
  <c r="G17" i="419"/>
  <c r="E17" i="419"/>
  <c r="C17" i="419"/>
  <c r="B17" i="419"/>
  <c r="G40" i="418"/>
  <c r="H36" i="418"/>
  <c r="I36" i="418" s="1"/>
  <c r="E36" i="418"/>
  <c r="C36" i="418"/>
  <c r="B36" i="418"/>
  <c r="H35" i="418"/>
  <c r="I35" i="418" s="1"/>
  <c r="E35" i="418"/>
  <c r="C35" i="418"/>
  <c r="B35" i="418"/>
  <c r="H34" i="418"/>
  <c r="I34" i="418" s="1"/>
  <c r="E34" i="418"/>
  <c r="C34" i="418"/>
  <c r="B34" i="418"/>
  <c r="H33" i="418"/>
  <c r="I33" i="418" s="1"/>
  <c r="E33" i="418"/>
  <c r="D33" i="418"/>
  <c r="C33" i="418"/>
  <c r="B33" i="418"/>
  <c r="H32" i="418"/>
  <c r="I32" i="418" s="1"/>
  <c r="E32" i="418"/>
  <c r="C32" i="418"/>
  <c r="B32" i="418"/>
  <c r="H31" i="418"/>
  <c r="I31" i="418" s="1"/>
  <c r="E31" i="418"/>
  <c r="C31" i="418"/>
  <c r="B31" i="418"/>
  <c r="H20" i="418"/>
  <c r="E20" i="418"/>
  <c r="C20" i="418"/>
  <c r="B20" i="418"/>
  <c r="H19" i="418"/>
  <c r="G19" i="418"/>
  <c r="E19" i="418"/>
  <c r="C19" i="418"/>
  <c r="B19" i="418"/>
  <c r="H18" i="418"/>
  <c r="G18" i="418"/>
  <c r="E18" i="418"/>
  <c r="C18" i="418"/>
  <c r="B18" i="418"/>
  <c r="H17" i="418"/>
  <c r="G17" i="418"/>
  <c r="E17" i="418"/>
  <c r="C17" i="418"/>
  <c r="B17" i="418"/>
  <c r="G40" i="417"/>
  <c r="H36" i="417"/>
  <c r="I36" i="417" s="1"/>
  <c r="E36" i="417"/>
  <c r="C36" i="417"/>
  <c r="B36" i="417"/>
  <c r="H35" i="417"/>
  <c r="I35" i="417" s="1"/>
  <c r="E35" i="417"/>
  <c r="C35" i="417"/>
  <c r="B35" i="417"/>
  <c r="H34" i="417"/>
  <c r="I34" i="417" s="1"/>
  <c r="E34" i="417"/>
  <c r="C34" i="417"/>
  <c r="B34" i="417"/>
  <c r="H33" i="417"/>
  <c r="I33" i="417" s="1"/>
  <c r="E33" i="417"/>
  <c r="D33" i="417"/>
  <c r="C33" i="417"/>
  <c r="B33" i="417"/>
  <c r="H32" i="417"/>
  <c r="I32" i="417" s="1"/>
  <c r="E32" i="417"/>
  <c r="C32" i="417"/>
  <c r="B32" i="417"/>
  <c r="H31" i="417"/>
  <c r="I31" i="417" s="1"/>
  <c r="E31" i="417"/>
  <c r="C31" i="417"/>
  <c r="B31" i="417"/>
  <c r="H20" i="417"/>
  <c r="E20" i="417"/>
  <c r="C20" i="417"/>
  <c r="B20" i="417"/>
  <c r="H19" i="417"/>
  <c r="G19" i="417"/>
  <c r="G20" i="417" s="1"/>
  <c r="E19" i="417"/>
  <c r="C19" i="417"/>
  <c r="B19" i="417"/>
  <c r="H18" i="417"/>
  <c r="G18" i="417"/>
  <c r="E18" i="417"/>
  <c r="C18" i="417"/>
  <c r="B18" i="417"/>
  <c r="H17" i="417"/>
  <c r="G17" i="417"/>
  <c r="E17" i="417"/>
  <c r="C17" i="417"/>
  <c r="B17" i="417"/>
  <c r="G40" i="416"/>
  <c r="H37" i="416"/>
  <c r="I37" i="416" s="1"/>
  <c r="E37" i="416"/>
  <c r="C37" i="416"/>
  <c r="B37" i="416"/>
  <c r="H36" i="416"/>
  <c r="I36" i="416" s="1"/>
  <c r="E36" i="416"/>
  <c r="C36" i="416"/>
  <c r="B36" i="416"/>
  <c r="H35" i="416"/>
  <c r="I35" i="416" s="1"/>
  <c r="E35" i="416"/>
  <c r="C35" i="416"/>
  <c r="B35" i="416"/>
  <c r="H34" i="416"/>
  <c r="I34" i="416" s="1"/>
  <c r="E34" i="416"/>
  <c r="D34" i="416"/>
  <c r="C34" i="416"/>
  <c r="B34" i="416"/>
  <c r="H33" i="416"/>
  <c r="I33" i="416" s="1"/>
  <c r="E33" i="416"/>
  <c r="C33" i="416"/>
  <c r="B33" i="416"/>
  <c r="H32" i="416"/>
  <c r="I32" i="416" s="1"/>
  <c r="E32" i="416"/>
  <c r="C32" i="416"/>
  <c r="B32" i="416"/>
  <c r="H20" i="416"/>
  <c r="G20" i="416"/>
  <c r="E20" i="416"/>
  <c r="C20" i="416"/>
  <c r="B20" i="416"/>
  <c r="H19" i="416"/>
  <c r="G19" i="416"/>
  <c r="E19" i="416"/>
  <c r="C19" i="416"/>
  <c r="B19" i="416"/>
  <c r="H18" i="416"/>
  <c r="G18" i="416"/>
  <c r="E18" i="416"/>
  <c r="D18" i="416"/>
  <c r="C18" i="416"/>
  <c r="B18" i="416"/>
  <c r="H17" i="416"/>
  <c r="G17" i="416"/>
  <c r="E17" i="416"/>
  <c r="C17" i="416"/>
  <c r="B17" i="416"/>
  <c r="G40" i="415"/>
  <c r="H37" i="415"/>
  <c r="I37" i="415" s="1"/>
  <c r="E37" i="415"/>
  <c r="C37" i="415"/>
  <c r="B37" i="415"/>
  <c r="H36" i="415"/>
  <c r="I36" i="415" s="1"/>
  <c r="E36" i="415"/>
  <c r="C36" i="415"/>
  <c r="B36" i="415"/>
  <c r="H35" i="415"/>
  <c r="I35" i="415" s="1"/>
  <c r="E35" i="415"/>
  <c r="C35" i="415"/>
  <c r="B35" i="415"/>
  <c r="H34" i="415"/>
  <c r="I34" i="415" s="1"/>
  <c r="E34" i="415"/>
  <c r="D34" i="415"/>
  <c r="C34" i="415"/>
  <c r="B34" i="415"/>
  <c r="H33" i="415"/>
  <c r="I33" i="415" s="1"/>
  <c r="E33" i="415"/>
  <c r="C33" i="415"/>
  <c r="B33" i="415"/>
  <c r="H32" i="415"/>
  <c r="I32" i="415" s="1"/>
  <c r="E32" i="415"/>
  <c r="C32" i="415"/>
  <c r="B32" i="415"/>
  <c r="H20" i="415"/>
  <c r="G20" i="415"/>
  <c r="E20" i="415"/>
  <c r="C20" i="415"/>
  <c r="B20" i="415"/>
  <c r="H19" i="415"/>
  <c r="G19" i="415"/>
  <c r="E19" i="415"/>
  <c r="C19" i="415"/>
  <c r="B19" i="415"/>
  <c r="H18" i="415"/>
  <c r="G18" i="415"/>
  <c r="E18" i="415"/>
  <c r="D18" i="415"/>
  <c r="C18" i="415"/>
  <c r="B18" i="415"/>
  <c r="H17" i="415"/>
  <c r="G17" i="415"/>
  <c r="E17" i="415"/>
  <c r="C17" i="415"/>
  <c r="B17" i="415"/>
  <c r="G40" i="414"/>
  <c r="H37" i="414"/>
  <c r="I37" i="414" s="1"/>
  <c r="E37" i="414"/>
  <c r="C37" i="414"/>
  <c r="B37" i="414"/>
  <c r="H36" i="414"/>
  <c r="I36" i="414" s="1"/>
  <c r="E36" i="414"/>
  <c r="C36" i="414"/>
  <c r="B36" i="414"/>
  <c r="H35" i="414"/>
  <c r="I35" i="414" s="1"/>
  <c r="E35" i="414"/>
  <c r="C35" i="414"/>
  <c r="B35" i="414"/>
  <c r="H34" i="414"/>
  <c r="E34" i="414"/>
  <c r="D34" i="414"/>
  <c r="C34" i="414"/>
  <c r="B34" i="414"/>
  <c r="H33" i="414"/>
  <c r="I33" i="414" s="1"/>
  <c r="E33" i="414"/>
  <c r="C33" i="414"/>
  <c r="B33" i="414"/>
  <c r="H32" i="414"/>
  <c r="I32" i="414" s="1"/>
  <c r="E32" i="414"/>
  <c r="C32" i="414"/>
  <c r="B32" i="414"/>
  <c r="H21" i="414"/>
  <c r="E21" i="414"/>
  <c r="C21" i="414"/>
  <c r="B21" i="414"/>
  <c r="H20" i="414"/>
  <c r="G20" i="414"/>
  <c r="E20" i="414"/>
  <c r="C20" i="414"/>
  <c r="B20" i="414"/>
  <c r="H19" i="414"/>
  <c r="G19" i="414"/>
  <c r="E19" i="414"/>
  <c r="C19" i="414"/>
  <c r="B19" i="414"/>
  <c r="H18" i="414"/>
  <c r="G18" i="414"/>
  <c r="E18" i="414"/>
  <c r="D18" i="414"/>
  <c r="C18" i="414"/>
  <c r="B18" i="414"/>
  <c r="H17" i="414"/>
  <c r="G17" i="414"/>
  <c r="E17" i="414"/>
  <c r="C17" i="414"/>
  <c r="B17" i="414"/>
  <c r="G40" i="413"/>
  <c r="H37" i="413"/>
  <c r="I37" i="413" s="1"/>
  <c r="E37" i="413"/>
  <c r="C37" i="413"/>
  <c r="B37" i="413"/>
  <c r="H36" i="413"/>
  <c r="I36" i="413" s="1"/>
  <c r="E36" i="413"/>
  <c r="C36" i="413"/>
  <c r="B36" i="413"/>
  <c r="H35" i="413"/>
  <c r="I35" i="413" s="1"/>
  <c r="E35" i="413"/>
  <c r="C35" i="413"/>
  <c r="B35" i="413"/>
  <c r="I34" i="413"/>
  <c r="H34" i="413"/>
  <c r="E34" i="413"/>
  <c r="D34" i="413"/>
  <c r="C34" i="413"/>
  <c r="B34" i="413"/>
  <c r="H33" i="413"/>
  <c r="I33" i="413" s="1"/>
  <c r="E33" i="413"/>
  <c r="C33" i="413"/>
  <c r="B33" i="413"/>
  <c r="H32" i="413"/>
  <c r="I32" i="413" s="1"/>
  <c r="E32" i="413"/>
  <c r="C32" i="413"/>
  <c r="B32" i="413"/>
  <c r="H21" i="413"/>
  <c r="E21" i="413"/>
  <c r="C21" i="413"/>
  <c r="B21" i="413"/>
  <c r="H20" i="413"/>
  <c r="G20" i="413"/>
  <c r="E20" i="413"/>
  <c r="C20" i="413"/>
  <c r="B20" i="413"/>
  <c r="H19" i="413"/>
  <c r="G19" i="413"/>
  <c r="I19" i="413" s="1"/>
  <c r="E19" i="413"/>
  <c r="C19" i="413"/>
  <c r="B19" i="413"/>
  <c r="H18" i="413"/>
  <c r="G18" i="413"/>
  <c r="E18" i="413"/>
  <c r="D18" i="413"/>
  <c r="C18" i="413"/>
  <c r="B18" i="413"/>
  <c r="H17" i="413"/>
  <c r="G17" i="413"/>
  <c r="E17" i="413"/>
  <c r="C17" i="413"/>
  <c r="B17" i="413"/>
  <c r="G40" i="412"/>
  <c r="H36" i="412"/>
  <c r="I36" i="412" s="1"/>
  <c r="E36" i="412"/>
  <c r="C36" i="412"/>
  <c r="B36" i="412"/>
  <c r="H35" i="412"/>
  <c r="I35" i="412" s="1"/>
  <c r="E35" i="412"/>
  <c r="C35" i="412"/>
  <c r="B35" i="412"/>
  <c r="H34" i="412"/>
  <c r="I34" i="412" s="1"/>
  <c r="E34" i="412"/>
  <c r="C34" i="412"/>
  <c r="B34" i="412"/>
  <c r="H33" i="412"/>
  <c r="E33" i="412"/>
  <c r="D33" i="412"/>
  <c r="C33" i="412"/>
  <c r="B33" i="412"/>
  <c r="H32" i="412"/>
  <c r="I32" i="412" s="1"/>
  <c r="E32" i="412"/>
  <c r="C32" i="412"/>
  <c r="B32" i="412"/>
  <c r="H31" i="412"/>
  <c r="I31" i="412" s="1"/>
  <c r="E31" i="412"/>
  <c r="C31" i="412"/>
  <c r="B31" i="412"/>
  <c r="H18" i="412"/>
  <c r="G18" i="412"/>
  <c r="E18" i="412"/>
  <c r="C18" i="412"/>
  <c r="B18" i="412"/>
  <c r="H17" i="412"/>
  <c r="G17" i="412"/>
  <c r="E17" i="412"/>
  <c r="C17" i="412"/>
  <c r="B17" i="412"/>
  <c r="G40" i="411"/>
  <c r="H36" i="411"/>
  <c r="I36" i="411" s="1"/>
  <c r="E36" i="411"/>
  <c r="C36" i="411"/>
  <c r="B36" i="411"/>
  <c r="H35" i="411"/>
  <c r="I35" i="411" s="1"/>
  <c r="E35" i="411"/>
  <c r="C35" i="411"/>
  <c r="B35" i="411"/>
  <c r="H34" i="411"/>
  <c r="I34" i="411" s="1"/>
  <c r="E34" i="411"/>
  <c r="C34" i="411"/>
  <c r="B34" i="411"/>
  <c r="H33" i="411"/>
  <c r="I33" i="411" s="1"/>
  <c r="E33" i="411"/>
  <c r="D33" i="411"/>
  <c r="C33" i="411"/>
  <c r="B33" i="411"/>
  <c r="H32" i="411"/>
  <c r="I32" i="411" s="1"/>
  <c r="E32" i="411"/>
  <c r="C32" i="411"/>
  <c r="B32" i="411"/>
  <c r="H31" i="411"/>
  <c r="I31" i="411" s="1"/>
  <c r="E31" i="411"/>
  <c r="C31" i="411"/>
  <c r="B31" i="411"/>
  <c r="H18" i="411"/>
  <c r="G18" i="411"/>
  <c r="E18" i="411"/>
  <c r="C18" i="411"/>
  <c r="B18" i="411"/>
  <c r="H17" i="411"/>
  <c r="G17" i="411"/>
  <c r="E17" i="411"/>
  <c r="C17" i="411"/>
  <c r="B17" i="411"/>
  <c r="G38" i="410"/>
  <c r="H35" i="410"/>
  <c r="I35" i="410" s="1"/>
  <c r="E35" i="410"/>
  <c r="C35" i="410"/>
  <c r="B35" i="410"/>
  <c r="H34" i="410"/>
  <c r="I34" i="410" s="1"/>
  <c r="E34" i="410"/>
  <c r="C34" i="410"/>
  <c r="B34" i="410"/>
  <c r="H33" i="410"/>
  <c r="I33" i="410" s="1"/>
  <c r="E33" i="410"/>
  <c r="C33" i="410"/>
  <c r="B33" i="410"/>
  <c r="H32" i="410"/>
  <c r="I32" i="410" s="1"/>
  <c r="E32" i="410"/>
  <c r="D32" i="410"/>
  <c r="C32" i="410"/>
  <c r="B32" i="410"/>
  <c r="H31" i="410"/>
  <c r="I31" i="410" s="1"/>
  <c r="E31" i="410"/>
  <c r="C31" i="410"/>
  <c r="B31" i="410"/>
  <c r="H30" i="410"/>
  <c r="I30" i="410" s="1"/>
  <c r="E30" i="410"/>
  <c r="C30" i="410"/>
  <c r="B30" i="410"/>
  <c r="H19" i="410"/>
  <c r="G19" i="410"/>
  <c r="E19" i="410"/>
  <c r="C19" i="410"/>
  <c r="B19" i="410"/>
  <c r="H18" i="410"/>
  <c r="G18" i="410"/>
  <c r="E18" i="410"/>
  <c r="D18" i="410"/>
  <c r="C18" i="410"/>
  <c r="B18" i="410"/>
  <c r="H17" i="410"/>
  <c r="G17" i="410"/>
  <c r="E17" i="410"/>
  <c r="C17" i="410"/>
  <c r="B17" i="410"/>
  <c r="G38" i="409"/>
  <c r="H35" i="409"/>
  <c r="I35" i="409" s="1"/>
  <c r="E35" i="409"/>
  <c r="C35" i="409"/>
  <c r="B35" i="409"/>
  <c r="H34" i="409"/>
  <c r="I34" i="409" s="1"/>
  <c r="E34" i="409"/>
  <c r="C34" i="409"/>
  <c r="B34" i="409"/>
  <c r="H33" i="409"/>
  <c r="I33" i="409" s="1"/>
  <c r="E33" i="409"/>
  <c r="C33" i="409"/>
  <c r="B33" i="409"/>
  <c r="H32" i="409"/>
  <c r="I32" i="409" s="1"/>
  <c r="E32" i="409"/>
  <c r="D32" i="409"/>
  <c r="C32" i="409"/>
  <c r="B32" i="409"/>
  <c r="H31" i="409"/>
  <c r="I31" i="409" s="1"/>
  <c r="E31" i="409"/>
  <c r="C31" i="409"/>
  <c r="B31" i="409"/>
  <c r="H30" i="409"/>
  <c r="I30" i="409" s="1"/>
  <c r="E30" i="409"/>
  <c r="C30" i="409"/>
  <c r="B30" i="409"/>
  <c r="H19" i="409"/>
  <c r="G19" i="409"/>
  <c r="I19" i="409" s="1"/>
  <c r="E19" i="409"/>
  <c r="C19" i="409"/>
  <c r="B19" i="409"/>
  <c r="H18" i="409"/>
  <c r="G18" i="409"/>
  <c r="E18" i="409"/>
  <c r="D18" i="409"/>
  <c r="C18" i="409"/>
  <c r="B18" i="409"/>
  <c r="H17" i="409"/>
  <c r="G17" i="409"/>
  <c r="E17" i="409"/>
  <c r="C17" i="409"/>
  <c r="B17" i="409"/>
  <c r="G19" i="407"/>
  <c r="H20" i="407"/>
  <c r="E20" i="407"/>
  <c r="C20" i="407"/>
  <c r="B20" i="407"/>
  <c r="H19" i="407"/>
  <c r="D19" i="407"/>
  <c r="C19" i="407"/>
  <c r="B19" i="407"/>
  <c r="I20" i="407"/>
  <c r="H18" i="407"/>
  <c r="E18" i="407"/>
  <c r="C18" i="407"/>
  <c r="B18" i="407"/>
  <c r="H222" i="1"/>
  <c r="G22" i="405"/>
  <c r="G21" i="405"/>
  <c r="G20" i="405"/>
  <c r="H22" i="405"/>
  <c r="E22" i="405"/>
  <c r="D22" i="405"/>
  <c r="C22" i="405"/>
  <c r="B22" i="405"/>
  <c r="H21" i="405"/>
  <c r="E21" i="405"/>
  <c r="C21" i="405"/>
  <c r="B21" i="405"/>
  <c r="H20" i="405"/>
  <c r="C20" i="405"/>
  <c r="B20" i="405"/>
  <c r="H221" i="1"/>
  <c r="D19" i="472" s="1"/>
  <c r="X71" i="107"/>
  <c r="U71" i="107"/>
  <c r="T71" i="107"/>
  <c r="X70" i="107"/>
  <c r="U70" i="107"/>
  <c r="T70" i="107"/>
  <c r="X69" i="107"/>
  <c r="U69" i="107"/>
  <c r="T69" i="107"/>
  <c r="V76" i="107"/>
  <c r="W71" i="107"/>
  <c r="W70" i="107"/>
  <c r="W69" i="107"/>
  <c r="H220" i="1"/>
  <c r="W62" i="107"/>
  <c r="W61" i="107"/>
  <c r="W60" i="107"/>
  <c r="W59" i="107"/>
  <c r="W58" i="107"/>
  <c r="W57" i="107"/>
  <c r="N53" i="107"/>
  <c r="X62" i="107"/>
  <c r="U62" i="107"/>
  <c r="T62" i="107"/>
  <c r="X61" i="107"/>
  <c r="U61" i="107"/>
  <c r="T61" i="107"/>
  <c r="X60" i="107"/>
  <c r="U60" i="107"/>
  <c r="T60" i="107"/>
  <c r="X59" i="107"/>
  <c r="U59" i="107"/>
  <c r="T59" i="107"/>
  <c r="X58" i="107"/>
  <c r="U58" i="107"/>
  <c r="T58" i="107"/>
  <c r="X57" i="107"/>
  <c r="U57" i="107"/>
  <c r="T57" i="107"/>
  <c r="F54" i="107"/>
  <c r="C54" i="107"/>
  <c r="B54" i="107"/>
  <c r="V64" i="107"/>
  <c r="H19" i="405"/>
  <c r="G19" i="405"/>
  <c r="E19" i="405"/>
  <c r="C19" i="405"/>
  <c r="B19" i="405"/>
  <c r="H18" i="405"/>
  <c r="G18" i="405"/>
  <c r="E18" i="405"/>
  <c r="D18" i="405"/>
  <c r="C18" i="405"/>
  <c r="B18" i="405"/>
  <c r="H17" i="405"/>
  <c r="G17" i="405"/>
  <c r="E17" i="405"/>
  <c r="C17" i="405"/>
  <c r="B17" i="405"/>
  <c r="H18" i="318"/>
  <c r="E18" i="318"/>
  <c r="C18" i="318"/>
  <c r="B18" i="318"/>
  <c r="G19" i="403"/>
  <c r="H20" i="403"/>
  <c r="E20" i="403"/>
  <c r="D20" i="403"/>
  <c r="C20" i="403"/>
  <c r="B20" i="403"/>
  <c r="H19" i="403"/>
  <c r="E19" i="403"/>
  <c r="C19" i="403"/>
  <c r="B19" i="403"/>
  <c r="H18" i="403"/>
  <c r="E18" i="403"/>
  <c r="C18" i="403"/>
  <c r="B18" i="403"/>
  <c r="G19" i="401"/>
  <c r="H18" i="401"/>
  <c r="E18" i="401"/>
  <c r="C18" i="401"/>
  <c r="B18" i="401"/>
  <c r="H23" i="401"/>
  <c r="I23" i="401" s="1"/>
  <c r="E23" i="401"/>
  <c r="C23" i="401"/>
  <c r="B23" i="401"/>
  <c r="H22" i="401"/>
  <c r="I22" i="401" s="1"/>
  <c r="E22" i="401"/>
  <c r="C22" i="401"/>
  <c r="B22" i="401"/>
  <c r="H21" i="401"/>
  <c r="I21" i="401" s="1"/>
  <c r="E21" i="401"/>
  <c r="C21" i="401"/>
  <c r="B21" i="401"/>
  <c r="H19" i="401"/>
  <c r="E19" i="401"/>
  <c r="C19" i="401"/>
  <c r="B19" i="401"/>
  <c r="H18" i="398"/>
  <c r="E18" i="398"/>
  <c r="C18" i="398"/>
  <c r="B18" i="398"/>
  <c r="G19" i="398"/>
  <c r="H19" i="398"/>
  <c r="E19" i="398"/>
  <c r="C19" i="398"/>
  <c r="B19" i="398"/>
  <c r="H18" i="313"/>
  <c r="E18" i="313"/>
  <c r="C18" i="313"/>
  <c r="B18" i="313"/>
  <c r="H18" i="303"/>
  <c r="E18" i="303"/>
  <c r="C18" i="303"/>
  <c r="B18" i="303"/>
  <c r="H18" i="298"/>
  <c r="E18" i="298"/>
  <c r="C18" i="298"/>
  <c r="B18" i="298"/>
  <c r="H18" i="283"/>
  <c r="E18" i="283"/>
  <c r="C18" i="283"/>
  <c r="B18" i="283"/>
  <c r="H18" i="273"/>
  <c r="E18" i="273"/>
  <c r="C18" i="273"/>
  <c r="B18" i="273"/>
  <c r="H19" i="269"/>
  <c r="E19" i="269"/>
  <c r="C19" i="269"/>
  <c r="B19" i="269"/>
  <c r="H19" i="265"/>
  <c r="E19" i="265"/>
  <c r="C19" i="265"/>
  <c r="B19" i="265"/>
  <c r="H31" i="289"/>
  <c r="E31" i="289"/>
  <c r="C31" i="289"/>
  <c r="B31" i="289"/>
  <c r="H18" i="289"/>
  <c r="E18" i="289"/>
  <c r="C18" i="289"/>
  <c r="B18" i="289"/>
  <c r="H19" i="261"/>
  <c r="E19" i="261"/>
  <c r="C19" i="261"/>
  <c r="B19" i="261"/>
  <c r="H137" i="1"/>
  <c r="K137" i="1" s="1"/>
  <c r="H136" i="1"/>
  <c r="H209" i="1"/>
  <c r="H98" i="1"/>
  <c r="H190" i="1"/>
  <c r="H192" i="1"/>
  <c r="K192" i="1" s="1"/>
  <c r="H191" i="1"/>
  <c r="H193" i="1"/>
  <c r="H72" i="1"/>
  <c r="H182" i="1"/>
  <c r="F13" i="107"/>
  <c r="C13" i="107"/>
  <c r="B13" i="107"/>
  <c r="O36" i="107"/>
  <c r="L36" i="107"/>
  <c r="K36" i="107"/>
  <c r="F53" i="107"/>
  <c r="C53" i="107"/>
  <c r="B53" i="107"/>
  <c r="F52" i="107"/>
  <c r="C52" i="107"/>
  <c r="B52" i="107"/>
  <c r="H219" i="1"/>
  <c r="K219" i="1" s="1"/>
  <c r="F41" i="107"/>
  <c r="C41" i="107"/>
  <c r="B41" i="107"/>
  <c r="O41" i="107"/>
  <c r="L41" i="107"/>
  <c r="K41" i="107"/>
  <c r="I19" i="447" l="1"/>
  <c r="I17" i="421"/>
  <c r="I17" i="422"/>
  <c r="I17" i="466"/>
  <c r="I17" i="440"/>
  <c r="I19" i="428"/>
  <c r="Y61" i="107"/>
  <c r="Y60" i="107"/>
  <c r="I18" i="431"/>
  <c r="I18" i="461"/>
  <c r="I21" i="405"/>
  <c r="D19" i="471"/>
  <c r="I20" i="473"/>
  <c r="I17" i="405"/>
  <c r="I20" i="416"/>
  <c r="D20" i="438"/>
  <c r="I18" i="439"/>
  <c r="D19" i="440"/>
  <c r="I18" i="468"/>
  <c r="I25" i="473"/>
  <c r="I19" i="440"/>
  <c r="I17" i="451"/>
  <c r="D20" i="405"/>
  <c r="I17" i="413"/>
  <c r="I19" i="462"/>
  <c r="I18" i="465"/>
  <c r="I20" i="474"/>
  <c r="I18" i="420"/>
  <c r="I18" i="436"/>
  <c r="I19" i="437"/>
  <c r="I19" i="442"/>
  <c r="I22" i="469"/>
  <c r="I21" i="470"/>
  <c r="I19" i="474"/>
  <c r="I19" i="473"/>
  <c r="G26" i="460"/>
  <c r="I22" i="437"/>
  <c r="I17" i="434"/>
  <c r="I19" i="441"/>
  <c r="I22" i="473"/>
  <c r="G24" i="473"/>
  <c r="D20" i="472"/>
  <c r="D20" i="440"/>
  <c r="D20" i="407"/>
  <c r="K222" i="1"/>
  <c r="F20" i="439" s="1"/>
  <c r="J20" i="439" s="1"/>
  <c r="I18" i="472"/>
  <c r="I20" i="405"/>
  <c r="I17" i="432"/>
  <c r="D22" i="506"/>
  <c r="D22" i="507"/>
  <c r="D21" i="509"/>
  <c r="D22" i="505"/>
  <c r="D22" i="508"/>
  <c r="D22" i="226"/>
  <c r="K191" i="1"/>
  <c r="D17" i="503"/>
  <c r="D17" i="502"/>
  <c r="D16" i="504"/>
  <c r="D19" i="489"/>
  <c r="D19" i="488"/>
  <c r="D19" i="496"/>
  <c r="D19" i="495"/>
  <c r="D19" i="498"/>
  <c r="D19" i="487"/>
  <c r="D19" i="497"/>
  <c r="D19" i="486"/>
  <c r="Y59" i="107"/>
  <c r="I20" i="447"/>
  <c r="I22" i="405"/>
  <c r="D19" i="439"/>
  <c r="I19" i="414"/>
  <c r="I18" i="434"/>
  <c r="I19" i="438"/>
  <c r="I21" i="438"/>
  <c r="I19" i="470"/>
  <c r="D20" i="469"/>
  <c r="D20" i="470"/>
  <c r="G26" i="433"/>
  <c r="Y57" i="107"/>
  <c r="I18" i="435"/>
  <c r="I19" i="459"/>
  <c r="I18" i="464"/>
  <c r="I17" i="409"/>
  <c r="I20" i="423"/>
  <c r="I18" i="429"/>
  <c r="I19" i="433"/>
  <c r="D20" i="437"/>
  <c r="I18" i="463"/>
  <c r="I18" i="459"/>
  <c r="G26" i="472"/>
  <c r="I18" i="456"/>
  <c r="I17" i="462"/>
  <c r="I19" i="467"/>
  <c r="I19" i="468"/>
  <c r="I18" i="474"/>
  <c r="I17" i="436"/>
  <c r="I21" i="473"/>
  <c r="I17" i="442"/>
  <c r="I18" i="445"/>
  <c r="I20" i="469"/>
  <c r="I17" i="470"/>
  <c r="I21" i="474"/>
  <c r="I18" i="417"/>
  <c r="D20" i="471"/>
  <c r="I23" i="473"/>
  <c r="I17" i="414"/>
  <c r="I20" i="415"/>
  <c r="I17" i="419"/>
  <c r="I19" i="429"/>
  <c r="I19" i="434"/>
  <c r="I18" i="440"/>
  <c r="I17" i="441"/>
  <c r="I18" i="454"/>
  <c r="I19" i="463"/>
  <c r="I17" i="464"/>
  <c r="I21" i="469"/>
  <c r="I19" i="405"/>
  <c r="I17" i="410"/>
  <c r="I20" i="413"/>
  <c r="I17" i="415"/>
  <c r="I17" i="416"/>
  <c r="I17" i="417"/>
  <c r="I17" i="418"/>
  <c r="G26" i="419"/>
  <c r="I17" i="424"/>
  <c r="I18" i="444"/>
  <c r="I18" i="448"/>
  <c r="I20" i="449"/>
  <c r="Y58" i="107"/>
  <c r="Y62" i="107"/>
  <c r="I19" i="415"/>
  <c r="I20" i="417"/>
  <c r="I17" i="420"/>
  <c r="I18" i="422"/>
  <c r="I18" i="423"/>
  <c r="I20" i="424"/>
  <c r="I18" i="432"/>
  <c r="I17" i="435"/>
  <c r="I20" i="446"/>
  <c r="I20" i="448"/>
  <c r="I18" i="460"/>
  <c r="I17" i="471"/>
  <c r="I19" i="472"/>
  <c r="Y71" i="107"/>
  <c r="G26" i="411"/>
  <c r="D20" i="439"/>
  <c r="I18" i="414"/>
  <c r="G26" i="435"/>
  <c r="G26" i="436"/>
  <c r="I18" i="441"/>
  <c r="I18" i="451"/>
  <c r="I19" i="465"/>
  <c r="I22" i="470"/>
  <c r="I19" i="471"/>
  <c r="I18" i="405"/>
  <c r="I19" i="427"/>
  <c r="I20" i="450"/>
  <c r="I20" i="454"/>
  <c r="I20" i="414"/>
  <c r="I18" i="428"/>
  <c r="I19" i="431"/>
  <c r="I18" i="433"/>
  <c r="I18" i="442"/>
  <c r="I17" i="447"/>
  <c r="I17" i="448"/>
  <c r="I17" i="455"/>
  <c r="I24" i="475"/>
  <c r="I23" i="474"/>
  <c r="G24" i="474"/>
  <c r="I24" i="474" s="1"/>
  <c r="I19" i="446"/>
  <c r="G26" i="468"/>
  <c r="I19" i="469"/>
  <c r="I17" i="467"/>
  <c r="G26" i="467"/>
  <c r="G26" i="463"/>
  <c r="G25" i="441"/>
  <c r="I22" i="474"/>
  <c r="I18" i="473"/>
  <c r="G26" i="470"/>
  <c r="I20" i="470"/>
  <c r="I17" i="468"/>
  <c r="I18" i="462"/>
  <c r="I19" i="460"/>
  <c r="G20" i="456"/>
  <c r="I20" i="456" s="1"/>
  <c r="I19" i="454"/>
  <c r="I17" i="452"/>
  <c r="I19" i="452"/>
  <c r="I19" i="450"/>
  <c r="G26" i="450"/>
  <c r="I19" i="448"/>
  <c r="G27" i="448"/>
  <c r="I18" i="446"/>
  <c r="I17" i="444"/>
  <c r="G26" i="444"/>
  <c r="I18" i="467"/>
  <c r="I17" i="463"/>
  <c r="I17" i="461"/>
  <c r="I17" i="453"/>
  <c r="I18" i="453"/>
  <c r="I19" i="451"/>
  <c r="I19" i="449"/>
  <c r="I18" i="449"/>
  <c r="I17" i="445"/>
  <c r="I19" i="445"/>
  <c r="G26" i="443"/>
  <c r="I17" i="443"/>
  <c r="I21" i="445"/>
  <c r="G27" i="445"/>
  <c r="G26" i="449"/>
  <c r="I17" i="449"/>
  <c r="G26" i="465"/>
  <c r="I17" i="465"/>
  <c r="I18" i="447"/>
  <c r="G27" i="447"/>
  <c r="I18" i="443"/>
  <c r="I17" i="446"/>
  <c r="I18" i="450"/>
  <c r="G26" i="454"/>
  <c r="I17" i="454"/>
  <c r="I19" i="464"/>
  <c r="G20" i="455"/>
  <c r="I20" i="455" s="1"/>
  <c r="I19" i="455"/>
  <c r="I17" i="456"/>
  <c r="I17" i="459"/>
  <c r="G26" i="459"/>
  <c r="I17" i="460"/>
  <c r="G26" i="461"/>
  <c r="I19" i="461"/>
  <c r="I20" i="445"/>
  <c r="G21" i="446"/>
  <c r="I21" i="446" s="1"/>
  <c r="I18" i="469"/>
  <c r="G25" i="442"/>
  <c r="I19" i="453"/>
  <c r="G20" i="453"/>
  <c r="I18" i="455"/>
  <c r="G26" i="451"/>
  <c r="I18" i="452"/>
  <c r="G26" i="452"/>
  <c r="G26" i="462"/>
  <c r="G26" i="469"/>
  <c r="I17" i="472"/>
  <c r="G26" i="466"/>
  <c r="I17" i="469"/>
  <c r="I18" i="470"/>
  <c r="G26" i="471"/>
  <c r="G26" i="464"/>
  <c r="I18" i="466"/>
  <c r="G20" i="422"/>
  <c r="I20" i="422" s="1"/>
  <c r="I19" i="420"/>
  <c r="I18" i="418"/>
  <c r="I17" i="439"/>
  <c r="I20" i="438"/>
  <c r="I22" i="438"/>
  <c r="G26" i="438"/>
  <c r="I21" i="437"/>
  <c r="I18" i="437"/>
  <c r="I19" i="435"/>
  <c r="G26" i="434"/>
  <c r="I17" i="433"/>
  <c r="I19" i="432"/>
  <c r="G26" i="431"/>
  <c r="I17" i="431"/>
  <c r="I18" i="430"/>
  <c r="G26" i="430"/>
  <c r="I17" i="430"/>
  <c r="I17" i="428"/>
  <c r="G26" i="428"/>
  <c r="I19" i="424"/>
  <c r="I19" i="423"/>
  <c r="I18" i="421"/>
  <c r="G20" i="421"/>
  <c r="I20" i="421" s="1"/>
  <c r="I18" i="419"/>
  <c r="G26" i="417"/>
  <c r="I18" i="416"/>
  <c r="I18" i="415"/>
  <c r="G27" i="415"/>
  <c r="G21" i="414"/>
  <c r="I21" i="414" s="1"/>
  <c r="G21" i="413"/>
  <c r="I21" i="413" s="1"/>
  <c r="I18" i="412"/>
  <c r="G26" i="412"/>
  <c r="I17" i="411"/>
  <c r="G25" i="409"/>
  <c r="I19" i="410"/>
  <c r="G25" i="410"/>
  <c r="I18" i="410"/>
  <c r="I18" i="409"/>
  <c r="I18" i="413"/>
  <c r="G26" i="429"/>
  <c r="G26" i="437"/>
  <c r="I17" i="437"/>
  <c r="I18" i="424"/>
  <c r="G26" i="424"/>
  <c r="I19" i="419"/>
  <c r="I17" i="423"/>
  <c r="G26" i="423"/>
  <c r="I19" i="418"/>
  <c r="G26" i="422"/>
  <c r="I18" i="427"/>
  <c r="G27" i="416"/>
  <c r="I19" i="416"/>
  <c r="I18" i="411"/>
  <c r="I17" i="412"/>
  <c r="G20" i="418"/>
  <c r="I20" i="418" s="1"/>
  <c r="I19" i="417"/>
  <c r="I19" i="436"/>
  <c r="I17" i="427"/>
  <c r="I17" i="429"/>
  <c r="G26" i="420"/>
  <c r="G26" i="440"/>
  <c r="I18" i="438"/>
  <c r="G26" i="427"/>
  <c r="G26" i="439"/>
  <c r="G26" i="432"/>
  <c r="W76" i="107"/>
  <c r="Y69" i="107"/>
  <c r="Y70" i="107"/>
  <c r="W64" i="107"/>
  <c r="H218" i="1"/>
  <c r="K123" i="1"/>
  <c r="H85" i="1"/>
  <c r="H217" i="1"/>
  <c r="K217" i="1" s="1"/>
  <c r="H189" i="1"/>
  <c r="K189" i="1" s="1"/>
  <c r="H128" i="1"/>
  <c r="H216" i="1"/>
  <c r="K216" i="1" s="1"/>
  <c r="H196" i="1"/>
  <c r="H127" i="1"/>
  <c r="H99" i="1"/>
  <c r="H103" i="1"/>
  <c r="H106" i="1"/>
  <c r="H73" i="1"/>
  <c r="H69" i="1"/>
  <c r="H74" i="1"/>
  <c r="H126" i="1"/>
  <c r="H117" i="1"/>
  <c r="H105" i="1"/>
  <c r="H68" i="1"/>
  <c r="H75" i="1"/>
  <c r="H160" i="1"/>
  <c r="H173" i="1"/>
  <c r="H177" i="1"/>
  <c r="K177" i="1" s="1"/>
  <c r="H178" i="1"/>
  <c r="K178" i="1" s="1"/>
  <c r="H176" i="1"/>
  <c r="K176" i="1" s="1"/>
  <c r="H34" i="1"/>
  <c r="K34" i="1" s="1"/>
  <c r="H30" i="1"/>
  <c r="H29" i="1"/>
  <c r="Z59" i="107" l="1"/>
  <c r="F20" i="471"/>
  <c r="J20" i="471" s="1"/>
  <c r="D29" i="226"/>
  <c r="D29" i="507"/>
  <c r="D31" i="205"/>
  <c r="D29" i="505"/>
  <c r="D29" i="508"/>
  <c r="D29" i="506"/>
  <c r="D28" i="207"/>
  <c r="I24" i="473"/>
  <c r="G31" i="473"/>
  <c r="F16" i="504"/>
  <c r="J16" i="504" s="1"/>
  <c r="F17" i="502"/>
  <c r="J17" i="502" s="1"/>
  <c r="F17" i="503"/>
  <c r="J17" i="503" s="1"/>
  <c r="F19" i="498"/>
  <c r="J19" i="498" s="1"/>
  <c r="F19" i="487"/>
  <c r="J19" i="487" s="1"/>
  <c r="F19" i="496"/>
  <c r="J19" i="496" s="1"/>
  <c r="F19" i="495"/>
  <c r="J19" i="495" s="1"/>
  <c r="F19" i="488"/>
  <c r="J19" i="488" s="1"/>
  <c r="F19" i="497"/>
  <c r="J19" i="497" s="1"/>
  <c r="F19" i="489"/>
  <c r="J19" i="489" s="1"/>
  <c r="F19" i="486"/>
  <c r="J19" i="486" s="1"/>
  <c r="D25" i="504"/>
  <c r="D28" i="496"/>
  <c r="D28" i="487"/>
  <c r="D28" i="495"/>
  <c r="D28" i="498"/>
  <c r="D28" i="497"/>
  <c r="D28" i="489"/>
  <c r="D28" i="488"/>
  <c r="D28" i="486"/>
  <c r="D27" i="473"/>
  <c r="D27" i="474"/>
  <c r="Z62" i="107"/>
  <c r="F20" i="472"/>
  <c r="J20" i="472" s="1"/>
  <c r="D20" i="449"/>
  <c r="D21" i="464"/>
  <c r="D21" i="463"/>
  <c r="D24" i="473"/>
  <c r="D21" i="446"/>
  <c r="D21" i="445"/>
  <c r="D21" i="431"/>
  <c r="D21" i="414"/>
  <c r="D24" i="474"/>
  <c r="D20" i="418"/>
  <c r="D20" i="450"/>
  <c r="D21" i="401"/>
  <c r="D20" i="417"/>
  <c r="D21" i="432"/>
  <c r="D21" i="413"/>
  <c r="K218" i="1"/>
  <c r="D18" i="503"/>
  <c r="D18" i="504"/>
  <c r="D18" i="502"/>
  <c r="D21" i="489"/>
  <c r="D21" i="488"/>
  <c r="D21" i="497"/>
  <c r="D21" i="495"/>
  <c r="D21" i="498"/>
  <c r="D21" i="487"/>
  <c r="D21" i="496"/>
  <c r="D21" i="486"/>
  <c r="Z71" i="107"/>
  <c r="F20" i="407"/>
  <c r="J20" i="407" s="1"/>
  <c r="F20" i="440"/>
  <c r="J20" i="440" s="1"/>
  <c r="D18" i="508"/>
  <c r="D18" i="506"/>
  <c r="D18" i="505"/>
  <c r="D27" i="504"/>
  <c r="D18" i="507"/>
  <c r="D18" i="226"/>
  <c r="D30" i="497"/>
  <c r="D19" i="493"/>
  <c r="D19" i="491"/>
  <c r="D30" i="489"/>
  <c r="D19" i="492"/>
  <c r="D30" i="496"/>
  <c r="D30" i="488"/>
  <c r="D30" i="487"/>
  <c r="D30" i="495"/>
  <c r="D19" i="494"/>
  <c r="D30" i="498"/>
  <c r="D30" i="486"/>
  <c r="D23" i="484"/>
  <c r="D23" i="479"/>
  <c r="D19" i="485"/>
  <c r="D23" i="477"/>
  <c r="D23" i="482"/>
  <c r="D23" i="481"/>
  <c r="D23" i="478"/>
  <c r="D23" i="483"/>
  <c r="D23" i="480"/>
  <c r="D23" i="475"/>
  <c r="D21" i="505"/>
  <c r="D21" i="506"/>
  <c r="D21" i="507"/>
  <c r="D24" i="491"/>
  <c r="D24" i="492"/>
  <c r="D24" i="494"/>
  <c r="D24" i="493"/>
  <c r="D24" i="485"/>
  <c r="D26" i="473"/>
  <c r="D26" i="474"/>
  <c r="D21" i="508"/>
  <c r="D25" i="494"/>
  <c r="D25" i="493"/>
  <c r="D25" i="491"/>
  <c r="D25" i="492"/>
  <c r="D25" i="485"/>
  <c r="D20" i="422"/>
  <c r="D20" i="424"/>
  <c r="D20" i="423"/>
  <c r="D29" i="474"/>
  <c r="D20" i="456"/>
  <c r="D20" i="455"/>
  <c r="D22" i="432"/>
  <c r="D20" i="421"/>
  <c r="D29" i="473"/>
  <c r="D22" i="463"/>
  <c r="D20" i="454"/>
  <c r="D22" i="464"/>
  <c r="D20" i="453"/>
  <c r="D22" i="401"/>
  <c r="D22" i="431"/>
  <c r="K196" i="1"/>
  <c r="D28" i="473"/>
  <c r="D28" i="474"/>
  <c r="G27" i="414"/>
  <c r="G26" i="455"/>
  <c r="G26" i="456"/>
  <c r="G26" i="421"/>
  <c r="G31" i="475"/>
  <c r="G31" i="474"/>
  <c r="G27" i="446"/>
  <c r="I20" i="453"/>
  <c r="G26" i="453"/>
  <c r="G27" i="413"/>
  <c r="G26" i="418"/>
  <c r="F18" i="503" l="1"/>
  <c r="J18" i="503" s="1"/>
  <c r="F18" i="502"/>
  <c r="J18" i="502" s="1"/>
  <c r="F18" i="504"/>
  <c r="J18" i="504" s="1"/>
  <c r="F21" i="498"/>
  <c r="J21" i="498" s="1"/>
  <c r="F21" i="487"/>
  <c r="J21" i="487" s="1"/>
  <c r="F21" i="495"/>
  <c r="J21" i="495" s="1"/>
  <c r="F21" i="488"/>
  <c r="J21" i="488" s="1"/>
  <c r="F21" i="496"/>
  <c r="J21" i="496" s="1"/>
  <c r="F21" i="489"/>
  <c r="J21" i="489" s="1"/>
  <c r="F21" i="497"/>
  <c r="J21" i="497" s="1"/>
  <c r="F21" i="486"/>
  <c r="J21" i="486" s="1"/>
  <c r="F28" i="474"/>
  <c r="J28" i="474" s="1"/>
  <c r="F28" i="473"/>
  <c r="J28" i="473" s="1"/>
  <c r="G40" i="407" l="1"/>
  <c r="H36" i="407"/>
  <c r="I36" i="407" s="1"/>
  <c r="E36" i="407"/>
  <c r="C36" i="407"/>
  <c r="B36" i="407"/>
  <c r="H35" i="407"/>
  <c r="I35" i="407" s="1"/>
  <c r="E35" i="407"/>
  <c r="C35" i="407"/>
  <c r="B35" i="407"/>
  <c r="H34" i="407"/>
  <c r="I34" i="407" s="1"/>
  <c r="E34" i="407"/>
  <c r="C34" i="407"/>
  <c r="B34" i="407"/>
  <c r="H33" i="407"/>
  <c r="I33" i="407" s="1"/>
  <c r="E33" i="407"/>
  <c r="D33" i="407"/>
  <c r="C33" i="407"/>
  <c r="B33" i="407"/>
  <c r="H32" i="407"/>
  <c r="I32" i="407" s="1"/>
  <c r="E32" i="407"/>
  <c r="C32" i="407"/>
  <c r="B32" i="407"/>
  <c r="I31" i="407"/>
  <c r="I19" i="407"/>
  <c r="G18" i="407"/>
  <c r="H17" i="407"/>
  <c r="G17" i="407"/>
  <c r="E17" i="407"/>
  <c r="C17" i="407"/>
  <c r="B17" i="407"/>
  <c r="H16" i="407"/>
  <c r="I16" i="407" s="1"/>
  <c r="E16" i="407"/>
  <c r="D16" i="407"/>
  <c r="C16" i="407"/>
  <c r="B16" i="407"/>
  <c r="G40" i="405"/>
  <c r="H36" i="405"/>
  <c r="I36" i="405" s="1"/>
  <c r="E36" i="405"/>
  <c r="C36" i="405"/>
  <c r="B36" i="405"/>
  <c r="H35" i="405"/>
  <c r="I35" i="405" s="1"/>
  <c r="E35" i="405"/>
  <c r="C35" i="405"/>
  <c r="B35" i="405"/>
  <c r="H34" i="405"/>
  <c r="I34" i="405" s="1"/>
  <c r="E34" i="405"/>
  <c r="C34" i="405"/>
  <c r="B34" i="405"/>
  <c r="H33" i="405"/>
  <c r="I33" i="405" s="1"/>
  <c r="E33" i="405"/>
  <c r="D33" i="405"/>
  <c r="C33" i="405"/>
  <c r="B33" i="405"/>
  <c r="H32" i="405"/>
  <c r="I32" i="405" s="1"/>
  <c r="E32" i="405"/>
  <c r="C32" i="405"/>
  <c r="B32" i="405"/>
  <c r="I31" i="405"/>
  <c r="H16" i="405"/>
  <c r="I16" i="405" s="1"/>
  <c r="E16" i="405"/>
  <c r="D16" i="405"/>
  <c r="C16" i="405"/>
  <c r="B16" i="405"/>
  <c r="G40" i="403"/>
  <c r="H36" i="403"/>
  <c r="I36" i="403" s="1"/>
  <c r="E36" i="403"/>
  <c r="C36" i="403"/>
  <c r="B36" i="403"/>
  <c r="H35" i="403"/>
  <c r="I35" i="403" s="1"/>
  <c r="E35" i="403"/>
  <c r="C35" i="403"/>
  <c r="B35" i="403"/>
  <c r="H34" i="403"/>
  <c r="I34" i="403" s="1"/>
  <c r="E34" i="403"/>
  <c r="C34" i="403"/>
  <c r="B34" i="403"/>
  <c r="H33" i="403"/>
  <c r="I33" i="403" s="1"/>
  <c r="E33" i="403"/>
  <c r="D33" i="403"/>
  <c r="C33" i="403"/>
  <c r="B33" i="403"/>
  <c r="H32" i="403"/>
  <c r="I32" i="403" s="1"/>
  <c r="E32" i="403"/>
  <c r="C32" i="403"/>
  <c r="B32" i="403"/>
  <c r="I31" i="403"/>
  <c r="I20" i="403"/>
  <c r="G18" i="403"/>
  <c r="H17" i="403"/>
  <c r="G17" i="403"/>
  <c r="E17" i="403"/>
  <c r="C17" i="403"/>
  <c r="B17" i="403"/>
  <c r="H16" i="403"/>
  <c r="I16" i="403" s="1"/>
  <c r="E16" i="403"/>
  <c r="D16" i="403"/>
  <c r="C16" i="403"/>
  <c r="B16" i="403"/>
  <c r="G40" i="401"/>
  <c r="H36" i="401"/>
  <c r="I36" i="401" s="1"/>
  <c r="E36" i="401"/>
  <c r="C36" i="401"/>
  <c r="B36" i="401"/>
  <c r="H35" i="401"/>
  <c r="I35" i="401" s="1"/>
  <c r="E35" i="401"/>
  <c r="C35" i="401"/>
  <c r="B35" i="401"/>
  <c r="H34" i="401"/>
  <c r="I34" i="401" s="1"/>
  <c r="E34" i="401"/>
  <c r="C34" i="401"/>
  <c r="B34" i="401"/>
  <c r="H33" i="401"/>
  <c r="I33" i="401" s="1"/>
  <c r="E33" i="401"/>
  <c r="D33" i="401"/>
  <c r="C33" i="401"/>
  <c r="B33" i="401"/>
  <c r="H32" i="401"/>
  <c r="I32" i="401" s="1"/>
  <c r="E32" i="401"/>
  <c r="C32" i="401"/>
  <c r="B32" i="401"/>
  <c r="I31" i="401"/>
  <c r="H20" i="401"/>
  <c r="I20" i="401" s="1"/>
  <c r="E20" i="401"/>
  <c r="C20" i="401"/>
  <c r="B20" i="401"/>
  <c r="I19" i="401"/>
  <c r="G18" i="401"/>
  <c r="H17" i="401"/>
  <c r="G17" i="401"/>
  <c r="E17" i="401"/>
  <c r="C17" i="401"/>
  <c r="B17" i="401"/>
  <c r="H16" i="401"/>
  <c r="I16" i="401" s="1"/>
  <c r="E16" i="401"/>
  <c r="D16" i="401"/>
  <c r="C16" i="401"/>
  <c r="B16" i="401"/>
  <c r="G40" i="398"/>
  <c r="H36" i="398"/>
  <c r="I36" i="398" s="1"/>
  <c r="E36" i="398"/>
  <c r="C36" i="398"/>
  <c r="B36" i="398"/>
  <c r="H35" i="398"/>
  <c r="I35" i="398" s="1"/>
  <c r="E35" i="398"/>
  <c r="C35" i="398"/>
  <c r="B35" i="398"/>
  <c r="H34" i="398"/>
  <c r="I34" i="398" s="1"/>
  <c r="E34" i="398"/>
  <c r="C34" i="398"/>
  <c r="B34" i="398"/>
  <c r="H33" i="398"/>
  <c r="I33" i="398" s="1"/>
  <c r="E33" i="398"/>
  <c r="D33" i="398"/>
  <c r="C33" i="398"/>
  <c r="B33" i="398"/>
  <c r="H32" i="398"/>
  <c r="I32" i="398" s="1"/>
  <c r="E32" i="398"/>
  <c r="C32" i="398"/>
  <c r="B32" i="398"/>
  <c r="I31" i="398"/>
  <c r="G18" i="398"/>
  <c r="H17" i="398"/>
  <c r="G17" i="398"/>
  <c r="E17" i="398"/>
  <c r="C17" i="398"/>
  <c r="B17" i="398"/>
  <c r="H16" i="398"/>
  <c r="I16" i="398" s="1"/>
  <c r="E16" i="398"/>
  <c r="D16" i="398"/>
  <c r="C16" i="398"/>
  <c r="B16" i="398"/>
  <c r="K7" i="1"/>
  <c r="K8" i="1"/>
  <c r="F16" i="483" l="1"/>
  <c r="J16" i="483" s="1"/>
  <c r="F16" i="436"/>
  <c r="J16" i="436" s="1"/>
  <c r="F16" i="440"/>
  <c r="J16" i="440" s="1"/>
  <c r="F16" i="423"/>
  <c r="J16" i="423" s="1"/>
  <c r="F16" i="421"/>
  <c r="J16" i="421" s="1"/>
  <c r="F16" i="419"/>
  <c r="J16" i="419" s="1"/>
  <c r="F16" i="417"/>
  <c r="J16" i="417" s="1"/>
  <c r="F16" i="415"/>
  <c r="J16" i="415" s="1"/>
  <c r="F16" i="438"/>
  <c r="J16" i="438" s="1"/>
  <c r="F16" i="413"/>
  <c r="J16" i="413" s="1"/>
  <c r="F16" i="434"/>
  <c r="J16" i="434" s="1"/>
  <c r="F16" i="430"/>
  <c r="J16" i="430" s="1"/>
  <c r="F16" i="432"/>
  <c r="J16" i="432" s="1"/>
  <c r="F16" i="412"/>
  <c r="J16" i="412" s="1"/>
  <c r="F16" i="410"/>
  <c r="J16" i="410" s="1"/>
  <c r="F16" i="428"/>
  <c r="J16" i="428" s="1"/>
  <c r="F16" i="435"/>
  <c r="J16" i="435" s="1"/>
  <c r="F16" i="424"/>
  <c r="J16" i="424" s="1"/>
  <c r="F16" i="422"/>
  <c r="J16" i="422" s="1"/>
  <c r="F16" i="420"/>
  <c r="J16" i="420" s="1"/>
  <c r="F16" i="439"/>
  <c r="J16" i="439" s="1"/>
  <c r="F16" i="418"/>
  <c r="J16" i="418" s="1"/>
  <c r="F16" i="416"/>
  <c r="J16" i="416" s="1"/>
  <c r="F16" i="437"/>
  <c r="J16" i="437" s="1"/>
  <c r="F16" i="414"/>
  <c r="J16" i="414" s="1"/>
  <c r="F16" i="433"/>
  <c r="J16" i="433" s="1"/>
  <c r="F16" i="429"/>
  <c r="J16" i="429" s="1"/>
  <c r="F16" i="431"/>
  <c r="J16" i="431" s="1"/>
  <c r="F16" i="411"/>
  <c r="J16" i="411" s="1"/>
  <c r="F16" i="427"/>
  <c r="J16" i="427" s="1"/>
  <c r="F16" i="462"/>
  <c r="J16" i="462" s="1"/>
  <c r="F16" i="456"/>
  <c r="J16" i="456" s="1"/>
  <c r="F16" i="469"/>
  <c r="J16" i="469" s="1"/>
  <c r="F16" i="471"/>
  <c r="J16" i="471" s="1"/>
  <c r="F16" i="467"/>
  <c r="J16" i="467" s="1"/>
  <c r="F16" i="463"/>
  <c r="J16" i="463" s="1"/>
  <c r="F16" i="461"/>
  <c r="J16" i="461" s="1"/>
  <c r="F16" i="465"/>
  <c r="J16" i="465" s="1"/>
  <c r="F16" i="459"/>
  <c r="J16" i="459" s="1"/>
  <c r="F16" i="472"/>
  <c r="J16" i="472" s="1"/>
  <c r="F16" i="452"/>
  <c r="J16" i="452" s="1"/>
  <c r="F16" i="455"/>
  <c r="J16" i="455" s="1"/>
  <c r="F16" i="449"/>
  <c r="J16" i="449" s="1"/>
  <c r="F16" i="470"/>
  <c r="J16" i="470" s="1"/>
  <c r="F16" i="464"/>
  <c r="J16" i="464" s="1"/>
  <c r="F16" i="454"/>
  <c r="J16" i="454" s="1"/>
  <c r="F16" i="450"/>
  <c r="J16" i="450" s="1"/>
  <c r="F16" i="448"/>
  <c r="J16" i="448" s="1"/>
  <c r="F16" i="446"/>
  <c r="J16" i="446" s="1"/>
  <c r="F16" i="444"/>
  <c r="J16" i="444" s="1"/>
  <c r="F16" i="442"/>
  <c r="J16" i="442" s="1"/>
  <c r="F16" i="451"/>
  <c r="J16" i="451" s="1"/>
  <c r="F16" i="447"/>
  <c r="J16" i="447" s="1"/>
  <c r="F16" i="443"/>
  <c r="J16" i="443" s="1"/>
  <c r="F16" i="468"/>
  <c r="J16" i="468" s="1"/>
  <c r="F16" i="466"/>
  <c r="J16" i="466" s="1"/>
  <c r="F16" i="460"/>
  <c r="J16" i="460" s="1"/>
  <c r="F16" i="453"/>
  <c r="J16" i="453" s="1"/>
  <c r="F16" i="445"/>
  <c r="J16" i="445" s="1"/>
  <c r="F16" i="405"/>
  <c r="J16" i="405" s="1"/>
  <c r="F16" i="479"/>
  <c r="J16" i="479" s="1"/>
  <c r="F16" i="482"/>
  <c r="J16" i="482" s="1"/>
  <c r="F16" i="475"/>
  <c r="J16" i="475" s="1"/>
  <c r="F18" i="501"/>
  <c r="J18" i="501" s="1"/>
  <c r="F22" i="503"/>
  <c r="J22" i="503" s="1"/>
  <c r="F18" i="500"/>
  <c r="J18" i="500" s="1"/>
  <c r="F22" i="502"/>
  <c r="J22" i="502" s="1"/>
  <c r="F16" i="497"/>
  <c r="J16" i="497" s="1"/>
  <c r="F22" i="492"/>
  <c r="J22" i="492" s="1"/>
  <c r="F16" i="496"/>
  <c r="J16" i="496" s="1"/>
  <c r="F16" i="489"/>
  <c r="J16" i="489" s="1"/>
  <c r="F22" i="494"/>
  <c r="J22" i="494" s="1"/>
  <c r="F16" i="487"/>
  <c r="J16" i="487" s="1"/>
  <c r="F22" i="491"/>
  <c r="J22" i="491" s="1"/>
  <c r="F16" i="488"/>
  <c r="J16" i="488" s="1"/>
  <c r="F16" i="498"/>
  <c r="J16" i="498" s="1"/>
  <c r="F16" i="495"/>
  <c r="J16" i="495" s="1"/>
  <c r="F18" i="499"/>
  <c r="J18" i="499" s="1"/>
  <c r="F22" i="493"/>
  <c r="J22" i="493" s="1"/>
  <c r="F16" i="486"/>
  <c r="J16" i="486" s="1"/>
  <c r="F16" i="477"/>
  <c r="J16" i="477" s="1"/>
  <c r="F16" i="480"/>
  <c r="J16" i="480" s="1"/>
  <c r="F22" i="485"/>
  <c r="J22" i="485" s="1"/>
  <c r="F17" i="473"/>
  <c r="J17" i="473" s="1"/>
  <c r="F16" i="473"/>
  <c r="J16" i="473" s="1"/>
  <c r="F16" i="409"/>
  <c r="J16" i="409" s="1"/>
  <c r="F16" i="478"/>
  <c r="J16" i="478" s="1"/>
  <c r="F16" i="484"/>
  <c r="J16" i="484" s="1"/>
  <c r="F16" i="481"/>
  <c r="J16" i="481" s="1"/>
  <c r="F16" i="441"/>
  <c r="J16" i="441" s="1"/>
  <c r="F16" i="474"/>
  <c r="J16" i="474" s="1"/>
  <c r="F17" i="474"/>
  <c r="J17" i="474" s="1"/>
  <c r="I17" i="401"/>
  <c r="I19" i="403"/>
  <c r="F16" i="401"/>
  <c r="J16" i="401" s="1"/>
  <c r="G26" i="403"/>
  <c r="F16" i="407"/>
  <c r="J16" i="407" s="1"/>
  <c r="F16" i="398"/>
  <c r="J16" i="398" s="1"/>
  <c r="F16" i="403"/>
  <c r="J16" i="403" s="1"/>
  <c r="I17" i="398"/>
  <c r="I17" i="403"/>
  <c r="I18" i="407"/>
  <c r="I19" i="398"/>
  <c r="I17" i="407"/>
  <c r="I18" i="401"/>
  <c r="I18" i="398"/>
  <c r="G26" i="407"/>
  <c r="G26" i="405"/>
  <c r="I18" i="403"/>
  <c r="G26" i="401"/>
  <c r="G26" i="398"/>
  <c r="H17" i="384"/>
  <c r="I17" i="384" s="1"/>
  <c r="E17" i="384"/>
  <c r="D17" i="384"/>
  <c r="C17" i="384"/>
  <c r="B17" i="384"/>
  <c r="H16" i="384"/>
  <c r="I16" i="384" s="1"/>
  <c r="E16" i="384"/>
  <c r="D16" i="384"/>
  <c r="C16" i="384"/>
  <c r="B16" i="384"/>
  <c r="H17" i="217"/>
  <c r="I17" i="217" s="1"/>
  <c r="E17" i="217"/>
  <c r="D17" i="217"/>
  <c r="C17" i="217"/>
  <c r="B17" i="217"/>
  <c r="H16" i="217"/>
  <c r="I16" i="217" s="1"/>
  <c r="E16" i="217"/>
  <c r="D16" i="217"/>
  <c r="C16" i="217"/>
  <c r="B16" i="217"/>
  <c r="H17" i="383"/>
  <c r="I17" i="383" s="1"/>
  <c r="E17" i="383"/>
  <c r="D17" i="383"/>
  <c r="C17" i="383"/>
  <c r="B17" i="383"/>
  <c r="H16" i="383"/>
  <c r="I16" i="383" s="1"/>
  <c r="E16" i="383"/>
  <c r="D16" i="383"/>
  <c r="C16" i="383"/>
  <c r="B16" i="383"/>
  <c r="H16" i="216"/>
  <c r="E16" i="216"/>
  <c r="D16" i="216"/>
  <c r="C16" i="216"/>
  <c r="B16" i="216"/>
  <c r="K214" i="1" l="1"/>
  <c r="K215" i="1"/>
  <c r="K213" i="1"/>
  <c r="F16" i="384" l="1"/>
  <c r="J16" i="384" s="1"/>
  <c r="F16" i="383"/>
  <c r="J16" i="383" s="1"/>
  <c r="F16" i="216"/>
  <c r="F16" i="217"/>
  <c r="J16" i="217" s="1"/>
  <c r="H35" i="261"/>
  <c r="I35" i="261" s="1"/>
  <c r="E35" i="261"/>
  <c r="C35" i="261"/>
  <c r="B35" i="261"/>
  <c r="H37" i="265"/>
  <c r="I37" i="265" s="1"/>
  <c r="E37" i="265"/>
  <c r="C37" i="265"/>
  <c r="B37" i="265"/>
  <c r="H37" i="269"/>
  <c r="I37" i="269" s="1"/>
  <c r="E37" i="269"/>
  <c r="C37" i="269"/>
  <c r="B37" i="269"/>
  <c r="G17" i="206" l="1"/>
  <c r="H34" i="396" l="1"/>
  <c r="I34" i="396" s="1"/>
  <c r="E34" i="396"/>
  <c r="D34" i="396"/>
  <c r="C34" i="396"/>
  <c r="B34" i="396"/>
  <c r="H33" i="396"/>
  <c r="I33" i="396" s="1"/>
  <c r="E33" i="396"/>
  <c r="C33" i="396"/>
  <c r="B33" i="396"/>
  <c r="H34" i="395"/>
  <c r="I34" i="395" s="1"/>
  <c r="E34" i="395"/>
  <c r="D34" i="395"/>
  <c r="C34" i="395"/>
  <c r="B34" i="395"/>
  <c r="H33" i="395"/>
  <c r="I33" i="395" s="1"/>
  <c r="E33" i="395"/>
  <c r="C33" i="395"/>
  <c r="B33" i="395"/>
  <c r="H34" i="394"/>
  <c r="I34" i="394" s="1"/>
  <c r="E34" i="394"/>
  <c r="D34" i="394"/>
  <c r="C34" i="394"/>
  <c r="B34" i="394"/>
  <c r="H33" i="394"/>
  <c r="I33" i="394" s="1"/>
  <c r="E33" i="394"/>
  <c r="C33" i="394"/>
  <c r="B33" i="394"/>
  <c r="H34" i="393"/>
  <c r="I34" i="393" s="1"/>
  <c r="E34" i="393"/>
  <c r="D34" i="393"/>
  <c r="C34" i="393"/>
  <c r="B34" i="393"/>
  <c r="H33" i="393"/>
  <c r="I33" i="393" s="1"/>
  <c r="E33" i="393"/>
  <c r="C33" i="393"/>
  <c r="B33" i="393"/>
  <c r="H34" i="392"/>
  <c r="I34" i="392" s="1"/>
  <c r="E34" i="392"/>
  <c r="D34" i="392"/>
  <c r="C34" i="392"/>
  <c r="B34" i="392"/>
  <c r="H33" i="392"/>
  <c r="I33" i="392" s="1"/>
  <c r="E33" i="392"/>
  <c r="C33" i="392"/>
  <c r="B33" i="392"/>
  <c r="H34" i="391"/>
  <c r="I34" i="391" s="1"/>
  <c r="E34" i="391"/>
  <c r="D34" i="391"/>
  <c r="C34" i="391"/>
  <c r="B34" i="391"/>
  <c r="H33" i="391"/>
  <c r="I33" i="391" s="1"/>
  <c r="E33" i="391"/>
  <c r="C33" i="391"/>
  <c r="B33" i="391"/>
  <c r="H34" i="390"/>
  <c r="I34" i="390" s="1"/>
  <c r="E34" i="390"/>
  <c r="D34" i="390"/>
  <c r="C34" i="390"/>
  <c r="B34" i="390"/>
  <c r="H33" i="390"/>
  <c r="I33" i="390" s="1"/>
  <c r="E33" i="390"/>
  <c r="C33" i="390"/>
  <c r="B33" i="390"/>
  <c r="H34" i="389"/>
  <c r="I34" i="389" s="1"/>
  <c r="E34" i="389"/>
  <c r="D34" i="389"/>
  <c r="C34" i="389"/>
  <c r="B34" i="389"/>
  <c r="H33" i="389"/>
  <c r="I33" i="389" s="1"/>
  <c r="E33" i="389"/>
  <c r="C33" i="389"/>
  <c r="B33" i="389"/>
  <c r="H34" i="388"/>
  <c r="I34" i="388" s="1"/>
  <c r="E34" i="388"/>
  <c r="D34" i="388"/>
  <c r="C34" i="388"/>
  <c r="B34" i="388"/>
  <c r="H33" i="388"/>
  <c r="I33" i="388" s="1"/>
  <c r="E33" i="388"/>
  <c r="C33" i="388"/>
  <c r="B33" i="388"/>
  <c r="H34" i="387"/>
  <c r="I34" i="387" s="1"/>
  <c r="E34" i="387"/>
  <c r="D34" i="387"/>
  <c r="C34" i="387"/>
  <c r="B34" i="387"/>
  <c r="H33" i="387"/>
  <c r="I33" i="387" s="1"/>
  <c r="E33" i="387"/>
  <c r="C33" i="387"/>
  <c r="B33" i="387"/>
  <c r="H34" i="386"/>
  <c r="I34" i="386" s="1"/>
  <c r="E34" i="386"/>
  <c r="D34" i="386"/>
  <c r="C34" i="386"/>
  <c r="B34" i="386"/>
  <c r="H33" i="386"/>
  <c r="I33" i="386" s="1"/>
  <c r="E33" i="386"/>
  <c r="C33" i="386"/>
  <c r="B33" i="386"/>
  <c r="H34" i="227"/>
  <c r="E34" i="227"/>
  <c r="D34" i="227"/>
  <c r="C34" i="227"/>
  <c r="B34" i="227"/>
  <c r="H32" i="208"/>
  <c r="I32" i="208" s="1"/>
  <c r="E32" i="208"/>
  <c r="D32" i="208"/>
  <c r="C32" i="208"/>
  <c r="B32" i="208"/>
  <c r="H33" i="205"/>
  <c r="I33" i="205" s="1"/>
  <c r="E33" i="205"/>
  <c r="C33" i="205"/>
  <c r="B33" i="205"/>
  <c r="H32" i="318"/>
  <c r="I32" i="318" s="1"/>
  <c r="E32" i="318"/>
  <c r="C32" i="318"/>
  <c r="B32" i="318"/>
  <c r="I31" i="318"/>
  <c r="H32" i="313"/>
  <c r="I32" i="313" s="1"/>
  <c r="E32" i="313"/>
  <c r="C32" i="313"/>
  <c r="B32" i="313"/>
  <c r="I31" i="313"/>
  <c r="H32" i="303"/>
  <c r="I32" i="303" s="1"/>
  <c r="E32" i="303"/>
  <c r="C32" i="303"/>
  <c r="B32" i="303"/>
  <c r="I31" i="303"/>
  <c r="H32" i="298"/>
  <c r="I32" i="298" s="1"/>
  <c r="E32" i="298"/>
  <c r="C32" i="298"/>
  <c r="B32" i="298"/>
  <c r="I31" i="298"/>
  <c r="H32" i="283"/>
  <c r="I32" i="283" s="1"/>
  <c r="E32" i="283"/>
  <c r="C32" i="283"/>
  <c r="B32" i="283"/>
  <c r="I31" i="283"/>
  <c r="H32" i="273"/>
  <c r="I32" i="273" s="1"/>
  <c r="E32" i="273"/>
  <c r="C32" i="273"/>
  <c r="B32" i="273"/>
  <c r="I31" i="273"/>
  <c r="H33" i="269"/>
  <c r="I33" i="269" s="1"/>
  <c r="E33" i="269"/>
  <c r="C33" i="269"/>
  <c r="B33" i="269"/>
  <c r="I32" i="269"/>
  <c r="H33" i="265"/>
  <c r="I33" i="265" s="1"/>
  <c r="E33" i="265"/>
  <c r="C33" i="265"/>
  <c r="B33" i="265"/>
  <c r="I32" i="265"/>
  <c r="H32" i="289"/>
  <c r="I32" i="289" s="1"/>
  <c r="E32" i="289"/>
  <c r="C32" i="289"/>
  <c r="B32" i="289"/>
  <c r="I31" i="289"/>
  <c r="H31" i="261"/>
  <c r="I31" i="261" s="1"/>
  <c r="E31" i="261"/>
  <c r="C31" i="261"/>
  <c r="B31" i="261"/>
  <c r="I30" i="261"/>
  <c r="E45" i="397" l="1"/>
  <c r="E44" i="397"/>
  <c r="E43" i="397"/>
  <c r="E42" i="397"/>
  <c r="E41" i="397"/>
  <c r="E40" i="397"/>
  <c r="E37" i="397"/>
  <c r="E36" i="397"/>
  <c r="E35" i="397"/>
  <c r="E34" i="397"/>
  <c r="E33" i="397"/>
  <c r="E30" i="397"/>
  <c r="E29" i="397"/>
  <c r="E28" i="397"/>
  <c r="E27" i="397"/>
  <c r="E26" i="397"/>
  <c r="E25" i="397"/>
  <c r="E24" i="397"/>
  <c r="E23" i="397"/>
  <c r="E22" i="397"/>
  <c r="E21" i="397"/>
  <c r="E20" i="397"/>
  <c r="E19" i="397"/>
  <c r="E18" i="397"/>
  <c r="E17" i="397"/>
  <c r="E16" i="397"/>
  <c r="E15" i="397"/>
  <c r="E14" i="397"/>
  <c r="E13" i="397"/>
  <c r="E12" i="397"/>
  <c r="E11" i="397"/>
  <c r="E10" i="397"/>
  <c r="E9" i="397"/>
  <c r="E8" i="397"/>
  <c r="E7" i="397"/>
  <c r="H16" i="396"/>
  <c r="I16" i="396" s="1"/>
  <c r="E16" i="396"/>
  <c r="C16" i="396"/>
  <c r="B16" i="396"/>
  <c r="G40" i="396"/>
  <c r="H38" i="396"/>
  <c r="I38" i="396" s="1"/>
  <c r="E38" i="396"/>
  <c r="D38" i="396"/>
  <c r="C38" i="396"/>
  <c r="B38" i="396"/>
  <c r="H37" i="396"/>
  <c r="I37" i="396" s="1"/>
  <c r="E37" i="396"/>
  <c r="D37" i="396"/>
  <c r="C37" i="396"/>
  <c r="B37" i="396"/>
  <c r="H36" i="396"/>
  <c r="I36" i="396" s="1"/>
  <c r="E36" i="396"/>
  <c r="C36" i="396"/>
  <c r="B36" i="396"/>
  <c r="H35" i="396"/>
  <c r="I35" i="396" s="1"/>
  <c r="E35" i="396"/>
  <c r="D35" i="396"/>
  <c r="C35" i="396"/>
  <c r="B35" i="396"/>
  <c r="G28" i="396"/>
  <c r="H16" i="395"/>
  <c r="I16" i="395" s="1"/>
  <c r="E16" i="395"/>
  <c r="C16" i="395"/>
  <c r="B16" i="395"/>
  <c r="G40" i="395"/>
  <c r="H38" i="395"/>
  <c r="I38" i="395" s="1"/>
  <c r="E38" i="395"/>
  <c r="D38" i="395"/>
  <c r="C38" i="395"/>
  <c r="B38" i="395"/>
  <c r="H37" i="395"/>
  <c r="I37" i="395" s="1"/>
  <c r="E37" i="395"/>
  <c r="D37" i="395"/>
  <c r="C37" i="395"/>
  <c r="B37" i="395"/>
  <c r="H36" i="395"/>
  <c r="I36" i="395" s="1"/>
  <c r="E36" i="395"/>
  <c r="C36" i="395"/>
  <c r="B36" i="395"/>
  <c r="H35" i="395"/>
  <c r="I35" i="395" s="1"/>
  <c r="E35" i="395"/>
  <c r="D35" i="395"/>
  <c r="C35" i="395"/>
  <c r="B35" i="395"/>
  <c r="G28" i="395"/>
  <c r="H16" i="394"/>
  <c r="I16" i="394" s="1"/>
  <c r="E16" i="394"/>
  <c r="C16" i="394"/>
  <c r="B16" i="394"/>
  <c r="G40" i="394"/>
  <c r="H38" i="394"/>
  <c r="I38" i="394" s="1"/>
  <c r="E38" i="394"/>
  <c r="D38" i="394"/>
  <c r="C38" i="394"/>
  <c r="B38" i="394"/>
  <c r="H37" i="394"/>
  <c r="I37" i="394" s="1"/>
  <c r="E37" i="394"/>
  <c r="D37" i="394"/>
  <c r="C37" i="394"/>
  <c r="B37" i="394"/>
  <c r="H36" i="394"/>
  <c r="I36" i="394" s="1"/>
  <c r="E36" i="394"/>
  <c r="C36" i="394"/>
  <c r="B36" i="394"/>
  <c r="H35" i="394"/>
  <c r="I35" i="394" s="1"/>
  <c r="E35" i="394"/>
  <c r="D35" i="394"/>
  <c r="C35" i="394"/>
  <c r="B35" i="394"/>
  <c r="G28" i="394"/>
  <c r="H16" i="393"/>
  <c r="I16" i="393" s="1"/>
  <c r="E16" i="393"/>
  <c r="C16" i="393"/>
  <c r="B16" i="393"/>
  <c r="G40" i="393"/>
  <c r="H38" i="393"/>
  <c r="I38" i="393" s="1"/>
  <c r="E38" i="393"/>
  <c r="D38" i="393"/>
  <c r="C38" i="393"/>
  <c r="B38" i="393"/>
  <c r="H37" i="393"/>
  <c r="I37" i="393" s="1"/>
  <c r="E37" i="393"/>
  <c r="D37" i="393"/>
  <c r="C37" i="393"/>
  <c r="B37" i="393"/>
  <c r="H36" i="393"/>
  <c r="I36" i="393" s="1"/>
  <c r="E36" i="393"/>
  <c r="C36" i="393"/>
  <c r="B36" i="393"/>
  <c r="H35" i="393"/>
  <c r="I35" i="393" s="1"/>
  <c r="E35" i="393"/>
  <c r="D35" i="393"/>
  <c r="C35" i="393"/>
  <c r="B35" i="393"/>
  <c r="G28" i="393"/>
  <c r="H16" i="392"/>
  <c r="I16" i="392" s="1"/>
  <c r="E16" i="392"/>
  <c r="C16" i="392"/>
  <c r="B16" i="392"/>
  <c r="G40" i="392"/>
  <c r="H38" i="392"/>
  <c r="I38" i="392" s="1"/>
  <c r="E38" i="392"/>
  <c r="D38" i="392"/>
  <c r="C38" i="392"/>
  <c r="B38" i="392"/>
  <c r="H37" i="392"/>
  <c r="I37" i="392" s="1"/>
  <c r="E37" i="392"/>
  <c r="D37" i="392"/>
  <c r="C37" i="392"/>
  <c r="B37" i="392"/>
  <c r="H36" i="392"/>
  <c r="I36" i="392" s="1"/>
  <c r="E36" i="392"/>
  <c r="C36" i="392"/>
  <c r="B36" i="392"/>
  <c r="H35" i="392"/>
  <c r="I35" i="392" s="1"/>
  <c r="E35" i="392"/>
  <c r="D35" i="392"/>
  <c r="C35" i="392"/>
  <c r="B35" i="392"/>
  <c r="G28" i="392"/>
  <c r="H16" i="391"/>
  <c r="I16" i="391" s="1"/>
  <c r="E16" i="391"/>
  <c r="C16" i="391"/>
  <c r="B16" i="391"/>
  <c r="G40" i="391"/>
  <c r="H38" i="391"/>
  <c r="I38" i="391" s="1"/>
  <c r="E38" i="391"/>
  <c r="D38" i="391"/>
  <c r="C38" i="391"/>
  <c r="B38" i="391"/>
  <c r="H37" i="391"/>
  <c r="I37" i="391" s="1"/>
  <c r="E37" i="391"/>
  <c r="D37" i="391"/>
  <c r="C37" i="391"/>
  <c r="B37" i="391"/>
  <c r="H36" i="391"/>
  <c r="I36" i="391" s="1"/>
  <c r="E36" i="391"/>
  <c r="C36" i="391"/>
  <c r="B36" i="391"/>
  <c r="H35" i="391"/>
  <c r="I35" i="391" s="1"/>
  <c r="E35" i="391"/>
  <c r="D35" i="391"/>
  <c r="C35" i="391"/>
  <c r="B35" i="391"/>
  <c r="G28" i="391"/>
  <c r="H16" i="390"/>
  <c r="I16" i="390" s="1"/>
  <c r="E16" i="390"/>
  <c r="C16" i="390"/>
  <c r="B16" i="390"/>
  <c r="G40" i="390"/>
  <c r="H38" i="390"/>
  <c r="I38" i="390" s="1"/>
  <c r="E38" i="390"/>
  <c r="D38" i="390"/>
  <c r="C38" i="390"/>
  <c r="B38" i="390"/>
  <c r="H37" i="390"/>
  <c r="I37" i="390" s="1"/>
  <c r="E37" i="390"/>
  <c r="D37" i="390"/>
  <c r="C37" i="390"/>
  <c r="B37" i="390"/>
  <c r="H36" i="390"/>
  <c r="I36" i="390" s="1"/>
  <c r="E36" i="390"/>
  <c r="C36" i="390"/>
  <c r="B36" i="390"/>
  <c r="H35" i="390"/>
  <c r="I35" i="390" s="1"/>
  <c r="E35" i="390"/>
  <c r="D35" i="390"/>
  <c r="C35" i="390"/>
  <c r="B35" i="390"/>
  <c r="G28" i="390"/>
  <c r="H16" i="389"/>
  <c r="I16" i="389" s="1"/>
  <c r="E16" i="389"/>
  <c r="C16" i="389"/>
  <c r="B16" i="389"/>
  <c r="G40" i="389"/>
  <c r="H38" i="389"/>
  <c r="I38" i="389" s="1"/>
  <c r="E38" i="389"/>
  <c r="D38" i="389"/>
  <c r="C38" i="389"/>
  <c r="B38" i="389"/>
  <c r="H37" i="389"/>
  <c r="I37" i="389" s="1"/>
  <c r="E37" i="389"/>
  <c r="D37" i="389"/>
  <c r="C37" i="389"/>
  <c r="B37" i="389"/>
  <c r="H36" i="389"/>
  <c r="I36" i="389" s="1"/>
  <c r="E36" i="389"/>
  <c r="C36" i="389"/>
  <c r="B36" i="389"/>
  <c r="H35" i="389"/>
  <c r="I35" i="389" s="1"/>
  <c r="E35" i="389"/>
  <c r="D35" i="389"/>
  <c r="C35" i="389"/>
  <c r="B35" i="389"/>
  <c r="G28" i="389"/>
  <c r="H16" i="388"/>
  <c r="I16" i="388" s="1"/>
  <c r="C16" i="388"/>
  <c r="B16" i="388"/>
  <c r="G40" i="388"/>
  <c r="H38" i="388"/>
  <c r="I38" i="388" s="1"/>
  <c r="E38" i="388"/>
  <c r="D38" i="388"/>
  <c r="C38" i="388"/>
  <c r="B38" i="388"/>
  <c r="H37" i="388"/>
  <c r="I37" i="388" s="1"/>
  <c r="E37" i="388"/>
  <c r="D37" i="388"/>
  <c r="C37" i="388"/>
  <c r="B37" i="388"/>
  <c r="H36" i="388"/>
  <c r="I36" i="388" s="1"/>
  <c r="E36" i="388"/>
  <c r="C36" i="388"/>
  <c r="B36" i="388"/>
  <c r="H35" i="388"/>
  <c r="I35" i="388" s="1"/>
  <c r="E35" i="388"/>
  <c r="D35" i="388"/>
  <c r="C35" i="388"/>
  <c r="B35" i="388"/>
  <c r="G28" i="388"/>
  <c r="H16" i="387"/>
  <c r="I16" i="387" s="1"/>
  <c r="C16" i="387"/>
  <c r="B16" i="387"/>
  <c r="G40" i="387"/>
  <c r="H38" i="387"/>
  <c r="I38" i="387" s="1"/>
  <c r="E38" i="387"/>
  <c r="D38" i="387"/>
  <c r="C38" i="387"/>
  <c r="B38" i="387"/>
  <c r="H37" i="387"/>
  <c r="I37" i="387" s="1"/>
  <c r="E37" i="387"/>
  <c r="D37" i="387"/>
  <c r="C37" i="387"/>
  <c r="B37" i="387"/>
  <c r="H36" i="387"/>
  <c r="I36" i="387" s="1"/>
  <c r="E36" i="387"/>
  <c r="C36" i="387"/>
  <c r="B36" i="387"/>
  <c r="H35" i="387"/>
  <c r="I35" i="387" s="1"/>
  <c r="E35" i="387"/>
  <c r="D35" i="387"/>
  <c r="C35" i="387"/>
  <c r="B35" i="387"/>
  <c r="G28" i="387"/>
  <c r="H16" i="386"/>
  <c r="I16" i="386" s="1"/>
  <c r="C16" i="386"/>
  <c r="B16" i="386"/>
  <c r="H212" i="1"/>
  <c r="D16" i="388" s="1"/>
  <c r="X46" i="107"/>
  <c r="Y46" i="107" s="1"/>
  <c r="U46" i="107"/>
  <c r="T46" i="107"/>
  <c r="X45" i="107"/>
  <c r="Y45" i="107" s="1"/>
  <c r="U45" i="107"/>
  <c r="T45" i="107"/>
  <c r="W52" i="107"/>
  <c r="V52" i="107"/>
  <c r="H211" i="1"/>
  <c r="D16" i="387" s="1"/>
  <c r="X21" i="107"/>
  <c r="Y21" i="107" s="1"/>
  <c r="U21" i="107"/>
  <c r="T21" i="107"/>
  <c r="X20" i="107"/>
  <c r="Y20" i="107" s="1"/>
  <c r="U20" i="107"/>
  <c r="T20" i="107"/>
  <c r="W27" i="107"/>
  <c r="V27" i="107"/>
  <c r="H210" i="1"/>
  <c r="X34" i="107"/>
  <c r="U34" i="107"/>
  <c r="T34" i="107"/>
  <c r="Y34" i="107"/>
  <c r="X33" i="107"/>
  <c r="Y33" i="107" s="1"/>
  <c r="U33" i="107"/>
  <c r="T33" i="107"/>
  <c r="V40" i="107"/>
  <c r="W40" i="107"/>
  <c r="G40" i="386"/>
  <c r="H38" i="386"/>
  <c r="I38" i="386" s="1"/>
  <c r="E38" i="386"/>
  <c r="D38" i="386"/>
  <c r="C38" i="386"/>
  <c r="B38" i="386"/>
  <c r="H37" i="386"/>
  <c r="I37" i="386" s="1"/>
  <c r="E37" i="386"/>
  <c r="D37" i="386"/>
  <c r="C37" i="386"/>
  <c r="B37" i="386"/>
  <c r="H36" i="386"/>
  <c r="I36" i="386" s="1"/>
  <c r="E36" i="386"/>
  <c r="C36" i="386"/>
  <c r="B36" i="386"/>
  <c r="H35" i="386"/>
  <c r="I35" i="386" s="1"/>
  <c r="E35" i="386"/>
  <c r="D35" i="386"/>
  <c r="C35" i="386"/>
  <c r="B35" i="386"/>
  <c r="G28" i="386"/>
  <c r="D16" i="386" l="1"/>
  <c r="H16" i="227"/>
  <c r="C16" i="227"/>
  <c r="B16" i="227"/>
  <c r="H16" i="208"/>
  <c r="C16" i="208"/>
  <c r="B16" i="208"/>
  <c r="H21" i="207"/>
  <c r="I21" i="207" s="1"/>
  <c r="E21" i="207"/>
  <c r="C21" i="207"/>
  <c r="B21" i="207"/>
  <c r="E16" i="207"/>
  <c r="C16" i="207"/>
  <c r="B16" i="207"/>
  <c r="G17" i="205"/>
  <c r="H23" i="205"/>
  <c r="E23" i="205"/>
  <c r="C23" i="205"/>
  <c r="B23" i="205"/>
  <c r="G37" i="384"/>
  <c r="H35" i="384"/>
  <c r="I35" i="384" s="1"/>
  <c r="E35" i="384"/>
  <c r="D35" i="384"/>
  <c r="C35" i="384"/>
  <c r="B35" i="384"/>
  <c r="H34" i="384"/>
  <c r="I34" i="384" s="1"/>
  <c r="E34" i="384"/>
  <c r="C34" i="384"/>
  <c r="B34" i="384"/>
  <c r="H33" i="384"/>
  <c r="I33" i="384" s="1"/>
  <c r="E33" i="384"/>
  <c r="D33" i="384"/>
  <c r="C33" i="384"/>
  <c r="B33" i="384"/>
  <c r="H32" i="384"/>
  <c r="I32" i="384" s="1"/>
  <c r="E32" i="384"/>
  <c r="C32" i="384"/>
  <c r="B32" i="384"/>
  <c r="H31" i="384"/>
  <c r="I31" i="384" s="1"/>
  <c r="E31" i="384"/>
  <c r="C31" i="384"/>
  <c r="B31" i="384"/>
  <c r="G26" i="384"/>
  <c r="H24" i="384"/>
  <c r="I24" i="384" s="1"/>
  <c r="E24" i="384"/>
  <c r="D24" i="384"/>
  <c r="C24" i="384"/>
  <c r="B24" i="384"/>
  <c r="H23" i="384"/>
  <c r="I23" i="384" s="1"/>
  <c r="E23" i="384"/>
  <c r="C23" i="384"/>
  <c r="B23" i="384"/>
  <c r="H22" i="384"/>
  <c r="I22" i="384" s="1"/>
  <c r="E22" i="384"/>
  <c r="D22" i="384"/>
  <c r="C22" i="384"/>
  <c r="B22" i="384"/>
  <c r="H21" i="384"/>
  <c r="I21" i="384" s="1"/>
  <c r="E21" i="384"/>
  <c r="C21" i="384"/>
  <c r="B21" i="384"/>
  <c r="H20" i="384"/>
  <c r="I20" i="384" s="1"/>
  <c r="E20" i="384"/>
  <c r="C20" i="384"/>
  <c r="B20" i="384"/>
  <c r="H19" i="384"/>
  <c r="I19" i="384" s="1"/>
  <c r="E19" i="384"/>
  <c r="C19" i="384"/>
  <c r="B19" i="384"/>
  <c r="H18" i="384"/>
  <c r="I18" i="384" s="1"/>
  <c r="C18" i="384"/>
  <c r="B18" i="384"/>
  <c r="H24" i="217"/>
  <c r="E24" i="217"/>
  <c r="D24" i="217"/>
  <c r="C24" i="217"/>
  <c r="B24" i="217"/>
  <c r="H23" i="383"/>
  <c r="E23" i="383"/>
  <c r="D23" i="383"/>
  <c r="C23" i="383"/>
  <c r="B23" i="383"/>
  <c r="H23" i="216"/>
  <c r="E23" i="216"/>
  <c r="D23" i="216"/>
  <c r="C23" i="216"/>
  <c r="B23" i="216"/>
  <c r="G36" i="383"/>
  <c r="H34" i="383"/>
  <c r="I34" i="383" s="1"/>
  <c r="E34" i="383"/>
  <c r="D34" i="383"/>
  <c r="C34" i="383"/>
  <c r="B34" i="383"/>
  <c r="H33" i="383"/>
  <c r="I33" i="383" s="1"/>
  <c r="E33" i="383"/>
  <c r="C33" i="383"/>
  <c r="B33" i="383"/>
  <c r="H32" i="383"/>
  <c r="I32" i="383" s="1"/>
  <c r="E32" i="383"/>
  <c r="D32" i="383"/>
  <c r="C32" i="383"/>
  <c r="B32" i="383"/>
  <c r="H31" i="383"/>
  <c r="I31" i="383" s="1"/>
  <c r="E31" i="383"/>
  <c r="C31" i="383"/>
  <c r="B31" i="383"/>
  <c r="H30" i="383"/>
  <c r="I30" i="383" s="1"/>
  <c r="E30" i="383"/>
  <c r="C30" i="383"/>
  <c r="B30" i="383"/>
  <c r="G25" i="383"/>
  <c r="H22" i="383"/>
  <c r="I22" i="383" s="1"/>
  <c r="E22" i="383"/>
  <c r="C22" i="383"/>
  <c r="B22" i="383"/>
  <c r="H21" i="383"/>
  <c r="I21" i="383" s="1"/>
  <c r="E21" i="383"/>
  <c r="D21" i="383"/>
  <c r="C21" i="383"/>
  <c r="B21" i="383"/>
  <c r="H20" i="383"/>
  <c r="I20" i="383" s="1"/>
  <c r="E20" i="383"/>
  <c r="C20" i="383"/>
  <c r="B20" i="383"/>
  <c r="H19" i="383"/>
  <c r="I19" i="383" s="1"/>
  <c r="E19" i="383"/>
  <c r="C19" i="383"/>
  <c r="B19" i="383"/>
  <c r="H18" i="383"/>
  <c r="I18" i="383" s="1"/>
  <c r="C18" i="383"/>
  <c r="B18" i="383"/>
  <c r="H27" i="382"/>
  <c r="I27" i="382" s="1"/>
  <c r="E27" i="382"/>
  <c r="C27" i="382"/>
  <c r="B27" i="382"/>
  <c r="G41" i="382"/>
  <c r="H26" i="382"/>
  <c r="I26" i="382" s="1"/>
  <c r="E26" i="382"/>
  <c r="C26" i="382"/>
  <c r="B26" i="382"/>
  <c r="H25" i="382"/>
  <c r="I25" i="382" s="1"/>
  <c r="E25" i="382"/>
  <c r="C25" i="382"/>
  <c r="B25" i="382"/>
  <c r="H24" i="382"/>
  <c r="I24" i="382" s="1"/>
  <c r="E24" i="382"/>
  <c r="C24" i="382"/>
  <c r="B24" i="382"/>
  <c r="H23" i="382"/>
  <c r="G23" i="382"/>
  <c r="E23" i="382"/>
  <c r="C23" i="382"/>
  <c r="B23" i="382"/>
  <c r="H22" i="382"/>
  <c r="I22" i="382" s="1"/>
  <c r="F22" i="382"/>
  <c r="E22" i="382"/>
  <c r="D22" i="382"/>
  <c r="C22" i="382"/>
  <c r="B22" i="382"/>
  <c r="H21" i="382"/>
  <c r="I21" i="382" s="1"/>
  <c r="E21" i="382"/>
  <c r="C21" i="382"/>
  <c r="B21" i="382"/>
  <c r="H20" i="382"/>
  <c r="I20" i="382" s="1"/>
  <c r="E20" i="382"/>
  <c r="C20" i="382"/>
  <c r="B20" i="382"/>
  <c r="H19" i="382"/>
  <c r="I19" i="382" s="1"/>
  <c r="E19" i="382"/>
  <c r="C19" i="382"/>
  <c r="B19" i="382"/>
  <c r="H18" i="382"/>
  <c r="I18" i="382" s="1"/>
  <c r="E18" i="382"/>
  <c r="D18" i="382"/>
  <c r="C18" i="382"/>
  <c r="B18" i="382"/>
  <c r="H16" i="382"/>
  <c r="I16" i="382" s="1"/>
  <c r="C16" i="382"/>
  <c r="B16" i="382"/>
  <c r="H27" i="381"/>
  <c r="I27" i="381" s="1"/>
  <c r="E27" i="381"/>
  <c r="C27" i="381"/>
  <c r="B27" i="381"/>
  <c r="G41" i="381"/>
  <c r="H26" i="381"/>
  <c r="I26" i="381" s="1"/>
  <c r="E26" i="381"/>
  <c r="C26" i="381"/>
  <c r="B26" i="381"/>
  <c r="H25" i="381"/>
  <c r="I25" i="381" s="1"/>
  <c r="E25" i="381"/>
  <c r="C25" i="381"/>
  <c r="B25" i="381"/>
  <c r="H24" i="381"/>
  <c r="I24" i="381" s="1"/>
  <c r="E24" i="381"/>
  <c r="C24" i="381"/>
  <c r="B24" i="381"/>
  <c r="H23" i="381"/>
  <c r="G23" i="381"/>
  <c r="E23" i="381"/>
  <c r="C23" i="381"/>
  <c r="B23" i="381"/>
  <c r="H22" i="381"/>
  <c r="I22" i="381" s="1"/>
  <c r="F22" i="381"/>
  <c r="E22" i="381"/>
  <c r="D22" i="381"/>
  <c r="C22" i="381"/>
  <c r="B22" i="381"/>
  <c r="H21" i="381"/>
  <c r="I21" i="381" s="1"/>
  <c r="E21" i="381"/>
  <c r="C21" i="381"/>
  <c r="B21" i="381"/>
  <c r="H20" i="381"/>
  <c r="I20" i="381" s="1"/>
  <c r="E20" i="381"/>
  <c r="C20" i="381"/>
  <c r="B20" i="381"/>
  <c r="H19" i="381"/>
  <c r="I19" i="381" s="1"/>
  <c r="E19" i="381"/>
  <c r="C19" i="381"/>
  <c r="B19" i="381"/>
  <c r="H18" i="381"/>
  <c r="I18" i="381" s="1"/>
  <c r="E18" i="381"/>
  <c r="D18" i="381"/>
  <c r="C18" i="381"/>
  <c r="B18" i="381"/>
  <c r="H16" i="381"/>
  <c r="I16" i="381" s="1"/>
  <c r="C16" i="381"/>
  <c r="B16" i="381"/>
  <c r="G23" i="206"/>
  <c r="H27" i="206"/>
  <c r="I27" i="206" s="1"/>
  <c r="E27" i="206"/>
  <c r="C27" i="206"/>
  <c r="B27" i="206"/>
  <c r="H26" i="206"/>
  <c r="I26" i="206" s="1"/>
  <c r="E26" i="206"/>
  <c r="C26" i="206"/>
  <c r="B26" i="206"/>
  <c r="H25" i="206"/>
  <c r="I25" i="206" s="1"/>
  <c r="E25" i="206"/>
  <c r="C25" i="206"/>
  <c r="B25" i="206"/>
  <c r="H24" i="206"/>
  <c r="I24" i="206" s="1"/>
  <c r="E24" i="206"/>
  <c r="C24" i="206"/>
  <c r="B24" i="206"/>
  <c r="H23" i="206"/>
  <c r="E23" i="206"/>
  <c r="C23" i="206"/>
  <c r="B23" i="206"/>
  <c r="H22" i="206"/>
  <c r="F22" i="206"/>
  <c r="E22" i="206"/>
  <c r="D22" i="206"/>
  <c r="C22" i="206"/>
  <c r="B22" i="206"/>
  <c r="H21" i="206"/>
  <c r="E21" i="206"/>
  <c r="C21" i="206"/>
  <c r="B21" i="206"/>
  <c r="H20" i="206"/>
  <c r="E20" i="206"/>
  <c r="C20" i="206"/>
  <c r="B20" i="206"/>
  <c r="H19" i="206"/>
  <c r="E19" i="206"/>
  <c r="C19" i="206"/>
  <c r="B19" i="206"/>
  <c r="E18" i="206"/>
  <c r="D18" i="206"/>
  <c r="C18" i="206"/>
  <c r="B18" i="206"/>
  <c r="H115" i="1"/>
  <c r="H134" i="1"/>
  <c r="K134" i="1" s="1"/>
  <c r="I23" i="205" l="1"/>
  <c r="I23" i="381"/>
  <c r="I23" i="206"/>
  <c r="I23" i="383"/>
  <c r="I23" i="382"/>
  <c r="G30" i="382"/>
  <c r="J22" i="382"/>
  <c r="G30" i="381"/>
  <c r="J22" i="381"/>
  <c r="H31" i="1" l="1"/>
  <c r="H32" i="1"/>
  <c r="K209" i="1"/>
  <c r="H113" i="1"/>
  <c r="K190" i="1"/>
  <c r="H119" i="1"/>
  <c r="H135" i="1"/>
  <c r="H71" i="1"/>
  <c r="H122" i="1"/>
  <c r="H79" i="1"/>
  <c r="H76" i="1"/>
  <c r="D19" i="382"/>
  <c r="F39" i="1"/>
  <c r="H132" i="1"/>
  <c r="D19" i="509" s="1"/>
  <c r="D19" i="511" l="1"/>
  <c r="D19" i="512"/>
  <c r="D20" i="382"/>
  <c r="D20" i="494"/>
  <c r="D20" i="492"/>
  <c r="D20" i="491"/>
  <c r="D20" i="493"/>
  <c r="D20" i="485"/>
  <c r="D23" i="384"/>
  <c r="D26" i="493"/>
  <c r="D26" i="494"/>
  <c r="D26" i="492"/>
  <c r="D26" i="491"/>
  <c r="D26" i="485"/>
  <c r="D21" i="455"/>
  <c r="D30" i="473"/>
  <c r="D30" i="474"/>
  <c r="D21" i="453"/>
  <c r="D21" i="423"/>
  <c r="D21" i="422"/>
  <c r="D21" i="421"/>
  <c r="D21" i="454"/>
  <c r="D21" i="424"/>
  <c r="D21" i="456"/>
  <c r="D20" i="432"/>
  <c r="D20" i="463"/>
  <c r="D20" i="460"/>
  <c r="D20" i="428"/>
  <c r="D20" i="464"/>
  <c r="D20" i="427"/>
  <c r="D20" i="459"/>
  <c r="D20" i="431"/>
  <c r="D19" i="484"/>
  <c r="D19" i="482"/>
  <c r="D19" i="478"/>
  <c r="D19" i="481"/>
  <c r="D19" i="477"/>
  <c r="D19" i="479"/>
  <c r="D19" i="483"/>
  <c r="D19" i="480"/>
  <c r="D19" i="475"/>
  <c r="D17" i="508"/>
  <c r="D19" i="500"/>
  <c r="D17" i="506"/>
  <c r="D17" i="207"/>
  <c r="D19" i="501"/>
  <c r="D17" i="205"/>
  <c r="D17" i="509"/>
  <c r="D17" i="507"/>
  <c r="D17" i="226"/>
  <c r="D17" i="505"/>
  <c r="D25" i="502"/>
  <c r="D17" i="486"/>
  <c r="D17" i="491"/>
  <c r="D19" i="499"/>
  <c r="D17" i="496"/>
  <c r="D17" i="493"/>
  <c r="D17" i="487"/>
  <c r="D17" i="489"/>
  <c r="D17" i="498"/>
  <c r="D17" i="497"/>
  <c r="D17" i="485"/>
  <c r="D17" i="492"/>
  <c r="D17" i="488"/>
  <c r="D17" i="382"/>
  <c r="D17" i="494"/>
  <c r="D17" i="381"/>
  <c r="D17" i="495"/>
  <c r="D17" i="206"/>
  <c r="D18" i="472"/>
  <c r="D18" i="440"/>
  <c r="D18" i="434"/>
  <c r="D18" i="421"/>
  <c r="D18" i="419"/>
  <c r="D19" i="470"/>
  <c r="D18" i="468"/>
  <c r="D18" i="467"/>
  <c r="D19" i="448"/>
  <c r="D19" i="442"/>
  <c r="D18" i="439"/>
  <c r="D18" i="449"/>
  <c r="D18" i="460"/>
  <c r="D18" i="451"/>
  <c r="D18" i="474"/>
  <c r="D18" i="466"/>
  <c r="D18" i="456"/>
  <c r="D18" i="453"/>
  <c r="D18" i="473"/>
  <c r="D19" i="469"/>
  <c r="D18" i="424"/>
  <c r="D19" i="405"/>
  <c r="D19" i="445"/>
  <c r="D19" i="441"/>
  <c r="D19" i="409"/>
  <c r="D18" i="403"/>
  <c r="D18" i="443"/>
  <c r="D19" i="410"/>
  <c r="D18" i="407"/>
  <c r="D18" i="463"/>
  <c r="D18" i="432"/>
  <c r="D18" i="429"/>
  <c r="D18" i="471"/>
  <c r="D18" i="464"/>
  <c r="D18" i="454"/>
  <c r="D18" i="435"/>
  <c r="D18" i="428"/>
  <c r="D18" i="465"/>
  <c r="D18" i="444"/>
  <c r="D18" i="427"/>
  <c r="D18" i="422"/>
  <c r="D18" i="462"/>
  <c r="D19" i="438"/>
  <c r="D18" i="433"/>
  <c r="D18" i="401"/>
  <c r="D18" i="436"/>
  <c r="D19" i="269"/>
  <c r="D19" i="265"/>
  <c r="D18" i="459"/>
  <c r="D18" i="450"/>
  <c r="D18" i="303"/>
  <c r="D19" i="437"/>
  <c r="D18" i="420"/>
  <c r="D18" i="417"/>
  <c r="D19" i="415"/>
  <c r="D19" i="414"/>
  <c r="D18" i="313"/>
  <c r="D18" i="298"/>
  <c r="D18" i="273"/>
  <c r="D19" i="261"/>
  <c r="D18" i="431"/>
  <c r="D18" i="423"/>
  <c r="D18" i="455"/>
  <c r="D18" i="411"/>
  <c r="D18" i="412"/>
  <c r="D18" i="452"/>
  <c r="D19" i="447"/>
  <c r="D19" i="446"/>
  <c r="D18" i="430"/>
  <c r="D19" i="416"/>
  <c r="D19" i="413"/>
  <c r="D18" i="283"/>
  <c r="D18" i="318"/>
  <c r="D18" i="398"/>
  <c r="D18" i="418"/>
  <c r="D18" i="289"/>
  <c r="D18" i="461"/>
  <c r="D20" i="401"/>
  <c r="D26" i="382"/>
  <c r="D22" i="383"/>
  <c r="D26" i="206"/>
  <c r="D26" i="381"/>
  <c r="D19" i="206"/>
  <c r="D19" i="381"/>
  <c r="D20" i="381"/>
  <c r="D20" i="206"/>
  <c r="G40" i="318" l="1"/>
  <c r="H36" i="318"/>
  <c r="I36" i="318" s="1"/>
  <c r="E36" i="318"/>
  <c r="C36" i="318"/>
  <c r="B36" i="318"/>
  <c r="H35" i="318"/>
  <c r="I35" i="318" s="1"/>
  <c r="E35" i="318"/>
  <c r="C35" i="318"/>
  <c r="B35" i="318"/>
  <c r="H34" i="318"/>
  <c r="I34" i="318" s="1"/>
  <c r="E34" i="318"/>
  <c r="C34" i="318"/>
  <c r="B34" i="318"/>
  <c r="H33" i="318"/>
  <c r="I33" i="318" s="1"/>
  <c r="E33" i="318"/>
  <c r="D33" i="318"/>
  <c r="C33" i="318"/>
  <c r="B33" i="318"/>
  <c r="H19" i="318"/>
  <c r="G19" i="318"/>
  <c r="E19" i="318"/>
  <c r="D19" i="318"/>
  <c r="C19" i="318"/>
  <c r="B19" i="318"/>
  <c r="G18" i="318"/>
  <c r="H17" i="318"/>
  <c r="G17" i="318"/>
  <c r="E17" i="318"/>
  <c r="C17" i="318"/>
  <c r="B17" i="318"/>
  <c r="H16" i="318"/>
  <c r="I16" i="318" s="1"/>
  <c r="F16" i="318"/>
  <c r="E16" i="318"/>
  <c r="C16" i="318"/>
  <c r="B16" i="318"/>
  <c r="G40" i="313"/>
  <c r="H36" i="313"/>
  <c r="I36" i="313" s="1"/>
  <c r="E36" i="313"/>
  <c r="C36" i="313"/>
  <c r="B36" i="313"/>
  <c r="H35" i="313"/>
  <c r="I35" i="313" s="1"/>
  <c r="E35" i="313"/>
  <c r="C35" i="313"/>
  <c r="B35" i="313"/>
  <c r="H34" i="313"/>
  <c r="I34" i="313" s="1"/>
  <c r="E34" i="313"/>
  <c r="C34" i="313"/>
  <c r="B34" i="313"/>
  <c r="H33" i="313"/>
  <c r="I33" i="313" s="1"/>
  <c r="E33" i="313"/>
  <c r="D33" i="313"/>
  <c r="C33" i="313"/>
  <c r="B33" i="313"/>
  <c r="H20" i="313"/>
  <c r="I20" i="313" s="1"/>
  <c r="E20" i="313"/>
  <c r="C20" i="313"/>
  <c r="B20" i="313"/>
  <c r="H19" i="313"/>
  <c r="G19" i="313"/>
  <c r="E19" i="313"/>
  <c r="C19" i="313"/>
  <c r="B19" i="313"/>
  <c r="G18" i="313"/>
  <c r="H17" i="313"/>
  <c r="G17" i="313"/>
  <c r="E17" i="313"/>
  <c r="C17" i="313"/>
  <c r="B17" i="313"/>
  <c r="H16" i="313"/>
  <c r="I16" i="313" s="1"/>
  <c r="F16" i="313"/>
  <c r="E16" i="313"/>
  <c r="C16" i="313"/>
  <c r="B16" i="313"/>
  <c r="I17" i="318" l="1"/>
  <c r="I18" i="318"/>
  <c r="I19" i="313"/>
  <c r="I17" i="313"/>
  <c r="G26" i="313"/>
  <c r="J16" i="318"/>
  <c r="J16" i="313"/>
  <c r="G26" i="318"/>
  <c r="I19" i="318"/>
  <c r="I18" i="313"/>
  <c r="G40" i="303" l="1"/>
  <c r="H36" i="303"/>
  <c r="I36" i="303" s="1"/>
  <c r="E36" i="303"/>
  <c r="C36" i="303"/>
  <c r="B36" i="303"/>
  <c r="H35" i="303"/>
  <c r="E35" i="303"/>
  <c r="C35" i="303"/>
  <c r="B35" i="303"/>
  <c r="H34" i="303"/>
  <c r="I34" i="303" s="1"/>
  <c r="E34" i="303"/>
  <c r="C34" i="303"/>
  <c r="B34" i="303"/>
  <c r="H33" i="303"/>
  <c r="I33" i="303" s="1"/>
  <c r="E33" i="303"/>
  <c r="D33" i="303"/>
  <c r="C33" i="303"/>
  <c r="B33" i="303"/>
  <c r="H21" i="303"/>
  <c r="I21" i="303" s="1"/>
  <c r="E21" i="303"/>
  <c r="D21" i="303"/>
  <c r="C21" i="303"/>
  <c r="B21" i="303"/>
  <c r="H20" i="303"/>
  <c r="E20" i="303"/>
  <c r="C20" i="303"/>
  <c r="B20" i="303"/>
  <c r="H19" i="303"/>
  <c r="E19" i="303"/>
  <c r="C19" i="303"/>
  <c r="B19" i="303"/>
  <c r="G18" i="303"/>
  <c r="H17" i="303"/>
  <c r="G17" i="303"/>
  <c r="E17" i="303"/>
  <c r="C17" i="303"/>
  <c r="B17" i="303"/>
  <c r="H16" i="303"/>
  <c r="I16" i="303" s="1"/>
  <c r="F16" i="303"/>
  <c r="E16" i="303"/>
  <c r="C16" i="303"/>
  <c r="B16" i="303"/>
  <c r="G40" i="298"/>
  <c r="H36" i="298"/>
  <c r="I36" i="298" s="1"/>
  <c r="E36" i="298"/>
  <c r="C36" i="298"/>
  <c r="B36" i="298"/>
  <c r="H35" i="298"/>
  <c r="I35" i="298" s="1"/>
  <c r="E35" i="298"/>
  <c r="C35" i="298"/>
  <c r="B35" i="298"/>
  <c r="H34" i="298"/>
  <c r="I34" i="298" s="1"/>
  <c r="E34" i="298"/>
  <c r="C34" i="298"/>
  <c r="B34" i="298"/>
  <c r="H33" i="298"/>
  <c r="I33" i="298" s="1"/>
  <c r="E33" i="298"/>
  <c r="D33" i="298"/>
  <c r="C33" i="298"/>
  <c r="B33" i="298"/>
  <c r="H21" i="298"/>
  <c r="I21" i="298" s="1"/>
  <c r="E21" i="298"/>
  <c r="D21" i="298"/>
  <c r="C21" i="298"/>
  <c r="B21" i="298"/>
  <c r="H20" i="298"/>
  <c r="E20" i="298"/>
  <c r="C20" i="298"/>
  <c r="B20" i="298"/>
  <c r="H19" i="298"/>
  <c r="E19" i="298"/>
  <c r="C19" i="298"/>
  <c r="B19" i="298"/>
  <c r="G18" i="298"/>
  <c r="H17" i="298"/>
  <c r="G17" i="298"/>
  <c r="E17" i="298"/>
  <c r="C17" i="298"/>
  <c r="B17" i="298"/>
  <c r="H16" i="298"/>
  <c r="I16" i="298" s="1"/>
  <c r="F16" i="298"/>
  <c r="E16" i="298"/>
  <c r="C16" i="298"/>
  <c r="B16" i="298"/>
  <c r="I18" i="298" l="1"/>
  <c r="I17" i="298"/>
  <c r="I19" i="303"/>
  <c r="J16" i="303"/>
  <c r="G20" i="303"/>
  <c r="I20" i="303" s="1"/>
  <c r="J16" i="298"/>
  <c r="I17" i="303"/>
  <c r="I18" i="303"/>
  <c r="G20" i="298"/>
  <c r="I20" i="298" s="1"/>
  <c r="I19" i="298"/>
  <c r="G26" i="303" l="1"/>
  <c r="G26" i="298"/>
  <c r="G40" i="289" l="1"/>
  <c r="H36" i="289"/>
  <c r="I36" i="289" s="1"/>
  <c r="E36" i="289"/>
  <c r="C36" i="289"/>
  <c r="B36" i="289"/>
  <c r="H35" i="289"/>
  <c r="I35" i="289" s="1"/>
  <c r="E35" i="289"/>
  <c r="C35" i="289"/>
  <c r="B35" i="289"/>
  <c r="H34" i="289"/>
  <c r="I34" i="289" s="1"/>
  <c r="E34" i="289"/>
  <c r="C34" i="289"/>
  <c r="B34" i="289"/>
  <c r="H33" i="289"/>
  <c r="I33" i="289" s="1"/>
  <c r="E33" i="289"/>
  <c r="D33" i="289"/>
  <c r="C33" i="289"/>
  <c r="B33" i="289"/>
  <c r="G18" i="289"/>
  <c r="H17" i="289"/>
  <c r="G17" i="289"/>
  <c r="E17" i="289"/>
  <c r="C17" i="289"/>
  <c r="B17" i="289"/>
  <c r="H16" i="289"/>
  <c r="I16" i="289" s="1"/>
  <c r="E16" i="289"/>
  <c r="C16" i="289"/>
  <c r="B16" i="289"/>
  <c r="G40" i="283"/>
  <c r="H36" i="283"/>
  <c r="I36" i="283" s="1"/>
  <c r="E36" i="283"/>
  <c r="C36" i="283"/>
  <c r="B36" i="283"/>
  <c r="H35" i="283"/>
  <c r="I35" i="283" s="1"/>
  <c r="E35" i="283"/>
  <c r="C35" i="283"/>
  <c r="B35" i="283"/>
  <c r="H34" i="283"/>
  <c r="I34" i="283" s="1"/>
  <c r="E34" i="283"/>
  <c r="C34" i="283"/>
  <c r="B34" i="283"/>
  <c r="H33" i="283"/>
  <c r="I33" i="283" s="1"/>
  <c r="E33" i="283"/>
  <c r="D33" i="283"/>
  <c r="C33" i="283"/>
  <c r="B33" i="283"/>
  <c r="H19" i="283"/>
  <c r="G19" i="283"/>
  <c r="E19" i="283"/>
  <c r="C19" i="283"/>
  <c r="B19" i="283"/>
  <c r="G18" i="283"/>
  <c r="H17" i="283"/>
  <c r="G17" i="283"/>
  <c r="E17" i="283"/>
  <c r="C17" i="283"/>
  <c r="B17" i="283"/>
  <c r="H16" i="283"/>
  <c r="I16" i="283" s="1"/>
  <c r="E16" i="283"/>
  <c r="C16" i="283"/>
  <c r="B16" i="283"/>
  <c r="I18" i="289" l="1"/>
  <c r="I19" i="283"/>
  <c r="I18" i="283"/>
  <c r="I17" i="289"/>
  <c r="I17" i="283"/>
  <c r="G26" i="289"/>
  <c r="G26" i="283"/>
  <c r="G40" i="273"/>
  <c r="H36" i="273"/>
  <c r="I36" i="273" s="1"/>
  <c r="E36" i="273"/>
  <c r="C36" i="273"/>
  <c r="B36" i="273"/>
  <c r="H35" i="273"/>
  <c r="I35" i="273" s="1"/>
  <c r="E35" i="273"/>
  <c r="C35" i="273"/>
  <c r="B35" i="273"/>
  <c r="H34" i="273"/>
  <c r="I34" i="273" s="1"/>
  <c r="E34" i="273"/>
  <c r="C34" i="273"/>
  <c r="B34" i="273"/>
  <c r="H33" i="273"/>
  <c r="I33" i="273" s="1"/>
  <c r="E33" i="273"/>
  <c r="D33" i="273"/>
  <c r="C33" i="273"/>
  <c r="B33" i="273"/>
  <c r="H20" i="273"/>
  <c r="E20" i="273"/>
  <c r="C20" i="273"/>
  <c r="B20" i="273"/>
  <c r="H19" i="273"/>
  <c r="G19" i="273"/>
  <c r="E19" i="273"/>
  <c r="C19" i="273"/>
  <c r="B19" i="273"/>
  <c r="G18" i="273"/>
  <c r="H17" i="273"/>
  <c r="G17" i="273"/>
  <c r="E17" i="273"/>
  <c r="C17" i="273"/>
  <c r="B17" i="273"/>
  <c r="H16" i="273"/>
  <c r="I16" i="273" s="1"/>
  <c r="E16" i="273"/>
  <c r="C16" i="273"/>
  <c r="B16" i="273"/>
  <c r="I18" i="273" l="1"/>
  <c r="I19" i="273"/>
  <c r="G20" i="273"/>
  <c r="I20" i="273" s="1"/>
  <c r="I17" i="273"/>
  <c r="G40" i="269"/>
  <c r="H36" i="269"/>
  <c r="I36" i="269" s="1"/>
  <c r="E36" i="269"/>
  <c r="C36" i="269"/>
  <c r="B36" i="269"/>
  <c r="H35" i="269"/>
  <c r="I35" i="269" s="1"/>
  <c r="E35" i="269"/>
  <c r="C35" i="269"/>
  <c r="B35" i="269"/>
  <c r="I34" i="269"/>
  <c r="H20" i="269"/>
  <c r="G20" i="269"/>
  <c r="E20" i="269"/>
  <c r="C20" i="269"/>
  <c r="B20" i="269"/>
  <c r="G19" i="269"/>
  <c r="H18" i="269"/>
  <c r="G18" i="269"/>
  <c r="E18" i="269"/>
  <c r="D18" i="269"/>
  <c r="C18" i="269"/>
  <c r="B18" i="269"/>
  <c r="H17" i="269"/>
  <c r="G17" i="269"/>
  <c r="E17" i="269"/>
  <c r="C17" i="269"/>
  <c r="B17" i="269"/>
  <c r="H16" i="269"/>
  <c r="I16" i="269" s="1"/>
  <c r="E16" i="269"/>
  <c r="C16" i="269"/>
  <c r="B16" i="269"/>
  <c r="I20" i="269" l="1"/>
  <c r="I19" i="269"/>
  <c r="G26" i="273"/>
  <c r="I17" i="269"/>
  <c r="I18" i="269"/>
  <c r="G27" i="269"/>
  <c r="G40" i="265" l="1"/>
  <c r="H36" i="265"/>
  <c r="I36" i="265" s="1"/>
  <c r="E36" i="265"/>
  <c r="C36" i="265"/>
  <c r="B36" i="265"/>
  <c r="H35" i="265"/>
  <c r="I35" i="265" s="1"/>
  <c r="E35" i="265"/>
  <c r="C35" i="265"/>
  <c r="B35" i="265"/>
  <c r="H34" i="265"/>
  <c r="I34" i="265" s="1"/>
  <c r="E34" i="265"/>
  <c r="D34" i="265"/>
  <c r="C34" i="265"/>
  <c r="B34" i="265"/>
  <c r="H21" i="265"/>
  <c r="E21" i="265"/>
  <c r="C21" i="265"/>
  <c r="B21" i="265"/>
  <c r="H20" i="265"/>
  <c r="G20" i="265"/>
  <c r="G21" i="265" s="1"/>
  <c r="E20" i="265"/>
  <c r="C20" i="265"/>
  <c r="B20" i="265"/>
  <c r="G19" i="265"/>
  <c r="H18" i="265"/>
  <c r="G18" i="265"/>
  <c r="E18" i="265"/>
  <c r="D18" i="265"/>
  <c r="C18" i="265"/>
  <c r="B18" i="265"/>
  <c r="H17" i="265"/>
  <c r="G17" i="265"/>
  <c r="E17" i="265"/>
  <c r="C17" i="265"/>
  <c r="B17" i="265"/>
  <c r="H16" i="265"/>
  <c r="I16" i="265" s="1"/>
  <c r="E16" i="265"/>
  <c r="C16" i="265"/>
  <c r="B16" i="265"/>
  <c r="H208" i="1"/>
  <c r="K208" i="1" s="1"/>
  <c r="H207" i="1"/>
  <c r="K207" i="1" s="1"/>
  <c r="H206" i="1"/>
  <c r="K206" i="1" s="1"/>
  <c r="H205" i="1"/>
  <c r="K205" i="1" s="1"/>
  <c r="H204" i="1"/>
  <c r="K204" i="1" s="1"/>
  <c r="H203" i="1"/>
  <c r="K203" i="1" s="1"/>
  <c r="H202" i="1"/>
  <c r="K202" i="1" s="1"/>
  <c r="H201" i="1"/>
  <c r="H200" i="1"/>
  <c r="K200" i="1" s="1"/>
  <c r="H199" i="1"/>
  <c r="K199" i="1" s="1"/>
  <c r="H198" i="1"/>
  <c r="K198" i="1" s="1"/>
  <c r="H197" i="1"/>
  <c r="K197" i="1" s="1"/>
  <c r="K201" i="1" l="1"/>
  <c r="I21" i="265"/>
  <c r="I18" i="265"/>
  <c r="I17" i="265"/>
  <c r="I19" i="265"/>
  <c r="G27" i="265"/>
  <c r="I20" i="265"/>
  <c r="G19" i="261"/>
  <c r="I19" i="261" s="1"/>
  <c r="G38" i="261"/>
  <c r="H34" i="261"/>
  <c r="I34" i="261" s="1"/>
  <c r="E34" i="261"/>
  <c r="C34" i="261"/>
  <c r="B34" i="261"/>
  <c r="H33" i="261"/>
  <c r="I33" i="261" s="1"/>
  <c r="E33" i="261"/>
  <c r="C33" i="261"/>
  <c r="B33" i="261"/>
  <c r="H32" i="261"/>
  <c r="I32" i="261" s="1"/>
  <c r="E32" i="261"/>
  <c r="D32" i="261"/>
  <c r="C32" i="261"/>
  <c r="B32" i="261"/>
  <c r="H18" i="261"/>
  <c r="G18" i="261"/>
  <c r="E18" i="261"/>
  <c r="D18" i="261"/>
  <c r="C18" i="261"/>
  <c r="B18" i="261"/>
  <c r="H17" i="261"/>
  <c r="G17" i="261"/>
  <c r="E17" i="261"/>
  <c r="C17" i="261"/>
  <c r="B17" i="261"/>
  <c r="H16" i="261"/>
  <c r="I16" i="261" s="1"/>
  <c r="E16" i="261"/>
  <c r="C16" i="261"/>
  <c r="B16" i="261"/>
  <c r="I18" i="261" l="1"/>
  <c r="I17" i="261"/>
  <c r="G25" i="261"/>
  <c r="G23" i="216" l="1"/>
  <c r="H37" i="227" l="1"/>
  <c r="I37" i="227" s="1"/>
  <c r="E37" i="227"/>
  <c r="D37" i="227"/>
  <c r="C37" i="227"/>
  <c r="B37" i="227"/>
  <c r="H35" i="227"/>
  <c r="I35" i="227" s="1"/>
  <c r="E35" i="227"/>
  <c r="D35" i="227"/>
  <c r="C35" i="227"/>
  <c r="B35" i="227"/>
  <c r="I34" i="227"/>
  <c r="G40" i="227"/>
  <c r="H38" i="227"/>
  <c r="I38" i="227" s="1"/>
  <c r="E38" i="227"/>
  <c r="D38" i="227"/>
  <c r="C38" i="227"/>
  <c r="B38" i="227"/>
  <c r="H36" i="227"/>
  <c r="I36" i="227" s="1"/>
  <c r="E36" i="227"/>
  <c r="C36" i="227"/>
  <c r="B36" i="227"/>
  <c r="G33" i="226"/>
  <c r="H31" i="226"/>
  <c r="I31" i="226" s="1"/>
  <c r="E31" i="226"/>
  <c r="D31" i="226"/>
  <c r="C31" i="226"/>
  <c r="B31" i="226"/>
  <c r="H30" i="226"/>
  <c r="I30" i="226" s="1"/>
  <c r="E30" i="226"/>
  <c r="C30" i="226"/>
  <c r="B30" i="226"/>
  <c r="H29" i="226"/>
  <c r="I29" i="226" s="1"/>
  <c r="I22" i="226"/>
  <c r="H20" i="226"/>
  <c r="I20" i="226" s="1"/>
  <c r="E20" i="226"/>
  <c r="C20" i="226"/>
  <c r="B20" i="226"/>
  <c r="H19" i="226"/>
  <c r="I19" i="226" s="1"/>
  <c r="E19" i="226"/>
  <c r="C19" i="226"/>
  <c r="B19" i="226"/>
  <c r="I18" i="226"/>
  <c r="G24" i="226"/>
  <c r="H16" i="226"/>
  <c r="I16" i="226" s="1"/>
  <c r="E16" i="226"/>
  <c r="C16" i="226"/>
  <c r="B16" i="226"/>
  <c r="I16" i="227" l="1"/>
  <c r="I17" i="226"/>
  <c r="G28" i="227" l="1"/>
  <c r="H19" i="217" l="1"/>
  <c r="I19" i="217" s="1"/>
  <c r="E19" i="217"/>
  <c r="C19" i="217"/>
  <c r="B19" i="217"/>
  <c r="G37" i="217"/>
  <c r="H35" i="217"/>
  <c r="I35" i="217" s="1"/>
  <c r="E35" i="217"/>
  <c r="D35" i="217"/>
  <c r="C35" i="217"/>
  <c r="B35" i="217"/>
  <c r="H34" i="217"/>
  <c r="I34" i="217" s="1"/>
  <c r="E34" i="217"/>
  <c r="C34" i="217"/>
  <c r="B34" i="217"/>
  <c r="H33" i="217"/>
  <c r="I33" i="217" s="1"/>
  <c r="E33" i="217"/>
  <c r="D33" i="217"/>
  <c r="C33" i="217"/>
  <c r="B33" i="217"/>
  <c r="H32" i="217"/>
  <c r="I32" i="217" s="1"/>
  <c r="E32" i="217"/>
  <c r="C32" i="217"/>
  <c r="B32" i="217"/>
  <c r="H31" i="217"/>
  <c r="I31" i="217" s="1"/>
  <c r="E31" i="217"/>
  <c r="C31" i="217"/>
  <c r="B31" i="217"/>
  <c r="G26" i="217"/>
  <c r="H23" i="217"/>
  <c r="I23" i="217" s="1"/>
  <c r="E23" i="217"/>
  <c r="D23" i="217"/>
  <c r="C23" i="217"/>
  <c r="B23" i="217"/>
  <c r="H22" i="217"/>
  <c r="I22" i="217" s="1"/>
  <c r="E22" i="217"/>
  <c r="D22" i="217"/>
  <c r="C22" i="217"/>
  <c r="B22" i="217"/>
  <c r="H21" i="217"/>
  <c r="I21" i="217" s="1"/>
  <c r="E21" i="217"/>
  <c r="C21" i="217"/>
  <c r="B21" i="217"/>
  <c r="H20" i="217"/>
  <c r="I20" i="217" s="1"/>
  <c r="E20" i="217"/>
  <c r="C20" i="217"/>
  <c r="B20" i="217"/>
  <c r="H18" i="217"/>
  <c r="I18" i="217" s="1"/>
  <c r="C18" i="217"/>
  <c r="B18" i="217"/>
  <c r="H21" i="216"/>
  <c r="I21" i="216" s="1"/>
  <c r="E21" i="216"/>
  <c r="D21" i="216"/>
  <c r="C21" i="216"/>
  <c r="B21" i="216"/>
  <c r="H20" i="216"/>
  <c r="I20" i="216" s="1"/>
  <c r="E20" i="216"/>
  <c r="C20" i="216"/>
  <c r="B20" i="216"/>
  <c r="H22" i="216"/>
  <c r="I22" i="216" s="1"/>
  <c r="E22" i="216"/>
  <c r="D22" i="216"/>
  <c r="C22" i="216"/>
  <c r="B22" i="216"/>
  <c r="H18" i="216"/>
  <c r="I18" i="216" s="1"/>
  <c r="C18" i="216"/>
  <c r="B18" i="216"/>
  <c r="H17" i="216"/>
  <c r="I17" i="216" s="1"/>
  <c r="E17" i="216"/>
  <c r="C17" i="216"/>
  <c r="B17" i="216"/>
  <c r="H19" i="216"/>
  <c r="I19" i="216" s="1"/>
  <c r="E19" i="216"/>
  <c r="C19" i="216"/>
  <c r="B19" i="216"/>
  <c r="I16" i="216"/>
  <c r="G36" i="216"/>
  <c r="H34" i="216"/>
  <c r="I34" i="216" s="1"/>
  <c r="E34" i="216"/>
  <c r="D34" i="216"/>
  <c r="C34" i="216"/>
  <c r="B34" i="216"/>
  <c r="H33" i="216"/>
  <c r="I33" i="216" s="1"/>
  <c r="E33" i="216"/>
  <c r="C33" i="216"/>
  <c r="B33" i="216"/>
  <c r="H32" i="216"/>
  <c r="I32" i="216" s="1"/>
  <c r="E32" i="216"/>
  <c r="D32" i="216"/>
  <c r="C32" i="216"/>
  <c r="B32" i="216"/>
  <c r="H31" i="216"/>
  <c r="I31" i="216" s="1"/>
  <c r="E31" i="216"/>
  <c r="C31" i="216"/>
  <c r="B31" i="216"/>
  <c r="H30" i="216"/>
  <c r="I30" i="216" s="1"/>
  <c r="E30" i="216"/>
  <c r="C30" i="216"/>
  <c r="B30" i="216"/>
  <c r="G25" i="216"/>
  <c r="I24" i="217" l="1"/>
  <c r="I23" i="216"/>
  <c r="I20" i="206" l="1"/>
  <c r="I19" i="206"/>
  <c r="I22" i="206"/>
  <c r="E146" i="1"/>
  <c r="F101" i="107"/>
  <c r="G101" i="107" s="1"/>
  <c r="C101" i="107"/>
  <c r="B101" i="107"/>
  <c r="G100" i="107"/>
  <c r="F99" i="107"/>
  <c r="G99" i="107" s="1"/>
  <c r="C99" i="107"/>
  <c r="B99" i="107"/>
  <c r="F98" i="107"/>
  <c r="G98" i="107" s="1"/>
  <c r="C98" i="107"/>
  <c r="B98" i="107"/>
  <c r="F97" i="107"/>
  <c r="G97" i="107" s="1"/>
  <c r="F96" i="107"/>
  <c r="B97" i="107"/>
  <c r="C97" i="107"/>
  <c r="C96" i="107"/>
  <c r="B96" i="107"/>
  <c r="F95" i="107"/>
  <c r="C95" i="107"/>
  <c r="B95" i="107"/>
  <c r="F68" i="107"/>
  <c r="G68" i="107" s="1"/>
  <c r="C68" i="107"/>
  <c r="B68" i="107"/>
  <c r="F66" i="107"/>
  <c r="G66" i="107" s="1"/>
  <c r="F67" i="107"/>
  <c r="B67" i="107"/>
  <c r="C67" i="107"/>
  <c r="C66" i="107"/>
  <c r="B66" i="107"/>
  <c r="F65" i="107"/>
  <c r="G65" i="107" s="1"/>
  <c r="C65" i="107"/>
  <c r="B65" i="107"/>
  <c r="F64" i="107"/>
  <c r="C64" i="107"/>
  <c r="B64" i="107"/>
  <c r="H16" i="206"/>
  <c r="C16" i="206"/>
  <c r="B16" i="206"/>
  <c r="G17" i="207" l="1"/>
  <c r="H30" i="207"/>
  <c r="I30" i="207" s="1"/>
  <c r="E30" i="207"/>
  <c r="D30" i="207"/>
  <c r="C30" i="207"/>
  <c r="B30" i="207"/>
  <c r="H29" i="207"/>
  <c r="I29" i="207" s="1"/>
  <c r="E29" i="207"/>
  <c r="C29" i="207"/>
  <c r="B29" i="207"/>
  <c r="H28" i="207"/>
  <c r="I28" i="207" s="1"/>
  <c r="G38" i="208" l="1"/>
  <c r="H36" i="208"/>
  <c r="I36" i="208" s="1"/>
  <c r="E36" i="208"/>
  <c r="D36" i="208"/>
  <c r="C36" i="208"/>
  <c r="B36" i="208"/>
  <c r="H35" i="208"/>
  <c r="I35" i="208" s="1"/>
  <c r="E35" i="208"/>
  <c r="C35" i="208"/>
  <c r="B35" i="208"/>
  <c r="H34" i="208"/>
  <c r="I34" i="208" s="1"/>
  <c r="E34" i="208"/>
  <c r="C34" i="208"/>
  <c r="B34" i="208"/>
  <c r="H33" i="208"/>
  <c r="I33" i="208" s="1"/>
  <c r="E33" i="208"/>
  <c r="D33" i="208"/>
  <c r="C33" i="208"/>
  <c r="B33" i="208"/>
  <c r="G26" i="208"/>
  <c r="I16" i="208"/>
  <c r="G35" i="207"/>
  <c r="I17" i="207"/>
  <c r="H16" i="207"/>
  <c r="I16" i="207" s="1"/>
  <c r="H16" i="205"/>
  <c r="I16" i="205" s="1"/>
  <c r="E16" i="205"/>
  <c r="C16" i="205"/>
  <c r="B16" i="205"/>
  <c r="G41" i="206"/>
  <c r="G30" i="206"/>
  <c r="I21" i="206"/>
  <c r="H18" i="206"/>
  <c r="I18" i="206" s="1"/>
  <c r="H17" i="206"/>
  <c r="I17" i="206" s="1"/>
  <c r="I16" i="206"/>
  <c r="G38" i="205"/>
  <c r="H36" i="205"/>
  <c r="I36" i="205" s="1"/>
  <c r="E36" i="205"/>
  <c r="D36" i="205"/>
  <c r="C36" i="205"/>
  <c r="B36" i="205"/>
  <c r="H35" i="205"/>
  <c r="I35" i="205" s="1"/>
  <c r="E35" i="205"/>
  <c r="C35" i="205"/>
  <c r="B35" i="205"/>
  <c r="H34" i="205"/>
  <c r="I34" i="205" s="1"/>
  <c r="E34" i="205"/>
  <c r="C34" i="205"/>
  <c r="B34" i="205"/>
  <c r="H32" i="205"/>
  <c r="I32" i="205" s="1"/>
  <c r="E32" i="205"/>
  <c r="C32" i="205"/>
  <c r="B32" i="205"/>
  <c r="I17" i="205"/>
  <c r="G96" i="107"/>
  <c r="G95" i="107"/>
  <c r="O67" i="107"/>
  <c r="L67" i="107"/>
  <c r="K67" i="107"/>
  <c r="O66" i="107"/>
  <c r="L66" i="107"/>
  <c r="K66" i="107"/>
  <c r="O65" i="107"/>
  <c r="P65" i="107" s="1"/>
  <c r="L65" i="107"/>
  <c r="K65" i="107"/>
  <c r="O64" i="107"/>
  <c r="P64" i="107" s="1"/>
  <c r="L64" i="107"/>
  <c r="K64" i="107"/>
  <c r="G23" i="207" l="1"/>
  <c r="G26" i="205"/>
  <c r="H91" i="1" l="1"/>
  <c r="H63" i="1"/>
  <c r="H58" i="1"/>
  <c r="H129" i="1"/>
  <c r="K106" i="1"/>
  <c r="H100" i="1"/>
  <c r="H116" i="1"/>
  <c r="H101" i="1"/>
  <c r="Q65" i="107"/>
  <c r="D19" i="384"/>
  <c r="D24" i="382"/>
  <c r="H121" i="1"/>
  <c r="D20" i="384"/>
  <c r="K35" i="1"/>
  <c r="F19" i="529" l="1"/>
  <c r="J19" i="529" s="1"/>
  <c r="F22" i="527"/>
  <c r="J22" i="527" s="1"/>
  <c r="D19" i="503"/>
  <c r="D22" i="501"/>
  <c r="D19" i="504"/>
  <c r="D19" i="502"/>
  <c r="D22" i="500"/>
  <c r="D22" i="488"/>
  <c r="D22" i="496"/>
  <c r="D22" i="487"/>
  <c r="D22" i="499"/>
  <c r="D22" i="495"/>
  <c r="D22" i="498"/>
  <c r="D22" i="489"/>
  <c r="D22" i="497"/>
  <c r="D22" i="486"/>
  <c r="D17" i="500"/>
  <c r="D17" i="501"/>
  <c r="D17" i="499"/>
  <c r="F19" i="508"/>
  <c r="J19" i="508" s="1"/>
  <c r="F19" i="436"/>
  <c r="J19" i="436" s="1"/>
  <c r="F22" i="470"/>
  <c r="J22" i="470" s="1"/>
  <c r="F19" i="468"/>
  <c r="J19" i="468" s="1"/>
  <c r="F19" i="467"/>
  <c r="J19" i="467" s="1"/>
  <c r="F22" i="437"/>
  <c r="J22" i="437" s="1"/>
  <c r="F22" i="438"/>
  <c r="J22" i="438" s="1"/>
  <c r="F19" i="435"/>
  <c r="J19" i="435" s="1"/>
  <c r="F22" i="405"/>
  <c r="J22" i="405" s="1"/>
  <c r="F22" i="469"/>
  <c r="J22" i="469" s="1"/>
  <c r="D20" i="502"/>
  <c r="D20" i="503"/>
  <c r="D20" i="504"/>
  <c r="D23" i="488"/>
  <c r="D23" i="487"/>
  <c r="D23" i="495"/>
  <c r="D23" i="498"/>
  <c r="D23" i="497"/>
  <c r="D23" i="496"/>
  <c r="D23" i="489"/>
  <c r="D23" i="486"/>
  <c r="D20" i="478"/>
  <c r="D20" i="479"/>
  <c r="D20" i="482"/>
  <c r="D20" i="483"/>
  <c r="D20" i="480"/>
  <c r="D20" i="484"/>
  <c r="D20" i="481"/>
  <c r="D20" i="477"/>
  <c r="D20" i="475"/>
  <c r="D25" i="382"/>
  <c r="D19" i="383"/>
  <c r="D24" i="206"/>
  <c r="D24" i="381"/>
  <c r="D25" i="381"/>
  <c r="D25" i="206"/>
  <c r="D20" i="313"/>
  <c r="D20" i="303"/>
  <c r="D20" i="298"/>
  <c r="F19" i="318"/>
  <c r="J19" i="318" s="1"/>
  <c r="D19" i="217"/>
  <c r="K135" i="1"/>
  <c r="D20" i="226"/>
  <c r="D19" i="216"/>
  <c r="D20" i="217"/>
  <c r="D17" i="216"/>
  <c r="K100" i="1"/>
  <c r="H36" i="1"/>
  <c r="K175" i="1"/>
  <c r="K174" i="1"/>
  <c r="F32" i="512" s="1"/>
  <c r="J32" i="512" s="1"/>
  <c r="H43" i="1"/>
  <c r="H39" i="1"/>
  <c r="F35" i="1"/>
  <c r="H38" i="1"/>
  <c r="H37" i="1"/>
  <c r="F33" i="529" l="1"/>
  <c r="J33" i="529" s="1"/>
  <c r="F33" i="528"/>
  <c r="J33" i="528" s="1"/>
  <c r="F33" i="527"/>
  <c r="J33" i="527" s="1"/>
  <c r="F33" i="523"/>
  <c r="J33" i="523" s="1"/>
  <c r="F33" i="526"/>
  <c r="J33" i="526" s="1"/>
  <c r="F33" i="525"/>
  <c r="J33" i="525" s="1"/>
  <c r="F33" i="524"/>
  <c r="J33" i="524" s="1"/>
  <c r="F33" i="522"/>
  <c r="J33" i="522" s="1"/>
  <c r="F33" i="521"/>
  <c r="J33" i="521" s="1"/>
  <c r="F33" i="520"/>
  <c r="J33" i="520" s="1"/>
  <c r="F33" i="519"/>
  <c r="J33" i="519" s="1"/>
  <c r="F34" i="518"/>
  <c r="J34" i="518" s="1"/>
  <c r="F34" i="517"/>
  <c r="J34" i="517" s="1"/>
  <c r="F33" i="516"/>
  <c r="J33" i="516" s="1"/>
  <c r="F33" i="515"/>
  <c r="J33" i="515" s="1"/>
  <c r="F32" i="514"/>
  <c r="J32" i="514" s="1"/>
  <c r="F32" i="513"/>
  <c r="J32" i="513" s="1"/>
  <c r="D17" i="511"/>
  <c r="D17" i="512"/>
  <c r="F32" i="511"/>
  <c r="J32" i="511" s="1"/>
  <c r="F34" i="269"/>
  <c r="J34" i="269" s="1"/>
  <c r="K39" i="1"/>
  <c r="D23" i="493"/>
  <c r="D23" i="491"/>
  <c r="D23" i="494"/>
  <c r="D23" i="492"/>
  <c r="D17" i="477"/>
  <c r="D17" i="478"/>
  <c r="D17" i="475"/>
  <c r="D24" i="502"/>
  <c r="D21" i="501"/>
  <c r="D21" i="500"/>
  <c r="D21" i="499"/>
  <c r="D17" i="438"/>
  <c r="D17" i="470"/>
  <c r="D17" i="448"/>
  <c r="D17" i="442"/>
  <c r="D17" i="441"/>
  <c r="D19" i="474"/>
  <c r="D19" i="473"/>
  <c r="D17" i="446"/>
  <c r="D17" i="469"/>
  <c r="D17" i="416"/>
  <c r="D17" i="445"/>
  <c r="D17" i="405"/>
  <c r="D17" i="409"/>
  <c r="D17" i="410"/>
  <c r="D17" i="437"/>
  <c r="D17" i="415"/>
  <c r="D17" i="414"/>
  <c r="D17" i="447"/>
  <c r="D17" i="413"/>
  <c r="D18" i="489"/>
  <c r="D18" i="497"/>
  <c r="D18" i="496"/>
  <c r="D18" i="488"/>
  <c r="D18" i="498"/>
  <c r="D18" i="495"/>
  <c r="D18" i="487"/>
  <c r="D18" i="486"/>
  <c r="D23" i="485"/>
  <c r="D17" i="452"/>
  <c r="D17" i="432"/>
  <c r="D17" i="431"/>
  <c r="D17" i="430"/>
  <c r="D17" i="418"/>
  <c r="D17" i="466"/>
  <c r="D17" i="456"/>
  <c r="D17" i="453"/>
  <c r="D17" i="433"/>
  <c r="D17" i="429"/>
  <c r="D21" i="474"/>
  <c r="D17" i="459"/>
  <c r="D21" i="473"/>
  <c r="D17" i="465"/>
  <c r="D17" i="464"/>
  <c r="D17" i="463"/>
  <c r="D17" i="462"/>
  <c r="D17" i="461"/>
  <c r="D17" i="427"/>
  <c r="D17" i="422"/>
  <c r="D17" i="449"/>
  <c r="D17" i="434"/>
  <c r="D17" i="412"/>
  <c r="D17" i="468"/>
  <c r="D17" i="419"/>
  <c r="D17" i="472"/>
  <c r="D17" i="455"/>
  <c r="D17" i="436"/>
  <c r="D17" i="423"/>
  <c r="D17" i="411"/>
  <c r="D17" i="450"/>
  <c r="D17" i="420"/>
  <c r="D17" i="454"/>
  <c r="D17" i="443"/>
  <c r="D17" i="467"/>
  <c r="D17" i="417"/>
  <c r="D17" i="424"/>
  <c r="D17" i="421"/>
  <c r="D17" i="440"/>
  <c r="D17" i="451"/>
  <c r="D17" i="471"/>
  <c r="D17" i="460"/>
  <c r="D17" i="435"/>
  <c r="D17" i="439"/>
  <c r="D17" i="428"/>
  <c r="D17" i="444"/>
  <c r="F33" i="450"/>
  <c r="J33" i="450" s="1"/>
  <c r="F33" i="432"/>
  <c r="J33" i="432" s="1"/>
  <c r="F33" i="452"/>
  <c r="J33" i="452" s="1"/>
  <c r="F33" i="430"/>
  <c r="J33" i="430" s="1"/>
  <c r="F33" i="428"/>
  <c r="J33" i="428" s="1"/>
  <c r="F33" i="456"/>
  <c r="J33" i="456" s="1"/>
  <c r="F32" i="442"/>
  <c r="J32" i="442" s="1"/>
  <c r="F33" i="472"/>
  <c r="J33" i="472" s="1"/>
  <c r="F33" i="460"/>
  <c r="J33" i="460" s="1"/>
  <c r="F33" i="464"/>
  <c r="J33" i="464" s="1"/>
  <c r="F33" i="462"/>
  <c r="J33" i="462" s="1"/>
  <c r="F33" i="418"/>
  <c r="J33" i="418" s="1"/>
  <c r="F33" i="466"/>
  <c r="J33" i="466" s="1"/>
  <c r="F33" i="454"/>
  <c r="J33" i="454" s="1"/>
  <c r="F33" i="438"/>
  <c r="J33" i="438" s="1"/>
  <c r="F33" i="422"/>
  <c r="J33" i="422" s="1"/>
  <c r="F32" i="410"/>
  <c r="J32" i="410" s="1"/>
  <c r="F33" i="444"/>
  <c r="J33" i="444" s="1"/>
  <c r="F33" i="470"/>
  <c r="J33" i="470" s="1"/>
  <c r="F33" i="436"/>
  <c r="J33" i="436" s="1"/>
  <c r="F33" i="434"/>
  <c r="J33" i="434" s="1"/>
  <c r="F34" i="414"/>
  <c r="J34" i="414" s="1"/>
  <c r="F33" i="412"/>
  <c r="J33" i="412" s="1"/>
  <c r="F33" i="420"/>
  <c r="J33" i="420" s="1"/>
  <c r="F34" i="448"/>
  <c r="J34" i="448" s="1"/>
  <c r="F34" i="446"/>
  <c r="J34" i="446" s="1"/>
  <c r="F33" i="440"/>
  <c r="J33" i="440" s="1"/>
  <c r="F34" i="416"/>
  <c r="J34" i="416" s="1"/>
  <c r="F33" i="468"/>
  <c r="J33" i="468" s="1"/>
  <c r="F33" i="424"/>
  <c r="J33" i="424" s="1"/>
  <c r="F42" i="502"/>
  <c r="J42" i="502" s="1"/>
  <c r="F42" i="504"/>
  <c r="J42" i="504" s="1"/>
  <c r="F42" i="501"/>
  <c r="J42" i="501" s="1"/>
  <c r="F42" i="500"/>
  <c r="J42" i="500" s="1"/>
  <c r="F42" i="503"/>
  <c r="J42" i="503" s="1"/>
  <c r="F37" i="491"/>
  <c r="J37" i="491" s="1"/>
  <c r="F37" i="494"/>
  <c r="J37" i="494" s="1"/>
  <c r="F42" i="498"/>
  <c r="J42" i="498" s="1"/>
  <c r="F37" i="492"/>
  <c r="J37" i="492" s="1"/>
  <c r="F42" i="499"/>
  <c r="J42" i="499" s="1"/>
  <c r="F42" i="497"/>
  <c r="J42" i="497" s="1"/>
  <c r="F42" i="496"/>
  <c r="J42" i="496" s="1"/>
  <c r="F42" i="495"/>
  <c r="J42" i="495" s="1"/>
  <c r="F37" i="493"/>
  <c r="J37" i="493" s="1"/>
  <c r="F42" i="487"/>
  <c r="J42" i="487" s="1"/>
  <c r="F42" i="488"/>
  <c r="J42" i="488" s="1"/>
  <c r="F38" i="480"/>
  <c r="J38" i="480" s="1"/>
  <c r="F38" i="483"/>
  <c r="J38" i="483" s="1"/>
  <c r="F38" i="478"/>
  <c r="J38" i="478" s="1"/>
  <c r="F37" i="206"/>
  <c r="J37" i="206" s="1"/>
  <c r="F37" i="381"/>
  <c r="J37" i="381" s="1"/>
  <c r="F37" i="382"/>
  <c r="J37" i="382" s="1"/>
  <c r="F42" i="489"/>
  <c r="J42" i="489" s="1"/>
  <c r="F38" i="479"/>
  <c r="J38" i="479" s="1"/>
  <c r="F38" i="484"/>
  <c r="J38" i="484" s="1"/>
  <c r="F38" i="477"/>
  <c r="J38" i="477" s="1"/>
  <c r="F37" i="485"/>
  <c r="J37" i="485" s="1"/>
  <c r="F38" i="482"/>
  <c r="J38" i="482" s="1"/>
  <c r="F38" i="475"/>
  <c r="J38" i="475" s="1"/>
  <c r="F42" i="486"/>
  <c r="J42" i="486" s="1"/>
  <c r="F38" i="481"/>
  <c r="J38" i="481" s="1"/>
  <c r="F38" i="474"/>
  <c r="J38" i="474" s="1"/>
  <c r="F33" i="437"/>
  <c r="J33" i="437" s="1"/>
  <c r="F33" i="429"/>
  <c r="J33" i="429" s="1"/>
  <c r="F33" i="417"/>
  <c r="J33" i="417" s="1"/>
  <c r="F33" i="465"/>
  <c r="J33" i="465" s="1"/>
  <c r="F33" i="443"/>
  <c r="J33" i="443" s="1"/>
  <c r="F33" i="469"/>
  <c r="J33" i="469" s="1"/>
  <c r="F33" i="455"/>
  <c r="J33" i="455" s="1"/>
  <c r="F34" i="447"/>
  <c r="J34" i="447" s="1"/>
  <c r="F32" i="441"/>
  <c r="J32" i="441" s="1"/>
  <c r="F33" i="463"/>
  <c r="J33" i="463" s="1"/>
  <c r="F33" i="461"/>
  <c r="J33" i="461" s="1"/>
  <c r="F33" i="471"/>
  <c r="J33" i="471" s="1"/>
  <c r="F33" i="433"/>
  <c r="J33" i="433" s="1"/>
  <c r="F33" i="421"/>
  <c r="J33" i="421" s="1"/>
  <c r="F33" i="411"/>
  <c r="J33" i="411" s="1"/>
  <c r="F33" i="451"/>
  <c r="J33" i="451" s="1"/>
  <c r="F33" i="449"/>
  <c r="J33" i="449" s="1"/>
  <c r="F33" i="435"/>
  <c r="J33" i="435" s="1"/>
  <c r="F34" i="415"/>
  <c r="J34" i="415" s="1"/>
  <c r="F33" i="459"/>
  <c r="J33" i="459" s="1"/>
  <c r="F33" i="419"/>
  <c r="J33" i="419" s="1"/>
  <c r="F32" i="409"/>
  <c r="J32" i="409" s="1"/>
  <c r="F38" i="473"/>
  <c r="J38" i="473" s="1"/>
  <c r="F33" i="431"/>
  <c r="J33" i="431" s="1"/>
  <c r="F34" i="413"/>
  <c r="J34" i="413" s="1"/>
  <c r="F34" i="445"/>
  <c r="J34" i="445" s="1"/>
  <c r="F33" i="427"/>
  <c r="J33" i="427" s="1"/>
  <c r="F33" i="453"/>
  <c r="J33" i="453" s="1"/>
  <c r="F33" i="467"/>
  <c r="J33" i="467" s="1"/>
  <c r="F33" i="439"/>
  <c r="J33" i="439" s="1"/>
  <c r="F33" i="423"/>
  <c r="J33" i="423" s="1"/>
  <c r="D23" i="382"/>
  <c r="D17" i="398"/>
  <c r="D17" i="407"/>
  <c r="D17" i="403"/>
  <c r="D17" i="401"/>
  <c r="F33" i="403"/>
  <c r="J33" i="403" s="1"/>
  <c r="F33" i="398"/>
  <c r="J33" i="398" s="1"/>
  <c r="F33" i="405"/>
  <c r="J33" i="405" s="1"/>
  <c r="F33" i="401"/>
  <c r="J33" i="401" s="1"/>
  <c r="F33" i="407"/>
  <c r="J33" i="407" s="1"/>
  <c r="F32" i="383"/>
  <c r="J32" i="383" s="1"/>
  <c r="F33" i="384"/>
  <c r="J33" i="384" s="1"/>
  <c r="D23" i="381"/>
  <c r="D23" i="206"/>
  <c r="D17" i="313"/>
  <c r="D17" i="318"/>
  <c r="D17" i="298"/>
  <c r="D17" i="303"/>
  <c r="F33" i="318"/>
  <c r="J33" i="318" s="1"/>
  <c r="F33" i="313"/>
  <c r="J33" i="313" s="1"/>
  <c r="F33" i="303"/>
  <c r="J33" i="303" s="1"/>
  <c r="F33" i="298"/>
  <c r="J33" i="298" s="1"/>
  <c r="F33" i="289"/>
  <c r="J33" i="289" s="1"/>
  <c r="F33" i="283"/>
  <c r="J33" i="283" s="1"/>
  <c r="D17" i="289"/>
  <c r="D17" i="283"/>
  <c r="F33" i="273"/>
  <c r="J33" i="273" s="1"/>
  <c r="F34" i="265"/>
  <c r="J34" i="265" s="1"/>
  <c r="F32" i="261"/>
  <c r="J32" i="261" s="1"/>
  <c r="D17" i="269"/>
  <c r="D17" i="265"/>
  <c r="D17" i="261"/>
  <c r="D17" i="273"/>
  <c r="F33" i="217"/>
  <c r="J33" i="217" s="1"/>
  <c r="F32" i="216"/>
  <c r="J32" i="216" s="1"/>
  <c r="F33" i="208"/>
  <c r="J33" i="208" s="1"/>
  <c r="K43" i="1"/>
  <c r="K38" i="1"/>
  <c r="F17" i="529" l="1"/>
  <c r="J17" i="529" s="1"/>
  <c r="F17" i="528"/>
  <c r="J17" i="528" s="1"/>
  <c r="F17" i="526"/>
  <c r="J17" i="526" s="1"/>
  <c r="F17" i="525"/>
  <c r="J17" i="525" s="1"/>
  <c r="F17" i="524"/>
  <c r="J17" i="524" s="1"/>
  <c r="F17" i="523"/>
  <c r="J17" i="523" s="1"/>
  <c r="F17" i="522"/>
  <c r="J17" i="522" s="1"/>
  <c r="F17" i="521"/>
  <c r="J17" i="521" s="1"/>
  <c r="F17" i="520"/>
  <c r="J17" i="520" s="1"/>
  <c r="F17" i="519"/>
  <c r="J17" i="519" s="1"/>
  <c r="F17" i="516"/>
  <c r="J17" i="516" s="1"/>
  <c r="F17" i="515"/>
  <c r="J17" i="515" s="1"/>
  <c r="F18" i="496"/>
  <c r="J18" i="496" s="1"/>
  <c r="F18" i="495"/>
  <c r="J18" i="495" s="1"/>
  <c r="F18" i="489"/>
  <c r="J18" i="489" s="1"/>
  <c r="F18" i="488"/>
  <c r="J18" i="488" s="1"/>
  <c r="F18" i="498"/>
  <c r="J18" i="498" s="1"/>
  <c r="F18" i="487"/>
  <c r="J18" i="487" s="1"/>
  <c r="F18" i="497"/>
  <c r="J18" i="497" s="1"/>
  <c r="F18" i="486"/>
  <c r="J18" i="486" s="1"/>
  <c r="F23" i="485"/>
  <c r="J23" i="485" s="1"/>
  <c r="F17" i="455"/>
  <c r="F17" i="454"/>
  <c r="F17" i="444"/>
  <c r="F21" i="474"/>
  <c r="J21" i="474" s="1"/>
  <c r="F17" i="435"/>
  <c r="J17" i="435" s="1"/>
  <c r="F17" i="450"/>
  <c r="F17" i="443"/>
  <c r="F21" i="473"/>
  <c r="J21" i="473" s="1"/>
  <c r="F17" i="465"/>
  <c r="F17" i="464"/>
  <c r="F17" i="463"/>
  <c r="F17" i="462"/>
  <c r="F17" i="461"/>
  <c r="F17" i="472"/>
  <c r="F17" i="468"/>
  <c r="F17" i="467"/>
  <c r="F17" i="466"/>
  <c r="F17" i="419"/>
  <c r="J17" i="419" s="1"/>
  <c r="F17" i="456"/>
  <c r="F17" i="452"/>
  <c r="F17" i="436"/>
  <c r="J17" i="436" s="1"/>
  <c r="F17" i="423"/>
  <c r="J17" i="423" s="1"/>
  <c r="F17" i="418"/>
  <c r="J17" i="418" s="1"/>
  <c r="F17" i="411"/>
  <c r="J17" i="411" s="1"/>
  <c r="F17" i="459"/>
  <c r="F17" i="433"/>
  <c r="J17" i="433" s="1"/>
  <c r="F17" i="431"/>
  <c r="J17" i="431" s="1"/>
  <c r="F17" i="420"/>
  <c r="J17" i="420" s="1"/>
  <c r="F17" i="439"/>
  <c r="J17" i="439" s="1"/>
  <c r="F17" i="417"/>
  <c r="J17" i="417" s="1"/>
  <c r="F17" i="424"/>
  <c r="J17" i="424" s="1"/>
  <c r="F17" i="440"/>
  <c r="J17" i="440" s="1"/>
  <c r="F17" i="430"/>
  <c r="J17" i="430" s="1"/>
  <c r="F17" i="427"/>
  <c r="J17" i="427" s="1"/>
  <c r="F17" i="451"/>
  <c r="F17" i="412"/>
  <c r="J17" i="412" s="1"/>
  <c r="F17" i="471"/>
  <c r="F17" i="460"/>
  <c r="F17" i="453"/>
  <c r="F17" i="432"/>
  <c r="J17" i="432" s="1"/>
  <c r="F17" i="429"/>
  <c r="J17" i="429" s="1"/>
  <c r="F17" i="428"/>
  <c r="J17" i="428" s="1"/>
  <c r="F17" i="421"/>
  <c r="J17" i="421" s="1"/>
  <c r="F17" i="449"/>
  <c r="F17" i="422"/>
  <c r="J17" i="422" s="1"/>
  <c r="F17" i="434"/>
  <c r="J17" i="434" s="1"/>
  <c r="F23" i="491"/>
  <c r="J23" i="491" s="1"/>
  <c r="F23" i="493"/>
  <c r="J23" i="493" s="1"/>
  <c r="F23" i="494"/>
  <c r="J23" i="494" s="1"/>
  <c r="F23" i="492"/>
  <c r="J23" i="492" s="1"/>
  <c r="F17" i="478"/>
  <c r="J17" i="478" s="1"/>
  <c r="F17" i="477"/>
  <c r="J17" i="477" s="1"/>
  <c r="F17" i="475"/>
  <c r="J17" i="475" s="1"/>
  <c r="F23" i="382"/>
  <c r="J23" i="382" s="1"/>
  <c r="F17" i="403"/>
  <c r="J17" i="403" s="1"/>
  <c r="F17" i="407"/>
  <c r="J17" i="407" s="1"/>
  <c r="F17" i="401"/>
  <c r="J17" i="401" s="1"/>
  <c r="F17" i="398"/>
  <c r="J17" i="398" s="1"/>
  <c r="F23" i="381"/>
  <c r="J23" i="381" s="1"/>
  <c r="F23" i="206"/>
  <c r="J23" i="206" s="1"/>
  <c r="F17" i="313"/>
  <c r="J17" i="313" s="1"/>
  <c r="F17" i="318"/>
  <c r="J17" i="318" s="1"/>
  <c r="F17" i="298"/>
  <c r="J17" i="298" s="1"/>
  <c r="F17" i="303"/>
  <c r="J17" i="303" s="1"/>
  <c r="F17" i="289"/>
  <c r="J17" i="289" s="1"/>
  <c r="F17" i="283"/>
  <c r="J17" i="283" s="1"/>
  <c r="F17" i="273"/>
  <c r="J17" i="273" s="1"/>
  <c r="H65" i="107"/>
  <c r="K129" i="1"/>
  <c r="J17" i="443" l="1"/>
  <c r="J17" i="467"/>
  <c r="J17" i="444"/>
  <c r="J17" i="453"/>
  <c r="J17" i="460"/>
  <c r="J17" i="471"/>
  <c r="J17" i="459"/>
  <c r="J17" i="472"/>
  <c r="J17" i="454"/>
  <c r="J17" i="468"/>
  <c r="J17" i="461"/>
  <c r="J17" i="455"/>
  <c r="J17" i="451"/>
  <c r="J17" i="462"/>
  <c r="J17" i="450"/>
  <c r="J17" i="463"/>
  <c r="J17" i="466"/>
  <c r="J17" i="464"/>
  <c r="J17" i="452"/>
  <c r="J17" i="465"/>
  <c r="J17" i="449"/>
  <c r="J17" i="456"/>
  <c r="K101" i="1"/>
  <c r="K117" i="1"/>
  <c r="J120" i="1"/>
  <c r="K122" i="1"/>
  <c r="K98" i="1"/>
  <c r="K116" i="1"/>
  <c r="F17" i="500" l="1"/>
  <c r="J17" i="500" s="1"/>
  <c r="F17" i="501"/>
  <c r="J17" i="501" s="1"/>
  <c r="F17" i="499"/>
  <c r="J17" i="499" s="1"/>
  <c r="K120" i="1"/>
  <c r="K99" i="1"/>
  <c r="K77" i="1"/>
  <c r="H97" i="1"/>
  <c r="H96" i="1"/>
  <c r="H179" i="1"/>
  <c r="F28" i="504" l="1"/>
  <c r="J28" i="504" s="1"/>
  <c r="F31" i="488"/>
  <c r="J31" i="488" s="1"/>
  <c r="F31" i="487"/>
  <c r="J31" i="487" s="1"/>
  <c r="F31" i="489"/>
  <c r="J31" i="489" s="1"/>
  <c r="F31" i="496"/>
  <c r="J31" i="496" s="1"/>
  <c r="F31" i="495"/>
  <c r="J31" i="495" s="1"/>
  <c r="F31" i="498"/>
  <c r="J31" i="498" s="1"/>
  <c r="F31" i="497"/>
  <c r="J31" i="497" s="1"/>
  <c r="F31" i="486"/>
  <c r="J31" i="486" s="1"/>
  <c r="F24" i="482"/>
  <c r="J24" i="482" s="1"/>
  <c r="F24" i="479"/>
  <c r="J24" i="479" s="1"/>
  <c r="F24" i="483"/>
  <c r="J24" i="483" s="1"/>
  <c r="F24" i="480"/>
  <c r="J24" i="480" s="1"/>
  <c r="F24" i="477"/>
  <c r="J24" i="477" s="1"/>
  <c r="F24" i="484"/>
  <c r="J24" i="484" s="1"/>
  <c r="F24" i="481"/>
  <c r="J24" i="481" s="1"/>
  <c r="F24" i="478"/>
  <c r="J24" i="478" s="1"/>
  <c r="F24" i="475"/>
  <c r="J24" i="475" s="1"/>
  <c r="H100" i="107"/>
  <c r="K96" i="1"/>
  <c r="K97" i="1"/>
  <c r="K128" i="1"/>
  <c r="L3" i="1"/>
  <c r="K121" i="1" l="1"/>
  <c r="K119" i="1"/>
  <c r="K126" i="1"/>
  <c r="K85" i="1"/>
  <c r="F25" i="504" l="1"/>
  <c r="J25" i="504" s="1"/>
  <c r="F28" i="495"/>
  <c r="J28" i="495" s="1"/>
  <c r="F28" i="489"/>
  <c r="J28" i="489" s="1"/>
  <c r="F28" i="487"/>
  <c r="J28" i="487" s="1"/>
  <c r="F28" i="498"/>
  <c r="J28" i="498" s="1"/>
  <c r="F28" i="497"/>
  <c r="J28" i="497" s="1"/>
  <c r="F28" i="488"/>
  <c r="J28" i="488" s="1"/>
  <c r="F28" i="496"/>
  <c r="J28" i="496" s="1"/>
  <c r="F28" i="486"/>
  <c r="J28" i="486" s="1"/>
  <c r="F27" i="474"/>
  <c r="J27" i="474" s="1"/>
  <c r="F27" i="473"/>
  <c r="J27" i="473" s="1"/>
  <c r="H95" i="107"/>
  <c r="F20" i="503"/>
  <c r="J20" i="503" s="1"/>
  <c r="F20" i="504"/>
  <c r="J20" i="504" s="1"/>
  <c r="F20" i="502"/>
  <c r="J20" i="502" s="1"/>
  <c r="F23" i="487"/>
  <c r="J23" i="487" s="1"/>
  <c r="F23" i="488"/>
  <c r="J23" i="488" s="1"/>
  <c r="F23" i="498"/>
  <c r="J23" i="498" s="1"/>
  <c r="F23" i="497"/>
  <c r="J23" i="497" s="1"/>
  <c r="F23" i="489"/>
  <c r="J23" i="489" s="1"/>
  <c r="F23" i="495"/>
  <c r="J23" i="495" s="1"/>
  <c r="F23" i="496"/>
  <c r="J23" i="496" s="1"/>
  <c r="F23" i="486"/>
  <c r="J23" i="486" s="1"/>
  <c r="F20" i="479"/>
  <c r="J20" i="479" s="1"/>
  <c r="F20" i="482"/>
  <c r="J20" i="482" s="1"/>
  <c r="F20" i="483"/>
  <c r="J20" i="483" s="1"/>
  <c r="F20" i="477"/>
  <c r="J20" i="477" s="1"/>
  <c r="F20" i="480"/>
  <c r="J20" i="480" s="1"/>
  <c r="F20" i="481"/>
  <c r="J20" i="481" s="1"/>
  <c r="F20" i="484"/>
  <c r="J20" i="484" s="1"/>
  <c r="F20" i="478"/>
  <c r="J20" i="478" s="1"/>
  <c r="F20" i="475"/>
  <c r="J20" i="475" s="1"/>
  <c r="F24" i="384"/>
  <c r="J24" i="384" s="1"/>
  <c r="F24" i="217"/>
  <c r="F23" i="216"/>
  <c r="F23" i="383"/>
  <c r="K195" i="1"/>
  <c r="H107" i="1"/>
  <c r="H108" i="1"/>
  <c r="D23" i="501" l="1"/>
  <c r="D23" i="500"/>
  <c r="D23" i="499"/>
  <c r="D20" i="383"/>
  <c r="D21" i="384"/>
  <c r="D21" i="217"/>
  <c r="D20" i="216"/>
  <c r="K194" i="1"/>
  <c r="N110" i="107" l="1"/>
  <c r="M101" i="107" s="1"/>
  <c r="O109" i="107"/>
  <c r="P109" i="107" s="1"/>
  <c r="O107" i="107"/>
  <c r="P107" i="107" s="1"/>
  <c r="O99" i="107"/>
  <c r="P99" i="107" s="1"/>
  <c r="L99" i="107"/>
  <c r="K99" i="107"/>
  <c r="P108" i="107"/>
  <c r="Q108" i="107" s="1"/>
  <c r="O106" i="107"/>
  <c r="P106" i="107" s="1"/>
  <c r="L106" i="107"/>
  <c r="K106" i="107"/>
  <c r="O105" i="107"/>
  <c r="P105" i="107" s="1"/>
  <c r="L105" i="107"/>
  <c r="K105" i="107"/>
  <c r="O104" i="107"/>
  <c r="P104" i="107" s="1"/>
  <c r="L104" i="107"/>
  <c r="K104" i="107"/>
  <c r="O103" i="107"/>
  <c r="P103" i="107" s="1"/>
  <c r="L103" i="107"/>
  <c r="K103" i="107"/>
  <c r="O102" i="107"/>
  <c r="P102" i="107" s="1"/>
  <c r="O101" i="107"/>
  <c r="P101" i="107" s="1"/>
  <c r="O100" i="107"/>
  <c r="P100" i="107" s="1"/>
  <c r="O98" i="107"/>
  <c r="P98" i="107" s="1"/>
  <c r="L102" i="107"/>
  <c r="K102" i="107"/>
  <c r="L101" i="107"/>
  <c r="K101" i="107"/>
  <c r="O97" i="107"/>
  <c r="P97" i="107" s="1"/>
  <c r="L98" i="107"/>
  <c r="L100" i="107"/>
  <c r="K100" i="107"/>
  <c r="K188" i="1"/>
  <c r="D21" i="207"/>
  <c r="K98" i="107"/>
  <c r="L97" i="107"/>
  <c r="K97" i="107"/>
  <c r="K193" i="1" l="1"/>
  <c r="D23" i="205"/>
  <c r="M102" i="107"/>
  <c r="M103" i="107"/>
  <c r="M104" i="107"/>
  <c r="M105" i="107"/>
  <c r="M106" i="107"/>
  <c r="M107" i="107"/>
  <c r="M108" i="107"/>
  <c r="L110" i="107"/>
  <c r="M96" i="107"/>
  <c r="M98" i="107"/>
  <c r="M97" i="107"/>
  <c r="M99" i="107"/>
  <c r="M109" i="107"/>
  <c r="M95" i="107"/>
  <c r="J110" i="107"/>
  <c r="M100" i="107"/>
  <c r="Q100" i="107" l="1"/>
  <c r="F22" i="508"/>
  <c r="J22" i="508" s="1"/>
  <c r="F21" i="509"/>
  <c r="J21" i="509" s="1"/>
  <c r="F22" i="505"/>
  <c r="J22" i="505" s="1"/>
  <c r="F22" i="226"/>
  <c r="F22" i="506"/>
  <c r="J22" i="506" s="1"/>
  <c r="F22" i="507"/>
  <c r="J22" i="507" s="1"/>
  <c r="F23" i="205"/>
  <c r="J23" i="205" s="1"/>
  <c r="F21" i="207"/>
  <c r="J21" i="207" s="1"/>
  <c r="M110" i="107"/>
  <c r="F133" i="107"/>
  <c r="T129" i="107"/>
  <c r="F116" i="107"/>
  <c r="F117" i="107"/>
  <c r="K182" i="1"/>
  <c r="K181" i="1"/>
  <c r="K183" i="1"/>
  <c r="K184" i="1"/>
  <c r="K185" i="1"/>
  <c r="K186" i="1"/>
  <c r="K187" i="1"/>
  <c r="K180" i="1"/>
  <c r="F21" i="504" l="1"/>
  <c r="J21" i="504" s="1"/>
  <c r="F24" i="495"/>
  <c r="J24" i="495" s="1"/>
  <c r="F24" i="496"/>
  <c r="J24" i="496" s="1"/>
  <c r="F24" i="498"/>
  <c r="J24" i="498" s="1"/>
  <c r="F24" i="497"/>
  <c r="J24" i="497" s="1"/>
  <c r="F24" i="489"/>
  <c r="J24" i="489" s="1"/>
  <c r="F24" i="487"/>
  <c r="J24" i="487" s="1"/>
  <c r="F24" i="488"/>
  <c r="J24" i="488" s="1"/>
  <c r="F24" i="486"/>
  <c r="J24" i="486" s="1"/>
  <c r="F17" i="504"/>
  <c r="J17" i="504" s="1"/>
  <c r="F20" i="495"/>
  <c r="J20" i="495" s="1"/>
  <c r="F20" i="498"/>
  <c r="J20" i="498" s="1"/>
  <c r="F20" i="497"/>
  <c r="J20" i="497" s="1"/>
  <c r="F20" i="487"/>
  <c r="J20" i="487" s="1"/>
  <c r="F20" i="489"/>
  <c r="J20" i="489" s="1"/>
  <c r="F20" i="488"/>
  <c r="J20" i="488" s="1"/>
  <c r="F20" i="496"/>
  <c r="J20" i="496" s="1"/>
  <c r="F20" i="486"/>
  <c r="J20" i="486" s="1"/>
  <c r="G133" i="107"/>
  <c r="H133" i="107" s="1"/>
  <c r="C133" i="107"/>
  <c r="B133" i="107"/>
  <c r="F135" i="107"/>
  <c r="G135" i="107" s="1"/>
  <c r="F134" i="107"/>
  <c r="G134" i="107" s="1"/>
  <c r="B134" i="107"/>
  <c r="F132" i="107"/>
  <c r="G132" i="107" s="1"/>
  <c r="F131" i="107"/>
  <c r="G131" i="107" s="1"/>
  <c r="H131" i="107" s="1"/>
  <c r="F130" i="107"/>
  <c r="G130" i="107" s="1"/>
  <c r="H130" i="107" s="1"/>
  <c r="F129" i="107"/>
  <c r="G129" i="107" s="1"/>
  <c r="C135" i="107"/>
  <c r="B135" i="107"/>
  <c r="B118" i="107"/>
  <c r="C134" i="107"/>
  <c r="B119" i="107"/>
  <c r="C132" i="107"/>
  <c r="B132" i="107"/>
  <c r="B55" i="107"/>
  <c r="C131" i="107"/>
  <c r="B131" i="107"/>
  <c r="C130" i="107"/>
  <c r="B130" i="107"/>
  <c r="K119" i="107"/>
  <c r="O120" i="107"/>
  <c r="P120" i="107" s="1"/>
  <c r="L120" i="107"/>
  <c r="K120" i="107"/>
  <c r="O118" i="107"/>
  <c r="P118" i="107" s="1"/>
  <c r="L118" i="107"/>
  <c r="K118" i="107"/>
  <c r="S4" i="1"/>
  <c r="O117" i="107"/>
  <c r="P117" i="107" s="1"/>
  <c r="L117" i="107"/>
  <c r="K117" i="107"/>
  <c r="K109" i="107"/>
  <c r="O116" i="107"/>
  <c r="L116" i="107"/>
  <c r="K116" i="107"/>
  <c r="F119" i="107"/>
  <c r="G119" i="107" s="1"/>
  <c r="C119" i="107"/>
  <c r="F118" i="107"/>
  <c r="G118" i="107" s="1"/>
  <c r="C118" i="107"/>
  <c r="B117" i="107"/>
  <c r="B116" i="107"/>
  <c r="E136" i="107"/>
  <c r="C129" i="107"/>
  <c r="B129" i="107"/>
  <c r="O119" i="107"/>
  <c r="P119" i="107" s="1"/>
  <c r="Q119" i="107" s="1"/>
  <c r="L119" i="107"/>
  <c r="G117" i="107"/>
  <c r="H117" i="107" s="1"/>
  <c r="C117" i="107"/>
  <c r="C116" i="107"/>
  <c r="K179" i="1"/>
  <c r="O96" i="107"/>
  <c r="D131" i="107" l="1"/>
  <c r="D135" i="107"/>
  <c r="D134" i="107"/>
  <c r="D133" i="107"/>
  <c r="D132" i="107"/>
  <c r="C136" i="107"/>
  <c r="D129" i="107"/>
  <c r="D130" i="107"/>
  <c r="O95" i="107"/>
  <c r="P95" i="107" s="1"/>
  <c r="L109" i="107"/>
  <c r="L107" i="107"/>
  <c r="L96" i="107"/>
  <c r="T93" i="107"/>
  <c r="L95" i="107"/>
  <c r="P96" i="107"/>
  <c r="Z100" i="107"/>
  <c r="W100" i="107"/>
  <c r="Z99" i="107"/>
  <c r="W99" i="107"/>
  <c r="Y98" i="107"/>
  <c r="Z98" i="107" s="1"/>
  <c r="V98" i="107"/>
  <c r="T98" i="107"/>
  <c r="Y97" i="107"/>
  <c r="Z97" i="107" s="1"/>
  <c r="V97" i="107"/>
  <c r="T97" i="107"/>
  <c r="Y96" i="107"/>
  <c r="Z96" i="107" s="1"/>
  <c r="V96" i="107"/>
  <c r="T96" i="107"/>
  <c r="K107" i="107"/>
  <c r="Y95" i="107"/>
  <c r="Z95" i="107" s="1"/>
  <c r="V95" i="107"/>
  <c r="T95" i="107"/>
  <c r="Y94" i="107"/>
  <c r="Z94" i="107" s="1"/>
  <c r="V94" i="107"/>
  <c r="T94" i="107"/>
  <c r="Y93" i="107"/>
  <c r="Z93" i="107" s="1"/>
  <c r="V93" i="107"/>
  <c r="U93" i="107"/>
  <c r="K96" i="107"/>
  <c r="Y92" i="107"/>
  <c r="Z92" i="107" s="1"/>
  <c r="V92" i="107"/>
  <c r="T92" i="107"/>
  <c r="K95" i="107"/>
  <c r="AA99" i="107" l="1"/>
  <c r="AB99" i="107" s="1"/>
  <c r="A136" i="107"/>
  <c r="D136" i="107"/>
  <c r="AA100" i="107"/>
  <c r="AB100" i="107" s="1"/>
  <c r="D16" i="318" l="1"/>
  <c r="D16" i="313"/>
  <c r="D16" i="303"/>
  <c r="D16" i="298"/>
  <c r="D16" i="283"/>
  <c r="D16" i="289"/>
  <c r="D16" i="273"/>
  <c r="D16" i="269"/>
  <c r="D16" i="265"/>
  <c r="D16" i="261"/>
  <c r="E110" i="107"/>
  <c r="O86" i="107"/>
  <c r="P86" i="107" s="1"/>
  <c r="L86" i="107"/>
  <c r="K86" i="107"/>
  <c r="L85" i="107"/>
  <c r="O85" i="107"/>
  <c r="P85" i="107" s="1"/>
  <c r="O81" i="107"/>
  <c r="P81" i="107" s="1"/>
  <c r="O84" i="107"/>
  <c r="P84" i="107" s="1"/>
  <c r="O83" i="107"/>
  <c r="P83" i="107" s="1"/>
  <c r="O82" i="107"/>
  <c r="P82" i="107" s="1"/>
  <c r="O80" i="107"/>
  <c r="P80" i="107" s="1"/>
  <c r="L81" i="107"/>
  <c r="K81" i="107"/>
  <c r="K80" i="107"/>
  <c r="L80" i="107"/>
  <c r="L83" i="107"/>
  <c r="L84" i="107"/>
  <c r="N87" i="107"/>
  <c r="M85" i="107" s="1"/>
  <c r="L82" i="107"/>
  <c r="F16" i="283" l="1"/>
  <c r="J16" i="283" s="1"/>
  <c r="F16" i="289"/>
  <c r="J16" i="289" s="1"/>
  <c r="F16" i="273"/>
  <c r="J16" i="273" s="1"/>
  <c r="F16" i="269"/>
  <c r="J16" i="269" s="1"/>
  <c r="F16" i="265"/>
  <c r="J16" i="265" s="1"/>
  <c r="F16" i="261"/>
  <c r="J16" i="261" s="1"/>
  <c r="D100" i="107"/>
  <c r="D101" i="107"/>
  <c r="D97" i="107"/>
  <c r="D99" i="107"/>
  <c r="D98" i="107"/>
  <c r="D95" i="107"/>
  <c r="D96" i="107"/>
  <c r="Q86" i="107"/>
  <c r="Q84" i="107"/>
  <c r="Q80" i="107"/>
  <c r="Q82" i="107"/>
  <c r="Q81" i="107"/>
  <c r="M86" i="107"/>
  <c r="M81" i="107"/>
  <c r="M84" i="107"/>
  <c r="M82" i="107"/>
  <c r="M83" i="107"/>
  <c r="M80" i="107"/>
  <c r="D110" i="107" l="1"/>
  <c r="M87" i="107"/>
  <c r="F89" i="107" l="1"/>
  <c r="G89" i="107" s="1"/>
  <c r="F88" i="107"/>
  <c r="G88" i="107" s="1"/>
  <c r="F87" i="107"/>
  <c r="G87" i="107" s="1"/>
  <c r="F86" i="107"/>
  <c r="G86" i="107" s="1"/>
  <c r="F85" i="107"/>
  <c r="G85" i="107" s="1"/>
  <c r="F84" i="107"/>
  <c r="G84" i="107" s="1"/>
  <c r="C89" i="107"/>
  <c r="C88" i="107"/>
  <c r="C87" i="107"/>
  <c r="C86" i="107"/>
  <c r="C85" i="107"/>
  <c r="C84" i="107"/>
  <c r="C83" i="107"/>
  <c r="C82" i="107"/>
  <c r="F83" i="107"/>
  <c r="G83" i="107" s="1"/>
  <c r="F81" i="107"/>
  <c r="G81" i="107" s="1"/>
  <c r="C81" i="107"/>
  <c r="F80" i="107"/>
  <c r="G80" i="107" s="1"/>
  <c r="C80" i="107"/>
  <c r="B89" i="107"/>
  <c r="B88" i="107"/>
  <c r="B85" i="107"/>
  <c r="B87" i="107"/>
  <c r="B86" i="107"/>
  <c r="B84" i="107"/>
  <c r="B83" i="107"/>
  <c r="B82" i="107"/>
  <c r="B81" i="107"/>
  <c r="B80" i="107"/>
  <c r="E90" i="107"/>
  <c r="F82" i="107"/>
  <c r="G82" i="107" s="1"/>
  <c r="H85" i="107" l="1"/>
  <c r="H84" i="107"/>
  <c r="H86" i="107"/>
  <c r="C90" i="107"/>
  <c r="Q85" i="107"/>
  <c r="H88" i="107"/>
  <c r="H89" i="107"/>
  <c r="H87" i="107"/>
  <c r="H83" i="107"/>
  <c r="D80" i="107"/>
  <c r="D87" i="107"/>
  <c r="D88" i="107"/>
  <c r="D89" i="107"/>
  <c r="D83" i="107"/>
  <c r="D86" i="107"/>
  <c r="D85" i="107"/>
  <c r="D84" i="107"/>
  <c r="D81" i="107"/>
  <c r="D82" i="107"/>
  <c r="M8" i="1"/>
  <c r="K95" i="1"/>
  <c r="H56" i="1"/>
  <c r="H53" i="1"/>
  <c r="D25" i="500" l="1"/>
  <c r="D19" i="462"/>
  <c r="D19" i="461"/>
  <c r="D19" i="430"/>
  <c r="D19" i="429"/>
  <c r="D19" i="398"/>
  <c r="H101" i="107"/>
  <c r="F20" i="505"/>
  <c r="J20" i="505" s="1"/>
  <c r="F20" i="506"/>
  <c r="J20" i="506" s="1"/>
  <c r="F20" i="507"/>
  <c r="J20" i="507" s="1"/>
  <c r="K56" i="1"/>
  <c r="F19" i="525" s="1"/>
  <c r="J19" i="525" s="1"/>
  <c r="D90" i="107"/>
  <c r="H148" i="1"/>
  <c r="N72" i="107"/>
  <c r="M64" i="107" s="1"/>
  <c r="E72" i="107"/>
  <c r="D68" i="107" s="1"/>
  <c r="P67" i="107"/>
  <c r="P66" i="107"/>
  <c r="G67" i="107"/>
  <c r="H114" i="1"/>
  <c r="H118" i="1"/>
  <c r="H94" i="1"/>
  <c r="K94" i="1" s="1"/>
  <c r="H93" i="1"/>
  <c r="K93" i="1" s="1"/>
  <c r="K91" i="1"/>
  <c r="H92" i="1"/>
  <c r="K92" i="1" s="1"/>
  <c r="Q103" i="107" s="1"/>
  <c r="K89" i="1"/>
  <c r="H83" i="1"/>
  <c r="K83" i="1" s="1"/>
  <c r="E148" i="1"/>
  <c r="E147" i="1"/>
  <c r="K173" i="1"/>
  <c r="K172" i="1"/>
  <c r="F34" i="227" s="1"/>
  <c r="K171" i="1"/>
  <c r="S110" i="1"/>
  <c r="S105" i="1"/>
  <c r="K90" i="1"/>
  <c r="O27" i="1"/>
  <c r="M27" i="1"/>
  <c r="O22" i="1"/>
  <c r="M22" i="1"/>
  <c r="O17" i="1"/>
  <c r="M17" i="1"/>
  <c r="O13" i="1"/>
  <c r="M13" i="1"/>
  <c r="O26" i="1"/>
  <c r="M26" i="1"/>
  <c r="O21" i="1"/>
  <c r="M21" i="1"/>
  <c r="O16" i="1"/>
  <c r="M16" i="1"/>
  <c r="O12" i="1"/>
  <c r="M12" i="1"/>
  <c r="O8" i="1"/>
  <c r="O7" i="1"/>
  <c r="M7" i="1"/>
  <c r="F25" i="500" l="1"/>
  <c r="J25" i="500" s="1"/>
  <c r="F19" i="461"/>
  <c r="J19" i="461" s="1"/>
  <c r="F19" i="430"/>
  <c r="J19" i="430" s="1"/>
  <c r="F19" i="429"/>
  <c r="J19" i="429" s="1"/>
  <c r="F19" i="462"/>
  <c r="J19" i="462" s="1"/>
  <c r="F19" i="398"/>
  <c r="K118" i="1"/>
  <c r="S123" i="1" s="1"/>
  <c r="D23" i="504"/>
  <c r="D26" i="496"/>
  <c r="D26" i="488"/>
  <c r="D26" i="495"/>
  <c r="D26" i="487"/>
  <c r="D26" i="498"/>
  <c r="D26" i="489"/>
  <c r="D26" i="497"/>
  <c r="D26" i="486"/>
  <c r="D16" i="503"/>
  <c r="D16" i="502"/>
  <c r="D67" i="107"/>
  <c r="D66" i="107"/>
  <c r="H147" i="1"/>
  <c r="D65" i="107"/>
  <c r="M65" i="107"/>
  <c r="K115" i="1"/>
  <c r="K114" i="1"/>
  <c r="M66" i="107"/>
  <c r="M67" i="107"/>
  <c r="D64" i="107"/>
  <c r="G64" i="107"/>
  <c r="F23" i="504" l="1"/>
  <c r="J23" i="504" s="1"/>
  <c r="F26" i="495"/>
  <c r="J26" i="495" s="1"/>
  <c r="F26" i="498"/>
  <c r="J26" i="498" s="1"/>
  <c r="F26" i="497"/>
  <c r="J26" i="497" s="1"/>
  <c r="F26" i="489"/>
  <c r="J26" i="489" s="1"/>
  <c r="F26" i="496"/>
  <c r="J26" i="496" s="1"/>
  <c r="F26" i="488"/>
  <c r="J26" i="488" s="1"/>
  <c r="F26" i="487"/>
  <c r="J26" i="487" s="1"/>
  <c r="F26" i="486"/>
  <c r="J26" i="486" s="1"/>
  <c r="M72" i="107"/>
  <c r="D72" i="107"/>
  <c r="H141" i="1"/>
  <c r="E141" i="1"/>
  <c r="O21" i="107"/>
  <c r="O20" i="107"/>
  <c r="N21" i="107"/>
  <c r="N20" i="107"/>
  <c r="M25" i="107"/>
  <c r="L21" i="107"/>
  <c r="L20" i="107"/>
  <c r="K21" i="107"/>
  <c r="K20" i="107"/>
  <c r="H140" i="1"/>
  <c r="E140" i="1"/>
  <c r="F21" i="107"/>
  <c r="F20" i="107"/>
  <c r="E21" i="107"/>
  <c r="E20" i="107"/>
  <c r="C21" i="107"/>
  <c r="D25" i="107"/>
  <c r="C20" i="107"/>
  <c r="B21" i="107"/>
  <c r="B20" i="107"/>
  <c r="K161" i="1"/>
  <c r="K160" i="1"/>
  <c r="K163" i="1"/>
  <c r="F34" i="510" s="1"/>
  <c r="J34" i="510" s="1"/>
  <c r="H162" i="1"/>
  <c r="D33" i="510" s="1"/>
  <c r="H66" i="1"/>
  <c r="K66" i="1" s="1"/>
  <c r="K86" i="1"/>
  <c r="H65" i="1"/>
  <c r="F29" i="226" l="1"/>
  <c r="F29" i="507"/>
  <c r="F31" i="205"/>
  <c r="F29" i="505"/>
  <c r="F29" i="508"/>
  <c r="F29" i="506"/>
  <c r="F28" i="207"/>
  <c r="D33" i="396"/>
  <c r="D33" i="393"/>
  <c r="D33" i="392"/>
  <c r="D33" i="391"/>
  <c r="D33" i="389"/>
  <c r="D33" i="394"/>
  <c r="D33" i="388"/>
  <c r="D33" i="395"/>
  <c r="D33" i="390"/>
  <c r="D33" i="387"/>
  <c r="D33" i="386"/>
  <c r="F32" i="208"/>
  <c r="J32" i="208" s="1"/>
  <c r="F34" i="396"/>
  <c r="J34" i="396" s="1"/>
  <c r="F34" i="393"/>
  <c r="J34" i="393" s="1"/>
  <c r="F34" i="386"/>
  <c r="J34" i="386" s="1"/>
  <c r="F34" i="395"/>
  <c r="J34" i="395" s="1"/>
  <c r="F34" i="394"/>
  <c r="J34" i="394" s="1"/>
  <c r="F34" i="392"/>
  <c r="J34" i="392" s="1"/>
  <c r="F34" i="391"/>
  <c r="J34" i="391" s="1"/>
  <c r="F34" i="390"/>
  <c r="J34" i="390" s="1"/>
  <c r="F34" i="389"/>
  <c r="J34" i="389" s="1"/>
  <c r="F34" i="388"/>
  <c r="J34" i="388" s="1"/>
  <c r="F34" i="387"/>
  <c r="J34" i="387" s="1"/>
  <c r="K162" i="1"/>
  <c r="F33" i="510" s="1"/>
  <c r="J33" i="510" s="1"/>
  <c r="P20" i="107"/>
  <c r="P21" i="107"/>
  <c r="G21" i="107"/>
  <c r="H21" i="107" s="1"/>
  <c r="N25" i="107"/>
  <c r="G20" i="107"/>
  <c r="E25" i="107"/>
  <c r="K65" i="1"/>
  <c r="F33" i="394" l="1"/>
  <c r="J33" i="394" s="1"/>
  <c r="F33" i="389"/>
  <c r="J33" i="389" s="1"/>
  <c r="F33" i="387"/>
  <c r="J33" i="387" s="1"/>
  <c r="F33" i="395"/>
  <c r="J33" i="395" s="1"/>
  <c r="F33" i="388"/>
  <c r="J33" i="388" s="1"/>
  <c r="F33" i="386"/>
  <c r="J33" i="386" s="1"/>
  <c r="F33" i="396"/>
  <c r="J33" i="396" s="1"/>
  <c r="F33" i="393"/>
  <c r="J33" i="393" s="1"/>
  <c r="F33" i="392"/>
  <c r="J33" i="392" s="1"/>
  <c r="F33" i="391"/>
  <c r="J33" i="391" s="1"/>
  <c r="F33" i="390"/>
  <c r="J33" i="390" s="1"/>
  <c r="K82" i="1"/>
  <c r="K81" i="1"/>
  <c r="K72" i="1"/>
  <c r="J22" i="226" s="1"/>
  <c r="H159" i="1"/>
  <c r="F17" i="384" l="1"/>
  <c r="J17" i="384" s="1"/>
  <c r="F17" i="217"/>
  <c r="J17" i="217" s="1"/>
  <c r="F17" i="383"/>
  <c r="J17" i="383" s="1"/>
  <c r="F17" i="216"/>
  <c r="J17" i="216" s="1"/>
  <c r="J16" i="216"/>
  <c r="K159" i="1"/>
  <c r="J29" i="508" l="1"/>
  <c r="J29" i="506"/>
  <c r="J29" i="505"/>
  <c r="J29" i="507"/>
  <c r="J31" i="205"/>
  <c r="K87" i="1"/>
  <c r="H133" i="1"/>
  <c r="D16" i="509" s="1"/>
  <c r="H131" i="1"/>
  <c r="K88" i="1"/>
  <c r="K127" i="1"/>
  <c r="F19" i="384" s="1"/>
  <c r="J19" i="384" s="1"/>
  <c r="K170" i="1"/>
  <c r="K169" i="1"/>
  <c r="D16" i="508" l="1"/>
  <c r="D16" i="506"/>
  <c r="D16" i="505"/>
  <c r="D18" i="509"/>
  <c r="D16" i="507"/>
  <c r="F31" i="505"/>
  <c r="J31" i="505" s="1"/>
  <c r="F31" i="508"/>
  <c r="J31" i="508" s="1"/>
  <c r="F35" i="510"/>
  <c r="J35" i="510" s="1"/>
  <c r="F37" i="510"/>
  <c r="J37" i="510" s="1"/>
  <c r="F31" i="507"/>
  <c r="J31" i="507" s="1"/>
  <c r="F38" i="510"/>
  <c r="J38" i="510" s="1"/>
  <c r="F30" i="509"/>
  <c r="J30" i="509" s="1"/>
  <c r="F31" i="506"/>
  <c r="J31" i="506" s="1"/>
  <c r="F40" i="479"/>
  <c r="J40" i="479" s="1"/>
  <c r="F40" i="480"/>
  <c r="J40" i="480" s="1"/>
  <c r="F40" i="477"/>
  <c r="J40" i="477" s="1"/>
  <c r="F40" i="483"/>
  <c r="J40" i="483" s="1"/>
  <c r="F40" i="482"/>
  <c r="J40" i="482" s="1"/>
  <c r="F40" i="478"/>
  <c r="J40" i="478" s="1"/>
  <c r="F40" i="475"/>
  <c r="J40" i="475" s="1"/>
  <c r="F40" i="484"/>
  <c r="J40" i="484" s="1"/>
  <c r="F40" i="481"/>
  <c r="J40" i="481" s="1"/>
  <c r="F40" i="474"/>
  <c r="J40" i="474" s="1"/>
  <c r="F40" i="473"/>
  <c r="J40" i="473" s="1"/>
  <c r="F37" i="395"/>
  <c r="J37" i="395" s="1"/>
  <c r="F35" i="388"/>
  <c r="J35" i="388" s="1"/>
  <c r="F37" i="391"/>
  <c r="J37" i="391" s="1"/>
  <c r="F37" i="396"/>
  <c r="J37" i="396" s="1"/>
  <c r="F35" i="396"/>
  <c r="J35" i="396" s="1"/>
  <c r="F35" i="395"/>
  <c r="J35" i="395" s="1"/>
  <c r="F37" i="394"/>
  <c r="J37" i="394" s="1"/>
  <c r="F37" i="392"/>
  <c r="J37" i="392" s="1"/>
  <c r="F37" i="390"/>
  <c r="J37" i="390" s="1"/>
  <c r="F35" i="390"/>
  <c r="J35" i="390" s="1"/>
  <c r="F37" i="389"/>
  <c r="J37" i="389" s="1"/>
  <c r="F35" i="389"/>
  <c r="J35" i="389" s="1"/>
  <c r="F38" i="387"/>
  <c r="J38" i="387" s="1"/>
  <c r="F37" i="386"/>
  <c r="J37" i="386" s="1"/>
  <c r="F35" i="386"/>
  <c r="J35" i="386" s="1"/>
  <c r="F35" i="392"/>
  <c r="J35" i="392" s="1"/>
  <c r="F35" i="391"/>
  <c r="J35" i="391" s="1"/>
  <c r="F35" i="394"/>
  <c r="J35" i="394" s="1"/>
  <c r="F37" i="393"/>
  <c r="J37" i="393" s="1"/>
  <c r="F35" i="393"/>
  <c r="J35" i="393" s="1"/>
  <c r="F38" i="388"/>
  <c r="J38" i="388" s="1"/>
  <c r="F38" i="395"/>
  <c r="J38" i="395" s="1"/>
  <c r="F38" i="393"/>
  <c r="J38" i="393" s="1"/>
  <c r="F35" i="387"/>
  <c r="J35" i="387" s="1"/>
  <c r="F37" i="388"/>
  <c r="J37" i="388" s="1"/>
  <c r="F38" i="394"/>
  <c r="J38" i="394" s="1"/>
  <c r="F38" i="391"/>
  <c r="J38" i="391" s="1"/>
  <c r="F38" i="390"/>
  <c r="J38" i="390" s="1"/>
  <c r="F38" i="396"/>
  <c r="J38" i="396" s="1"/>
  <c r="F38" i="392"/>
  <c r="J38" i="392" s="1"/>
  <c r="F38" i="389"/>
  <c r="J38" i="389" s="1"/>
  <c r="F37" i="387"/>
  <c r="J37" i="387" s="1"/>
  <c r="F38" i="386"/>
  <c r="J38" i="386" s="1"/>
  <c r="K133" i="1"/>
  <c r="D16" i="207"/>
  <c r="F34" i="383"/>
  <c r="J34" i="383" s="1"/>
  <c r="F35" i="384"/>
  <c r="J35" i="384" s="1"/>
  <c r="F37" i="227"/>
  <c r="J37" i="227" s="1"/>
  <c r="F38" i="227"/>
  <c r="J38" i="227" s="1"/>
  <c r="F31" i="226"/>
  <c r="J31" i="226" s="1"/>
  <c r="F35" i="227"/>
  <c r="J35" i="227" s="1"/>
  <c r="F35" i="217"/>
  <c r="J35" i="217" s="1"/>
  <c r="F34" i="216"/>
  <c r="J34" i="216" s="1"/>
  <c r="H82" i="107"/>
  <c r="F19" i="217"/>
  <c r="J19" i="217" s="1"/>
  <c r="D16" i="226"/>
  <c r="K132" i="1"/>
  <c r="F19" i="509" s="1"/>
  <c r="J19" i="509" s="1"/>
  <c r="D16" i="205"/>
  <c r="K136" i="1"/>
  <c r="F30" i="207"/>
  <c r="J30" i="207" s="1"/>
  <c r="F36" i="205"/>
  <c r="J36" i="205" s="1"/>
  <c r="F36" i="208"/>
  <c r="J36" i="208" s="1"/>
  <c r="K131" i="1"/>
  <c r="K125" i="1"/>
  <c r="H144" i="1"/>
  <c r="E144" i="1"/>
  <c r="H145" i="1"/>
  <c r="E145" i="1"/>
  <c r="O52" i="107"/>
  <c r="P53" i="107"/>
  <c r="N52" i="107"/>
  <c r="M59" i="107"/>
  <c r="L52" i="107"/>
  <c r="K52" i="107"/>
  <c r="H84" i="1"/>
  <c r="K84" i="1" s="1"/>
  <c r="F56" i="107"/>
  <c r="F55" i="107"/>
  <c r="E57" i="107"/>
  <c r="G57" i="107" s="1"/>
  <c r="E56" i="107"/>
  <c r="E55" i="107"/>
  <c r="E54" i="107"/>
  <c r="E53" i="107"/>
  <c r="E52" i="107"/>
  <c r="D59" i="107"/>
  <c r="C56" i="107"/>
  <c r="B56" i="107"/>
  <c r="C55" i="107"/>
  <c r="H139" i="1"/>
  <c r="E139" i="1"/>
  <c r="O6" i="107"/>
  <c r="N8" i="107"/>
  <c r="P8" i="107" s="1"/>
  <c r="N6" i="107"/>
  <c r="M14" i="107"/>
  <c r="D46" i="107"/>
  <c r="L6" i="107"/>
  <c r="K6" i="107"/>
  <c r="H143" i="1"/>
  <c r="E143" i="1"/>
  <c r="H142" i="1"/>
  <c r="E142" i="1"/>
  <c r="H138" i="1"/>
  <c r="E138" i="1"/>
  <c r="O45" i="107"/>
  <c r="O44" i="107"/>
  <c r="O43" i="107"/>
  <c r="O42" i="107"/>
  <c r="O40" i="107"/>
  <c r="O39" i="107"/>
  <c r="O38" i="107"/>
  <c r="O37" i="107"/>
  <c r="O35" i="107"/>
  <c r="O34" i="107"/>
  <c r="O33" i="107"/>
  <c r="N45" i="107"/>
  <c r="N44" i="107"/>
  <c r="N43" i="107"/>
  <c r="N42" i="107"/>
  <c r="N41" i="107"/>
  <c r="N40" i="107"/>
  <c r="N39" i="107"/>
  <c r="N38" i="107"/>
  <c r="N37" i="107"/>
  <c r="N36" i="107"/>
  <c r="N35" i="107"/>
  <c r="N34" i="107"/>
  <c r="N33" i="107"/>
  <c r="M46" i="107"/>
  <c r="L45" i="107"/>
  <c r="L44" i="107"/>
  <c r="L43" i="107"/>
  <c r="L42" i="107"/>
  <c r="L40" i="107"/>
  <c r="L39" i="107"/>
  <c r="L38" i="107"/>
  <c r="L37" i="107"/>
  <c r="L35" i="107"/>
  <c r="L34" i="107"/>
  <c r="L33" i="107"/>
  <c r="K45" i="107"/>
  <c r="K44" i="107"/>
  <c r="K43" i="107"/>
  <c r="K42" i="107"/>
  <c r="K40" i="107"/>
  <c r="K39" i="107"/>
  <c r="K38" i="107"/>
  <c r="K37" i="107"/>
  <c r="K35" i="107"/>
  <c r="K34" i="107"/>
  <c r="K33" i="107"/>
  <c r="K71" i="1"/>
  <c r="Q104" i="107" s="1"/>
  <c r="H111" i="1"/>
  <c r="H110" i="1"/>
  <c r="K109" i="1"/>
  <c r="F40" i="107"/>
  <c r="F39" i="107"/>
  <c r="F38" i="107"/>
  <c r="F37" i="107"/>
  <c r="F36" i="107"/>
  <c r="F35" i="107"/>
  <c r="F34" i="107"/>
  <c r="F33" i="107"/>
  <c r="E41" i="107"/>
  <c r="E40" i="107"/>
  <c r="E39" i="107"/>
  <c r="E38" i="107"/>
  <c r="E37" i="107"/>
  <c r="E36" i="107"/>
  <c r="E35" i="107"/>
  <c r="E34" i="107"/>
  <c r="E33" i="107"/>
  <c r="C40" i="107"/>
  <c r="C39" i="107"/>
  <c r="C38" i="107"/>
  <c r="C37" i="107"/>
  <c r="C36" i="107"/>
  <c r="C35" i="107"/>
  <c r="C34" i="107"/>
  <c r="C33" i="107"/>
  <c r="B40" i="107"/>
  <c r="B39" i="107"/>
  <c r="B38" i="107"/>
  <c r="B37" i="107"/>
  <c r="B36" i="107"/>
  <c r="B35" i="107"/>
  <c r="B34" i="107"/>
  <c r="B33" i="107"/>
  <c r="H104" i="1"/>
  <c r="K73" i="1"/>
  <c r="K69" i="1"/>
  <c r="Q101" i="107"/>
  <c r="F12" i="107"/>
  <c r="F11" i="107"/>
  <c r="F10" i="107"/>
  <c r="F9" i="107"/>
  <c r="F8" i="107"/>
  <c r="F7" i="107"/>
  <c r="F6" i="107"/>
  <c r="E13" i="107"/>
  <c r="E12" i="107"/>
  <c r="E11" i="107"/>
  <c r="E10" i="107"/>
  <c r="E9" i="107"/>
  <c r="E8" i="107"/>
  <c r="E7" i="107"/>
  <c r="E6" i="107"/>
  <c r="D14" i="107"/>
  <c r="C9" i="107"/>
  <c r="B9" i="107"/>
  <c r="K63" i="1"/>
  <c r="C6" i="107"/>
  <c r="B6" i="107"/>
  <c r="H80" i="1"/>
  <c r="J23" i="383" l="1"/>
  <c r="F26" i="473"/>
  <c r="J26" i="473" s="1"/>
  <c r="F26" i="474"/>
  <c r="J26" i="474" s="1"/>
  <c r="F16" i="507"/>
  <c r="J16" i="507" s="1"/>
  <c r="F16" i="506"/>
  <c r="J16" i="506" s="1"/>
  <c r="F16" i="505"/>
  <c r="J16" i="505" s="1"/>
  <c r="F18" i="509"/>
  <c r="J18" i="509" s="1"/>
  <c r="F16" i="508"/>
  <c r="J16" i="508" s="1"/>
  <c r="Z84" i="107"/>
  <c r="Z61" i="107"/>
  <c r="F19" i="504"/>
  <c r="J19" i="504" s="1"/>
  <c r="F19" i="502"/>
  <c r="J19" i="502" s="1"/>
  <c r="F22" i="501"/>
  <c r="J22" i="501" s="1"/>
  <c r="F22" i="500"/>
  <c r="J22" i="500" s="1"/>
  <c r="F19" i="503"/>
  <c r="J19" i="503" s="1"/>
  <c r="F22" i="499"/>
  <c r="J22" i="499" s="1"/>
  <c r="F22" i="495"/>
  <c r="J22" i="495" s="1"/>
  <c r="F22" i="497"/>
  <c r="J22" i="497" s="1"/>
  <c r="F22" i="498"/>
  <c r="J22" i="498" s="1"/>
  <c r="F22" i="489"/>
  <c r="J22" i="489" s="1"/>
  <c r="F22" i="488"/>
  <c r="J22" i="488" s="1"/>
  <c r="F22" i="487"/>
  <c r="J22" i="487" s="1"/>
  <c r="F22" i="496"/>
  <c r="J22" i="496" s="1"/>
  <c r="F22" i="486"/>
  <c r="J22" i="486" s="1"/>
  <c r="F16" i="207"/>
  <c r="J16" i="207" s="1"/>
  <c r="F16" i="509"/>
  <c r="J16" i="509" s="1"/>
  <c r="D21" i="484"/>
  <c r="D21" i="478"/>
  <c r="D21" i="482"/>
  <c r="D21" i="477"/>
  <c r="D21" i="479"/>
  <c r="D21" i="481"/>
  <c r="D21" i="483"/>
  <c r="D21" i="480"/>
  <c r="D21" i="475"/>
  <c r="D16" i="227"/>
  <c r="D16" i="501"/>
  <c r="D16" i="500"/>
  <c r="D16" i="492"/>
  <c r="D16" i="499"/>
  <c r="D16" i="494"/>
  <c r="D16" i="493"/>
  <c r="D16" i="491"/>
  <c r="D16" i="485"/>
  <c r="D21" i="382"/>
  <c r="D21" i="503"/>
  <c r="D24" i="504"/>
  <c r="D21" i="502"/>
  <c r="D27" i="488"/>
  <c r="D21" i="493"/>
  <c r="D21" i="491"/>
  <c r="D27" i="489"/>
  <c r="D27" i="487"/>
  <c r="D27" i="496"/>
  <c r="D21" i="492"/>
  <c r="D27" i="498"/>
  <c r="D21" i="494"/>
  <c r="D27" i="495"/>
  <c r="D27" i="497"/>
  <c r="D27" i="486"/>
  <c r="D21" i="485"/>
  <c r="D22" i="478"/>
  <c r="D22" i="479"/>
  <c r="D22" i="482"/>
  <c r="D22" i="483"/>
  <c r="D22" i="480"/>
  <c r="D22" i="484"/>
  <c r="D22" i="477"/>
  <c r="D22" i="481"/>
  <c r="D21" i="470"/>
  <c r="D22" i="475"/>
  <c r="D21" i="469"/>
  <c r="D21" i="405"/>
  <c r="D21" i="438"/>
  <c r="D21" i="437"/>
  <c r="H98" i="107"/>
  <c r="Z83" i="107"/>
  <c r="G116" i="107"/>
  <c r="P116" i="107"/>
  <c r="D16" i="208"/>
  <c r="D18" i="383"/>
  <c r="D18" i="384"/>
  <c r="D16" i="381"/>
  <c r="D16" i="382"/>
  <c r="D21" i="206"/>
  <c r="D21" i="381"/>
  <c r="F16" i="205"/>
  <c r="J16" i="205" s="1"/>
  <c r="J23" i="216"/>
  <c r="J24" i="217"/>
  <c r="F16" i="226"/>
  <c r="J16" i="226" s="1"/>
  <c r="D16" i="206"/>
  <c r="D18" i="217"/>
  <c r="D18" i="216"/>
  <c r="K110" i="1"/>
  <c r="U96" i="107"/>
  <c r="U94" i="107"/>
  <c r="K108" i="1"/>
  <c r="K80" i="1"/>
  <c r="K30" i="1"/>
  <c r="K68" i="1"/>
  <c r="K75" i="1"/>
  <c r="K107" i="1"/>
  <c r="N59" i="107"/>
  <c r="N123" i="107" s="1"/>
  <c r="K76" i="1"/>
  <c r="K104" i="1"/>
  <c r="F21" i="527" s="1"/>
  <c r="J21" i="527" s="1"/>
  <c r="K111" i="1"/>
  <c r="P52" i="107"/>
  <c r="G55" i="107"/>
  <c r="G56" i="107"/>
  <c r="P35" i="107"/>
  <c r="P43" i="107"/>
  <c r="Q43" i="107" s="1"/>
  <c r="G52" i="107"/>
  <c r="G53" i="107"/>
  <c r="G54" i="107"/>
  <c r="P36" i="107"/>
  <c r="P44" i="107"/>
  <c r="Q44" i="107" s="1"/>
  <c r="P37" i="107"/>
  <c r="P45" i="107"/>
  <c r="Q45" i="107" s="1"/>
  <c r="E46" i="107"/>
  <c r="P6" i="107"/>
  <c r="E59" i="107"/>
  <c r="E123" i="107" s="1"/>
  <c r="P38" i="107"/>
  <c r="P39" i="107"/>
  <c r="P34" i="107"/>
  <c r="P42" i="107"/>
  <c r="Q42" i="107" s="1"/>
  <c r="N14" i="107"/>
  <c r="P33" i="107"/>
  <c r="Q33" i="107" s="1"/>
  <c r="P41" i="107"/>
  <c r="P40" i="107"/>
  <c r="N46" i="107"/>
  <c r="G38" i="107"/>
  <c r="G36" i="107"/>
  <c r="G40" i="107"/>
  <c r="H40" i="107" s="1"/>
  <c r="G35" i="107"/>
  <c r="G34" i="107"/>
  <c r="G37" i="107"/>
  <c r="H37" i="107" s="1"/>
  <c r="G39" i="107"/>
  <c r="H39" i="107" s="1"/>
  <c r="G33" i="107"/>
  <c r="G41" i="107"/>
  <c r="G12" i="107"/>
  <c r="G13" i="107"/>
  <c r="G6" i="107"/>
  <c r="G7" i="107"/>
  <c r="G9" i="107"/>
  <c r="H9" i="107" s="1"/>
  <c r="G8" i="107"/>
  <c r="G10" i="107"/>
  <c r="G11" i="107"/>
  <c r="E14" i="107"/>
  <c r="F21" i="382" l="1"/>
  <c r="J21" i="382" s="1"/>
  <c r="F21" i="502"/>
  <c r="J21" i="502" s="1"/>
  <c r="F24" i="504"/>
  <c r="J24" i="504" s="1"/>
  <c r="F21" i="503"/>
  <c r="J21" i="503" s="1"/>
  <c r="F21" i="492"/>
  <c r="J21" i="492" s="1"/>
  <c r="F21" i="493"/>
  <c r="J21" i="493" s="1"/>
  <c r="F21" i="491"/>
  <c r="J21" i="491" s="1"/>
  <c r="F27" i="498"/>
  <c r="J27" i="498" s="1"/>
  <c r="F21" i="494"/>
  <c r="J21" i="494" s="1"/>
  <c r="F27" i="497"/>
  <c r="J27" i="497" s="1"/>
  <c r="F27" i="495"/>
  <c r="J27" i="495" s="1"/>
  <c r="F27" i="487"/>
  <c r="J27" i="487" s="1"/>
  <c r="F27" i="489"/>
  <c r="J27" i="489" s="1"/>
  <c r="F27" i="488"/>
  <c r="J27" i="488" s="1"/>
  <c r="F27" i="496"/>
  <c r="J27" i="496" s="1"/>
  <c r="F27" i="486"/>
  <c r="J27" i="486" s="1"/>
  <c r="F22" i="479"/>
  <c r="J22" i="479" s="1"/>
  <c r="F22" i="481"/>
  <c r="J22" i="481" s="1"/>
  <c r="F22" i="482"/>
  <c r="J22" i="482" s="1"/>
  <c r="F22" i="483"/>
  <c r="J22" i="483" s="1"/>
  <c r="F22" i="480"/>
  <c r="J22" i="480" s="1"/>
  <c r="F22" i="484"/>
  <c r="J22" i="484" s="1"/>
  <c r="F22" i="477"/>
  <c r="J22" i="477" s="1"/>
  <c r="F21" i="485"/>
  <c r="J21" i="485" s="1"/>
  <c r="F22" i="478"/>
  <c r="J22" i="478" s="1"/>
  <c r="F22" i="475"/>
  <c r="J22" i="475" s="1"/>
  <c r="F21" i="469"/>
  <c r="J21" i="469" s="1"/>
  <c r="F21" i="405"/>
  <c r="J21" i="405" s="1"/>
  <c r="F21" i="438"/>
  <c r="J21" i="438" s="1"/>
  <c r="F21" i="437"/>
  <c r="J21" i="437" s="1"/>
  <c r="F21" i="470"/>
  <c r="J21" i="470" s="1"/>
  <c r="Z57" i="107"/>
  <c r="F20" i="382"/>
  <c r="J20" i="382" s="1"/>
  <c r="F20" i="492"/>
  <c r="J20" i="492" s="1"/>
  <c r="F20" i="491"/>
  <c r="J20" i="491" s="1"/>
  <c r="F20" i="494"/>
  <c r="J20" i="494" s="1"/>
  <c r="F20" i="493"/>
  <c r="J20" i="493" s="1"/>
  <c r="F20" i="485"/>
  <c r="J20" i="485" s="1"/>
  <c r="F23" i="501"/>
  <c r="J23" i="501" s="1"/>
  <c r="F23" i="500"/>
  <c r="J23" i="500" s="1"/>
  <c r="F23" i="499"/>
  <c r="J23" i="499" s="1"/>
  <c r="H97" i="107"/>
  <c r="F21" i="481"/>
  <c r="J21" i="481" s="1"/>
  <c r="F21" i="477"/>
  <c r="J21" i="477" s="1"/>
  <c r="F21" i="483"/>
  <c r="J21" i="483" s="1"/>
  <c r="F21" i="484"/>
  <c r="J21" i="484" s="1"/>
  <c r="F21" i="482"/>
  <c r="J21" i="482" s="1"/>
  <c r="F21" i="478"/>
  <c r="J21" i="478" s="1"/>
  <c r="F21" i="479"/>
  <c r="J21" i="479" s="1"/>
  <c r="F21" i="480"/>
  <c r="J21" i="480" s="1"/>
  <c r="F21" i="475"/>
  <c r="J21" i="475" s="1"/>
  <c r="H54" i="107"/>
  <c r="F19" i="382"/>
  <c r="J19" i="382" s="1"/>
  <c r="F18" i="507"/>
  <c r="J18" i="507" s="1"/>
  <c r="F18" i="505"/>
  <c r="J18" i="505" s="1"/>
  <c r="F27" i="504"/>
  <c r="J27" i="504" s="1"/>
  <c r="F18" i="508"/>
  <c r="J18" i="508" s="1"/>
  <c r="F18" i="226"/>
  <c r="J18" i="226" s="1"/>
  <c r="F18" i="506"/>
  <c r="J18" i="506" s="1"/>
  <c r="F30" i="496"/>
  <c r="J30" i="496" s="1"/>
  <c r="F19" i="493"/>
  <c r="J19" i="493" s="1"/>
  <c r="F19" i="491"/>
  <c r="J19" i="491" s="1"/>
  <c r="F30" i="495"/>
  <c r="J30" i="495" s="1"/>
  <c r="F19" i="494"/>
  <c r="J19" i="494" s="1"/>
  <c r="F30" i="488"/>
  <c r="J30" i="488" s="1"/>
  <c r="F30" i="498"/>
  <c r="J30" i="498" s="1"/>
  <c r="F30" i="497"/>
  <c r="J30" i="497" s="1"/>
  <c r="F19" i="492"/>
  <c r="J19" i="492" s="1"/>
  <c r="F30" i="487"/>
  <c r="J30" i="487" s="1"/>
  <c r="F30" i="489"/>
  <c r="J30" i="489" s="1"/>
  <c r="F30" i="486"/>
  <c r="J30" i="486" s="1"/>
  <c r="F23" i="481"/>
  <c r="J23" i="481" s="1"/>
  <c r="F23" i="484"/>
  <c r="J23" i="484" s="1"/>
  <c r="F23" i="477"/>
  <c r="J23" i="477" s="1"/>
  <c r="F23" i="483"/>
  <c r="J23" i="483" s="1"/>
  <c r="F23" i="479"/>
  <c r="J23" i="479" s="1"/>
  <c r="F23" i="480"/>
  <c r="J23" i="480" s="1"/>
  <c r="F23" i="478"/>
  <c r="J23" i="478" s="1"/>
  <c r="F19" i="485"/>
  <c r="J19" i="485" s="1"/>
  <c r="F23" i="482"/>
  <c r="J23" i="482" s="1"/>
  <c r="F23" i="475"/>
  <c r="J23" i="475" s="1"/>
  <c r="F21" i="507"/>
  <c r="J21" i="507" s="1"/>
  <c r="F21" i="506"/>
  <c r="J21" i="506" s="1"/>
  <c r="F21" i="505"/>
  <c r="J21" i="505" s="1"/>
  <c r="Z6" i="107"/>
  <c r="F24" i="491"/>
  <c r="J24" i="491" s="1"/>
  <c r="F24" i="492"/>
  <c r="J24" i="492" s="1"/>
  <c r="F24" i="493"/>
  <c r="J24" i="493" s="1"/>
  <c r="F24" i="494"/>
  <c r="J24" i="494" s="1"/>
  <c r="F24" i="485"/>
  <c r="J24" i="485" s="1"/>
  <c r="Z58" i="107"/>
  <c r="Z70" i="107"/>
  <c r="D116" i="107"/>
  <c r="D117" i="107"/>
  <c r="D118" i="107"/>
  <c r="C123" i="107"/>
  <c r="A123" i="107" s="1"/>
  <c r="D119" i="107"/>
  <c r="M120" i="107"/>
  <c r="M119" i="107"/>
  <c r="L123" i="107"/>
  <c r="J123" i="107" s="1"/>
  <c r="M117" i="107"/>
  <c r="M118" i="107"/>
  <c r="M116" i="107"/>
  <c r="Q52" i="107"/>
  <c r="H52" i="107"/>
  <c r="H116" i="107"/>
  <c r="H53" i="107"/>
  <c r="Q36" i="107"/>
  <c r="H41" i="107"/>
  <c r="F24" i="382"/>
  <c r="J24" i="382" s="1"/>
  <c r="Z34" i="107"/>
  <c r="Z21" i="107"/>
  <c r="Z46" i="107"/>
  <c r="F20" i="383"/>
  <c r="J20" i="383" s="1"/>
  <c r="F21" i="384"/>
  <c r="J21" i="384" s="1"/>
  <c r="F20" i="206"/>
  <c r="J20" i="206" s="1"/>
  <c r="F20" i="381"/>
  <c r="J20" i="381" s="1"/>
  <c r="H99" i="107"/>
  <c r="F19" i="381"/>
  <c r="J19" i="381" s="1"/>
  <c r="F19" i="206"/>
  <c r="F24" i="381"/>
  <c r="J24" i="381" s="1"/>
  <c r="F24" i="206"/>
  <c r="J24" i="206" s="1"/>
  <c r="H96" i="107"/>
  <c r="F21" i="381"/>
  <c r="J21" i="381" s="1"/>
  <c r="F21" i="206"/>
  <c r="F20" i="216"/>
  <c r="J20" i="216" s="1"/>
  <c r="F21" i="217"/>
  <c r="J21" i="217" s="1"/>
  <c r="Q39" i="107"/>
  <c r="W94" i="107"/>
  <c r="AA94" i="107" s="1"/>
  <c r="AB94" i="107" s="1"/>
  <c r="Q37" i="107"/>
  <c r="H118" i="107"/>
  <c r="H135" i="107"/>
  <c r="H119" i="107"/>
  <c r="H134" i="107"/>
  <c r="Q120" i="107"/>
  <c r="Q107" i="107"/>
  <c r="W96" i="107"/>
  <c r="AA96" i="107" s="1"/>
  <c r="AB96" i="107" s="1"/>
  <c r="H6" i="107"/>
  <c r="H34" i="107"/>
  <c r="H80" i="107"/>
  <c r="H20" i="107"/>
  <c r="H25" i="107" s="1"/>
  <c r="Q34" i="107"/>
  <c r="H36" i="107"/>
  <c r="H33" i="107"/>
  <c r="Q38" i="107"/>
  <c r="H35" i="107"/>
  <c r="Q40" i="107"/>
  <c r="B12" i="107"/>
  <c r="B11" i="107"/>
  <c r="B10" i="107"/>
  <c r="B8" i="107"/>
  <c r="B7" i="107"/>
  <c r="C12" i="107"/>
  <c r="C11" i="107"/>
  <c r="C10" i="107"/>
  <c r="C8" i="107"/>
  <c r="C7" i="107"/>
  <c r="Q59" i="107" l="1"/>
  <c r="J145" i="1" s="1"/>
  <c r="E16" i="206" s="1"/>
  <c r="T130" i="107"/>
  <c r="M123" i="107"/>
  <c r="D123" i="107"/>
  <c r="H110" i="107"/>
  <c r="J146" i="1" s="1"/>
  <c r="J140" i="1"/>
  <c r="K145" i="1" l="1"/>
  <c r="F16" i="227" s="1"/>
  <c r="J16" i="227" s="1"/>
  <c r="E16" i="381"/>
  <c r="E16" i="227"/>
  <c r="E16" i="501"/>
  <c r="E16" i="500"/>
  <c r="E16" i="499"/>
  <c r="E16" i="491"/>
  <c r="E16" i="494"/>
  <c r="E16" i="493"/>
  <c r="E16" i="492"/>
  <c r="E16" i="485"/>
  <c r="E24" i="501"/>
  <c r="E24" i="500"/>
  <c r="E24" i="499"/>
  <c r="E16" i="382"/>
  <c r="K146" i="1"/>
  <c r="J19" i="206"/>
  <c r="K140" i="1"/>
  <c r="F16" i="493" l="1"/>
  <c r="J16" i="493" s="1"/>
  <c r="F16" i="491"/>
  <c r="J16" i="491" s="1"/>
  <c r="F16" i="382"/>
  <c r="J16" i="382" s="1"/>
  <c r="F16" i="381"/>
  <c r="J16" i="381" s="1"/>
  <c r="F16" i="494"/>
  <c r="J16" i="494" s="1"/>
  <c r="F16" i="206"/>
  <c r="J16" i="206" s="1"/>
  <c r="F16" i="500"/>
  <c r="J16" i="500" s="1"/>
  <c r="Q64" i="107"/>
  <c r="F16" i="501"/>
  <c r="J16" i="501" s="1"/>
  <c r="F16" i="492"/>
  <c r="J16" i="492" s="1"/>
  <c r="F16" i="499"/>
  <c r="J16" i="499" s="1"/>
  <c r="F16" i="485"/>
  <c r="J16" i="485" s="1"/>
  <c r="F24" i="500"/>
  <c r="J24" i="500" s="1"/>
  <c r="F24" i="501"/>
  <c r="J24" i="501" s="1"/>
  <c r="F24" i="499"/>
  <c r="J24" i="499" s="1"/>
  <c r="K62" i="1"/>
  <c r="K33" i="1" l="1"/>
  <c r="F20" i="465" l="1"/>
  <c r="J20" i="465" s="1"/>
  <c r="F20" i="434"/>
  <c r="J20" i="434" s="1"/>
  <c r="F20" i="466"/>
  <c r="J20" i="466" s="1"/>
  <c r="F20" i="433"/>
  <c r="J20" i="433" s="1"/>
  <c r="F20" i="403"/>
  <c r="H64" i="1"/>
  <c r="H78" i="1"/>
  <c r="H61" i="1"/>
  <c r="H60" i="1"/>
  <c r="H59" i="1"/>
  <c r="H70" i="1"/>
  <c r="K70" i="1" s="1"/>
  <c r="H56" i="107" s="1"/>
  <c r="D23" i="431" l="1"/>
  <c r="D23" i="464"/>
  <c r="D23" i="463"/>
  <c r="D23" i="401"/>
  <c r="D23" i="432"/>
  <c r="K60" i="1"/>
  <c r="U95" i="107"/>
  <c r="U98" i="107"/>
  <c r="K64" i="1"/>
  <c r="K58" i="1"/>
  <c r="K59" i="1"/>
  <c r="Q105" i="107" s="1"/>
  <c r="K74" i="1"/>
  <c r="Z60" i="107" s="1"/>
  <c r="Z64" i="107" s="1"/>
  <c r="J220" i="1" s="1"/>
  <c r="E20" i="527" s="1"/>
  <c r="K61" i="1"/>
  <c r="K78" i="1"/>
  <c r="F23" i="524" s="1"/>
  <c r="J23" i="524" s="1"/>
  <c r="K124" i="1"/>
  <c r="K32" i="1"/>
  <c r="K220" i="1" l="1"/>
  <c r="F20" i="527" s="1"/>
  <c r="J20" i="527" s="1"/>
  <c r="E20" i="437"/>
  <c r="E20" i="470"/>
  <c r="E20" i="438"/>
  <c r="E20" i="469"/>
  <c r="E20" i="405"/>
  <c r="Q41" i="107"/>
  <c r="F19" i="481"/>
  <c r="J19" i="481" s="1"/>
  <c r="F19" i="477"/>
  <c r="J19" i="477" s="1"/>
  <c r="F19" i="482"/>
  <c r="J19" i="482" s="1"/>
  <c r="F19" i="479"/>
  <c r="J19" i="479" s="1"/>
  <c r="F19" i="484"/>
  <c r="J19" i="484" s="1"/>
  <c r="F19" i="483"/>
  <c r="J19" i="483" s="1"/>
  <c r="F19" i="478"/>
  <c r="J19" i="478" s="1"/>
  <c r="F19" i="480"/>
  <c r="J19" i="480" s="1"/>
  <c r="F19" i="475"/>
  <c r="J19" i="475" s="1"/>
  <c r="F22" i="384"/>
  <c r="J22" i="384" s="1"/>
  <c r="F22" i="504"/>
  <c r="J22" i="504" s="1"/>
  <c r="F25" i="487"/>
  <c r="J25" i="487" s="1"/>
  <c r="F18" i="492"/>
  <c r="J18" i="492" s="1"/>
  <c r="F25" i="495"/>
  <c r="J25" i="495" s="1"/>
  <c r="F25" i="489"/>
  <c r="J25" i="489" s="1"/>
  <c r="F25" i="498"/>
  <c r="J25" i="498" s="1"/>
  <c r="F25" i="497"/>
  <c r="J25" i="497" s="1"/>
  <c r="F18" i="494"/>
  <c r="J18" i="494" s="1"/>
  <c r="F25" i="488"/>
  <c r="J25" i="488" s="1"/>
  <c r="F18" i="491"/>
  <c r="J18" i="491" s="1"/>
  <c r="F25" i="496"/>
  <c r="J25" i="496" s="1"/>
  <c r="F18" i="493"/>
  <c r="J18" i="493" s="1"/>
  <c r="F25" i="486"/>
  <c r="J25" i="486" s="1"/>
  <c r="F18" i="485"/>
  <c r="J18" i="485" s="1"/>
  <c r="Z85" i="107"/>
  <c r="F23" i="464"/>
  <c r="J23" i="464" s="1"/>
  <c r="F23" i="463"/>
  <c r="J23" i="463" s="1"/>
  <c r="F23" i="431"/>
  <c r="J23" i="431" s="1"/>
  <c r="F23" i="401"/>
  <c r="J23" i="401" s="1"/>
  <c r="F23" i="432"/>
  <c r="J23" i="432" s="1"/>
  <c r="F18" i="382"/>
  <c r="J18" i="382" s="1"/>
  <c r="F21" i="383"/>
  <c r="J21" i="383" s="1"/>
  <c r="F18" i="206"/>
  <c r="J18" i="206" s="1"/>
  <c r="F18" i="381"/>
  <c r="J18" i="381" s="1"/>
  <c r="F22" i="217"/>
  <c r="J22" i="217" s="1"/>
  <c r="F21" i="216"/>
  <c r="J21" i="216" s="1"/>
  <c r="Q98" i="107"/>
  <c r="W95" i="107"/>
  <c r="AA95" i="107" s="1"/>
  <c r="AB95" i="107" s="1"/>
  <c r="Q99" i="107"/>
  <c r="Q106" i="107"/>
  <c r="Q109" i="107"/>
  <c r="W98" i="107"/>
  <c r="AA98" i="107" s="1"/>
  <c r="AB98" i="107" s="1"/>
  <c r="Q117" i="107"/>
  <c r="U97" i="107"/>
  <c r="H38" i="107"/>
  <c r="Q102" i="107"/>
  <c r="H132" i="107"/>
  <c r="H8" i="107"/>
  <c r="H12" i="107"/>
  <c r="H10" i="107"/>
  <c r="H7" i="107"/>
  <c r="H55" i="107"/>
  <c r="Q35" i="107"/>
  <c r="H11" i="107"/>
  <c r="K31" i="1"/>
  <c r="K105" i="1"/>
  <c r="H112" i="1"/>
  <c r="F18" i="529" l="1"/>
  <c r="J18" i="529" s="1"/>
  <c r="F18" i="528"/>
  <c r="J18" i="528" s="1"/>
  <c r="F19" i="527"/>
  <c r="J19" i="527" s="1"/>
  <c r="F18" i="526"/>
  <c r="J18" i="526" s="1"/>
  <c r="F18" i="525"/>
  <c r="J18" i="525" s="1"/>
  <c r="F18" i="524"/>
  <c r="J18" i="524" s="1"/>
  <c r="F18" i="523"/>
  <c r="J18" i="523" s="1"/>
  <c r="F18" i="522"/>
  <c r="J18" i="522" s="1"/>
  <c r="F18" i="521"/>
  <c r="J18" i="521" s="1"/>
  <c r="F18" i="520"/>
  <c r="J18" i="520" s="1"/>
  <c r="F18" i="519"/>
  <c r="J18" i="519" s="1"/>
  <c r="F22" i="524"/>
  <c r="J22" i="524" s="1"/>
  <c r="F20" i="522"/>
  <c r="J20" i="522" s="1"/>
  <c r="F20" i="521"/>
  <c r="J20" i="521" s="1"/>
  <c r="F19" i="518"/>
  <c r="J19" i="518" s="1"/>
  <c r="F19" i="517"/>
  <c r="J19" i="517" s="1"/>
  <c r="F18" i="516"/>
  <c r="J18" i="516" s="1"/>
  <c r="F18" i="515"/>
  <c r="J18" i="515" s="1"/>
  <c r="F19" i="514"/>
  <c r="J19" i="514" s="1"/>
  <c r="F19" i="513"/>
  <c r="J19" i="513" s="1"/>
  <c r="F19" i="512"/>
  <c r="J19" i="512" s="1"/>
  <c r="F19" i="511"/>
  <c r="J19" i="511" s="1"/>
  <c r="F20" i="384"/>
  <c r="J20" i="384" s="1"/>
  <c r="F21" i="508"/>
  <c r="J21" i="508" s="1"/>
  <c r="F25" i="494"/>
  <c r="J25" i="494" s="1"/>
  <c r="F25" i="493"/>
  <c r="J25" i="493" s="1"/>
  <c r="F25" i="491"/>
  <c r="J25" i="491" s="1"/>
  <c r="F25" i="492"/>
  <c r="J25" i="492" s="1"/>
  <c r="F25" i="485"/>
  <c r="J25" i="485" s="1"/>
  <c r="F29" i="474"/>
  <c r="J29" i="474" s="1"/>
  <c r="F22" i="432"/>
  <c r="J22" i="432" s="1"/>
  <c r="F22" i="431"/>
  <c r="J22" i="431" s="1"/>
  <c r="F20" i="456"/>
  <c r="J20" i="456" s="1"/>
  <c r="F20" i="454"/>
  <c r="J20" i="454" s="1"/>
  <c r="F20" i="453"/>
  <c r="J20" i="453" s="1"/>
  <c r="F20" i="455"/>
  <c r="J20" i="455" s="1"/>
  <c r="F22" i="464"/>
  <c r="J22" i="464" s="1"/>
  <c r="F22" i="463"/>
  <c r="J22" i="463" s="1"/>
  <c r="F20" i="421"/>
  <c r="J20" i="421" s="1"/>
  <c r="F29" i="473"/>
  <c r="J29" i="473" s="1"/>
  <c r="F20" i="422"/>
  <c r="J20" i="422" s="1"/>
  <c r="F20" i="423"/>
  <c r="J20" i="423" s="1"/>
  <c r="F20" i="424"/>
  <c r="J20" i="424" s="1"/>
  <c r="F22" i="401"/>
  <c r="J22" i="401" s="1"/>
  <c r="F17" i="207"/>
  <c r="F17" i="507"/>
  <c r="J17" i="507" s="1"/>
  <c r="F25" i="502"/>
  <c r="J25" i="502" s="1"/>
  <c r="F17" i="226"/>
  <c r="F17" i="509"/>
  <c r="J17" i="509" s="1"/>
  <c r="F17" i="205"/>
  <c r="F19" i="501"/>
  <c r="J19" i="501" s="1"/>
  <c r="F17" i="505"/>
  <c r="J17" i="505" s="1"/>
  <c r="F19" i="500"/>
  <c r="J19" i="500" s="1"/>
  <c r="F17" i="508"/>
  <c r="J17" i="508" s="1"/>
  <c r="F17" i="506"/>
  <c r="J17" i="506" s="1"/>
  <c r="F17" i="489"/>
  <c r="J17" i="489" s="1"/>
  <c r="F17" i="495"/>
  <c r="J17" i="495" s="1"/>
  <c r="F17" i="488"/>
  <c r="J17" i="488" s="1"/>
  <c r="F17" i="492"/>
  <c r="J17" i="492" s="1"/>
  <c r="F17" i="486"/>
  <c r="J17" i="486" s="1"/>
  <c r="F17" i="382"/>
  <c r="J17" i="382" s="1"/>
  <c r="F19" i="499"/>
  <c r="J19" i="499" s="1"/>
  <c r="F17" i="485"/>
  <c r="J17" i="485" s="1"/>
  <c r="F17" i="381"/>
  <c r="J17" i="381" s="1"/>
  <c r="F17" i="498"/>
  <c r="J17" i="498" s="1"/>
  <c r="F17" i="487"/>
  <c r="J17" i="487" s="1"/>
  <c r="F17" i="494"/>
  <c r="J17" i="494" s="1"/>
  <c r="F17" i="497"/>
  <c r="J17" i="497" s="1"/>
  <c r="F17" i="496"/>
  <c r="J17" i="496" s="1"/>
  <c r="F17" i="493"/>
  <c r="J17" i="493" s="1"/>
  <c r="F17" i="491"/>
  <c r="J17" i="491" s="1"/>
  <c r="F17" i="206"/>
  <c r="F18" i="471"/>
  <c r="J18" i="471" s="1"/>
  <c r="F19" i="441"/>
  <c r="J19" i="441" s="1"/>
  <c r="F18" i="422"/>
  <c r="F18" i="449"/>
  <c r="J18" i="449" s="1"/>
  <c r="F18" i="424"/>
  <c r="F18" i="423"/>
  <c r="F18" i="452"/>
  <c r="J18" i="452" s="1"/>
  <c r="F18" i="474"/>
  <c r="J18" i="474" s="1"/>
  <c r="F18" i="466"/>
  <c r="J18" i="466" s="1"/>
  <c r="F18" i="456"/>
  <c r="J18" i="456" s="1"/>
  <c r="F18" i="453"/>
  <c r="J18" i="453" s="1"/>
  <c r="F18" i="455"/>
  <c r="J18" i="455" s="1"/>
  <c r="F19" i="469"/>
  <c r="J19" i="469" s="1"/>
  <c r="F19" i="446"/>
  <c r="J19" i="446" s="1"/>
  <c r="F19" i="445"/>
  <c r="J19" i="445" s="1"/>
  <c r="F18" i="443"/>
  <c r="J18" i="443" s="1"/>
  <c r="F19" i="410"/>
  <c r="J19" i="410" s="1"/>
  <c r="F18" i="407"/>
  <c r="J18" i="407" s="1"/>
  <c r="F18" i="463"/>
  <c r="J18" i="463" s="1"/>
  <c r="F18" i="440"/>
  <c r="F18" i="432"/>
  <c r="F18" i="429"/>
  <c r="F18" i="421"/>
  <c r="F18" i="464"/>
  <c r="J18" i="464" s="1"/>
  <c r="F18" i="460"/>
  <c r="J18" i="460" s="1"/>
  <c r="F18" i="454"/>
  <c r="J18" i="454" s="1"/>
  <c r="F18" i="435"/>
  <c r="F18" i="428"/>
  <c r="F18" i="465"/>
  <c r="J18" i="465" s="1"/>
  <c r="F18" i="451"/>
  <c r="J18" i="451" s="1"/>
  <c r="F18" i="444"/>
  <c r="J18" i="444" s="1"/>
  <c r="F18" i="427"/>
  <c r="F19" i="470"/>
  <c r="J19" i="470" s="1"/>
  <c r="F18" i="462"/>
  <c r="J18" i="462" s="1"/>
  <c r="F19" i="438"/>
  <c r="J19" i="438" s="1"/>
  <c r="F18" i="430"/>
  <c r="F18" i="412"/>
  <c r="F19" i="437"/>
  <c r="J19" i="437" s="1"/>
  <c r="F18" i="434"/>
  <c r="F19" i="415"/>
  <c r="J19" i="415" s="1"/>
  <c r="F19" i="414"/>
  <c r="J19" i="414" s="1"/>
  <c r="F18" i="459"/>
  <c r="J18" i="459" s="1"/>
  <c r="F18" i="450"/>
  <c r="J18" i="450" s="1"/>
  <c r="F18" i="439"/>
  <c r="F18" i="436"/>
  <c r="F18" i="403"/>
  <c r="J18" i="403" s="1"/>
  <c r="F18" i="401"/>
  <c r="J18" i="401" s="1"/>
  <c r="F18" i="298"/>
  <c r="F18" i="273"/>
  <c r="F19" i="261"/>
  <c r="J19" i="261" s="1"/>
  <c r="F18" i="433"/>
  <c r="F18" i="420"/>
  <c r="F18" i="417"/>
  <c r="F19" i="409"/>
  <c r="J19" i="409" s="1"/>
  <c r="F18" i="313"/>
  <c r="F19" i="448"/>
  <c r="J19" i="448" s="1"/>
  <c r="F18" i="431"/>
  <c r="F18" i="419"/>
  <c r="F19" i="405"/>
  <c r="J19" i="405" s="1"/>
  <c r="F18" i="473"/>
  <c r="J18" i="473" s="1"/>
  <c r="F18" i="411"/>
  <c r="F18" i="289"/>
  <c r="F18" i="467"/>
  <c r="J18" i="467" s="1"/>
  <c r="F19" i="447"/>
  <c r="J19" i="447" s="1"/>
  <c r="F19" i="416"/>
  <c r="J19" i="416" s="1"/>
  <c r="F19" i="413"/>
  <c r="J19" i="413" s="1"/>
  <c r="F18" i="468"/>
  <c r="J18" i="468" s="1"/>
  <c r="F18" i="318"/>
  <c r="F18" i="398"/>
  <c r="J18" i="398" s="1"/>
  <c r="F18" i="461"/>
  <c r="J18" i="461" s="1"/>
  <c r="F18" i="418"/>
  <c r="F18" i="472"/>
  <c r="J18" i="472" s="1"/>
  <c r="F19" i="442"/>
  <c r="J19" i="442" s="1"/>
  <c r="F18" i="303"/>
  <c r="F18" i="283"/>
  <c r="F19" i="269"/>
  <c r="F19" i="265"/>
  <c r="F20" i="405"/>
  <c r="J20" i="405" s="1"/>
  <c r="F20" i="438"/>
  <c r="J20" i="438" s="1"/>
  <c r="F20" i="469"/>
  <c r="J20" i="469" s="1"/>
  <c r="F20" i="470"/>
  <c r="J20" i="470" s="1"/>
  <c r="F20" i="437"/>
  <c r="J20" i="437" s="1"/>
  <c r="F25" i="382"/>
  <c r="J25" i="382" s="1"/>
  <c r="F19" i="383"/>
  <c r="J19" i="383" s="1"/>
  <c r="F25" i="381"/>
  <c r="J25" i="381" s="1"/>
  <c r="F25" i="206"/>
  <c r="J25" i="206" s="1"/>
  <c r="F20" i="298"/>
  <c r="J20" i="298" s="1"/>
  <c r="F20" i="303"/>
  <c r="J20" i="303" s="1"/>
  <c r="F20" i="226"/>
  <c r="J20" i="226" s="1"/>
  <c r="F19" i="216"/>
  <c r="J19" i="216" s="1"/>
  <c r="F20" i="217"/>
  <c r="J20" i="217" s="1"/>
  <c r="W97" i="107"/>
  <c r="AA97" i="107" s="1"/>
  <c r="AB97" i="107" s="1"/>
  <c r="W93" i="107"/>
  <c r="AA93" i="107" s="1"/>
  <c r="AB93" i="107" s="1"/>
  <c r="Q96" i="107"/>
  <c r="H46" i="107"/>
  <c r="J142" i="1" s="1"/>
  <c r="Q46" i="107"/>
  <c r="J143" i="1" s="1"/>
  <c r="H59" i="107"/>
  <c r="K112" i="1"/>
  <c r="J26" i="529" l="1"/>
  <c r="J26" i="526"/>
  <c r="D6" i="526" s="1"/>
  <c r="J26" i="525"/>
  <c r="J26" i="516"/>
  <c r="J26" i="515"/>
  <c r="J18" i="440"/>
  <c r="J18" i="411"/>
  <c r="J18" i="439"/>
  <c r="J26" i="462"/>
  <c r="D6" i="462" s="1"/>
  <c r="H89" i="228" s="1"/>
  <c r="J89" i="228" s="1"/>
  <c r="J18" i="421"/>
  <c r="J18" i="418"/>
  <c r="J18" i="419"/>
  <c r="J26" i="468"/>
  <c r="D6" i="468" s="1"/>
  <c r="H97" i="228" s="1"/>
  <c r="J97" i="228" s="1"/>
  <c r="J18" i="434"/>
  <c r="J18" i="428"/>
  <c r="J18" i="424"/>
  <c r="J18" i="429"/>
  <c r="J18" i="427"/>
  <c r="J26" i="461"/>
  <c r="D6" i="461" s="1"/>
  <c r="H88" i="228" s="1"/>
  <c r="J88" i="228" s="1"/>
  <c r="J18" i="423"/>
  <c r="J18" i="435"/>
  <c r="J26" i="443"/>
  <c r="D6" i="443" s="1"/>
  <c r="H70" i="228" s="1"/>
  <c r="J70" i="228" s="1"/>
  <c r="J18" i="422"/>
  <c r="J18" i="431"/>
  <c r="J18" i="417"/>
  <c r="J26" i="444"/>
  <c r="D6" i="444" s="1"/>
  <c r="H71" i="228" s="1"/>
  <c r="J71" i="228" s="1"/>
  <c r="J26" i="467"/>
  <c r="D6" i="467" s="1"/>
  <c r="H96" i="228" s="1"/>
  <c r="J96" i="228" s="1"/>
  <c r="J18" i="420"/>
  <c r="J18" i="430"/>
  <c r="J23" i="509"/>
  <c r="D6" i="509" s="1"/>
  <c r="H144" i="228" s="1"/>
  <c r="J18" i="432"/>
  <c r="J18" i="412"/>
  <c r="J18" i="433"/>
  <c r="J18" i="436"/>
  <c r="K143" i="1"/>
  <c r="E16" i="208"/>
  <c r="K142" i="1"/>
  <c r="J144" i="1"/>
  <c r="K144" i="1" s="1"/>
  <c r="K113" i="1"/>
  <c r="D6" i="529" l="1"/>
  <c r="D6" i="525"/>
  <c r="F20" i="523"/>
  <c r="J20" i="523" s="1"/>
  <c r="F20" i="524"/>
  <c r="J20" i="524" s="1"/>
  <c r="D6" i="516"/>
  <c r="D6" i="515"/>
  <c r="J26" i="429"/>
  <c r="D6" i="429" s="1"/>
  <c r="H58" i="228" s="1"/>
  <c r="J58" i="228" s="1"/>
  <c r="J26" i="436"/>
  <c r="D6" i="436" s="1"/>
  <c r="H67" i="228" s="1"/>
  <c r="J67" i="228" s="1"/>
  <c r="J26" i="435"/>
  <c r="D6" i="435" s="1"/>
  <c r="H66" i="228" s="1"/>
  <c r="J66" i="228" s="1"/>
  <c r="J26" i="430"/>
  <c r="D6" i="430" s="1"/>
  <c r="H59" i="228" s="1"/>
  <c r="J59" i="228" s="1"/>
  <c r="F20" i="460"/>
  <c r="J20" i="460" s="1"/>
  <c r="F20" i="427"/>
  <c r="J20" i="427" s="1"/>
  <c r="F20" i="432"/>
  <c r="J20" i="432" s="1"/>
  <c r="F20" i="431"/>
  <c r="J20" i="431" s="1"/>
  <c r="F20" i="459"/>
  <c r="J20" i="459" s="1"/>
  <c r="F20" i="463"/>
  <c r="J20" i="463" s="1"/>
  <c r="F20" i="428"/>
  <c r="J20" i="428" s="1"/>
  <c r="F20" i="464"/>
  <c r="J20" i="464" s="1"/>
  <c r="J26" i="411"/>
  <c r="D6" i="411" s="1"/>
  <c r="H38" i="228" s="1"/>
  <c r="J38" i="228" s="1"/>
  <c r="J26" i="412"/>
  <c r="D6" i="412" s="1"/>
  <c r="H39" i="228" s="1"/>
  <c r="J39" i="228" s="1"/>
  <c r="F20" i="401"/>
  <c r="J20" i="401" s="1"/>
  <c r="J20" i="403"/>
  <c r="F16" i="208"/>
  <c r="J16" i="208" s="1"/>
  <c r="J26" i="208" s="1"/>
  <c r="D6" i="208" s="1"/>
  <c r="H142" i="228" s="1"/>
  <c r="J142" i="228" s="1"/>
  <c r="F20" i="313"/>
  <c r="J20" i="313" s="1"/>
  <c r="D20" i="273"/>
  <c r="D21" i="265"/>
  <c r="U92" i="107"/>
  <c r="Q97" i="107"/>
  <c r="K79" i="1"/>
  <c r="K103" i="1"/>
  <c r="H27" i="1"/>
  <c r="K27" i="1" s="1"/>
  <c r="H26" i="1"/>
  <c r="K26" i="1" s="1"/>
  <c r="H25" i="1"/>
  <c r="K25" i="1" s="1"/>
  <c r="H23" i="1"/>
  <c r="K23" i="1" s="1"/>
  <c r="H22" i="1"/>
  <c r="K22" i="1" s="1"/>
  <c r="H21" i="1"/>
  <c r="K21" i="1" s="1"/>
  <c r="H20" i="1"/>
  <c r="K20" i="1" s="1"/>
  <c r="H18" i="1"/>
  <c r="K18" i="1" s="1"/>
  <c r="H17" i="1"/>
  <c r="K17" i="1" s="1"/>
  <c r="H16" i="1"/>
  <c r="K16" i="1" s="1"/>
  <c r="H14" i="1"/>
  <c r="K14" i="1" s="1"/>
  <c r="H13" i="1"/>
  <c r="K13" i="1" s="1"/>
  <c r="H12" i="1"/>
  <c r="K12" i="1" s="1"/>
  <c r="H11" i="1"/>
  <c r="K11" i="1" s="1"/>
  <c r="K9" i="1"/>
  <c r="F16" i="511" s="1"/>
  <c r="J16" i="511" s="1"/>
  <c r="H54" i="1"/>
  <c r="F21" i="522" l="1"/>
  <c r="J21" i="522" s="1"/>
  <c r="F21" i="521"/>
  <c r="J21" i="521" s="1"/>
  <c r="F21" i="524"/>
  <c r="J21" i="524" s="1"/>
  <c r="F20" i="519"/>
  <c r="J20" i="519" s="1"/>
  <c r="F21" i="518"/>
  <c r="J21" i="518" s="1"/>
  <c r="F21" i="517"/>
  <c r="J21" i="517" s="1"/>
  <c r="F16" i="512"/>
  <c r="J16" i="512" s="1"/>
  <c r="F21" i="464"/>
  <c r="J21" i="464" s="1"/>
  <c r="F21" i="463"/>
  <c r="J21" i="463" s="1"/>
  <c r="F24" i="473"/>
  <c r="J24" i="473" s="1"/>
  <c r="F21" i="446"/>
  <c r="J21" i="446" s="1"/>
  <c r="F21" i="445"/>
  <c r="J21" i="445" s="1"/>
  <c r="F20" i="450"/>
  <c r="J20" i="450" s="1"/>
  <c r="F21" i="431"/>
  <c r="J21" i="431" s="1"/>
  <c r="F21" i="414"/>
  <c r="J21" i="414" s="1"/>
  <c r="F21" i="413"/>
  <c r="J21" i="413" s="1"/>
  <c r="F20" i="418"/>
  <c r="J20" i="418" s="1"/>
  <c r="F20" i="417"/>
  <c r="J20" i="417" s="1"/>
  <c r="F20" i="449"/>
  <c r="J20" i="449" s="1"/>
  <c r="F21" i="432"/>
  <c r="J21" i="432" s="1"/>
  <c r="F21" i="401"/>
  <c r="J21" i="401" s="1"/>
  <c r="F24" i="474"/>
  <c r="J24" i="474" s="1"/>
  <c r="D16" i="394"/>
  <c r="D19" i="465"/>
  <c r="D19" i="434"/>
  <c r="D19" i="466"/>
  <c r="D19" i="433"/>
  <c r="D19" i="403"/>
  <c r="F23" i="384"/>
  <c r="J23" i="384" s="1"/>
  <c r="F26" i="491"/>
  <c r="J26" i="491" s="1"/>
  <c r="F26" i="493"/>
  <c r="J26" i="493" s="1"/>
  <c r="F26" i="494"/>
  <c r="J26" i="494" s="1"/>
  <c r="F26" i="492"/>
  <c r="J26" i="492" s="1"/>
  <c r="F26" i="485"/>
  <c r="J26" i="485" s="1"/>
  <c r="F30" i="474"/>
  <c r="J30" i="474" s="1"/>
  <c r="F21" i="453"/>
  <c r="J21" i="453" s="1"/>
  <c r="F21" i="423"/>
  <c r="J21" i="423" s="1"/>
  <c r="F21" i="456"/>
  <c r="J21" i="456" s="1"/>
  <c r="F21" i="424"/>
  <c r="J21" i="424" s="1"/>
  <c r="F21" i="454"/>
  <c r="J21" i="454" s="1"/>
  <c r="F21" i="422"/>
  <c r="J21" i="422" s="1"/>
  <c r="F21" i="421"/>
  <c r="J21" i="421" s="1"/>
  <c r="F21" i="455"/>
  <c r="J21" i="455" s="1"/>
  <c r="F30" i="473"/>
  <c r="J30" i="473" s="1"/>
  <c r="F26" i="382"/>
  <c r="J26" i="382" s="1"/>
  <c r="F22" i="383"/>
  <c r="J22" i="383" s="1"/>
  <c r="F26" i="381"/>
  <c r="J26" i="381" s="1"/>
  <c r="F26" i="206"/>
  <c r="J26" i="206" s="1"/>
  <c r="F21" i="298"/>
  <c r="J21" i="298" s="1"/>
  <c r="F21" i="303"/>
  <c r="J21" i="303" s="1"/>
  <c r="F20" i="273"/>
  <c r="J20" i="273" s="1"/>
  <c r="F21" i="265"/>
  <c r="J21" i="265" s="1"/>
  <c r="F23" i="217"/>
  <c r="J23" i="217" s="1"/>
  <c r="F22" i="216"/>
  <c r="J22" i="216" s="1"/>
  <c r="Q118" i="107"/>
  <c r="W92" i="107"/>
  <c r="AA92" i="107" s="1"/>
  <c r="AB92" i="107" s="1"/>
  <c r="H129" i="107"/>
  <c r="H136" i="107" s="1"/>
  <c r="Q95" i="107"/>
  <c r="Q110" i="107" s="1"/>
  <c r="Q83" i="107"/>
  <c r="Q87" i="107" s="1"/>
  <c r="H81" i="107"/>
  <c r="H90" i="107" s="1"/>
  <c r="K54" i="1"/>
  <c r="H168" i="1"/>
  <c r="H167" i="1"/>
  <c r="H166" i="1"/>
  <c r="H165" i="1"/>
  <c r="H164" i="1"/>
  <c r="H157" i="1"/>
  <c r="D31" i="511" s="1"/>
  <c r="H158" i="1"/>
  <c r="D33" i="205" s="1"/>
  <c r="H156" i="1"/>
  <c r="D31" i="512" s="1"/>
  <c r="H155" i="1"/>
  <c r="H154" i="1"/>
  <c r="H153" i="1"/>
  <c r="H152" i="1"/>
  <c r="H151" i="1"/>
  <c r="D30" i="511" s="1"/>
  <c r="H150" i="1"/>
  <c r="H55" i="1"/>
  <c r="H52" i="1"/>
  <c r="H51" i="1"/>
  <c r="H50" i="1"/>
  <c r="H49" i="1"/>
  <c r="H48" i="1"/>
  <c r="H47" i="1"/>
  <c r="H46" i="1"/>
  <c r="H45" i="1"/>
  <c r="H42" i="1"/>
  <c r="H40" i="1"/>
  <c r="D30" i="442" l="1"/>
  <c r="D32" i="448"/>
  <c r="D31" i="456"/>
  <c r="D31" i="466"/>
  <c r="D32" i="446"/>
  <c r="D31" i="454"/>
  <c r="D31" i="462"/>
  <c r="D31" i="468"/>
  <c r="D31" i="444"/>
  <c r="D31" i="452"/>
  <c r="D31" i="464"/>
  <c r="D31" i="472"/>
  <c r="D31" i="450"/>
  <c r="D31" i="460"/>
  <c r="D31" i="470"/>
  <c r="D33" i="512"/>
  <c r="D33" i="511"/>
  <c r="D31" i="467"/>
  <c r="D31" i="461"/>
  <c r="D31" i="453"/>
  <c r="D32" i="445"/>
  <c r="D31" i="318"/>
  <c r="D31" i="405"/>
  <c r="D31" i="398"/>
  <c r="D31" i="313"/>
  <c r="D31" i="298"/>
  <c r="D31" i="273"/>
  <c r="D30" i="261"/>
  <c r="D31" i="465"/>
  <c r="D31" i="455"/>
  <c r="D32" i="447"/>
  <c r="D32" i="265"/>
  <c r="D31" i="469"/>
  <c r="D31" i="459"/>
  <c r="D31" i="449"/>
  <c r="D30" i="441"/>
  <c r="D31" i="407"/>
  <c r="D31" i="403"/>
  <c r="D31" i="401"/>
  <c r="D31" i="303"/>
  <c r="D31" i="283"/>
  <c r="D32" i="269"/>
  <c r="D31" i="471"/>
  <c r="D31" i="463"/>
  <c r="D31" i="451"/>
  <c r="D31" i="443"/>
  <c r="D30" i="512"/>
  <c r="D35" i="511"/>
  <c r="D35" i="512"/>
  <c r="D34" i="512"/>
  <c r="D34" i="511"/>
  <c r="D32" i="435"/>
  <c r="D32" i="449"/>
  <c r="D31" i="441"/>
  <c r="D32" i="427"/>
  <c r="D32" i="461"/>
  <c r="D32" i="471"/>
  <c r="D32" i="467"/>
  <c r="D32" i="459"/>
  <c r="D33" i="445"/>
  <c r="D32" i="463"/>
  <c r="D32" i="437"/>
  <c r="D32" i="419"/>
  <c r="D31" i="409"/>
  <c r="D33" i="447"/>
  <c r="D32" i="439"/>
  <c r="D32" i="453"/>
  <c r="D32" i="443"/>
  <c r="D32" i="423"/>
  <c r="D32" i="431"/>
  <c r="D32" i="469"/>
  <c r="D33" i="415"/>
  <c r="D32" i="421"/>
  <c r="D32" i="465"/>
  <c r="D32" i="433"/>
  <c r="D32" i="451"/>
  <c r="D32" i="429"/>
  <c r="D32" i="455"/>
  <c r="D32" i="417"/>
  <c r="D32" i="411"/>
  <c r="D33" i="413"/>
  <c r="D44" i="503"/>
  <c r="D44" i="500"/>
  <c r="D44" i="502"/>
  <c r="D44" i="504"/>
  <c r="D44" i="501"/>
  <c r="D44" i="495"/>
  <c r="D39" i="494"/>
  <c r="D39" i="491"/>
  <c r="D39" i="492"/>
  <c r="D44" i="496"/>
  <c r="D44" i="497"/>
  <c r="D44" i="499"/>
  <c r="D44" i="498"/>
  <c r="D39" i="493"/>
  <c r="D44" i="488"/>
  <c r="D39" i="382"/>
  <c r="D44" i="486"/>
  <c r="D44" i="489"/>
  <c r="D44" i="487"/>
  <c r="D39" i="485"/>
  <c r="D39" i="381"/>
  <c r="D39" i="206"/>
  <c r="D36" i="449"/>
  <c r="D36" i="440"/>
  <c r="D36" i="435"/>
  <c r="D36" i="472"/>
  <c r="D36" i="462"/>
  <c r="D36" i="461"/>
  <c r="D36" i="460"/>
  <c r="D36" i="427"/>
  <c r="D36" i="467"/>
  <c r="D36" i="466"/>
  <c r="D36" i="470"/>
  <c r="D34" i="441"/>
  <c r="D36" i="468"/>
  <c r="D36" i="459"/>
  <c r="D36" i="450"/>
  <c r="D34" i="442"/>
  <c r="D36" i="445"/>
  <c r="D36" i="438"/>
  <c r="D36" i="448"/>
  <c r="D36" i="419"/>
  <c r="D36" i="437"/>
  <c r="D36" i="423"/>
  <c r="D36" i="439"/>
  <c r="D36" i="420"/>
  <c r="D36" i="415"/>
  <c r="D36" i="463"/>
  <c r="D36" i="436"/>
  <c r="D36" i="431"/>
  <c r="D36" i="464"/>
  <c r="D36" i="453"/>
  <c r="D36" i="434"/>
  <c r="D36" i="428"/>
  <c r="D36" i="412"/>
  <c r="D34" i="409"/>
  <c r="D34" i="410"/>
  <c r="D36" i="432"/>
  <c r="D36" i="456"/>
  <c r="D36" i="416"/>
  <c r="D36" i="447"/>
  <c r="D36" i="452"/>
  <c r="D36" i="444"/>
  <c r="D36" i="469"/>
  <c r="D36" i="443"/>
  <c r="D36" i="421"/>
  <c r="D36" i="418"/>
  <c r="D36" i="433"/>
  <c r="D36" i="414"/>
  <c r="D36" i="413"/>
  <c r="D36" i="465"/>
  <c r="D36" i="430"/>
  <c r="D36" i="422"/>
  <c r="D36" i="454"/>
  <c r="D36" i="417"/>
  <c r="D36" i="451"/>
  <c r="D36" i="429"/>
  <c r="D36" i="424"/>
  <c r="D36" i="471"/>
  <c r="D36" i="446"/>
  <c r="D36" i="411"/>
  <c r="D36" i="455"/>
  <c r="D36" i="477"/>
  <c r="D36" i="481"/>
  <c r="D36" i="475"/>
  <c r="D36" i="483"/>
  <c r="D36" i="482"/>
  <c r="D36" i="480"/>
  <c r="D36" i="479"/>
  <c r="D36" i="478"/>
  <c r="D36" i="484"/>
  <c r="D31" i="423"/>
  <c r="D32" i="413"/>
  <c r="D31" i="429"/>
  <c r="D31" i="435"/>
  <c r="D31" i="433"/>
  <c r="D31" i="421"/>
  <c r="D31" i="411"/>
  <c r="D31" i="417"/>
  <c r="D31" i="437"/>
  <c r="D32" i="415"/>
  <c r="D31" i="431"/>
  <c r="D31" i="427"/>
  <c r="D31" i="419"/>
  <c r="D31" i="289"/>
  <c r="D30" i="409"/>
  <c r="D31" i="439"/>
  <c r="D41" i="503"/>
  <c r="D41" i="500"/>
  <c r="D41" i="502"/>
  <c r="D33" i="227"/>
  <c r="D31" i="208"/>
  <c r="D41" i="504"/>
  <c r="D41" i="501"/>
  <c r="D41" i="497"/>
  <c r="D36" i="492"/>
  <c r="D36" i="493"/>
  <c r="D36" i="491"/>
  <c r="D36" i="494"/>
  <c r="D41" i="498"/>
  <c r="D41" i="496"/>
  <c r="D41" i="495"/>
  <c r="D41" i="499"/>
  <c r="D41" i="488"/>
  <c r="D41" i="487"/>
  <c r="D36" i="485"/>
  <c r="D41" i="486"/>
  <c r="D36" i="206"/>
  <c r="D36" i="381"/>
  <c r="D36" i="382"/>
  <c r="D41" i="489"/>
  <c r="D37" i="473"/>
  <c r="D37" i="474"/>
  <c r="D27" i="491"/>
  <c r="D27" i="493"/>
  <c r="D28" i="494"/>
  <c r="D27" i="492"/>
  <c r="D32" i="498"/>
  <c r="D27" i="494"/>
  <c r="D32" i="489"/>
  <c r="D18" i="478"/>
  <c r="D27" i="485"/>
  <c r="D18" i="477"/>
  <c r="D18" i="475"/>
  <c r="D26" i="503"/>
  <c r="D20" i="508"/>
  <c r="D26" i="502"/>
  <c r="D19" i="505"/>
  <c r="D32" i="497"/>
  <c r="D25" i="499"/>
  <c r="D28" i="493"/>
  <c r="D32" i="488"/>
  <c r="D20" i="446"/>
  <c r="D20" i="445"/>
  <c r="D22" i="473"/>
  <c r="D20" i="414"/>
  <c r="D20" i="413"/>
  <c r="D22" i="474"/>
  <c r="D16" i="395"/>
  <c r="D19" i="454"/>
  <c r="D19" i="453"/>
  <c r="D19" i="422"/>
  <c r="D19" i="421"/>
  <c r="D37" i="482"/>
  <c r="D37" i="475"/>
  <c r="D37" i="483"/>
  <c r="D37" i="479"/>
  <c r="D37" i="478"/>
  <c r="D37" i="481"/>
  <c r="D37" i="484"/>
  <c r="D37" i="477"/>
  <c r="D37" i="480"/>
  <c r="D35" i="459"/>
  <c r="D35" i="442"/>
  <c r="D35" i="424"/>
  <c r="D35" i="451"/>
  <c r="D35" i="450"/>
  <c r="D35" i="431"/>
  <c r="D35" i="429"/>
  <c r="D35" i="453"/>
  <c r="D35" i="452"/>
  <c r="D35" i="443"/>
  <c r="D35" i="455"/>
  <c r="D35" i="454"/>
  <c r="D37" i="446"/>
  <c r="D35" i="469"/>
  <c r="D35" i="456"/>
  <c r="D35" i="449"/>
  <c r="D35" i="468"/>
  <c r="D35" i="465"/>
  <c r="D35" i="460"/>
  <c r="D35" i="440"/>
  <c r="D35" i="467"/>
  <c r="D35" i="441"/>
  <c r="D35" i="444"/>
  <c r="D35" i="433"/>
  <c r="D35" i="421"/>
  <c r="D35" i="418"/>
  <c r="D37" i="416"/>
  <c r="D35" i="411"/>
  <c r="D35" i="471"/>
  <c r="D37" i="447"/>
  <c r="D35" i="435"/>
  <c r="D35" i="432"/>
  <c r="D35" i="417"/>
  <c r="D35" i="466"/>
  <c r="D35" i="430"/>
  <c r="D35" i="422"/>
  <c r="D37" i="414"/>
  <c r="D37" i="413"/>
  <c r="D35" i="423"/>
  <c r="D35" i="472"/>
  <c r="D35" i="464"/>
  <c r="D37" i="445"/>
  <c r="D35" i="439"/>
  <c r="D35" i="419"/>
  <c r="D35" i="437"/>
  <c r="D35" i="461"/>
  <c r="D35" i="428"/>
  <c r="D37" i="415"/>
  <c r="D35" i="463"/>
  <c r="D37" i="448"/>
  <c r="D35" i="470"/>
  <c r="D35" i="462"/>
  <c r="D35" i="438"/>
  <c r="D35" i="436"/>
  <c r="D35" i="434"/>
  <c r="D35" i="427"/>
  <c r="D35" i="410"/>
  <c r="D35" i="412"/>
  <c r="D35" i="420"/>
  <c r="D35" i="409"/>
  <c r="D16" i="396"/>
  <c r="D25" i="473"/>
  <c r="D19" i="455"/>
  <c r="D25" i="474"/>
  <c r="D19" i="423"/>
  <c r="D19" i="456"/>
  <c r="D19" i="424"/>
  <c r="D36" i="510"/>
  <c r="D30" i="507"/>
  <c r="D43" i="503"/>
  <c r="D43" i="500"/>
  <c r="D29" i="509"/>
  <c r="D30" i="505"/>
  <c r="D30" i="506"/>
  <c r="D43" i="502"/>
  <c r="D30" i="508"/>
  <c r="D43" i="501"/>
  <c r="D43" i="504"/>
  <c r="D43" i="497"/>
  <c r="D38" i="494"/>
  <c r="D38" i="492"/>
  <c r="D38" i="491"/>
  <c r="D43" i="496"/>
  <c r="D38" i="493"/>
  <c r="D43" i="498"/>
  <c r="D43" i="495"/>
  <c r="D43" i="499"/>
  <c r="D43" i="488"/>
  <c r="D43" i="487"/>
  <c r="D38" i="485"/>
  <c r="D39" i="479"/>
  <c r="D39" i="482"/>
  <c r="D39" i="475"/>
  <c r="D43" i="486"/>
  <c r="D39" i="483"/>
  <c r="D39" i="478"/>
  <c r="D38" i="206"/>
  <c r="D38" i="381"/>
  <c r="D38" i="382"/>
  <c r="D39" i="484"/>
  <c r="D39" i="477"/>
  <c r="D39" i="481"/>
  <c r="D43" i="489"/>
  <c r="D39" i="480"/>
  <c r="D33" i="442"/>
  <c r="D34" i="440"/>
  <c r="D34" i="435"/>
  <c r="D34" i="472"/>
  <c r="D34" i="461"/>
  <c r="D34" i="460"/>
  <c r="D34" i="449"/>
  <c r="D34" i="427"/>
  <c r="D34" i="471"/>
  <c r="D34" i="466"/>
  <c r="D34" i="467"/>
  <c r="D39" i="473"/>
  <c r="D34" i="470"/>
  <c r="D34" i="468"/>
  <c r="D34" i="459"/>
  <c r="D34" i="444"/>
  <c r="D34" i="462"/>
  <c r="D34" i="430"/>
  <c r="D34" i="422"/>
  <c r="D34" i="419"/>
  <c r="D33" i="410"/>
  <c r="D33" i="409"/>
  <c r="D33" i="441"/>
  <c r="D34" i="437"/>
  <c r="D34" i="463"/>
  <c r="D34" i="439"/>
  <c r="D34" i="420"/>
  <c r="D35" i="416"/>
  <c r="D34" i="464"/>
  <c r="D34" i="453"/>
  <c r="D34" i="450"/>
  <c r="D35" i="447"/>
  <c r="D35" i="446"/>
  <c r="D34" i="436"/>
  <c r="D34" i="431"/>
  <c r="D34" i="423"/>
  <c r="D34" i="443"/>
  <c r="D34" i="428"/>
  <c r="D34" i="452"/>
  <c r="D35" i="445"/>
  <c r="D34" i="434"/>
  <c r="D35" i="414"/>
  <c r="D35" i="413"/>
  <c r="D34" i="412"/>
  <c r="D39" i="474"/>
  <c r="D34" i="456"/>
  <c r="D34" i="469"/>
  <c r="D35" i="415"/>
  <c r="D34" i="418"/>
  <c r="D35" i="448"/>
  <c r="D34" i="432"/>
  <c r="D34" i="421"/>
  <c r="D34" i="465"/>
  <c r="D34" i="433"/>
  <c r="D34" i="454"/>
  <c r="D34" i="451"/>
  <c r="D34" i="424"/>
  <c r="D34" i="429"/>
  <c r="D34" i="455"/>
  <c r="D34" i="417"/>
  <c r="D34" i="411"/>
  <c r="D34" i="438"/>
  <c r="D31" i="442"/>
  <c r="D32" i="440"/>
  <c r="D32" i="472"/>
  <c r="D32" i="466"/>
  <c r="D32" i="470"/>
  <c r="D32" i="468"/>
  <c r="D33" i="446"/>
  <c r="D32" i="444"/>
  <c r="D32" i="422"/>
  <c r="D32" i="464"/>
  <c r="D32" i="450"/>
  <c r="D31" i="410"/>
  <c r="D32" i="436"/>
  <c r="D32" i="420"/>
  <c r="D33" i="416"/>
  <c r="D32" i="428"/>
  <c r="D32" i="460"/>
  <c r="D32" i="452"/>
  <c r="D33" i="448"/>
  <c r="D32" i="434"/>
  <c r="D33" i="414"/>
  <c r="D32" i="412"/>
  <c r="D32" i="418"/>
  <c r="D32" i="456"/>
  <c r="D32" i="430"/>
  <c r="D32" i="454"/>
  <c r="D32" i="424"/>
  <c r="D32" i="462"/>
  <c r="D32" i="438"/>
  <c r="D32" i="432"/>
  <c r="D16" i="391"/>
  <c r="D23" i="473"/>
  <c r="D23" i="474"/>
  <c r="D19" i="450"/>
  <c r="D19" i="449"/>
  <c r="D19" i="418"/>
  <c r="D19" i="417"/>
  <c r="D28" i="509"/>
  <c r="D31" i="422"/>
  <c r="D31" i="424"/>
  <c r="D31" i="418"/>
  <c r="D31" i="432"/>
  <c r="D31" i="438"/>
  <c r="D31" i="430"/>
  <c r="D31" i="436"/>
  <c r="D31" i="434"/>
  <c r="D32" i="414"/>
  <c r="D31" i="412"/>
  <c r="D31" i="420"/>
  <c r="D31" i="440"/>
  <c r="D32" i="416"/>
  <c r="D31" i="428"/>
  <c r="D30" i="410"/>
  <c r="D40" i="503"/>
  <c r="D40" i="502"/>
  <c r="D40" i="501"/>
  <c r="D40" i="504"/>
  <c r="D40" i="500"/>
  <c r="D40" i="497"/>
  <c r="D35" i="491"/>
  <c r="D40" i="499"/>
  <c r="D40" i="496"/>
  <c r="D40" i="498"/>
  <c r="D35" i="494"/>
  <c r="D35" i="492"/>
  <c r="D40" i="495"/>
  <c r="D35" i="493"/>
  <c r="D40" i="488"/>
  <c r="D40" i="487"/>
  <c r="D40" i="486"/>
  <c r="D35" i="206"/>
  <c r="D40" i="489"/>
  <c r="D35" i="485"/>
  <c r="D35" i="381"/>
  <c r="D35" i="382"/>
  <c r="D36" i="473"/>
  <c r="D36" i="474"/>
  <c r="D16" i="392"/>
  <c r="D19" i="506"/>
  <c r="D25" i="501"/>
  <c r="D28" i="491"/>
  <c r="D32" i="495"/>
  <c r="D32" i="486"/>
  <c r="D18" i="479"/>
  <c r="D18" i="481"/>
  <c r="D18" i="480"/>
  <c r="D19" i="419"/>
  <c r="D19" i="452"/>
  <c r="D19" i="420"/>
  <c r="D19" i="451"/>
  <c r="D19" i="459"/>
  <c r="D19" i="427"/>
  <c r="D19" i="460"/>
  <c r="D19" i="428"/>
  <c r="D16" i="390"/>
  <c r="D19" i="507"/>
  <c r="D27" i="503"/>
  <c r="D27" i="502"/>
  <c r="D28" i="492"/>
  <c r="D32" i="496"/>
  <c r="D32" i="487"/>
  <c r="D18" i="483"/>
  <c r="D18" i="482"/>
  <c r="D18" i="484"/>
  <c r="D20" i="447"/>
  <c r="D20" i="448"/>
  <c r="D20" i="415"/>
  <c r="D20" i="416"/>
  <c r="D19" i="464"/>
  <c r="D19" i="463"/>
  <c r="D19" i="431"/>
  <c r="D19" i="401"/>
  <c r="D19" i="432"/>
  <c r="Z7" i="107"/>
  <c r="Z13" i="107" s="1"/>
  <c r="J223" i="1" s="1"/>
  <c r="F19" i="466"/>
  <c r="J19" i="466" s="1"/>
  <c r="F19" i="433"/>
  <c r="J19" i="433" s="1"/>
  <c r="F19" i="403"/>
  <c r="F19" i="434"/>
  <c r="J19" i="434" s="1"/>
  <c r="F19" i="465"/>
  <c r="J19" i="465" s="1"/>
  <c r="D16" i="393"/>
  <c r="D35" i="407"/>
  <c r="D35" i="403"/>
  <c r="D35" i="405"/>
  <c r="D35" i="398"/>
  <c r="D35" i="401"/>
  <c r="D35" i="261"/>
  <c r="D37" i="269"/>
  <c r="D37" i="265"/>
  <c r="D32" i="401"/>
  <c r="D32" i="398"/>
  <c r="D32" i="407"/>
  <c r="D32" i="405"/>
  <c r="D32" i="403"/>
  <c r="D32" i="303"/>
  <c r="D32" i="283"/>
  <c r="D32" i="273"/>
  <c r="D33" i="265"/>
  <c r="D32" i="289"/>
  <c r="D32" i="318"/>
  <c r="D32" i="313"/>
  <c r="D32" i="298"/>
  <c r="D33" i="269"/>
  <c r="D31" i="261"/>
  <c r="D34" i="405"/>
  <c r="D34" i="398"/>
  <c r="D34" i="401"/>
  <c r="D34" i="403"/>
  <c r="D34" i="407"/>
  <c r="D36" i="403"/>
  <c r="D36" i="405"/>
  <c r="D36" i="401"/>
  <c r="D36" i="407"/>
  <c r="D36" i="398"/>
  <c r="D27" i="382"/>
  <c r="D16" i="389"/>
  <c r="F16" i="394"/>
  <c r="J16" i="394" s="1"/>
  <c r="Z33" i="107"/>
  <c r="Z40" i="107" s="1"/>
  <c r="J210" i="1" s="1"/>
  <c r="D36" i="394"/>
  <c r="D36" i="393"/>
  <c r="D36" i="387"/>
  <c r="D36" i="388"/>
  <c r="D36" i="395"/>
  <c r="D36" i="390"/>
  <c r="D36" i="389"/>
  <c r="D36" i="391"/>
  <c r="D36" i="392"/>
  <c r="D36" i="386"/>
  <c r="D36" i="396"/>
  <c r="D30" i="383"/>
  <c r="D31" i="384"/>
  <c r="D31" i="383"/>
  <c r="D32" i="384"/>
  <c r="D33" i="383"/>
  <c r="D34" i="384"/>
  <c r="D27" i="381"/>
  <c r="D27" i="206"/>
  <c r="D19" i="313"/>
  <c r="D19" i="298"/>
  <c r="D34" i="318"/>
  <c r="D34" i="313"/>
  <c r="D34" i="303"/>
  <c r="D34" i="298"/>
  <c r="D19" i="303"/>
  <c r="D36" i="313"/>
  <c r="D36" i="318"/>
  <c r="D36" i="298"/>
  <c r="D36" i="303"/>
  <c r="D35" i="318"/>
  <c r="D35" i="313"/>
  <c r="D35" i="303"/>
  <c r="D35" i="298"/>
  <c r="D36" i="289"/>
  <c r="D36" i="283"/>
  <c r="D35" i="283"/>
  <c r="D35" i="289"/>
  <c r="D34" i="283"/>
  <c r="D34" i="289"/>
  <c r="D19" i="283"/>
  <c r="D36" i="273"/>
  <c r="D36" i="269"/>
  <c r="D36" i="265"/>
  <c r="D34" i="261"/>
  <c r="D20" i="265"/>
  <c r="D20" i="269"/>
  <c r="D19" i="273"/>
  <c r="D35" i="273"/>
  <c r="D34" i="273"/>
  <c r="D35" i="269"/>
  <c r="D35" i="265"/>
  <c r="D33" i="261"/>
  <c r="D19" i="226"/>
  <c r="D31" i="217"/>
  <c r="D30" i="216"/>
  <c r="D30" i="226"/>
  <c r="D36" i="227"/>
  <c r="D34" i="217"/>
  <c r="D33" i="216"/>
  <c r="D31" i="216"/>
  <c r="D32" i="217"/>
  <c r="D32" i="205"/>
  <c r="D35" i="205"/>
  <c r="D35" i="208"/>
  <c r="H64" i="107"/>
  <c r="D29" i="207"/>
  <c r="D34" i="205"/>
  <c r="D34" i="208"/>
  <c r="K53" i="1"/>
  <c r="K158" i="1"/>
  <c r="F33" i="205" s="1"/>
  <c r="J33" i="205" s="1"/>
  <c r="K45" i="1"/>
  <c r="K167" i="1"/>
  <c r="K168" i="1"/>
  <c r="K153" i="1"/>
  <c r="K37" i="1"/>
  <c r="K150" i="1"/>
  <c r="K42" i="1"/>
  <c r="Q20" i="107" s="1"/>
  <c r="K48" i="1"/>
  <c r="F19" i="520" s="1"/>
  <c r="J19" i="520" s="1"/>
  <c r="K49" i="1"/>
  <c r="F19" i="523" s="1"/>
  <c r="J19" i="523" s="1"/>
  <c r="K47" i="1"/>
  <c r="F19" i="524" s="1"/>
  <c r="J19" i="524" s="1"/>
  <c r="K51" i="1"/>
  <c r="F19" i="519" s="1"/>
  <c r="J19" i="519" s="1"/>
  <c r="K50" i="1"/>
  <c r="K52" i="1"/>
  <c r="F19" i="521" s="1"/>
  <c r="J19" i="521" s="1"/>
  <c r="K40" i="1"/>
  <c r="K55" i="1"/>
  <c r="F19" i="522" s="1"/>
  <c r="J19" i="522" s="1"/>
  <c r="K46" i="1"/>
  <c r="K156" i="1"/>
  <c r="F31" i="512" s="1"/>
  <c r="J31" i="512" s="1"/>
  <c r="K154" i="1"/>
  <c r="K151" i="1"/>
  <c r="K29" i="1"/>
  <c r="K155" i="1"/>
  <c r="K41" i="1"/>
  <c r="F18" i="527" s="1"/>
  <c r="J18" i="527" s="1"/>
  <c r="K157" i="1"/>
  <c r="F31" i="511" s="1"/>
  <c r="J31" i="511" s="1"/>
  <c r="K164" i="1"/>
  <c r="K152" i="1"/>
  <c r="K165" i="1"/>
  <c r="K36" i="1"/>
  <c r="F17" i="527" s="1"/>
  <c r="J17" i="527" s="1"/>
  <c r="K166" i="1"/>
  <c r="F31" i="522" l="1"/>
  <c r="J31" i="522" s="1"/>
  <c r="F31" i="524"/>
  <c r="J31" i="524" s="1"/>
  <c r="F31" i="529"/>
  <c r="J31" i="529" s="1"/>
  <c r="F31" i="526"/>
  <c r="J31" i="526" s="1"/>
  <c r="F31" i="519"/>
  <c r="J31" i="519" s="1"/>
  <c r="F31" i="528"/>
  <c r="J31" i="528" s="1"/>
  <c r="F31" i="525"/>
  <c r="J31" i="525" s="1"/>
  <c r="F31" i="521"/>
  <c r="J31" i="521" s="1"/>
  <c r="F31" i="520"/>
  <c r="J31" i="520" s="1"/>
  <c r="F31" i="523"/>
  <c r="J31" i="523" s="1"/>
  <c r="F31" i="527"/>
  <c r="J31" i="527" s="1"/>
  <c r="J26" i="520"/>
  <c r="J26" i="523"/>
  <c r="J26" i="524"/>
  <c r="J26" i="519"/>
  <c r="J26" i="521"/>
  <c r="J26" i="522"/>
  <c r="D6" i="522" s="1"/>
  <c r="F36" i="529"/>
  <c r="J36" i="529" s="1"/>
  <c r="F36" i="520"/>
  <c r="J36" i="520" s="1"/>
  <c r="F36" i="519"/>
  <c r="J36" i="519" s="1"/>
  <c r="F36" i="528"/>
  <c r="J36" i="528" s="1"/>
  <c r="F36" i="527"/>
  <c r="J36" i="527" s="1"/>
  <c r="F36" i="526"/>
  <c r="J36" i="526" s="1"/>
  <c r="F36" i="524"/>
  <c r="J36" i="524" s="1"/>
  <c r="F36" i="525"/>
  <c r="J36" i="525" s="1"/>
  <c r="F36" i="522"/>
  <c r="J36" i="522" s="1"/>
  <c r="F36" i="523"/>
  <c r="J36" i="523" s="1"/>
  <c r="F36" i="521"/>
  <c r="J36" i="521" s="1"/>
  <c r="F35" i="529"/>
  <c r="J35" i="529" s="1"/>
  <c r="F35" i="524"/>
  <c r="J35" i="524" s="1"/>
  <c r="F35" i="522"/>
  <c r="J35" i="522" s="1"/>
  <c r="F35" i="526"/>
  <c r="J35" i="526" s="1"/>
  <c r="F35" i="521"/>
  <c r="J35" i="521" s="1"/>
  <c r="F35" i="523"/>
  <c r="J35" i="523" s="1"/>
  <c r="F35" i="520"/>
  <c r="J35" i="520" s="1"/>
  <c r="F35" i="527"/>
  <c r="J35" i="527" s="1"/>
  <c r="F35" i="525"/>
  <c r="J35" i="525" s="1"/>
  <c r="F35" i="519"/>
  <c r="J35" i="519" s="1"/>
  <c r="F35" i="528"/>
  <c r="J35" i="528" s="1"/>
  <c r="J26" i="527"/>
  <c r="D6" i="527" s="1"/>
  <c r="F34" i="529"/>
  <c r="J34" i="529" s="1"/>
  <c r="F34" i="526"/>
  <c r="J34" i="526" s="1"/>
  <c r="F34" i="522"/>
  <c r="J34" i="522" s="1"/>
  <c r="F34" i="524"/>
  <c r="J34" i="524" s="1"/>
  <c r="F34" i="523"/>
  <c r="J34" i="523" s="1"/>
  <c r="F34" i="527"/>
  <c r="J34" i="527" s="1"/>
  <c r="F34" i="525"/>
  <c r="J34" i="525" s="1"/>
  <c r="F34" i="520"/>
  <c r="J34" i="520" s="1"/>
  <c r="F34" i="528"/>
  <c r="J34" i="528" s="1"/>
  <c r="F34" i="519"/>
  <c r="J34" i="519" s="1"/>
  <c r="F34" i="521"/>
  <c r="J34" i="521" s="1"/>
  <c r="F30" i="514"/>
  <c r="J30" i="514" s="1"/>
  <c r="F32" i="518"/>
  <c r="J32" i="518" s="1"/>
  <c r="F32" i="517"/>
  <c r="J32" i="517" s="1"/>
  <c r="F30" i="513"/>
  <c r="J30" i="513" s="1"/>
  <c r="F20" i="518"/>
  <c r="J20" i="518" s="1"/>
  <c r="F20" i="517"/>
  <c r="J20" i="517" s="1"/>
  <c r="F30" i="511"/>
  <c r="J30" i="511" s="1"/>
  <c r="F31" i="516"/>
  <c r="J31" i="516" s="1"/>
  <c r="F31" i="515"/>
  <c r="J31" i="515" s="1"/>
  <c r="F18" i="518"/>
  <c r="J18" i="518" s="1"/>
  <c r="F18" i="517"/>
  <c r="J18" i="517" s="1"/>
  <c r="F18" i="514"/>
  <c r="J18" i="514" s="1"/>
  <c r="F18" i="513"/>
  <c r="J18" i="513" s="1"/>
  <c r="F36" i="518"/>
  <c r="J36" i="518" s="1"/>
  <c r="F34" i="513"/>
  <c r="J34" i="513" s="1"/>
  <c r="F36" i="515"/>
  <c r="J36" i="515" s="1"/>
  <c r="F36" i="517"/>
  <c r="J36" i="517" s="1"/>
  <c r="F34" i="514"/>
  <c r="J34" i="514" s="1"/>
  <c r="F36" i="516"/>
  <c r="J36" i="516" s="1"/>
  <c r="F35" i="515"/>
  <c r="J35" i="515" s="1"/>
  <c r="F35" i="514"/>
  <c r="J35" i="514" s="1"/>
  <c r="F35" i="513"/>
  <c r="J35" i="513" s="1"/>
  <c r="F37" i="517"/>
  <c r="J37" i="517" s="1"/>
  <c r="F35" i="516"/>
  <c r="J35" i="516" s="1"/>
  <c r="F37" i="518"/>
  <c r="J37" i="518" s="1"/>
  <c r="F17" i="518"/>
  <c r="J17" i="518" s="1"/>
  <c r="F17" i="517"/>
  <c r="J17" i="517" s="1"/>
  <c r="F17" i="514"/>
  <c r="J17" i="514" s="1"/>
  <c r="F17" i="513"/>
  <c r="J17" i="513" s="1"/>
  <c r="F33" i="514"/>
  <c r="J33" i="514" s="1"/>
  <c r="F35" i="518"/>
  <c r="J35" i="518" s="1"/>
  <c r="F34" i="515"/>
  <c r="J34" i="515" s="1"/>
  <c r="F33" i="513"/>
  <c r="J33" i="513" s="1"/>
  <c r="F34" i="516"/>
  <c r="J34" i="516" s="1"/>
  <c r="F35" i="517"/>
  <c r="J35" i="517" s="1"/>
  <c r="F30" i="512"/>
  <c r="J30" i="512" s="1"/>
  <c r="F31" i="318"/>
  <c r="J31" i="318" s="1"/>
  <c r="F31" i="405"/>
  <c r="J31" i="405" s="1"/>
  <c r="F31" i="398"/>
  <c r="J31" i="398" s="1"/>
  <c r="F31" i="313"/>
  <c r="J31" i="313" s="1"/>
  <c r="F31" i="298"/>
  <c r="J31" i="298" s="1"/>
  <c r="F31" i="465"/>
  <c r="J31" i="465" s="1"/>
  <c r="F31" i="455"/>
  <c r="J31" i="455" s="1"/>
  <c r="F32" i="447"/>
  <c r="J32" i="447" s="1"/>
  <c r="F32" i="265"/>
  <c r="J32" i="265" s="1"/>
  <c r="F31" i="469"/>
  <c r="J31" i="469" s="1"/>
  <c r="F31" i="459"/>
  <c r="J31" i="459" s="1"/>
  <c r="F31" i="449"/>
  <c r="J31" i="449" s="1"/>
  <c r="F30" i="441"/>
  <c r="J30" i="441" s="1"/>
  <c r="F31" i="407"/>
  <c r="J31" i="407" s="1"/>
  <c r="F31" i="403"/>
  <c r="J31" i="403" s="1"/>
  <c r="F31" i="401"/>
  <c r="J31" i="401" s="1"/>
  <c r="F31" i="303"/>
  <c r="J31" i="303" s="1"/>
  <c r="F31" i="283"/>
  <c r="J31" i="283" s="1"/>
  <c r="F32" i="269"/>
  <c r="J32" i="269" s="1"/>
  <c r="F31" i="471"/>
  <c r="J31" i="471" s="1"/>
  <c r="F31" i="463"/>
  <c r="J31" i="463" s="1"/>
  <c r="F31" i="451"/>
  <c r="J31" i="451" s="1"/>
  <c r="F31" i="443"/>
  <c r="J31" i="443" s="1"/>
  <c r="F31" i="467"/>
  <c r="J31" i="467" s="1"/>
  <c r="F31" i="461"/>
  <c r="J31" i="461" s="1"/>
  <c r="F31" i="453"/>
  <c r="J31" i="453" s="1"/>
  <c r="F31" i="273"/>
  <c r="J31" i="273" s="1"/>
  <c r="F30" i="261"/>
  <c r="J30" i="261" s="1"/>
  <c r="F32" i="445"/>
  <c r="J32" i="445" s="1"/>
  <c r="F32" i="448"/>
  <c r="J32" i="448" s="1"/>
  <c r="F31" i="466"/>
  <c r="J31" i="466" s="1"/>
  <c r="F32" i="446"/>
  <c r="J32" i="446" s="1"/>
  <c r="F31" i="454"/>
  <c r="J31" i="454" s="1"/>
  <c r="F31" i="462"/>
  <c r="J31" i="462" s="1"/>
  <c r="F31" i="468"/>
  <c r="J31" i="468" s="1"/>
  <c r="F31" i="444"/>
  <c r="J31" i="444" s="1"/>
  <c r="F31" i="452"/>
  <c r="J31" i="452" s="1"/>
  <c r="F31" i="464"/>
  <c r="J31" i="464" s="1"/>
  <c r="F31" i="472"/>
  <c r="J31" i="472" s="1"/>
  <c r="F30" i="442"/>
  <c r="J30" i="442" s="1"/>
  <c r="F31" i="450"/>
  <c r="J31" i="450" s="1"/>
  <c r="F31" i="460"/>
  <c r="J31" i="460" s="1"/>
  <c r="F31" i="470"/>
  <c r="J31" i="470" s="1"/>
  <c r="F31" i="456"/>
  <c r="J31" i="456" s="1"/>
  <c r="F35" i="511"/>
  <c r="J35" i="511" s="1"/>
  <c r="F35" i="512"/>
  <c r="J35" i="512" s="1"/>
  <c r="F33" i="511"/>
  <c r="J33" i="511" s="1"/>
  <c r="F33" i="512"/>
  <c r="J33" i="512" s="1"/>
  <c r="F34" i="512"/>
  <c r="J34" i="512" s="1"/>
  <c r="F34" i="511"/>
  <c r="J34" i="511" s="1"/>
  <c r="E16" i="510"/>
  <c r="K223" i="1"/>
  <c r="F16" i="510" s="1"/>
  <c r="F17" i="512"/>
  <c r="J17" i="512" s="1"/>
  <c r="F17" i="511"/>
  <c r="J17" i="511" s="1"/>
  <c r="F18" i="512"/>
  <c r="J18" i="512" s="1"/>
  <c r="F18" i="511"/>
  <c r="J18" i="511" s="1"/>
  <c r="F37" i="483"/>
  <c r="J37" i="483" s="1"/>
  <c r="F37" i="479"/>
  <c r="J37" i="479" s="1"/>
  <c r="F37" i="478"/>
  <c r="J37" i="478" s="1"/>
  <c r="F37" i="484"/>
  <c r="J37" i="484" s="1"/>
  <c r="F37" i="477"/>
  <c r="J37" i="477" s="1"/>
  <c r="F37" i="481"/>
  <c r="J37" i="481" s="1"/>
  <c r="F37" i="480"/>
  <c r="J37" i="480" s="1"/>
  <c r="F37" i="482"/>
  <c r="J37" i="482" s="1"/>
  <c r="F37" i="475"/>
  <c r="J37" i="475" s="1"/>
  <c r="F35" i="465"/>
  <c r="J35" i="465" s="1"/>
  <c r="F35" i="437"/>
  <c r="J35" i="437" s="1"/>
  <c r="F35" i="432"/>
  <c r="J35" i="432" s="1"/>
  <c r="F35" i="430"/>
  <c r="J35" i="430" s="1"/>
  <c r="F35" i="453"/>
  <c r="J35" i="453" s="1"/>
  <c r="F35" i="452"/>
  <c r="J35" i="452" s="1"/>
  <c r="F35" i="443"/>
  <c r="J35" i="443" s="1"/>
  <c r="F35" i="428"/>
  <c r="J35" i="428" s="1"/>
  <c r="F35" i="469"/>
  <c r="J35" i="469" s="1"/>
  <c r="F35" i="456"/>
  <c r="J35" i="456" s="1"/>
  <c r="F37" i="448"/>
  <c r="J37" i="448" s="1"/>
  <c r="F37" i="445"/>
  <c r="J37" i="445" s="1"/>
  <c r="F35" i="449"/>
  <c r="J35" i="449" s="1"/>
  <c r="F35" i="472"/>
  <c r="J35" i="472" s="1"/>
  <c r="F35" i="461"/>
  <c r="J35" i="461" s="1"/>
  <c r="F35" i="460"/>
  <c r="J35" i="460" s="1"/>
  <c r="F35" i="464"/>
  <c r="J35" i="464" s="1"/>
  <c r="F35" i="463"/>
  <c r="J35" i="463" s="1"/>
  <c r="F35" i="462"/>
  <c r="J35" i="462" s="1"/>
  <c r="F35" i="444"/>
  <c r="J35" i="444" s="1"/>
  <c r="F35" i="433"/>
  <c r="J35" i="433" s="1"/>
  <c r="F35" i="421"/>
  <c r="J35" i="421" s="1"/>
  <c r="F35" i="418"/>
  <c r="J35" i="418" s="1"/>
  <c r="F37" i="416"/>
  <c r="J37" i="416" s="1"/>
  <c r="F35" i="411"/>
  <c r="J35" i="411" s="1"/>
  <c r="F35" i="442"/>
  <c r="J35" i="442" s="1"/>
  <c r="F35" i="471"/>
  <c r="J35" i="471" s="1"/>
  <c r="F35" i="451"/>
  <c r="J35" i="451" s="1"/>
  <c r="F37" i="447"/>
  <c r="J37" i="447" s="1"/>
  <c r="F37" i="446"/>
  <c r="J37" i="446" s="1"/>
  <c r="F35" i="435"/>
  <c r="J35" i="435" s="1"/>
  <c r="F35" i="417"/>
  <c r="J35" i="417" s="1"/>
  <c r="F35" i="466"/>
  <c r="J35" i="466" s="1"/>
  <c r="F35" i="455"/>
  <c r="J35" i="455" s="1"/>
  <c r="F35" i="454"/>
  <c r="J35" i="454" s="1"/>
  <c r="F35" i="422"/>
  <c r="J35" i="422" s="1"/>
  <c r="F37" i="414"/>
  <c r="J37" i="414" s="1"/>
  <c r="F37" i="413"/>
  <c r="J37" i="413" s="1"/>
  <c r="F35" i="438"/>
  <c r="J35" i="438" s="1"/>
  <c r="F35" i="419"/>
  <c r="J35" i="419" s="1"/>
  <c r="F35" i="439"/>
  <c r="J35" i="439" s="1"/>
  <c r="F35" i="429"/>
  <c r="J35" i="429" s="1"/>
  <c r="F35" i="424"/>
  <c r="J35" i="424" s="1"/>
  <c r="F37" i="415"/>
  <c r="J37" i="415" s="1"/>
  <c r="F35" i="431"/>
  <c r="J35" i="431" s="1"/>
  <c r="F35" i="468"/>
  <c r="J35" i="468" s="1"/>
  <c r="F35" i="450"/>
  <c r="J35" i="450" s="1"/>
  <c r="F35" i="441"/>
  <c r="J35" i="441" s="1"/>
  <c r="F35" i="423"/>
  <c r="J35" i="423" s="1"/>
  <c r="F35" i="470"/>
  <c r="J35" i="470" s="1"/>
  <c r="F35" i="459"/>
  <c r="J35" i="459" s="1"/>
  <c r="F35" i="436"/>
  <c r="J35" i="436" s="1"/>
  <c r="F35" i="434"/>
  <c r="J35" i="434" s="1"/>
  <c r="F35" i="427"/>
  <c r="J35" i="427" s="1"/>
  <c r="F35" i="410"/>
  <c r="J35" i="410" s="1"/>
  <c r="F35" i="412"/>
  <c r="J35" i="412" s="1"/>
  <c r="F35" i="420"/>
  <c r="J35" i="420" s="1"/>
  <c r="F35" i="409"/>
  <c r="J35" i="409" s="1"/>
  <c r="F35" i="440"/>
  <c r="J35" i="440" s="1"/>
  <c r="F35" i="467"/>
  <c r="J35" i="467" s="1"/>
  <c r="F40" i="502"/>
  <c r="J40" i="502" s="1"/>
  <c r="F40" i="504"/>
  <c r="J40" i="504" s="1"/>
  <c r="F40" i="501"/>
  <c r="J40" i="501" s="1"/>
  <c r="F40" i="500"/>
  <c r="J40" i="500" s="1"/>
  <c r="F40" i="503"/>
  <c r="J40" i="503" s="1"/>
  <c r="F35" i="491"/>
  <c r="J35" i="491" s="1"/>
  <c r="F35" i="492"/>
  <c r="J35" i="492" s="1"/>
  <c r="F40" i="498"/>
  <c r="J40" i="498" s="1"/>
  <c r="F35" i="494"/>
  <c r="J35" i="494" s="1"/>
  <c r="F40" i="499"/>
  <c r="J40" i="499" s="1"/>
  <c r="F40" i="496"/>
  <c r="J40" i="496" s="1"/>
  <c r="F40" i="497"/>
  <c r="J40" i="497" s="1"/>
  <c r="F40" i="495"/>
  <c r="J40" i="495" s="1"/>
  <c r="F35" i="493"/>
  <c r="J35" i="493" s="1"/>
  <c r="F40" i="487"/>
  <c r="J40" i="487" s="1"/>
  <c r="F40" i="488"/>
  <c r="J40" i="488" s="1"/>
  <c r="F35" i="382"/>
  <c r="J35" i="382" s="1"/>
  <c r="F35" i="206"/>
  <c r="J35" i="206" s="1"/>
  <c r="F35" i="381"/>
  <c r="J35" i="381" s="1"/>
  <c r="F40" i="489"/>
  <c r="J40" i="489" s="1"/>
  <c r="F35" i="485"/>
  <c r="J35" i="485" s="1"/>
  <c r="F40" i="486"/>
  <c r="J40" i="486" s="1"/>
  <c r="F36" i="474"/>
  <c r="J36" i="474" s="1"/>
  <c r="F36" i="473"/>
  <c r="J36" i="473" s="1"/>
  <c r="J26" i="465"/>
  <c r="D6" i="465" s="1"/>
  <c r="H90" i="228" s="1"/>
  <c r="J90" i="228" s="1"/>
  <c r="F16" i="395"/>
  <c r="J16" i="395" s="1"/>
  <c r="J28" i="395" s="1"/>
  <c r="D6" i="395" s="1"/>
  <c r="H155" i="228" s="1"/>
  <c r="J155" i="228" s="1"/>
  <c r="F19" i="454"/>
  <c r="J19" i="454" s="1"/>
  <c r="F19" i="453"/>
  <c r="J19" i="453" s="1"/>
  <c r="F19" i="421"/>
  <c r="J19" i="421" s="1"/>
  <c r="F19" i="422"/>
  <c r="J19" i="422" s="1"/>
  <c r="Z69" i="107"/>
  <c r="Z76" i="107" s="1"/>
  <c r="J221" i="1" s="1"/>
  <c r="E19" i="528" s="1"/>
  <c r="J26" i="434"/>
  <c r="D6" i="434" s="1"/>
  <c r="H61" i="228" s="1"/>
  <c r="J61" i="228" s="1"/>
  <c r="F20" i="501"/>
  <c r="J20" i="501" s="1"/>
  <c r="F20" i="500"/>
  <c r="J20" i="500" s="1"/>
  <c r="F23" i="502"/>
  <c r="J23" i="502" s="1"/>
  <c r="F20" i="499"/>
  <c r="J20" i="499" s="1"/>
  <c r="F18" i="447"/>
  <c r="J18" i="447" s="1"/>
  <c r="F18" i="469"/>
  <c r="J18" i="469" s="1"/>
  <c r="F18" i="446"/>
  <c r="J18" i="446" s="1"/>
  <c r="F18" i="445"/>
  <c r="J18" i="445" s="1"/>
  <c r="F18" i="470"/>
  <c r="J18" i="470" s="1"/>
  <c r="F18" i="448"/>
  <c r="J18" i="448" s="1"/>
  <c r="F18" i="442"/>
  <c r="J18" i="442" s="1"/>
  <c r="F18" i="437"/>
  <c r="F18" i="415"/>
  <c r="F18" i="414"/>
  <c r="F18" i="413"/>
  <c r="F20" i="473"/>
  <c r="J20" i="473" s="1"/>
  <c r="F20" i="474"/>
  <c r="J20" i="474" s="1"/>
  <c r="F18" i="416"/>
  <c r="F18" i="441"/>
  <c r="J18" i="441" s="1"/>
  <c r="F18" i="438"/>
  <c r="F18" i="410"/>
  <c r="F18" i="409"/>
  <c r="J18" i="409" s="1"/>
  <c r="F18" i="405"/>
  <c r="J18" i="405" s="1"/>
  <c r="F19" i="431"/>
  <c r="J19" i="431" s="1"/>
  <c r="F19" i="401"/>
  <c r="J19" i="401" s="1"/>
  <c r="F19" i="432"/>
  <c r="J19" i="432" s="1"/>
  <c r="F19" i="464"/>
  <c r="J19" i="464" s="1"/>
  <c r="F19" i="463"/>
  <c r="J19" i="463" s="1"/>
  <c r="J26" i="466"/>
  <c r="D6" i="466" s="1"/>
  <c r="H91" i="228" s="1"/>
  <c r="J91" i="228" s="1"/>
  <c r="F43" i="500"/>
  <c r="J43" i="500" s="1"/>
  <c r="F43" i="504"/>
  <c r="J43" i="504" s="1"/>
  <c r="F29" i="509"/>
  <c r="J29" i="509" s="1"/>
  <c r="F30" i="508"/>
  <c r="J30" i="508" s="1"/>
  <c r="F43" i="501"/>
  <c r="J43" i="501" s="1"/>
  <c r="F30" i="505"/>
  <c r="J30" i="505" s="1"/>
  <c r="F43" i="502"/>
  <c r="J43" i="502" s="1"/>
  <c r="F30" i="506"/>
  <c r="J30" i="506" s="1"/>
  <c r="F43" i="503"/>
  <c r="J43" i="503" s="1"/>
  <c r="F30" i="507"/>
  <c r="J30" i="507" s="1"/>
  <c r="F36" i="510"/>
  <c r="J36" i="510" s="1"/>
  <c r="J40" i="510" s="1"/>
  <c r="F43" i="496"/>
  <c r="J43" i="496" s="1"/>
  <c r="F43" i="495"/>
  <c r="J43" i="495" s="1"/>
  <c r="F38" i="493"/>
  <c r="J38" i="493" s="1"/>
  <c r="F38" i="494"/>
  <c r="J38" i="494" s="1"/>
  <c r="F43" i="499"/>
  <c r="J43" i="499" s="1"/>
  <c r="F38" i="491"/>
  <c r="J38" i="491" s="1"/>
  <c r="F43" i="498"/>
  <c r="J43" i="498" s="1"/>
  <c r="F43" i="497"/>
  <c r="J43" i="497" s="1"/>
  <c r="F38" i="492"/>
  <c r="J38" i="492" s="1"/>
  <c r="F43" i="488"/>
  <c r="J43" i="488" s="1"/>
  <c r="F43" i="487"/>
  <c r="J43" i="487" s="1"/>
  <c r="F43" i="486"/>
  <c r="J43" i="486" s="1"/>
  <c r="F39" i="483"/>
  <c r="J39" i="483" s="1"/>
  <c r="F39" i="478"/>
  <c r="J39" i="478" s="1"/>
  <c r="F39" i="479"/>
  <c r="J39" i="479" s="1"/>
  <c r="F38" i="206"/>
  <c r="J38" i="206" s="1"/>
  <c r="F38" i="381"/>
  <c r="J38" i="381" s="1"/>
  <c r="F38" i="382"/>
  <c r="J38" i="382" s="1"/>
  <c r="F39" i="480"/>
  <c r="J39" i="480" s="1"/>
  <c r="F39" i="484"/>
  <c r="J39" i="484" s="1"/>
  <c r="F39" i="477"/>
  <c r="J39" i="477" s="1"/>
  <c r="F39" i="481"/>
  <c r="J39" i="481" s="1"/>
  <c r="F43" i="489"/>
  <c r="J43" i="489" s="1"/>
  <c r="F38" i="485"/>
  <c r="J38" i="485" s="1"/>
  <c r="F39" i="475"/>
  <c r="J39" i="475" s="1"/>
  <c r="F39" i="482"/>
  <c r="J39" i="482" s="1"/>
  <c r="F34" i="464"/>
  <c r="J34" i="464" s="1"/>
  <c r="F34" i="463"/>
  <c r="J34" i="463" s="1"/>
  <c r="F34" i="462"/>
  <c r="J34" i="462" s="1"/>
  <c r="F34" i="439"/>
  <c r="J34" i="439" s="1"/>
  <c r="F34" i="436"/>
  <c r="J34" i="436" s="1"/>
  <c r="F34" i="420"/>
  <c r="J34" i="420" s="1"/>
  <c r="F34" i="471"/>
  <c r="J34" i="471" s="1"/>
  <c r="F34" i="466"/>
  <c r="J34" i="466" s="1"/>
  <c r="F34" i="438"/>
  <c r="J34" i="438" s="1"/>
  <c r="F34" i="419"/>
  <c r="J34" i="419" s="1"/>
  <c r="F34" i="418"/>
  <c r="J34" i="418" s="1"/>
  <c r="F39" i="473"/>
  <c r="J39" i="473" s="1"/>
  <c r="F34" i="470"/>
  <c r="J34" i="470" s="1"/>
  <c r="F34" i="468"/>
  <c r="J34" i="468" s="1"/>
  <c r="F35" i="448"/>
  <c r="J35" i="448" s="1"/>
  <c r="F35" i="446"/>
  <c r="J35" i="446" s="1"/>
  <c r="F35" i="445"/>
  <c r="J35" i="445" s="1"/>
  <c r="F34" i="459"/>
  <c r="J34" i="459" s="1"/>
  <c r="F34" i="444"/>
  <c r="J34" i="444" s="1"/>
  <c r="F39" i="474"/>
  <c r="J39" i="474" s="1"/>
  <c r="F34" i="450"/>
  <c r="J34" i="450" s="1"/>
  <c r="F35" i="416"/>
  <c r="J35" i="416" s="1"/>
  <c r="F34" i="453"/>
  <c r="J34" i="453" s="1"/>
  <c r="F35" i="447"/>
  <c r="J35" i="447" s="1"/>
  <c r="F34" i="431"/>
  <c r="J34" i="431" s="1"/>
  <c r="F34" i="423"/>
  <c r="J34" i="423" s="1"/>
  <c r="F34" i="461"/>
  <c r="J34" i="461" s="1"/>
  <c r="F34" i="443"/>
  <c r="J34" i="443" s="1"/>
  <c r="F34" i="428"/>
  <c r="J34" i="428" s="1"/>
  <c r="F34" i="472"/>
  <c r="J34" i="472" s="1"/>
  <c r="F34" i="452"/>
  <c r="J34" i="452" s="1"/>
  <c r="F34" i="434"/>
  <c r="J34" i="434" s="1"/>
  <c r="F34" i="427"/>
  <c r="J34" i="427" s="1"/>
  <c r="F35" i="414"/>
  <c r="J35" i="414" s="1"/>
  <c r="F35" i="413"/>
  <c r="J35" i="413" s="1"/>
  <c r="F34" i="412"/>
  <c r="J34" i="412" s="1"/>
  <c r="F34" i="460"/>
  <c r="J34" i="460" s="1"/>
  <c r="F34" i="440"/>
  <c r="J34" i="440" s="1"/>
  <c r="F34" i="424"/>
  <c r="J34" i="424" s="1"/>
  <c r="F34" i="467"/>
  <c r="J34" i="467" s="1"/>
  <c r="F34" i="465"/>
  <c r="J34" i="465" s="1"/>
  <c r="F34" i="429"/>
  <c r="J34" i="429" s="1"/>
  <c r="F33" i="441"/>
  <c r="J33" i="441" s="1"/>
  <c r="F33" i="442"/>
  <c r="J33" i="442" s="1"/>
  <c r="F34" i="421"/>
  <c r="J34" i="421" s="1"/>
  <c r="F34" i="469"/>
  <c r="J34" i="469" s="1"/>
  <c r="F35" i="415"/>
  <c r="J35" i="415" s="1"/>
  <c r="F34" i="433"/>
  <c r="J34" i="433" s="1"/>
  <c r="F34" i="454"/>
  <c r="J34" i="454" s="1"/>
  <c r="F34" i="437"/>
  <c r="J34" i="437" s="1"/>
  <c r="F34" i="430"/>
  <c r="J34" i="430" s="1"/>
  <c r="F34" i="422"/>
  <c r="J34" i="422" s="1"/>
  <c r="F34" i="451"/>
  <c r="J34" i="451" s="1"/>
  <c r="F33" i="410"/>
  <c r="J33" i="410" s="1"/>
  <c r="F34" i="455"/>
  <c r="J34" i="455" s="1"/>
  <c r="F34" i="417"/>
  <c r="J34" i="417" s="1"/>
  <c r="F33" i="409"/>
  <c r="J33" i="409" s="1"/>
  <c r="F34" i="411"/>
  <c r="J34" i="411" s="1"/>
  <c r="F34" i="435"/>
  <c r="J34" i="435" s="1"/>
  <c r="F34" i="432"/>
  <c r="J34" i="432" s="1"/>
  <c r="F34" i="456"/>
  <c r="J34" i="456" s="1"/>
  <c r="F34" i="449"/>
  <c r="J34" i="449" s="1"/>
  <c r="F19" i="459"/>
  <c r="J19" i="459" s="1"/>
  <c r="F19" i="427"/>
  <c r="J19" i="427" s="1"/>
  <c r="F19" i="460"/>
  <c r="J19" i="460" s="1"/>
  <c r="F19" i="428"/>
  <c r="J19" i="428" s="1"/>
  <c r="H13" i="107"/>
  <c r="H14" i="107" s="1"/>
  <c r="J138" i="1" s="1"/>
  <c r="K138" i="1" s="1"/>
  <c r="Z86" i="107"/>
  <c r="F19" i="506"/>
  <c r="J19" i="506" s="1"/>
  <c r="F25" i="501"/>
  <c r="J25" i="501" s="1"/>
  <c r="F28" i="491"/>
  <c r="J28" i="491" s="1"/>
  <c r="F32" i="495"/>
  <c r="J32" i="495" s="1"/>
  <c r="F32" i="486"/>
  <c r="J32" i="486" s="1"/>
  <c r="F18" i="481"/>
  <c r="J18" i="481" s="1"/>
  <c r="F18" i="480"/>
  <c r="F18" i="479"/>
  <c r="J18" i="479" s="1"/>
  <c r="Z81" i="107"/>
  <c r="F19" i="452"/>
  <c r="J19" i="452" s="1"/>
  <c r="F19" i="420"/>
  <c r="J19" i="420" s="1"/>
  <c r="F19" i="451"/>
  <c r="J19" i="451" s="1"/>
  <c r="F19" i="419"/>
  <c r="J19" i="419" s="1"/>
  <c r="Q116" i="107"/>
  <c r="F36" i="484"/>
  <c r="J36" i="484" s="1"/>
  <c r="F36" i="479"/>
  <c r="J36" i="479" s="1"/>
  <c r="F36" i="480"/>
  <c r="J36" i="480" s="1"/>
  <c r="F36" i="482"/>
  <c r="J36" i="482" s="1"/>
  <c r="F36" i="475"/>
  <c r="J36" i="475" s="1"/>
  <c r="F36" i="483"/>
  <c r="J36" i="483" s="1"/>
  <c r="F36" i="478"/>
  <c r="J36" i="478" s="1"/>
  <c r="F36" i="477"/>
  <c r="J36" i="477" s="1"/>
  <c r="F36" i="481"/>
  <c r="J36" i="481" s="1"/>
  <c r="F31" i="437"/>
  <c r="J31" i="437" s="1"/>
  <c r="F31" i="431"/>
  <c r="J31" i="431" s="1"/>
  <c r="F31" i="417"/>
  <c r="J31" i="417" s="1"/>
  <c r="F31" i="435"/>
  <c r="J31" i="435" s="1"/>
  <c r="F31" i="433"/>
  <c r="J31" i="433" s="1"/>
  <c r="F31" i="421"/>
  <c r="J31" i="421" s="1"/>
  <c r="F31" i="411"/>
  <c r="J31" i="411" s="1"/>
  <c r="F32" i="415"/>
  <c r="J32" i="415" s="1"/>
  <c r="F31" i="419"/>
  <c r="J31" i="419" s="1"/>
  <c r="F30" i="409"/>
  <c r="J30" i="409" s="1"/>
  <c r="F31" i="427"/>
  <c r="J31" i="427" s="1"/>
  <c r="F32" i="413"/>
  <c r="J32" i="413" s="1"/>
  <c r="F31" i="289"/>
  <c r="J31" i="289" s="1"/>
  <c r="F31" i="439"/>
  <c r="J31" i="439" s="1"/>
  <c r="F31" i="423"/>
  <c r="J31" i="423" s="1"/>
  <c r="F31" i="429"/>
  <c r="J31" i="429" s="1"/>
  <c r="F28" i="509"/>
  <c r="J28" i="509" s="1"/>
  <c r="F31" i="432"/>
  <c r="J31" i="432" s="1"/>
  <c r="F31" i="430"/>
  <c r="J31" i="430" s="1"/>
  <c r="F31" i="428"/>
  <c r="J31" i="428" s="1"/>
  <c r="F31" i="438"/>
  <c r="J31" i="438" s="1"/>
  <c r="F31" i="422"/>
  <c r="J31" i="422" s="1"/>
  <c r="F30" i="410"/>
  <c r="J30" i="410" s="1"/>
  <c r="F31" i="436"/>
  <c r="J31" i="436" s="1"/>
  <c r="F31" i="434"/>
  <c r="J31" i="434" s="1"/>
  <c r="F31" i="412"/>
  <c r="J31" i="412" s="1"/>
  <c r="F31" i="420"/>
  <c r="J31" i="420" s="1"/>
  <c r="F31" i="440"/>
  <c r="J31" i="440" s="1"/>
  <c r="F31" i="418"/>
  <c r="J31" i="418" s="1"/>
  <c r="F32" i="416"/>
  <c r="J32" i="416" s="1"/>
  <c r="F32" i="414"/>
  <c r="J32" i="414" s="1"/>
  <c r="F31" i="424"/>
  <c r="J31" i="424" s="1"/>
  <c r="F32" i="464"/>
  <c r="J32" i="464" s="1"/>
  <c r="F32" i="462"/>
  <c r="J32" i="462" s="1"/>
  <c r="F32" i="460"/>
  <c r="J32" i="460" s="1"/>
  <c r="F32" i="436"/>
  <c r="J32" i="436" s="1"/>
  <c r="F33" i="416"/>
  <c r="J33" i="416" s="1"/>
  <c r="F32" i="466"/>
  <c r="J32" i="466" s="1"/>
  <c r="F32" i="438"/>
  <c r="J32" i="438" s="1"/>
  <c r="F32" i="420"/>
  <c r="J32" i="420" s="1"/>
  <c r="F32" i="418"/>
  <c r="J32" i="418" s="1"/>
  <c r="F32" i="470"/>
  <c r="J32" i="470" s="1"/>
  <c r="F32" i="468"/>
  <c r="J32" i="468" s="1"/>
  <c r="F33" i="448"/>
  <c r="J33" i="448" s="1"/>
  <c r="F33" i="446"/>
  <c r="J33" i="446" s="1"/>
  <c r="F32" i="444"/>
  <c r="J32" i="444" s="1"/>
  <c r="F32" i="450"/>
  <c r="J32" i="450" s="1"/>
  <c r="F32" i="472"/>
  <c r="J32" i="472" s="1"/>
  <c r="F32" i="428"/>
  <c r="J32" i="428" s="1"/>
  <c r="F32" i="452"/>
  <c r="J32" i="452" s="1"/>
  <c r="F32" i="440"/>
  <c r="J32" i="440" s="1"/>
  <c r="F32" i="434"/>
  <c r="J32" i="434" s="1"/>
  <c r="F33" i="414"/>
  <c r="J33" i="414" s="1"/>
  <c r="F32" i="412"/>
  <c r="J32" i="412" s="1"/>
  <c r="F32" i="424"/>
  <c r="J32" i="424" s="1"/>
  <c r="F32" i="430"/>
  <c r="J32" i="430" s="1"/>
  <c r="F32" i="422"/>
  <c r="J32" i="422" s="1"/>
  <c r="F32" i="454"/>
  <c r="J32" i="454" s="1"/>
  <c r="F31" i="442"/>
  <c r="J31" i="442" s="1"/>
  <c r="F31" i="410"/>
  <c r="J31" i="410" s="1"/>
  <c r="F32" i="432"/>
  <c r="J32" i="432" s="1"/>
  <c r="F32" i="456"/>
  <c r="J32" i="456" s="1"/>
  <c r="F20" i="508"/>
  <c r="J20" i="508" s="1"/>
  <c r="F19" i="505"/>
  <c r="J19" i="505" s="1"/>
  <c r="F26" i="502"/>
  <c r="J26" i="502" s="1"/>
  <c r="F26" i="503"/>
  <c r="J26" i="503" s="1"/>
  <c r="F25" i="499"/>
  <c r="J25" i="499" s="1"/>
  <c r="F28" i="493"/>
  <c r="J28" i="493" s="1"/>
  <c r="F32" i="497"/>
  <c r="J32" i="497" s="1"/>
  <c r="F32" i="488"/>
  <c r="J32" i="488" s="1"/>
  <c r="F22" i="473"/>
  <c r="J22" i="473" s="1"/>
  <c r="F20" i="446"/>
  <c r="J20" i="446" s="1"/>
  <c r="F22" i="474"/>
  <c r="J22" i="474" s="1"/>
  <c r="F20" i="445"/>
  <c r="J20" i="445" s="1"/>
  <c r="F20" i="413"/>
  <c r="J20" i="413" s="1"/>
  <c r="F20" i="414"/>
  <c r="J20" i="414" s="1"/>
  <c r="F21" i="501"/>
  <c r="J21" i="501" s="1"/>
  <c r="F21" i="500"/>
  <c r="J21" i="500" s="1"/>
  <c r="F24" i="502"/>
  <c r="J24" i="502" s="1"/>
  <c r="F21" i="499"/>
  <c r="J21" i="499" s="1"/>
  <c r="F17" i="470"/>
  <c r="F17" i="448"/>
  <c r="F17" i="442"/>
  <c r="F19" i="474"/>
  <c r="J19" i="474" s="1"/>
  <c r="F19" i="473"/>
  <c r="J19" i="473" s="1"/>
  <c r="F17" i="445"/>
  <c r="F17" i="405"/>
  <c r="J17" i="405" s="1"/>
  <c r="F17" i="441"/>
  <c r="F17" i="409"/>
  <c r="J17" i="409" s="1"/>
  <c r="F17" i="410"/>
  <c r="J17" i="410" s="1"/>
  <c r="F17" i="438"/>
  <c r="J17" i="438" s="1"/>
  <c r="F17" i="469"/>
  <c r="F17" i="437"/>
  <c r="J17" i="437" s="1"/>
  <c r="F17" i="415"/>
  <c r="J17" i="415" s="1"/>
  <c r="F17" i="414"/>
  <c r="J17" i="414" s="1"/>
  <c r="F17" i="447"/>
  <c r="F17" i="446"/>
  <c r="F17" i="416"/>
  <c r="J17" i="416" s="1"/>
  <c r="F17" i="413"/>
  <c r="J17" i="413" s="1"/>
  <c r="F16" i="396"/>
  <c r="J16" i="396" s="1"/>
  <c r="J28" i="396" s="1"/>
  <c r="D6" i="396" s="1"/>
  <c r="H156" i="228" s="1"/>
  <c r="J156" i="228" s="1"/>
  <c r="F25" i="474"/>
  <c r="J25" i="474" s="1"/>
  <c r="F19" i="423"/>
  <c r="J19" i="423" s="1"/>
  <c r="F19" i="456"/>
  <c r="J19" i="456" s="1"/>
  <c r="F19" i="455"/>
  <c r="J19" i="455" s="1"/>
  <c r="F19" i="424"/>
  <c r="J19" i="424" s="1"/>
  <c r="F25" i="473"/>
  <c r="J25" i="473" s="1"/>
  <c r="F41" i="500"/>
  <c r="J41" i="500" s="1"/>
  <c r="F31" i="208"/>
  <c r="J31" i="208" s="1"/>
  <c r="F41" i="502"/>
  <c r="J41" i="502" s="1"/>
  <c r="F33" i="227"/>
  <c r="J33" i="227" s="1"/>
  <c r="F41" i="504"/>
  <c r="J41" i="504" s="1"/>
  <c r="F41" i="501"/>
  <c r="J41" i="501" s="1"/>
  <c r="F41" i="503"/>
  <c r="J41" i="503" s="1"/>
  <c r="F41" i="496"/>
  <c r="J41" i="496" s="1"/>
  <c r="F36" i="491"/>
  <c r="J36" i="491" s="1"/>
  <c r="F41" i="498"/>
  <c r="J41" i="498" s="1"/>
  <c r="F41" i="499"/>
  <c r="J41" i="499" s="1"/>
  <c r="F41" i="495"/>
  <c r="J41" i="495" s="1"/>
  <c r="F36" i="493"/>
  <c r="J36" i="493" s="1"/>
  <c r="F36" i="494"/>
  <c r="J36" i="494" s="1"/>
  <c r="F41" i="497"/>
  <c r="J41" i="497" s="1"/>
  <c r="F36" i="492"/>
  <c r="J36" i="492" s="1"/>
  <c r="F41" i="487"/>
  <c r="J41" i="487" s="1"/>
  <c r="F41" i="488"/>
  <c r="J41" i="488" s="1"/>
  <c r="F41" i="486"/>
  <c r="J41" i="486" s="1"/>
  <c r="F36" i="206"/>
  <c r="J36" i="206" s="1"/>
  <c r="F36" i="381"/>
  <c r="J36" i="381" s="1"/>
  <c r="F36" i="382"/>
  <c r="J36" i="382" s="1"/>
  <c r="F36" i="485"/>
  <c r="J36" i="485" s="1"/>
  <c r="F41" i="489"/>
  <c r="J41" i="489" s="1"/>
  <c r="F37" i="473"/>
  <c r="J37" i="473" s="1"/>
  <c r="F37" i="474"/>
  <c r="J37" i="474" s="1"/>
  <c r="F27" i="494"/>
  <c r="J27" i="494" s="1"/>
  <c r="F27" i="492"/>
  <c r="J27" i="492" s="1"/>
  <c r="F27" i="493"/>
  <c r="J27" i="493" s="1"/>
  <c r="F27" i="491"/>
  <c r="J27" i="491" s="1"/>
  <c r="F28" i="494"/>
  <c r="J28" i="494" s="1"/>
  <c r="F32" i="498"/>
  <c r="J32" i="498" s="1"/>
  <c r="F32" i="489"/>
  <c r="J32" i="489" s="1"/>
  <c r="F18" i="478"/>
  <c r="J18" i="478" s="1"/>
  <c r="F27" i="485"/>
  <c r="J27" i="485" s="1"/>
  <c r="F18" i="477"/>
  <c r="J18" i="477" s="1"/>
  <c r="F18" i="475"/>
  <c r="J18" i="475" s="1"/>
  <c r="F44" i="502"/>
  <c r="J44" i="502" s="1"/>
  <c r="F44" i="504"/>
  <c r="J44" i="504" s="1"/>
  <c r="F44" i="501"/>
  <c r="J44" i="501" s="1"/>
  <c r="F44" i="500"/>
  <c r="J44" i="500" s="1"/>
  <c r="F44" i="503"/>
  <c r="J44" i="503" s="1"/>
  <c r="F39" i="491"/>
  <c r="J39" i="491" s="1"/>
  <c r="F44" i="496"/>
  <c r="J44" i="496" s="1"/>
  <c r="F44" i="499"/>
  <c r="J44" i="499" s="1"/>
  <c r="F44" i="498"/>
  <c r="J44" i="498" s="1"/>
  <c r="F44" i="495"/>
  <c r="J44" i="495" s="1"/>
  <c r="F39" i="493"/>
  <c r="J39" i="493" s="1"/>
  <c r="F44" i="497"/>
  <c r="J44" i="497" s="1"/>
  <c r="F39" i="492"/>
  <c r="J39" i="492" s="1"/>
  <c r="F39" i="494"/>
  <c r="J39" i="494" s="1"/>
  <c r="F44" i="489"/>
  <c r="J44" i="489" s="1"/>
  <c r="F44" i="487"/>
  <c r="J44" i="487" s="1"/>
  <c r="F39" i="485"/>
  <c r="J39" i="485" s="1"/>
  <c r="F39" i="381"/>
  <c r="J39" i="381" s="1"/>
  <c r="F44" i="488"/>
  <c r="J44" i="488" s="1"/>
  <c r="F39" i="206"/>
  <c r="J39" i="206" s="1"/>
  <c r="F44" i="486"/>
  <c r="J44" i="486" s="1"/>
  <c r="F39" i="382"/>
  <c r="J39" i="382" s="1"/>
  <c r="F36" i="471"/>
  <c r="J36" i="471" s="1"/>
  <c r="F36" i="464"/>
  <c r="J36" i="464" s="1"/>
  <c r="F36" i="463"/>
  <c r="J36" i="463" s="1"/>
  <c r="F36" i="439"/>
  <c r="J36" i="439" s="1"/>
  <c r="F36" i="436"/>
  <c r="J36" i="436" s="1"/>
  <c r="F36" i="433"/>
  <c r="J36" i="433" s="1"/>
  <c r="F36" i="420"/>
  <c r="J36" i="420" s="1"/>
  <c r="F36" i="418"/>
  <c r="J36" i="418" s="1"/>
  <c r="F36" i="467"/>
  <c r="J36" i="467" s="1"/>
  <c r="F36" i="466"/>
  <c r="J36" i="466" s="1"/>
  <c r="F36" i="438"/>
  <c r="J36" i="438" s="1"/>
  <c r="F36" i="419"/>
  <c r="J36" i="419" s="1"/>
  <c r="F36" i="468"/>
  <c r="J36" i="468" s="1"/>
  <c r="F36" i="447"/>
  <c r="J36" i="447" s="1"/>
  <c r="F36" i="444"/>
  <c r="J36" i="444" s="1"/>
  <c r="F36" i="459"/>
  <c r="J36" i="459" s="1"/>
  <c r="F36" i="450"/>
  <c r="J36" i="450" s="1"/>
  <c r="F34" i="442"/>
  <c r="J34" i="442" s="1"/>
  <c r="F36" i="465"/>
  <c r="J36" i="465" s="1"/>
  <c r="F36" i="452"/>
  <c r="J36" i="452" s="1"/>
  <c r="F36" i="437"/>
  <c r="J36" i="437" s="1"/>
  <c r="F36" i="423"/>
  <c r="J36" i="423" s="1"/>
  <c r="F36" i="462"/>
  <c r="J36" i="462" s="1"/>
  <c r="F36" i="415"/>
  <c r="J36" i="415" s="1"/>
  <c r="F36" i="431"/>
  <c r="J36" i="431" s="1"/>
  <c r="F36" i="453"/>
  <c r="J36" i="453" s="1"/>
  <c r="F36" i="434"/>
  <c r="J36" i="434" s="1"/>
  <c r="F36" i="428"/>
  <c r="J36" i="428" s="1"/>
  <c r="F36" i="412"/>
  <c r="J36" i="412" s="1"/>
  <c r="F34" i="409"/>
  <c r="J34" i="409" s="1"/>
  <c r="F36" i="470"/>
  <c r="J36" i="470" s="1"/>
  <c r="F36" i="461"/>
  <c r="J36" i="461" s="1"/>
  <c r="F36" i="443"/>
  <c r="J36" i="443" s="1"/>
  <c r="F36" i="427"/>
  <c r="J36" i="427" s="1"/>
  <c r="F34" i="410"/>
  <c r="J34" i="410" s="1"/>
  <c r="F36" i="472"/>
  <c r="J36" i="472" s="1"/>
  <c r="F34" i="441"/>
  <c r="J34" i="441" s="1"/>
  <c r="F36" i="440"/>
  <c r="J36" i="440" s="1"/>
  <c r="F36" i="429"/>
  <c r="J36" i="429" s="1"/>
  <c r="F36" i="424"/>
  <c r="J36" i="424" s="1"/>
  <c r="F36" i="421"/>
  <c r="J36" i="421" s="1"/>
  <c r="F36" i="456"/>
  <c r="J36" i="456" s="1"/>
  <c r="F36" i="449"/>
  <c r="J36" i="449" s="1"/>
  <c r="F36" i="435"/>
  <c r="J36" i="435" s="1"/>
  <c r="F36" i="469"/>
  <c r="J36" i="469" s="1"/>
  <c r="F36" i="432"/>
  <c r="J36" i="432" s="1"/>
  <c r="F36" i="414"/>
  <c r="J36" i="414" s="1"/>
  <c r="F36" i="413"/>
  <c r="J36" i="413" s="1"/>
  <c r="F36" i="430"/>
  <c r="J36" i="430" s="1"/>
  <c r="F36" i="422"/>
  <c r="J36" i="422" s="1"/>
  <c r="F36" i="454"/>
  <c r="J36" i="454" s="1"/>
  <c r="F36" i="451"/>
  <c r="J36" i="451" s="1"/>
  <c r="F36" i="445"/>
  <c r="J36" i="445" s="1"/>
  <c r="F36" i="446"/>
  <c r="J36" i="446" s="1"/>
  <c r="F36" i="460"/>
  <c r="J36" i="460" s="1"/>
  <c r="F36" i="455"/>
  <c r="J36" i="455" s="1"/>
  <c r="F36" i="448"/>
  <c r="J36" i="448" s="1"/>
  <c r="F36" i="417"/>
  <c r="J36" i="417" s="1"/>
  <c r="F36" i="416"/>
  <c r="J36" i="416" s="1"/>
  <c r="F36" i="411"/>
  <c r="J36" i="411" s="1"/>
  <c r="F27" i="502"/>
  <c r="J27" i="502" s="1"/>
  <c r="F27" i="503"/>
  <c r="J27" i="503" s="1"/>
  <c r="F19" i="507"/>
  <c r="J19" i="507" s="1"/>
  <c r="F32" i="496"/>
  <c r="J32" i="496" s="1"/>
  <c r="F28" i="492"/>
  <c r="J28" i="492" s="1"/>
  <c r="F32" i="487"/>
  <c r="J32" i="487" s="1"/>
  <c r="F18" i="484"/>
  <c r="J18" i="484" s="1"/>
  <c r="F18" i="483"/>
  <c r="F18" i="482"/>
  <c r="J18" i="482" s="1"/>
  <c r="F20" i="448"/>
  <c r="J20" i="448" s="1"/>
  <c r="F20" i="447"/>
  <c r="J20" i="447" s="1"/>
  <c r="F20" i="416"/>
  <c r="J20" i="416" s="1"/>
  <c r="F20" i="415"/>
  <c r="J20" i="415" s="1"/>
  <c r="F32" i="463"/>
  <c r="J32" i="463" s="1"/>
  <c r="F32" i="461"/>
  <c r="J32" i="461" s="1"/>
  <c r="F32" i="439"/>
  <c r="J32" i="439" s="1"/>
  <c r="F32" i="459"/>
  <c r="J32" i="459" s="1"/>
  <c r="F33" i="445"/>
  <c r="J33" i="445" s="1"/>
  <c r="F33" i="447"/>
  <c r="J33" i="447" s="1"/>
  <c r="F31" i="441"/>
  <c r="J31" i="441" s="1"/>
  <c r="F32" i="453"/>
  <c r="J32" i="453" s="1"/>
  <c r="F32" i="443"/>
  <c r="J32" i="443" s="1"/>
  <c r="F32" i="423"/>
  <c r="J32" i="423" s="1"/>
  <c r="F32" i="431"/>
  <c r="J32" i="431" s="1"/>
  <c r="F32" i="427"/>
  <c r="J32" i="427" s="1"/>
  <c r="F32" i="467"/>
  <c r="J32" i="467" s="1"/>
  <c r="F32" i="465"/>
  <c r="J32" i="465" s="1"/>
  <c r="F33" i="413"/>
  <c r="J33" i="413" s="1"/>
  <c r="F32" i="429"/>
  <c r="J32" i="429" s="1"/>
  <c r="F32" i="421"/>
  <c r="J32" i="421" s="1"/>
  <c r="F32" i="437"/>
  <c r="J32" i="437" s="1"/>
  <c r="F32" i="433"/>
  <c r="J32" i="433" s="1"/>
  <c r="F32" i="419"/>
  <c r="J32" i="419" s="1"/>
  <c r="F33" i="415"/>
  <c r="J33" i="415" s="1"/>
  <c r="F32" i="471"/>
  <c r="J32" i="471" s="1"/>
  <c r="F32" i="451"/>
  <c r="J32" i="451" s="1"/>
  <c r="F31" i="409"/>
  <c r="J31" i="409" s="1"/>
  <c r="F32" i="455"/>
  <c r="J32" i="455" s="1"/>
  <c r="F32" i="417"/>
  <c r="J32" i="417" s="1"/>
  <c r="F32" i="411"/>
  <c r="J32" i="411" s="1"/>
  <c r="F32" i="435"/>
  <c r="J32" i="435" s="1"/>
  <c r="F32" i="449"/>
  <c r="J32" i="449" s="1"/>
  <c r="F32" i="469"/>
  <c r="J32" i="469" s="1"/>
  <c r="F16" i="391"/>
  <c r="J16" i="391" s="1"/>
  <c r="J28" i="391" s="1"/>
  <c r="D6" i="391" s="1"/>
  <c r="H151" i="228" s="1"/>
  <c r="J151" i="228" s="1"/>
  <c r="Z82" i="107"/>
  <c r="F23" i="474"/>
  <c r="J23" i="474" s="1"/>
  <c r="F19" i="450"/>
  <c r="J19" i="450" s="1"/>
  <c r="F19" i="449"/>
  <c r="J19" i="449" s="1"/>
  <c r="F19" i="418"/>
  <c r="J19" i="418" s="1"/>
  <c r="F19" i="417"/>
  <c r="J19" i="417" s="1"/>
  <c r="F23" i="473"/>
  <c r="J23" i="473" s="1"/>
  <c r="J26" i="433"/>
  <c r="D6" i="433" s="1"/>
  <c r="H60" i="228" s="1"/>
  <c r="J60" i="228" s="1"/>
  <c r="F35" i="403"/>
  <c r="J35" i="403" s="1"/>
  <c r="F35" i="405"/>
  <c r="J35" i="405" s="1"/>
  <c r="F35" i="398"/>
  <c r="J35" i="398" s="1"/>
  <c r="F35" i="407"/>
  <c r="J35" i="407" s="1"/>
  <c r="F35" i="401"/>
  <c r="J35" i="401" s="1"/>
  <c r="F35" i="261"/>
  <c r="J35" i="261" s="1"/>
  <c r="F37" i="265"/>
  <c r="J37" i="265" s="1"/>
  <c r="F37" i="269"/>
  <c r="J37" i="269" s="1"/>
  <c r="F32" i="407"/>
  <c r="J32" i="407" s="1"/>
  <c r="F32" i="405"/>
  <c r="J32" i="405" s="1"/>
  <c r="F32" i="403"/>
  <c r="J32" i="403" s="1"/>
  <c r="F32" i="398"/>
  <c r="J32" i="398" s="1"/>
  <c r="F32" i="401"/>
  <c r="J32" i="401" s="1"/>
  <c r="F32" i="303"/>
  <c r="J32" i="303" s="1"/>
  <c r="F32" i="298"/>
  <c r="J32" i="298" s="1"/>
  <c r="F32" i="283"/>
  <c r="J32" i="283" s="1"/>
  <c r="F32" i="273"/>
  <c r="J32" i="273" s="1"/>
  <c r="F33" i="269"/>
  <c r="J33" i="269" s="1"/>
  <c r="F33" i="265"/>
  <c r="J33" i="265" s="1"/>
  <c r="F32" i="289"/>
  <c r="J32" i="289" s="1"/>
  <c r="F31" i="261"/>
  <c r="J31" i="261" s="1"/>
  <c r="F32" i="318"/>
  <c r="J32" i="318" s="1"/>
  <c r="F32" i="313"/>
  <c r="J32" i="313" s="1"/>
  <c r="F34" i="405"/>
  <c r="J34" i="405" s="1"/>
  <c r="F34" i="403"/>
  <c r="J34" i="403" s="1"/>
  <c r="F34" i="407"/>
  <c r="J34" i="407" s="1"/>
  <c r="F34" i="398"/>
  <c r="J34" i="398" s="1"/>
  <c r="F34" i="401"/>
  <c r="J34" i="401" s="1"/>
  <c r="F36" i="407"/>
  <c r="J36" i="407" s="1"/>
  <c r="F36" i="405"/>
  <c r="J36" i="405" s="1"/>
  <c r="F36" i="403"/>
  <c r="J36" i="403" s="1"/>
  <c r="F36" i="401"/>
  <c r="J36" i="401" s="1"/>
  <c r="F36" i="398"/>
  <c r="J36" i="398" s="1"/>
  <c r="F16" i="393"/>
  <c r="J16" i="393" s="1"/>
  <c r="J28" i="393" s="1"/>
  <c r="D6" i="393" s="1"/>
  <c r="H153" i="228" s="1"/>
  <c r="J153" i="228" s="1"/>
  <c r="J19" i="398"/>
  <c r="J19" i="403"/>
  <c r="F16" i="390"/>
  <c r="J16" i="390" s="1"/>
  <c r="Z45" i="107"/>
  <c r="Z52" i="107" s="1"/>
  <c r="J212" i="1" s="1"/>
  <c r="E16" i="386"/>
  <c r="K210" i="1"/>
  <c r="J28" i="394"/>
  <c r="D6" i="394" s="1"/>
  <c r="H154" i="228" s="1"/>
  <c r="J154" i="228" s="1"/>
  <c r="F16" i="392"/>
  <c r="J16" i="392" s="1"/>
  <c r="Z20" i="107"/>
  <c r="Z27" i="107" s="1"/>
  <c r="J211" i="1" s="1"/>
  <c r="F36" i="387"/>
  <c r="J36" i="387" s="1"/>
  <c r="F36" i="388"/>
  <c r="J36" i="388" s="1"/>
  <c r="F36" i="392"/>
  <c r="J36" i="392" s="1"/>
  <c r="F36" i="391"/>
  <c r="J36" i="391" s="1"/>
  <c r="F36" i="393"/>
  <c r="J36" i="393" s="1"/>
  <c r="F36" i="386"/>
  <c r="J36" i="386" s="1"/>
  <c r="F36" i="396"/>
  <c r="J36" i="396" s="1"/>
  <c r="F36" i="395"/>
  <c r="J36" i="395" s="1"/>
  <c r="F36" i="390"/>
  <c r="J36" i="390" s="1"/>
  <c r="F36" i="389"/>
  <c r="J36" i="389" s="1"/>
  <c r="F36" i="394"/>
  <c r="J36" i="394" s="1"/>
  <c r="F27" i="382"/>
  <c r="J27" i="382" s="1"/>
  <c r="J30" i="382" s="1"/>
  <c r="D6" i="382" s="1"/>
  <c r="H111" i="228" s="1"/>
  <c r="J111" i="228" s="1"/>
  <c r="F16" i="389"/>
  <c r="J16" i="389" s="1"/>
  <c r="F33" i="383"/>
  <c r="J33" i="383" s="1"/>
  <c r="F34" i="384"/>
  <c r="J34" i="384" s="1"/>
  <c r="F31" i="383"/>
  <c r="J31" i="383" s="1"/>
  <c r="F32" i="384"/>
  <c r="J32" i="384" s="1"/>
  <c r="F30" i="383"/>
  <c r="J30" i="383" s="1"/>
  <c r="F31" i="384"/>
  <c r="J31" i="384" s="1"/>
  <c r="F27" i="381"/>
  <c r="J27" i="381" s="1"/>
  <c r="F27" i="206"/>
  <c r="J27" i="206" s="1"/>
  <c r="J17" i="206"/>
  <c r="F34" i="318"/>
  <c r="J34" i="318" s="1"/>
  <c r="F34" i="313"/>
  <c r="J34" i="313" s="1"/>
  <c r="F34" i="298"/>
  <c r="J34" i="298" s="1"/>
  <c r="F34" i="303"/>
  <c r="J34" i="303" s="1"/>
  <c r="J18" i="318"/>
  <c r="J18" i="313"/>
  <c r="J18" i="303"/>
  <c r="J18" i="298"/>
  <c r="F35" i="318"/>
  <c r="J35" i="318" s="1"/>
  <c r="F35" i="313"/>
  <c r="J35" i="313" s="1"/>
  <c r="F35" i="303"/>
  <c r="J35" i="303" s="1"/>
  <c r="F35" i="298"/>
  <c r="J35" i="298" s="1"/>
  <c r="F36" i="318"/>
  <c r="J36" i="318" s="1"/>
  <c r="F36" i="313"/>
  <c r="J36" i="313" s="1"/>
  <c r="F36" i="298"/>
  <c r="J36" i="298" s="1"/>
  <c r="F36" i="303"/>
  <c r="J36" i="303" s="1"/>
  <c r="F19" i="303"/>
  <c r="J19" i="303" s="1"/>
  <c r="F19" i="298"/>
  <c r="J19" i="298" s="1"/>
  <c r="F19" i="313"/>
  <c r="J19" i="313" s="1"/>
  <c r="F19" i="283"/>
  <c r="J19" i="283" s="1"/>
  <c r="F34" i="289"/>
  <c r="J34" i="289" s="1"/>
  <c r="F34" i="283"/>
  <c r="J34" i="283" s="1"/>
  <c r="F36" i="289"/>
  <c r="J36" i="289" s="1"/>
  <c r="F36" i="283"/>
  <c r="J36" i="283" s="1"/>
  <c r="J18" i="283"/>
  <c r="J18" i="289"/>
  <c r="F35" i="283"/>
  <c r="J35" i="283" s="1"/>
  <c r="F35" i="289"/>
  <c r="J35" i="289" s="1"/>
  <c r="F34" i="273"/>
  <c r="J34" i="273" s="1"/>
  <c r="F35" i="269"/>
  <c r="J35" i="269" s="1"/>
  <c r="F35" i="265"/>
  <c r="J35" i="265" s="1"/>
  <c r="F33" i="261"/>
  <c r="J33" i="261" s="1"/>
  <c r="F19" i="273"/>
  <c r="J19" i="273" s="1"/>
  <c r="F18" i="269"/>
  <c r="J18" i="269" s="1"/>
  <c r="F18" i="265"/>
  <c r="J18" i="265" s="1"/>
  <c r="F18" i="261"/>
  <c r="J18" i="261" s="1"/>
  <c r="F20" i="265"/>
  <c r="J20" i="265" s="1"/>
  <c r="F36" i="273"/>
  <c r="J36" i="273" s="1"/>
  <c r="F36" i="269"/>
  <c r="J36" i="269" s="1"/>
  <c r="F36" i="265"/>
  <c r="J36" i="265" s="1"/>
  <c r="F34" i="261"/>
  <c r="J34" i="261" s="1"/>
  <c r="J18" i="273"/>
  <c r="J19" i="269"/>
  <c r="J19" i="265"/>
  <c r="F17" i="269"/>
  <c r="J17" i="269" s="1"/>
  <c r="F17" i="265"/>
  <c r="J17" i="265" s="1"/>
  <c r="F17" i="261"/>
  <c r="J17" i="261" s="1"/>
  <c r="F35" i="273"/>
  <c r="J35" i="273" s="1"/>
  <c r="F20" i="269"/>
  <c r="J20" i="269" s="1"/>
  <c r="J17" i="226"/>
  <c r="J29" i="226"/>
  <c r="J34" i="227"/>
  <c r="F36" i="227"/>
  <c r="J36" i="227" s="1"/>
  <c r="F30" i="226"/>
  <c r="J30" i="226" s="1"/>
  <c r="J22" i="206"/>
  <c r="F19" i="226"/>
  <c r="J19" i="226" s="1"/>
  <c r="F32" i="217"/>
  <c r="J32" i="217" s="1"/>
  <c r="F31" i="216"/>
  <c r="J31" i="216" s="1"/>
  <c r="F31" i="217"/>
  <c r="J31" i="217" s="1"/>
  <c r="F30" i="216"/>
  <c r="J30" i="216" s="1"/>
  <c r="F34" i="217"/>
  <c r="J34" i="217" s="1"/>
  <c r="F33" i="216"/>
  <c r="J33" i="216" s="1"/>
  <c r="Q66" i="107"/>
  <c r="F29" i="207"/>
  <c r="J29" i="207" s="1"/>
  <c r="F34" i="205"/>
  <c r="J34" i="205" s="1"/>
  <c r="F34" i="208"/>
  <c r="J34" i="208" s="1"/>
  <c r="H68" i="107"/>
  <c r="J17" i="207"/>
  <c r="Q67" i="107"/>
  <c r="H66" i="107"/>
  <c r="J17" i="205"/>
  <c r="F35" i="205"/>
  <c r="J35" i="205" s="1"/>
  <c r="F35" i="208"/>
  <c r="J35" i="208" s="1"/>
  <c r="H67" i="107"/>
  <c r="J28" i="207"/>
  <c r="F32" i="205"/>
  <c r="J32" i="205" s="1"/>
  <c r="Q6" i="107"/>
  <c r="Q14" i="107" s="1"/>
  <c r="J139" i="1" s="1"/>
  <c r="Q21" i="107"/>
  <c r="Q25" i="107" s="1"/>
  <c r="J40" i="524" l="1"/>
  <c r="J40" i="529"/>
  <c r="J42" i="529" s="1"/>
  <c r="K31" i="529" s="1"/>
  <c r="J40" i="519"/>
  <c r="J40" i="528"/>
  <c r="J40" i="525"/>
  <c r="J42" i="525" s="1"/>
  <c r="K31" i="525" s="1"/>
  <c r="J40" i="520"/>
  <c r="J40" i="523"/>
  <c r="J42" i="520"/>
  <c r="K31" i="520" s="1"/>
  <c r="D6" i="520"/>
  <c r="D6" i="523"/>
  <c r="J42" i="523"/>
  <c r="K31" i="523" s="1"/>
  <c r="D6" i="524"/>
  <c r="J42" i="524"/>
  <c r="K31" i="524" s="1"/>
  <c r="J42" i="519"/>
  <c r="K31" i="519" s="1"/>
  <c r="D6" i="519"/>
  <c r="D6" i="521"/>
  <c r="J40" i="521"/>
  <c r="J42" i="521" s="1"/>
  <c r="K34" i="521" s="1"/>
  <c r="J40" i="526"/>
  <c r="J42" i="526" s="1"/>
  <c r="J40" i="522"/>
  <c r="J42" i="522" s="1"/>
  <c r="J40" i="527"/>
  <c r="J42" i="527" s="1"/>
  <c r="J40" i="518"/>
  <c r="J40" i="517"/>
  <c r="J38" i="513"/>
  <c r="J40" i="515"/>
  <c r="J42" i="515" s="1"/>
  <c r="K31" i="515" s="1"/>
  <c r="J38" i="514"/>
  <c r="J40" i="516"/>
  <c r="J42" i="516" s="1"/>
  <c r="K35" i="516" s="1"/>
  <c r="J27" i="518"/>
  <c r="J27" i="517"/>
  <c r="J25" i="514"/>
  <c r="J25" i="513"/>
  <c r="J38" i="511"/>
  <c r="J38" i="512"/>
  <c r="H31" i="228"/>
  <c r="J31" i="228" s="1"/>
  <c r="Z88" i="107"/>
  <c r="J149" i="1" s="1"/>
  <c r="J25" i="511"/>
  <c r="J25" i="512"/>
  <c r="J31" i="474"/>
  <c r="D6" i="474" s="1"/>
  <c r="H99" i="228" s="1"/>
  <c r="J99" i="228" s="1"/>
  <c r="J26" i="428"/>
  <c r="D6" i="428" s="1"/>
  <c r="H55" i="228" s="1"/>
  <c r="J55" i="228" s="1"/>
  <c r="J41" i="493"/>
  <c r="J40" i="415"/>
  <c r="J33" i="505"/>
  <c r="J18" i="414"/>
  <c r="J42" i="475"/>
  <c r="J31" i="482"/>
  <c r="D6" i="482" s="1"/>
  <c r="J17" i="469"/>
  <c r="J40" i="445"/>
  <c r="J26" i="417"/>
  <c r="D6" i="417" s="1"/>
  <c r="H46" i="228" s="1"/>
  <c r="J46" i="228" s="1"/>
  <c r="J31" i="475"/>
  <c r="J17" i="447"/>
  <c r="J31" i="473"/>
  <c r="D6" i="473" s="1"/>
  <c r="H98" i="228" s="1"/>
  <c r="J98" i="228" s="1"/>
  <c r="J40" i="466"/>
  <c r="J42" i="466" s="1"/>
  <c r="J40" i="438"/>
  <c r="J38" i="409"/>
  <c r="J40" i="449"/>
  <c r="J42" i="481"/>
  <c r="J26" i="420"/>
  <c r="J33" i="506"/>
  <c r="J26" i="432"/>
  <c r="J35" i="499"/>
  <c r="D6" i="499" s="1"/>
  <c r="H125" i="228" s="1"/>
  <c r="J46" i="487"/>
  <c r="J46" i="501"/>
  <c r="J31" i="477"/>
  <c r="D6" i="477" s="1"/>
  <c r="H106" i="228" s="1"/>
  <c r="J106" i="228" s="1"/>
  <c r="J40" i="454"/>
  <c r="J42" i="477"/>
  <c r="J17" i="442"/>
  <c r="J35" i="509"/>
  <c r="J37" i="509" s="1"/>
  <c r="J42" i="478"/>
  <c r="J40" i="436"/>
  <c r="J42" i="436" s="1"/>
  <c r="D7" i="436" s="1"/>
  <c r="J40" i="462"/>
  <c r="J42" i="462" s="1"/>
  <c r="K36" i="462" s="1"/>
  <c r="J26" i="455"/>
  <c r="D6" i="455" s="1"/>
  <c r="H82" i="228" s="1"/>
  <c r="J82" i="228" s="1"/>
  <c r="J40" i="429"/>
  <c r="J42" i="429" s="1"/>
  <c r="K36" i="429" s="1"/>
  <c r="J42" i="483"/>
  <c r="J26" i="427"/>
  <c r="D6" i="427" s="1"/>
  <c r="H54" i="228" s="1"/>
  <c r="J54" i="228" s="1"/>
  <c r="J17" i="470"/>
  <c r="J26" i="459"/>
  <c r="J18" i="483"/>
  <c r="J40" i="452"/>
  <c r="J40" i="444"/>
  <c r="J42" i="444" s="1"/>
  <c r="K31" i="444" s="1"/>
  <c r="J40" i="418"/>
  <c r="J40" i="472"/>
  <c r="J40" i="443"/>
  <c r="J42" i="443" s="1"/>
  <c r="J42" i="480"/>
  <c r="E19" i="407"/>
  <c r="E19" i="440"/>
  <c r="E19" i="439"/>
  <c r="K221" i="1"/>
  <c r="F19" i="528" s="1"/>
  <c r="J19" i="528" s="1"/>
  <c r="E19" i="472"/>
  <c r="E19" i="471"/>
  <c r="J41" i="485"/>
  <c r="J26" i="452"/>
  <c r="D6" i="452" s="1"/>
  <c r="H79" i="228" s="1"/>
  <c r="J79" i="228" s="1"/>
  <c r="J26" i="424"/>
  <c r="D6" i="424" s="1"/>
  <c r="H53" i="228" s="1"/>
  <c r="J53" i="228" s="1"/>
  <c r="J17" i="448"/>
  <c r="J27" i="448" s="1"/>
  <c r="D6" i="448" s="1"/>
  <c r="H75" i="228" s="1"/>
  <c r="J75" i="228" s="1"/>
  <c r="J40" i="447"/>
  <c r="J46" i="496"/>
  <c r="J31" i="484"/>
  <c r="D6" i="484" s="1"/>
  <c r="H102" i="228" s="1"/>
  <c r="J102" i="228" s="1"/>
  <c r="J40" i="460"/>
  <c r="J30" i="491"/>
  <c r="D6" i="491" s="1"/>
  <c r="H117" i="228" s="1"/>
  <c r="J117" i="228" s="1"/>
  <c r="J40" i="414"/>
  <c r="J40" i="440"/>
  <c r="J38" i="442"/>
  <c r="J40" i="423"/>
  <c r="J40" i="413"/>
  <c r="J40" i="465"/>
  <c r="J42" i="465" s="1"/>
  <c r="D7" i="465" s="1"/>
  <c r="J42" i="479"/>
  <c r="J18" i="410"/>
  <c r="J26" i="422"/>
  <c r="D6" i="422" s="1"/>
  <c r="H51" i="228" s="1"/>
  <c r="J51" i="228" s="1"/>
  <c r="J46" i="498"/>
  <c r="J40" i="416"/>
  <c r="J40" i="469"/>
  <c r="J40" i="468"/>
  <c r="J42" i="468" s="1"/>
  <c r="J42" i="482"/>
  <c r="J46" i="486"/>
  <c r="J30" i="493"/>
  <c r="J40" i="446"/>
  <c r="J40" i="470"/>
  <c r="J40" i="456"/>
  <c r="J40" i="439"/>
  <c r="J40" i="427"/>
  <c r="J40" i="411"/>
  <c r="J42" i="411" s="1"/>
  <c r="J42" i="484"/>
  <c r="J18" i="438"/>
  <c r="J26" i="421"/>
  <c r="J26" i="418"/>
  <c r="D6" i="418" s="1"/>
  <c r="H47" i="228" s="1"/>
  <c r="J47" i="228" s="1"/>
  <c r="J46" i="495"/>
  <c r="J40" i="419"/>
  <c r="J26" i="460"/>
  <c r="J26" i="450"/>
  <c r="D6" i="450" s="1"/>
  <c r="H77" i="228" s="1"/>
  <c r="J77" i="228" s="1"/>
  <c r="J40" i="459"/>
  <c r="J46" i="497"/>
  <c r="J40" i="434"/>
  <c r="J42" i="434" s="1"/>
  <c r="J31" i="481"/>
  <c r="D6" i="481" s="1"/>
  <c r="H101" i="228" s="1"/>
  <c r="J101" i="228" s="1"/>
  <c r="J30" i="492"/>
  <c r="J17" i="441"/>
  <c r="J24" i="505"/>
  <c r="J40" i="448"/>
  <c r="J40" i="422"/>
  <c r="J40" i="428"/>
  <c r="J40" i="471"/>
  <c r="J38" i="441"/>
  <c r="J40" i="421"/>
  <c r="J40" i="431"/>
  <c r="J26" i="453"/>
  <c r="D6" i="453" s="1"/>
  <c r="H80" i="228" s="1"/>
  <c r="J80" i="228" s="1"/>
  <c r="J41" i="491"/>
  <c r="J40" i="463"/>
  <c r="J46" i="504"/>
  <c r="J40" i="455"/>
  <c r="J31" i="478"/>
  <c r="J40" i="412"/>
  <c r="J42" i="412" s="1"/>
  <c r="J31" i="479"/>
  <c r="D6" i="479" s="1"/>
  <c r="J26" i="456"/>
  <c r="D6" i="456" s="1"/>
  <c r="H83" i="228" s="1"/>
  <c r="J83" i="228" s="1"/>
  <c r="J40" i="424"/>
  <c r="J40" i="430"/>
  <c r="J42" i="430" s="1"/>
  <c r="J40" i="461"/>
  <c r="J42" i="461" s="1"/>
  <c r="K32" i="461" s="1"/>
  <c r="J40" i="433"/>
  <c r="J42" i="433" s="1"/>
  <c r="J40" i="437"/>
  <c r="J26" i="419"/>
  <c r="J24" i="506"/>
  <c r="D6" i="506" s="1"/>
  <c r="H137" i="228" s="1"/>
  <c r="J137" i="228" s="1"/>
  <c r="J46" i="489"/>
  <c r="J33" i="507"/>
  <c r="J26" i="463"/>
  <c r="D6" i="463" s="1"/>
  <c r="H86" i="228" s="1"/>
  <c r="J86" i="228" s="1"/>
  <c r="J18" i="416"/>
  <c r="J26" i="454"/>
  <c r="J46" i="503"/>
  <c r="J40" i="450"/>
  <c r="J38" i="410"/>
  <c r="J18" i="413"/>
  <c r="J26" i="449"/>
  <c r="J30" i="485"/>
  <c r="J35" i="500"/>
  <c r="J46" i="502"/>
  <c r="J26" i="431"/>
  <c r="D6" i="431" s="1"/>
  <c r="H56" i="228" s="1"/>
  <c r="J56" i="228" s="1"/>
  <c r="J18" i="415"/>
  <c r="J35" i="501"/>
  <c r="J42" i="473"/>
  <c r="J18" i="480"/>
  <c r="J46" i="499"/>
  <c r="J33" i="508"/>
  <c r="J18" i="437"/>
  <c r="J42" i="474"/>
  <c r="J26" i="423"/>
  <c r="J40" i="464"/>
  <c r="J40" i="453"/>
  <c r="J30" i="494"/>
  <c r="J26" i="405"/>
  <c r="D6" i="405" s="1"/>
  <c r="H30" i="228" s="1"/>
  <c r="J30" i="228" s="1"/>
  <c r="J24" i="508"/>
  <c r="D6" i="508" s="1"/>
  <c r="H139" i="228" s="1"/>
  <c r="J139" i="228" s="1"/>
  <c r="J24" i="507"/>
  <c r="D6" i="507" s="1"/>
  <c r="H138" i="228" s="1"/>
  <c r="J138" i="228" s="1"/>
  <c r="J41" i="492"/>
  <c r="J41" i="494"/>
  <c r="J17" i="446"/>
  <c r="J17" i="445"/>
  <c r="J40" i="420"/>
  <c r="J40" i="432"/>
  <c r="J40" i="467"/>
  <c r="J42" i="467" s="1"/>
  <c r="J40" i="435"/>
  <c r="J42" i="435" s="1"/>
  <c r="K31" i="435" s="1"/>
  <c r="J40" i="451"/>
  <c r="J26" i="451"/>
  <c r="D6" i="451" s="1"/>
  <c r="H78" i="228" s="1"/>
  <c r="J78" i="228" s="1"/>
  <c r="J40" i="417"/>
  <c r="J26" i="464"/>
  <c r="D6" i="464" s="1"/>
  <c r="H87" i="228" s="1"/>
  <c r="J87" i="228" s="1"/>
  <c r="J46" i="488"/>
  <c r="J46" i="500"/>
  <c r="F16" i="386"/>
  <c r="J16" i="386" s="1"/>
  <c r="J28" i="386" s="1"/>
  <c r="D6" i="386" s="1"/>
  <c r="H147" i="228" s="1"/>
  <c r="J147" i="228" s="1"/>
  <c r="J16" i="510"/>
  <c r="J40" i="403"/>
  <c r="J40" i="401"/>
  <c r="J40" i="398"/>
  <c r="J40" i="405"/>
  <c r="J40" i="407"/>
  <c r="H25" i="228"/>
  <c r="J25" i="228" s="1"/>
  <c r="J26" i="398"/>
  <c r="D6" i="398" s="1"/>
  <c r="H26" i="228" s="1"/>
  <c r="J26" i="228" s="1"/>
  <c r="J26" i="403"/>
  <c r="D6" i="403" s="1"/>
  <c r="H28" i="228" s="1"/>
  <c r="J28" i="228" s="1"/>
  <c r="J26" i="401"/>
  <c r="D6" i="401" s="1"/>
  <c r="H24" i="228" s="1"/>
  <c r="J24" i="228" s="1"/>
  <c r="H29" i="228"/>
  <c r="J29" i="228" s="1"/>
  <c r="H27" i="228"/>
  <c r="J27" i="228" s="1"/>
  <c r="J40" i="390"/>
  <c r="J40" i="391"/>
  <c r="J42" i="391" s="1"/>
  <c r="J40" i="392"/>
  <c r="J40" i="386"/>
  <c r="J40" i="389"/>
  <c r="E16" i="388"/>
  <c r="K212" i="1"/>
  <c r="F16" i="388" s="1"/>
  <c r="J16" i="388" s="1"/>
  <c r="J40" i="395"/>
  <c r="J28" i="390"/>
  <c r="D6" i="390" s="1"/>
  <c r="H150" i="228" s="1"/>
  <c r="J150" i="228" s="1"/>
  <c r="J40" i="396"/>
  <c r="J40" i="388"/>
  <c r="J28" i="389"/>
  <c r="D6" i="389" s="1"/>
  <c r="H149" i="228" s="1"/>
  <c r="J149" i="228" s="1"/>
  <c r="E16" i="387"/>
  <c r="K211" i="1"/>
  <c r="F16" i="387" s="1"/>
  <c r="J16" i="387" s="1"/>
  <c r="J40" i="387"/>
  <c r="J28" i="392"/>
  <c r="D6" i="392" s="1"/>
  <c r="H152" i="228" s="1"/>
  <c r="J152" i="228" s="1"/>
  <c r="J36" i="383"/>
  <c r="J40" i="393"/>
  <c r="J40" i="394"/>
  <c r="E18" i="383"/>
  <c r="E18" i="384"/>
  <c r="J37" i="384"/>
  <c r="J41" i="381"/>
  <c r="J41" i="382"/>
  <c r="J43" i="382" s="1"/>
  <c r="D7" i="382" s="1"/>
  <c r="J30" i="381"/>
  <c r="D6" i="381" s="1"/>
  <c r="H110" i="228" s="1"/>
  <c r="J110" i="228" s="1"/>
  <c r="J40" i="303"/>
  <c r="H35" i="228"/>
  <c r="J35" i="228" s="1"/>
  <c r="J40" i="318"/>
  <c r="J40" i="298"/>
  <c r="J40" i="313"/>
  <c r="J26" i="318"/>
  <c r="D6" i="318" s="1"/>
  <c r="H34" i="228" s="1"/>
  <c r="J34" i="228" s="1"/>
  <c r="J26" i="303"/>
  <c r="D6" i="303" s="1"/>
  <c r="H20" i="228" s="1"/>
  <c r="J20" i="228" s="1"/>
  <c r="H21" i="228"/>
  <c r="J21" i="228" s="1"/>
  <c r="H19" i="228"/>
  <c r="J19" i="228" s="1"/>
  <c r="J26" i="298"/>
  <c r="D6" i="298" s="1"/>
  <c r="H18" i="228" s="1"/>
  <c r="J18" i="228" s="1"/>
  <c r="H23" i="228"/>
  <c r="J23" i="228" s="1"/>
  <c r="J26" i="313"/>
  <c r="D6" i="313" s="1"/>
  <c r="H22" i="228" s="1"/>
  <c r="J22" i="228" s="1"/>
  <c r="H17" i="228"/>
  <c r="J17" i="228" s="1"/>
  <c r="J26" i="289"/>
  <c r="D6" i="289" s="1"/>
  <c r="H8" i="228" s="1"/>
  <c r="J8" i="228" s="1"/>
  <c r="J26" i="283"/>
  <c r="D6" i="283" s="1"/>
  <c r="H16" i="228" s="1"/>
  <c r="J16" i="228" s="1"/>
  <c r="J40" i="289"/>
  <c r="H9" i="228"/>
  <c r="J9" i="228" s="1"/>
  <c r="J40" i="283"/>
  <c r="H13" i="228"/>
  <c r="J13" i="228" s="1"/>
  <c r="J38" i="261"/>
  <c r="H11" i="228"/>
  <c r="J11" i="228" s="1"/>
  <c r="J40" i="273"/>
  <c r="J25" i="261"/>
  <c r="J40" i="265"/>
  <c r="J27" i="265"/>
  <c r="D6" i="265" s="1"/>
  <c r="H10" i="228" s="1"/>
  <c r="J10" i="228" s="1"/>
  <c r="H15" i="228"/>
  <c r="J15" i="228" s="1"/>
  <c r="J27" i="269"/>
  <c r="D6" i="269" s="1"/>
  <c r="H12" i="228" s="1"/>
  <c r="J12" i="228" s="1"/>
  <c r="J40" i="269"/>
  <c r="J26" i="273"/>
  <c r="D6" i="273" s="1"/>
  <c r="H14" i="228" s="1"/>
  <c r="J14" i="228" s="1"/>
  <c r="J28" i="227"/>
  <c r="D6" i="227" s="1"/>
  <c r="H143" i="228" s="1"/>
  <c r="J143" i="228" s="1"/>
  <c r="J24" i="226"/>
  <c r="D6" i="226" s="1"/>
  <c r="H135" i="228" s="1"/>
  <c r="J135" i="228" s="1"/>
  <c r="J33" i="226"/>
  <c r="J40" i="227"/>
  <c r="J36" i="216"/>
  <c r="J37" i="217"/>
  <c r="Q72" i="107"/>
  <c r="J148" i="1" s="1"/>
  <c r="E18" i="216"/>
  <c r="E18" i="217"/>
  <c r="J23" i="207"/>
  <c r="D6" i="207" s="1"/>
  <c r="H140" i="228" s="1"/>
  <c r="J26" i="205"/>
  <c r="D6" i="205" s="1"/>
  <c r="H141" i="228" s="1"/>
  <c r="J35" i="207"/>
  <c r="J38" i="205"/>
  <c r="J38" i="208"/>
  <c r="J40" i="208" s="1"/>
  <c r="D7" i="208" s="1"/>
  <c r="I142" i="228" s="1"/>
  <c r="K142" i="228" s="1"/>
  <c r="J41" i="206"/>
  <c r="K139" i="1"/>
  <c r="J141" i="1"/>
  <c r="K34" i="529" l="1"/>
  <c r="K35" i="529"/>
  <c r="K36" i="529"/>
  <c r="K16" i="529"/>
  <c r="K32" i="529"/>
  <c r="D7" i="529"/>
  <c r="K19" i="529"/>
  <c r="K33" i="529"/>
  <c r="K17" i="529"/>
  <c r="K18" i="529"/>
  <c r="K34" i="525"/>
  <c r="K35" i="525"/>
  <c r="K36" i="525"/>
  <c r="K32" i="525"/>
  <c r="K16" i="525"/>
  <c r="D7" i="525"/>
  <c r="K33" i="525"/>
  <c r="K17" i="525"/>
  <c r="K19" i="525"/>
  <c r="K18" i="525"/>
  <c r="K19" i="520"/>
  <c r="K34" i="520"/>
  <c r="K35" i="520"/>
  <c r="K36" i="520"/>
  <c r="K18" i="520"/>
  <c r="K17" i="520"/>
  <c r="K33" i="520"/>
  <c r="K16" i="520"/>
  <c r="K26" i="520" s="1"/>
  <c r="D7" i="520"/>
  <c r="K32" i="520"/>
  <c r="K40" i="520" s="1"/>
  <c r="K19" i="523"/>
  <c r="K34" i="523"/>
  <c r="K35" i="523"/>
  <c r="K36" i="523"/>
  <c r="K20" i="523"/>
  <c r="K18" i="523"/>
  <c r="K17" i="523"/>
  <c r="K33" i="523"/>
  <c r="D7" i="523"/>
  <c r="K32" i="523"/>
  <c r="K40" i="523" s="1"/>
  <c r="K16" i="523"/>
  <c r="K26" i="523" s="1"/>
  <c r="K42" i="523" s="1"/>
  <c r="K19" i="524"/>
  <c r="K35" i="524"/>
  <c r="K36" i="524"/>
  <c r="K34" i="524"/>
  <c r="K21" i="524"/>
  <c r="K20" i="524"/>
  <c r="K22" i="524"/>
  <c r="K18" i="524"/>
  <c r="K23" i="524"/>
  <c r="K17" i="524"/>
  <c r="K33" i="524"/>
  <c r="K16" i="524"/>
  <c r="K32" i="524"/>
  <c r="D7" i="524"/>
  <c r="K19" i="519"/>
  <c r="K35" i="519"/>
  <c r="K36" i="519"/>
  <c r="K34" i="519"/>
  <c r="K20" i="519"/>
  <c r="K18" i="519"/>
  <c r="K17" i="519"/>
  <c r="K33" i="519"/>
  <c r="K16" i="519"/>
  <c r="K26" i="519" s="1"/>
  <c r="D7" i="519"/>
  <c r="K32" i="519"/>
  <c r="K40" i="519" s="1"/>
  <c r="K42" i="519" s="1"/>
  <c r="K31" i="521"/>
  <c r="K35" i="521"/>
  <c r="K19" i="521"/>
  <c r="K36" i="521"/>
  <c r="K21" i="521"/>
  <c r="K18" i="521"/>
  <c r="K20" i="521"/>
  <c r="K17" i="521"/>
  <c r="K33" i="521"/>
  <c r="K16" i="521"/>
  <c r="K26" i="521" s="1"/>
  <c r="D7" i="521"/>
  <c r="K32" i="521"/>
  <c r="K34" i="526"/>
  <c r="K36" i="526"/>
  <c r="K35" i="526"/>
  <c r="K31" i="526"/>
  <c r="K16" i="526"/>
  <c r="K32" i="526"/>
  <c r="K20" i="526"/>
  <c r="K19" i="526"/>
  <c r="D7" i="526"/>
  <c r="K33" i="526"/>
  <c r="K17" i="526"/>
  <c r="K18" i="526"/>
  <c r="K34" i="522"/>
  <c r="K35" i="522"/>
  <c r="K36" i="522"/>
  <c r="K31" i="522"/>
  <c r="K16" i="522"/>
  <c r="K32" i="522"/>
  <c r="D7" i="522"/>
  <c r="K33" i="522"/>
  <c r="K17" i="522"/>
  <c r="K20" i="522"/>
  <c r="K18" i="522"/>
  <c r="K21" i="522"/>
  <c r="K19" i="522"/>
  <c r="K34" i="527"/>
  <c r="K35" i="527"/>
  <c r="K36" i="527"/>
  <c r="K31" i="527"/>
  <c r="K32" i="527"/>
  <c r="D7" i="527"/>
  <c r="K16" i="527"/>
  <c r="K22" i="527"/>
  <c r="K33" i="527"/>
  <c r="K21" i="527"/>
  <c r="K20" i="527"/>
  <c r="K19" i="527"/>
  <c r="K18" i="527"/>
  <c r="K17" i="527"/>
  <c r="J26" i="528"/>
  <c r="K34" i="515"/>
  <c r="K35" i="515"/>
  <c r="K36" i="515"/>
  <c r="K16" i="515"/>
  <c r="K32" i="515"/>
  <c r="D7" i="515"/>
  <c r="K33" i="515"/>
  <c r="K17" i="515"/>
  <c r="K18" i="515"/>
  <c r="K34" i="516"/>
  <c r="K36" i="516"/>
  <c r="K31" i="516"/>
  <c r="K16" i="516"/>
  <c r="K32" i="516"/>
  <c r="D7" i="516"/>
  <c r="K33" i="516"/>
  <c r="K17" i="516"/>
  <c r="K18" i="516"/>
  <c r="D6" i="518"/>
  <c r="J42" i="518"/>
  <c r="J42" i="517"/>
  <c r="D6" i="517"/>
  <c r="D6" i="514"/>
  <c r="J40" i="514"/>
  <c r="D6" i="513"/>
  <c r="J40" i="513"/>
  <c r="E29" i="487"/>
  <c r="E29" i="498"/>
  <c r="E29" i="497"/>
  <c r="K149" i="1"/>
  <c r="E29" i="496"/>
  <c r="E29" i="489"/>
  <c r="E29" i="486"/>
  <c r="E29" i="488"/>
  <c r="K31" i="429"/>
  <c r="E26" i="504"/>
  <c r="E29" i="495"/>
  <c r="D7" i="430"/>
  <c r="I59" i="228" s="1"/>
  <c r="K59" i="228" s="1"/>
  <c r="K35" i="430"/>
  <c r="K28" i="509"/>
  <c r="D7" i="509"/>
  <c r="I144" i="228" s="1"/>
  <c r="K31" i="461"/>
  <c r="K32" i="462"/>
  <c r="J44" i="478"/>
  <c r="D6" i="478"/>
  <c r="H103" i="228" s="1"/>
  <c r="J103" i="228" s="1"/>
  <c r="J43" i="494"/>
  <c r="K22" i="494" s="1"/>
  <c r="D6" i="494"/>
  <c r="H120" i="228" s="1"/>
  <c r="J120" i="228" s="1"/>
  <c r="J44" i="475"/>
  <c r="K20" i="475" s="1"/>
  <c r="D6" i="475"/>
  <c r="H100" i="228" s="1"/>
  <c r="J100" i="228" s="1"/>
  <c r="K34" i="430"/>
  <c r="K35" i="461"/>
  <c r="D7" i="391"/>
  <c r="I151" i="228" s="1"/>
  <c r="K151" i="228" s="1"/>
  <c r="K33" i="391"/>
  <c r="K34" i="391"/>
  <c r="K35" i="391"/>
  <c r="K37" i="391"/>
  <c r="K36" i="391"/>
  <c r="J43" i="492"/>
  <c r="D6" i="492"/>
  <c r="H118" i="228" s="1"/>
  <c r="J118" i="228" s="1"/>
  <c r="J35" i="505"/>
  <c r="D6" i="505"/>
  <c r="H136" i="228" s="1"/>
  <c r="J136" i="228" s="1"/>
  <c r="J43" i="493"/>
  <c r="K23" i="493" s="1"/>
  <c r="D6" i="493"/>
  <c r="H119" i="228" s="1"/>
  <c r="J119" i="228" s="1"/>
  <c r="K16" i="467"/>
  <c r="D7" i="467"/>
  <c r="I96" i="228" s="1"/>
  <c r="K96" i="228" s="1"/>
  <c r="J43" i="485"/>
  <c r="D6" i="485"/>
  <c r="H112" i="228" s="1"/>
  <c r="J112" i="228" s="1"/>
  <c r="K16" i="444"/>
  <c r="D7" i="444"/>
  <c r="I71" i="228" s="1"/>
  <c r="K71" i="228" s="1"/>
  <c r="K35" i="429"/>
  <c r="K16" i="468"/>
  <c r="D7" i="468"/>
  <c r="I97" i="228" s="1"/>
  <c r="K97" i="228" s="1"/>
  <c r="K16" i="462"/>
  <c r="D7" i="462"/>
  <c r="I89" i="228" s="1"/>
  <c r="K89" i="228" s="1"/>
  <c r="J42" i="449"/>
  <c r="K17" i="449" s="1"/>
  <c r="D6" i="449"/>
  <c r="H76" i="228" s="1"/>
  <c r="J76" i="228" s="1"/>
  <c r="K16" i="461"/>
  <c r="D7" i="461"/>
  <c r="I88" i="228" s="1"/>
  <c r="K88" i="228" s="1"/>
  <c r="K36" i="461"/>
  <c r="K35" i="465"/>
  <c r="J42" i="460"/>
  <c r="D6" i="460"/>
  <c r="H85" i="228" s="1"/>
  <c r="J85" i="228" s="1"/>
  <c r="J42" i="419"/>
  <c r="D7" i="419" s="1"/>
  <c r="I48" i="228" s="1"/>
  <c r="K48" i="228" s="1"/>
  <c r="D6" i="419"/>
  <c r="H48" i="228" s="1"/>
  <c r="J48" i="228" s="1"/>
  <c r="K16" i="434"/>
  <c r="D7" i="434"/>
  <c r="I61" i="228" s="1"/>
  <c r="K61" i="228" s="1"/>
  <c r="D7" i="411"/>
  <c r="I38" i="228" s="1"/>
  <c r="K38" i="228" s="1"/>
  <c r="K31" i="411"/>
  <c r="K34" i="411"/>
  <c r="K16" i="411"/>
  <c r="K32" i="411"/>
  <c r="K36" i="411"/>
  <c r="K35" i="411"/>
  <c r="K33" i="411"/>
  <c r="K36" i="465"/>
  <c r="J42" i="432"/>
  <c r="K22" i="432" s="1"/>
  <c r="D6" i="432"/>
  <c r="H57" i="228" s="1"/>
  <c r="J57" i="228" s="1"/>
  <c r="K31" i="443"/>
  <c r="K16" i="443"/>
  <c r="D7" i="443"/>
  <c r="I70" i="228" s="1"/>
  <c r="K70" i="228" s="1"/>
  <c r="J42" i="421"/>
  <c r="D6" i="421"/>
  <c r="H50" i="228" s="1"/>
  <c r="J50" i="228" s="1"/>
  <c r="J42" i="454"/>
  <c r="D6" i="454"/>
  <c r="H81" i="228" s="1"/>
  <c r="J81" i="228" s="1"/>
  <c r="J42" i="459"/>
  <c r="D6" i="459"/>
  <c r="H84" i="228" s="1"/>
  <c r="J84" i="228" s="1"/>
  <c r="K31" i="412"/>
  <c r="D7" i="412"/>
  <c r="I39" i="228" s="1"/>
  <c r="K39" i="228" s="1"/>
  <c r="J42" i="423"/>
  <c r="K31" i="423" s="1"/>
  <c r="D6" i="423"/>
  <c r="H52" i="228" s="1"/>
  <c r="J52" i="228" s="1"/>
  <c r="J42" i="420"/>
  <c r="D7" i="420" s="1"/>
  <c r="I49" i="228" s="1"/>
  <c r="K49" i="228" s="1"/>
  <c r="D6" i="420"/>
  <c r="H49" i="228" s="1"/>
  <c r="J49" i="228" s="1"/>
  <c r="K16" i="429"/>
  <c r="D7" i="429"/>
  <c r="I58" i="228" s="1"/>
  <c r="K58" i="228" s="1"/>
  <c r="K35" i="443"/>
  <c r="K16" i="466"/>
  <c r="D7" i="466"/>
  <c r="I91" i="228" s="1"/>
  <c r="K91" i="228" s="1"/>
  <c r="K16" i="433"/>
  <c r="D7" i="433"/>
  <c r="I60" i="228" s="1"/>
  <c r="K60" i="228" s="1"/>
  <c r="K16" i="435"/>
  <c r="D7" i="435"/>
  <c r="I66" i="228" s="1"/>
  <c r="K66" i="228" s="1"/>
  <c r="K32" i="443"/>
  <c r="D6" i="512"/>
  <c r="H41" i="228" s="1"/>
  <c r="J41" i="228" s="1"/>
  <c r="J40" i="512"/>
  <c r="J48" i="500"/>
  <c r="D6" i="500"/>
  <c r="H126" i="228" s="1"/>
  <c r="J48" i="501"/>
  <c r="D6" i="501"/>
  <c r="H127" i="228" s="1"/>
  <c r="D6" i="511"/>
  <c r="H40" i="228" s="1"/>
  <c r="J40" i="228" s="1"/>
  <c r="J40" i="511"/>
  <c r="K35" i="444"/>
  <c r="K31" i="468"/>
  <c r="K32" i="468"/>
  <c r="K35" i="467"/>
  <c r="K31" i="467"/>
  <c r="K34" i="465"/>
  <c r="K16" i="465"/>
  <c r="K31" i="465"/>
  <c r="K35" i="462"/>
  <c r="K34" i="462"/>
  <c r="K31" i="462"/>
  <c r="K34" i="443"/>
  <c r="K35" i="436"/>
  <c r="K16" i="436"/>
  <c r="K34" i="436"/>
  <c r="K31" i="436"/>
  <c r="K34" i="435"/>
  <c r="K36" i="434"/>
  <c r="K31" i="434"/>
  <c r="K31" i="430"/>
  <c r="K16" i="430"/>
  <c r="K32" i="430"/>
  <c r="K32" i="429"/>
  <c r="K34" i="412"/>
  <c r="K16" i="412"/>
  <c r="D6" i="261"/>
  <c r="H6" i="228" s="1"/>
  <c r="J6" i="228" s="1"/>
  <c r="H7" i="228"/>
  <c r="J7" i="228" s="1"/>
  <c r="K29" i="509"/>
  <c r="K33" i="433"/>
  <c r="K17" i="433"/>
  <c r="K20" i="433"/>
  <c r="K18" i="433"/>
  <c r="K19" i="433"/>
  <c r="K32" i="433"/>
  <c r="K34" i="433"/>
  <c r="K35" i="433"/>
  <c r="K31" i="433"/>
  <c r="K36" i="433"/>
  <c r="K33" i="466"/>
  <c r="K17" i="466"/>
  <c r="K20" i="466"/>
  <c r="K18" i="466"/>
  <c r="K19" i="466"/>
  <c r="K36" i="466"/>
  <c r="K31" i="466"/>
  <c r="K32" i="466"/>
  <c r="K34" i="466"/>
  <c r="K35" i="466"/>
  <c r="J25" i="410"/>
  <c r="D6" i="410" s="1"/>
  <c r="H37" i="228" s="1"/>
  <c r="J37" i="228" s="1"/>
  <c r="I90" i="228"/>
  <c r="K90" i="228" s="1"/>
  <c r="K33" i="465"/>
  <c r="K17" i="465"/>
  <c r="K20" i="465"/>
  <c r="K18" i="465"/>
  <c r="K19" i="465"/>
  <c r="K33" i="434"/>
  <c r="K17" i="434"/>
  <c r="K20" i="434"/>
  <c r="K18" i="434"/>
  <c r="K19" i="434"/>
  <c r="K34" i="434"/>
  <c r="J42" i="456"/>
  <c r="J42" i="453"/>
  <c r="J44" i="484"/>
  <c r="D7" i="484" s="1"/>
  <c r="I102" i="228" s="1"/>
  <c r="K102" i="228" s="1"/>
  <c r="J25" i="409"/>
  <c r="J31" i="483"/>
  <c r="J44" i="473"/>
  <c r="D7" i="473" s="1"/>
  <c r="J42" i="424"/>
  <c r="K33" i="429"/>
  <c r="K17" i="429"/>
  <c r="K19" i="429"/>
  <c r="K18" i="429"/>
  <c r="K32" i="465"/>
  <c r="K34" i="429"/>
  <c r="K19" i="468"/>
  <c r="K33" i="468"/>
  <c r="K17" i="468"/>
  <c r="K18" i="468"/>
  <c r="J27" i="414"/>
  <c r="J42" i="428"/>
  <c r="K19" i="435"/>
  <c r="K33" i="435"/>
  <c r="K17" i="435"/>
  <c r="K18" i="435"/>
  <c r="J27" i="413"/>
  <c r="K36" i="435"/>
  <c r="K32" i="435"/>
  <c r="K35" i="412"/>
  <c r="J26" i="470"/>
  <c r="K17" i="411"/>
  <c r="K18" i="411"/>
  <c r="J42" i="455"/>
  <c r="J27" i="447"/>
  <c r="J27" i="445"/>
  <c r="K18" i="412"/>
  <c r="K33" i="412"/>
  <c r="K17" i="412"/>
  <c r="K33" i="444"/>
  <c r="K17" i="444"/>
  <c r="K18" i="444"/>
  <c r="K32" i="412"/>
  <c r="K36" i="467"/>
  <c r="K19" i="467"/>
  <c r="K33" i="467"/>
  <c r="K17" i="467"/>
  <c r="K18" i="467"/>
  <c r="J27" i="415"/>
  <c r="K33" i="461"/>
  <c r="K17" i="461"/>
  <c r="K19" i="461"/>
  <c r="K18" i="461"/>
  <c r="K35" i="435"/>
  <c r="J42" i="422"/>
  <c r="J43" i="491"/>
  <c r="D7" i="491" s="1"/>
  <c r="K33" i="443"/>
  <c r="K17" i="443"/>
  <c r="K18" i="443"/>
  <c r="K21" i="509"/>
  <c r="K19" i="509"/>
  <c r="K30" i="509"/>
  <c r="K16" i="509"/>
  <c r="K18" i="509"/>
  <c r="K17" i="509"/>
  <c r="J44" i="477"/>
  <c r="K18" i="477" s="1"/>
  <c r="K34" i="444"/>
  <c r="J26" i="469"/>
  <c r="J44" i="474"/>
  <c r="D7" i="474" s="1"/>
  <c r="J25" i="441"/>
  <c r="D6" i="441" s="1"/>
  <c r="H68" i="228" s="1"/>
  <c r="J68" i="228" s="1"/>
  <c r="J35" i="507"/>
  <c r="D7" i="507" s="1"/>
  <c r="I138" i="228" s="1"/>
  <c r="K138" i="228" s="1"/>
  <c r="K32" i="444"/>
  <c r="J42" i="418"/>
  <c r="K17" i="436"/>
  <c r="I67" i="228"/>
  <c r="K67" i="228" s="1"/>
  <c r="K19" i="436"/>
  <c r="K33" i="436"/>
  <c r="K18" i="436"/>
  <c r="K35" i="434"/>
  <c r="J42" i="451"/>
  <c r="K34" i="461"/>
  <c r="J42" i="431"/>
  <c r="J27" i="416"/>
  <c r="K32" i="434"/>
  <c r="K36" i="436"/>
  <c r="J44" i="481"/>
  <c r="D7" i="481" s="1"/>
  <c r="I101" i="228" s="1"/>
  <c r="K101" i="228" s="1"/>
  <c r="J42" i="450"/>
  <c r="J42" i="448"/>
  <c r="K32" i="436"/>
  <c r="J25" i="442"/>
  <c r="D6" i="442" s="1"/>
  <c r="H69" i="228" s="1"/>
  <c r="J69" i="228" s="1"/>
  <c r="K32" i="467"/>
  <c r="J26" i="438"/>
  <c r="J27" i="446"/>
  <c r="J35" i="508"/>
  <c r="D7" i="508" s="1"/>
  <c r="I139" i="228" s="1"/>
  <c r="K139" i="228" s="1"/>
  <c r="K33" i="430"/>
  <c r="K17" i="430"/>
  <c r="K19" i="430"/>
  <c r="K18" i="430"/>
  <c r="K36" i="468"/>
  <c r="K35" i="468"/>
  <c r="J42" i="452"/>
  <c r="K34" i="467"/>
  <c r="J48" i="499"/>
  <c r="D7" i="499" s="1"/>
  <c r="K36" i="443"/>
  <c r="J26" i="437"/>
  <c r="J42" i="464"/>
  <c r="K36" i="444"/>
  <c r="J31" i="480"/>
  <c r="J42" i="463"/>
  <c r="J35" i="506"/>
  <c r="D7" i="506" s="1"/>
  <c r="I137" i="228" s="1"/>
  <c r="K137" i="228" s="1"/>
  <c r="K34" i="468"/>
  <c r="J44" i="479"/>
  <c r="D7" i="479" s="1"/>
  <c r="K36" i="412"/>
  <c r="F19" i="440"/>
  <c r="J19" i="440" s="1"/>
  <c r="J26" i="440" s="1"/>
  <c r="F19" i="407"/>
  <c r="J19" i="407" s="1"/>
  <c r="J26" i="407" s="1"/>
  <c r="F19" i="471"/>
  <c r="J19" i="471" s="1"/>
  <c r="F19" i="472"/>
  <c r="J19" i="472" s="1"/>
  <c r="F19" i="439"/>
  <c r="J19" i="439" s="1"/>
  <c r="J26" i="439" s="1"/>
  <c r="H33" i="228"/>
  <c r="J33" i="228" s="1"/>
  <c r="J42" i="427"/>
  <c r="K19" i="462"/>
  <c r="K33" i="462"/>
  <c r="K17" i="462"/>
  <c r="K18" i="462"/>
  <c r="K36" i="430"/>
  <c r="J42" i="417"/>
  <c r="J44" i="482"/>
  <c r="D7" i="482" s="1"/>
  <c r="E16" i="503"/>
  <c r="E16" i="502"/>
  <c r="Q123" i="107"/>
  <c r="J28" i="510"/>
  <c r="K39" i="382"/>
  <c r="K17" i="382"/>
  <c r="K38" i="382"/>
  <c r="K37" i="382"/>
  <c r="K35" i="382"/>
  <c r="K36" i="382"/>
  <c r="J42" i="403"/>
  <c r="J42" i="398"/>
  <c r="D7" i="398" s="1"/>
  <c r="J42" i="401"/>
  <c r="D7" i="401" s="1"/>
  <c r="J42" i="405"/>
  <c r="D7" i="405" s="1"/>
  <c r="J42" i="396"/>
  <c r="J42" i="395"/>
  <c r="J42" i="394"/>
  <c r="J42" i="393"/>
  <c r="J42" i="386"/>
  <c r="K33" i="386"/>
  <c r="K34" i="386"/>
  <c r="K31" i="208"/>
  <c r="K32" i="208"/>
  <c r="J42" i="392"/>
  <c r="J42" i="390"/>
  <c r="J28" i="387"/>
  <c r="J42" i="389"/>
  <c r="K38" i="391"/>
  <c r="K16" i="391"/>
  <c r="K28" i="391" s="1"/>
  <c r="J28" i="388"/>
  <c r="J43" i="381"/>
  <c r="D7" i="381" s="1"/>
  <c r="F18" i="383"/>
  <c r="J18" i="383" s="1"/>
  <c r="J25" i="383" s="1"/>
  <c r="F18" i="384"/>
  <c r="J18" i="384" s="1"/>
  <c r="I111" i="228"/>
  <c r="K111" i="228" s="1"/>
  <c r="K22" i="382"/>
  <c r="K23" i="382"/>
  <c r="K24" i="382"/>
  <c r="K19" i="382"/>
  <c r="K21" i="382"/>
  <c r="K20" i="382"/>
  <c r="K16" i="382"/>
  <c r="K18" i="382"/>
  <c r="K25" i="382"/>
  <c r="K26" i="382"/>
  <c r="K27" i="382"/>
  <c r="J42" i="298"/>
  <c r="D7" i="298" s="1"/>
  <c r="J42" i="313"/>
  <c r="D7" i="313" s="1"/>
  <c r="J42" i="303"/>
  <c r="D7" i="303" s="1"/>
  <c r="J42" i="318"/>
  <c r="J42" i="289"/>
  <c r="D7" i="289" s="1"/>
  <c r="J42" i="283"/>
  <c r="D7" i="283" s="1"/>
  <c r="J42" i="265"/>
  <c r="D7" i="265" s="1"/>
  <c r="J42" i="273"/>
  <c r="D7" i="273" s="1"/>
  <c r="J40" i="261"/>
  <c r="J42" i="269"/>
  <c r="D7" i="269" s="1"/>
  <c r="K148" i="1"/>
  <c r="J35" i="226"/>
  <c r="J42" i="227"/>
  <c r="F18" i="216"/>
  <c r="J18" i="216" s="1"/>
  <c r="F18" i="217"/>
  <c r="J18" i="217" s="1"/>
  <c r="K34" i="208"/>
  <c r="J37" i="207"/>
  <c r="J40" i="205"/>
  <c r="D7" i="205" s="1"/>
  <c r="I141" i="228" s="1"/>
  <c r="K33" i="208"/>
  <c r="K16" i="208"/>
  <c r="K36" i="208"/>
  <c r="K35" i="208"/>
  <c r="K141" i="1"/>
  <c r="K40" i="524" l="1"/>
  <c r="K26" i="524"/>
  <c r="D9" i="529"/>
  <c r="D11" i="529"/>
  <c r="D11" i="525"/>
  <c r="D9" i="525"/>
  <c r="D11" i="520"/>
  <c r="D9" i="520"/>
  <c r="D9" i="523"/>
  <c r="D11" i="523"/>
  <c r="D11" i="524"/>
  <c r="D9" i="524"/>
  <c r="D9" i="519"/>
  <c r="D11" i="519"/>
  <c r="D9" i="521"/>
  <c r="D11" i="521"/>
  <c r="D11" i="526"/>
  <c r="D9" i="526"/>
  <c r="D9" i="522"/>
  <c r="D11" i="522"/>
  <c r="D11" i="527"/>
  <c r="D9" i="527"/>
  <c r="D6" i="528"/>
  <c r="J42" i="528"/>
  <c r="K26" i="529"/>
  <c r="K40" i="529"/>
  <c r="K40" i="525"/>
  <c r="K26" i="525"/>
  <c r="K42" i="525" s="1"/>
  <c r="K42" i="520"/>
  <c r="K26" i="526"/>
  <c r="K26" i="522"/>
  <c r="K40" i="527"/>
  <c r="K26" i="527"/>
  <c r="K42" i="527" s="1"/>
  <c r="K42" i="524"/>
  <c r="K40" i="521"/>
  <c r="K42" i="521" s="1"/>
  <c r="K40" i="526"/>
  <c r="K40" i="522"/>
  <c r="D9" i="515"/>
  <c r="D11" i="515"/>
  <c r="D9" i="516"/>
  <c r="D11" i="516"/>
  <c r="K17" i="518"/>
  <c r="K32" i="518"/>
  <c r="K35" i="518"/>
  <c r="K37" i="518"/>
  <c r="K36" i="518"/>
  <c r="K18" i="518"/>
  <c r="K20" i="518"/>
  <c r="K21" i="518"/>
  <c r="K19" i="518"/>
  <c r="K34" i="518"/>
  <c r="D7" i="518"/>
  <c r="K33" i="518"/>
  <c r="K16" i="518"/>
  <c r="K17" i="517"/>
  <c r="K32" i="517"/>
  <c r="K35" i="517"/>
  <c r="K37" i="517"/>
  <c r="K36" i="517"/>
  <c r="K18" i="517"/>
  <c r="K20" i="517"/>
  <c r="K21" i="517"/>
  <c r="K19" i="517"/>
  <c r="K34" i="517"/>
  <c r="D7" i="517"/>
  <c r="K33" i="517"/>
  <c r="K16" i="517"/>
  <c r="K27" i="517" s="1"/>
  <c r="K17" i="514"/>
  <c r="K34" i="514"/>
  <c r="K33" i="514"/>
  <c r="K35" i="514"/>
  <c r="K18" i="514"/>
  <c r="K30" i="514"/>
  <c r="K19" i="514"/>
  <c r="K32" i="514"/>
  <c r="K31" i="514"/>
  <c r="D7" i="514"/>
  <c r="K16" i="514"/>
  <c r="K25" i="514" s="1"/>
  <c r="K17" i="513"/>
  <c r="K30" i="513"/>
  <c r="K33" i="513"/>
  <c r="K35" i="513"/>
  <c r="K34" i="513"/>
  <c r="K18" i="513"/>
  <c r="K19" i="513"/>
  <c r="K32" i="513"/>
  <c r="K31" i="513"/>
  <c r="K16" i="513"/>
  <c r="D7" i="513"/>
  <c r="K26" i="515"/>
  <c r="K40" i="515"/>
  <c r="K40" i="516"/>
  <c r="K26" i="516"/>
  <c r="K42" i="516" s="1"/>
  <c r="F29" i="487"/>
  <c r="J29" i="487" s="1"/>
  <c r="J35" i="487" s="1"/>
  <c r="F26" i="504"/>
  <c r="J26" i="504" s="1"/>
  <c r="J35" i="504" s="1"/>
  <c r="F29" i="489"/>
  <c r="J29" i="489" s="1"/>
  <c r="J35" i="489" s="1"/>
  <c r="F29" i="496"/>
  <c r="J29" i="496" s="1"/>
  <c r="J35" i="496" s="1"/>
  <c r="F29" i="498"/>
  <c r="J29" i="498" s="1"/>
  <c r="J35" i="498" s="1"/>
  <c r="F29" i="497"/>
  <c r="J29" i="497" s="1"/>
  <c r="J35" i="497" s="1"/>
  <c r="F29" i="495"/>
  <c r="J29" i="495" s="1"/>
  <c r="J35" i="495" s="1"/>
  <c r="F29" i="488"/>
  <c r="J29" i="488" s="1"/>
  <c r="J35" i="488" s="1"/>
  <c r="F29" i="486"/>
  <c r="J29" i="486" s="1"/>
  <c r="J35" i="486" s="1"/>
  <c r="K34" i="421"/>
  <c r="K32" i="421"/>
  <c r="K31" i="421"/>
  <c r="K29" i="505"/>
  <c r="K21" i="505"/>
  <c r="K23" i="505"/>
  <c r="K22" i="505"/>
  <c r="K20" i="505"/>
  <c r="K20" i="500"/>
  <c r="K24" i="500"/>
  <c r="K22" i="500"/>
  <c r="K18" i="500"/>
  <c r="K16" i="500"/>
  <c r="K25" i="500"/>
  <c r="K17" i="500"/>
  <c r="K42" i="500"/>
  <c r="K20" i="460"/>
  <c r="K33" i="460"/>
  <c r="K18" i="460"/>
  <c r="K16" i="478"/>
  <c r="K21" i="478"/>
  <c r="K19" i="478"/>
  <c r="K17" i="478"/>
  <c r="K24" i="478"/>
  <c r="K20" i="478"/>
  <c r="K23" i="478"/>
  <c r="K22" i="478"/>
  <c r="K18" i="478"/>
  <c r="K38" i="478"/>
  <c r="K40" i="478"/>
  <c r="K36" i="478"/>
  <c r="K37" i="478"/>
  <c r="K36" i="485"/>
  <c r="K39" i="485"/>
  <c r="K35" i="421"/>
  <c r="K19" i="421"/>
  <c r="K25" i="501"/>
  <c r="K40" i="501"/>
  <c r="K18" i="492"/>
  <c r="K26" i="492"/>
  <c r="K19" i="492"/>
  <c r="K24" i="492"/>
  <c r="K27" i="492"/>
  <c r="K23" i="500"/>
  <c r="K43" i="500"/>
  <c r="D7" i="501"/>
  <c r="K42" i="501"/>
  <c r="D7" i="460"/>
  <c r="K36" i="460"/>
  <c r="K16" i="460"/>
  <c r="K31" i="460"/>
  <c r="K35" i="460"/>
  <c r="K34" i="460"/>
  <c r="K36" i="421"/>
  <c r="K33" i="421"/>
  <c r="K17" i="421"/>
  <c r="K20" i="421"/>
  <c r="K18" i="421"/>
  <c r="K21" i="421"/>
  <c r="K31" i="454"/>
  <c r="K32" i="454"/>
  <c r="K16" i="459"/>
  <c r="K35" i="459"/>
  <c r="K16" i="485"/>
  <c r="K23" i="485"/>
  <c r="K24" i="485"/>
  <c r="K22" i="485"/>
  <c r="K20" i="485"/>
  <c r="K37" i="485"/>
  <c r="K21" i="485"/>
  <c r="K19" i="485"/>
  <c r="K18" i="485"/>
  <c r="K17" i="485"/>
  <c r="K25" i="485"/>
  <c r="K26" i="485"/>
  <c r="K35" i="485"/>
  <c r="K27" i="485"/>
  <c r="D7" i="454"/>
  <c r="K33" i="454"/>
  <c r="K17" i="454"/>
  <c r="K18" i="454"/>
  <c r="K20" i="454"/>
  <c r="K21" i="454"/>
  <c r="K33" i="459"/>
  <c r="K18" i="459"/>
  <c r="K20" i="459"/>
  <c r="K34" i="459"/>
  <c r="K20" i="492"/>
  <c r="K39" i="493"/>
  <c r="K17" i="505"/>
  <c r="K23" i="492"/>
  <c r="K39" i="492"/>
  <c r="K21" i="493"/>
  <c r="K18" i="505"/>
  <c r="K16" i="492"/>
  <c r="K21" i="207"/>
  <c r="D7" i="207"/>
  <c r="I140" i="228" s="1"/>
  <c r="K19" i="493"/>
  <c r="K22" i="493"/>
  <c r="K35" i="492"/>
  <c r="K16" i="505"/>
  <c r="K34" i="432"/>
  <c r="K31" i="505"/>
  <c r="K35" i="509"/>
  <c r="K31" i="432"/>
  <c r="K33" i="227"/>
  <c r="D7" i="227"/>
  <c r="I143" i="228" s="1"/>
  <c r="K143" i="228" s="1"/>
  <c r="K19" i="505"/>
  <c r="K35" i="454"/>
  <c r="K27" i="494"/>
  <c r="K18" i="449"/>
  <c r="K20" i="494"/>
  <c r="K24" i="493"/>
  <c r="K38" i="492"/>
  <c r="K22" i="492"/>
  <c r="K23" i="494"/>
  <c r="K16" i="493"/>
  <c r="K25" i="494"/>
  <c r="K38" i="493"/>
  <c r="K36" i="492"/>
  <c r="K21" i="494"/>
  <c r="K36" i="493"/>
  <c r="K25" i="493"/>
  <c r="K25" i="492"/>
  <c r="K36" i="494"/>
  <c r="K19" i="494"/>
  <c r="K35" i="420"/>
  <c r="K18" i="494"/>
  <c r="K37" i="494"/>
  <c r="K17" i="493"/>
  <c r="K27" i="493"/>
  <c r="K17" i="492"/>
  <c r="K39" i="494"/>
  <c r="K16" i="494"/>
  <c r="K26" i="493"/>
  <c r="K24" i="494"/>
  <c r="K35" i="493"/>
  <c r="K18" i="493"/>
  <c r="K37" i="492"/>
  <c r="K40" i="500"/>
  <c r="K16" i="423"/>
  <c r="K35" i="494"/>
  <c r="K26" i="494"/>
  <c r="K17" i="494"/>
  <c r="K20" i="449"/>
  <c r="K20" i="493"/>
  <c r="K21" i="492"/>
  <c r="K16" i="432"/>
  <c r="J38" i="383"/>
  <c r="D6" i="383"/>
  <c r="H131" i="228" s="1"/>
  <c r="J131" i="228" s="1"/>
  <c r="D7" i="394"/>
  <c r="K34" i="394"/>
  <c r="K35" i="394"/>
  <c r="K33" i="394"/>
  <c r="K36" i="394"/>
  <c r="K36" i="386"/>
  <c r="D7" i="386"/>
  <c r="I147" i="228" s="1"/>
  <c r="K147" i="228" s="1"/>
  <c r="J42" i="510"/>
  <c r="D6" i="510"/>
  <c r="H148" i="228" s="1"/>
  <c r="J148" i="228" s="1"/>
  <c r="K18" i="475"/>
  <c r="K22" i="475"/>
  <c r="K37" i="475"/>
  <c r="K21" i="475"/>
  <c r="K23" i="475"/>
  <c r="K19" i="475"/>
  <c r="K40" i="475"/>
  <c r="K39" i="475"/>
  <c r="D7" i="475"/>
  <c r="I100" i="228" s="1"/>
  <c r="K100" i="228" s="1"/>
  <c r="K17" i="475"/>
  <c r="K24" i="475"/>
  <c r="K38" i="475"/>
  <c r="K28" i="494"/>
  <c r="D7" i="494"/>
  <c r="K38" i="494"/>
  <c r="K16" i="475"/>
  <c r="K36" i="475"/>
  <c r="K39" i="478"/>
  <c r="D7" i="478"/>
  <c r="I103" i="228" s="1"/>
  <c r="K103" i="228" s="1"/>
  <c r="K21" i="500"/>
  <c r="K40" i="429"/>
  <c r="K40" i="462"/>
  <c r="K40" i="461"/>
  <c r="K19" i="500"/>
  <c r="K44" i="500"/>
  <c r="K37" i="396"/>
  <c r="D7" i="396"/>
  <c r="I156" i="228" s="1"/>
  <c r="K156" i="228" s="1"/>
  <c r="K33" i="396"/>
  <c r="K34" i="396"/>
  <c r="K35" i="396"/>
  <c r="K36" i="396"/>
  <c r="D7" i="395"/>
  <c r="I155" i="228" s="1"/>
  <c r="K155" i="228" s="1"/>
  <c r="K33" i="395"/>
  <c r="K34" i="395"/>
  <c r="K35" i="395"/>
  <c r="K36" i="395"/>
  <c r="K34" i="454"/>
  <c r="K19" i="454"/>
  <c r="D7" i="393"/>
  <c r="I153" i="228" s="1"/>
  <c r="K153" i="228" s="1"/>
  <c r="K36" i="393"/>
  <c r="K34" i="393"/>
  <c r="K35" i="393"/>
  <c r="K33" i="393"/>
  <c r="K31" i="459"/>
  <c r="K17" i="459"/>
  <c r="K36" i="459"/>
  <c r="K17" i="460"/>
  <c r="K19" i="460"/>
  <c r="K32" i="460"/>
  <c r="K19" i="459"/>
  <c r="K22" i="501"/>
  <c r="D7" i="392"/>
  <c r="I152" i="228" s="1"/>
  <c r="K152" i="228" s="1"/>
  <c r="K36" i="392"/>
  <c r="K35" i="392"/>
  <c r="K34" i="392"/>
  <c r="K33" i="392"/>
  <c r="K31" i="419"/>
  <c r="K36" i="419"/>
  <c r="K33" i="419"/>
  <c r="J42" i="387"/>
  <c r="D6" i="387"/>
  <c r="H145" i="228" s="1"/>
  <c r="J145" i="228" s="1"/>
  <c r="K19" i="419"/>
  <c r="D7" i="390"/>
  <c r="I150" i="228" s="1"/>
  <c r="K150" i="228" s="1"/>
  <c r="K37" i="390"/>
  <c r="K33" i="390"/>
  <c r="K34" i="390"/>
  <c r="K36" i="390"/>
  <c r="K35" i="390"/>
  <c r="J44" i="483"/>
  <c r="D6" i="483"/>
  <c r="J42" i="388"/>
  <c r="K37" i="388" s="1"/>
  <c r="D6" i="388"/>
  <c r="H146" i="228" s="1"/>
  <c r="J146" i="228" s="1"/>
  <c r="K28" i="492"/>
  <c r="D7" i="492"/>
  <c r="D7" i="389"/>
  <c r="I149" i="228" s="1"/>
  <c r="K149" i="228" s="1"/>
  <c r="K34" i="389"/>
  <c r="K35" i="389"/>
  <c r="K33" i="389"/>
  <c r="K28" i="493"/>
  <c r="D7" i="493"/>
  <c r="I119" i="228" s="1"/>
  <c r="K119" i="228" s="1"/>
  <c r="K18" i="226"/>
  <c r="D7" i="226"/>
  <c r="I135" i="228" s="1"/>
  <c r="K135" i="228" s="1"/>
  <c r="K37" i="493"/>
  <c r="K30" i="505"/>
  <c r="D7" i="505"/>
  <c r="K16" i="318"/>
  <c r="D7" i="318"/>
  <c r="I34" i="228" s="1"/>
  <c r="K34" i="228" s="1"/>
  <c r="K16" i="417"/>
  <c r="D7" i="417"/>
  <c r="I46" i="228" s="1"/>
  <c r="K46" i="228" s="1"/>
  <c r="K16" i="463"/>
  <c r="D7" i="463"/>
  <c r="I86" i="228" s="1"/>
  <c r="K86" i="228" s="1"/>
  <c r="K16" i="431"/>
  <c r="D7" i="431"/>
  <c r="I56" i="228" s="1"/>
  <c r="K56" i="228" s="1"/>
  <c r="K16" i="449"/>
  <c r="D7" i="449"/>
  <c r="I76" i="228" s="1"/>
  <c r="K76" i="228" s="1"/>
  <c r="K32" i="449"/>
  <c r="K31" i="449"/>
  <c r="K35" i="449"/>
  <c r="K35" i="423"/>
  <c r="D7" i="423"/>
  <c r="I52" i="228" s="1"/>
  <c r="K52" i="228" s="1"/>
  <c r="K16" i="450"/>
  <c r="D7" i="450"/>
  <c r="I77" i="228" s="1"/>
  <c r="K77" i="228" s="1"/>
  <c r="K19" i="449"/>
  <c r="K21" i="432"/>
  <c r="K16" i="422"/>
  <c r="D7" i="422"/>
  <c r="I51" i="228" s="1"/>
  <c r="K51" i="228" s="1"/>
  <c r="K18" i="423"/>
  <c r="K16" i="419"/>
  <c r="K32" i="432"/>
  <c r="K20" i="432"/>
  <c r="K34" i="419"/>
  <c r="K20" i="423"/>
  <c r="K26" i="465"/>
  <c r="K35" i="419"/>
  <c r="K26" i="430"/>
  <c r="K32" i="459"/>
  <c r="D7" i="459"/>
  <c r="I84" i="228" s="1"/>
  <c r="K84" i="228" s="1"/>
  <c r="K16" i="453"/>
  <c r="D7" i="453"/>
  <c r="I80" i="228" s="1"/>
  <c r="K80" i="228" s="1"/>
  <c r="K34" i="423"/>
  <c r="K16" i="424"/>
  <c r="D7" i="424"/>
  <c r="I53" i="228" s="1"/>
  <c r="K53" i="228" s="1"/>
  <c r="K18" i="432"/>
  <c r="K17" i="423"/>
  <c r="K16" i="420"/>
  <c r="J42" i="407"/>
  <c r="D7" i="407" s="1"/>
  <c r="I32" i="228" s="1"/>
  <c r="K32" i="228" s="1"/>
  <c r="D6" i="407"/>
  <c r="H32" i="228" s="1"/>
  <c r="J32" i="228" s="1"/>
  <c r="K16" i="451"/>
  <c r="D7" i="451"/>
  <c r="I78" i="228" s="1"/>
  <c r="K78" i="228" s="1"/>
  <c r="K16" i="456"/>
  <c r="D7" i="456"/>
  <c r="I83" i="228" s="1"/>
  <c r="K83" i="228" s="1"/>
  <c r="K31" i="420"/>
  <c r="K16" i="427"/>
  <c r="D7" i="427"/>
  <c r="I54" i="228" s="1"/>
  <c r="K54" i="228" s="1"/>
  <c r="K16" i="464"/>
  <c r="D7" i="464"/>
  <c r="I87" i="228" s="1"/>
  <c r="K87" i="228" s="1"/>
  <c r="K19" i="420"/>
  <c r="K40" i="436"/>
  <c r="K33" i="423"/>
  <c r="K32" i="420"/>
  <c r="K16" i="418"/>
  <c r="D7" i="418"/>
  <c r="I47" i="228" s="1"/>
  <c r="K47" i="228" s="1"/>
  <c r="K19" i="432"/>
  <c r="D7" i="432"/>
  <c r="I57" i="228" s="1"/>
  <c r="K57" i="228" s="1"/>
  <c r="K36" i="432"/>
  <c r="K35" i="432"/>
  <c r="K21" i="423"/>
  <c r="I9" i="228"/>
  <c r="K9" i="228" s="1"/>
  <c r="K34" i="449"/>
  <c r="K23" i="432"/>
  <c r="K18" i="420"/>
  <c r="K26" i="461"/>
  <c r="K16" i="428"/>
  <c r="D7" i="428"/>
  <c r="I55" i="228" s="1"/>
  <c r="K55" i="228" s="1"/>
  <c r="K40" i="465"/>
  <c r="K36" i="423"/>
  <c r="K38" i="485"/>
  <c r="D7" i="485"/>
  <c r="I112" i="228" s="1"/>
  <c r="K112" i="228" s="1"/>
  <c r="J42" i="440"/>
  <c r="D6" i="440"/>
  <c r="H65" i="228" s="1"/>
  <c r="J65" i="228" s="1"/>
  <c r="K36" i="449"/>
  <c r="K18" i="419"/>
  <c r="K17" i="432"/>
  <c r="K17" i="420"/>
  <c r="K16" i="455"/>
  <c r="D7" i="455"/>
  <c r="I82" i="228" s="1"/>
  <c r="K82" i="228" s="1"/>
  <c r="K19" i="423"/>
  <c r="K36" i="454"/>
  <c r="K16" i="421"/>
  <c r="D7" i="421"/>
  <c r="I50" i="228" s="1"/>
  <c r="K50" i="228" s="1"/>
  <c r="K33" i="449"/>
  <c r="K36" i="420"/>
  <c r="K34" i="403"/>
  <c r="D7" i="403"/>
  <c r="D9" i="403" s="1"/>
  <c r="J42" i="439"/>
  <c r="K20" i="439" s="1"/>
  <c r="D6" i="439"/>
  <c r="H64" i="228" s="1"/>
  <c r="J64" i="228" s="1"/>
  <c r="K17" i="419"/>
  <c r="K16" i="452"/>
  <c r="D7" i="452"/>
  <c r="I79" i="228" s="1"/>
  <c r="K79" i="228" s="1"/>
  <c r="K34" i="420"/>
  <c r="K33" i="432"/>
  <c r="K33" i="420"/>
  <c r="K32" i="419"/>
  <c r="K32" i="423"/>
  <c r="K16" i="454"/>
  <c r="K41" i="501"/>
  <c r="K23" i="501"/>
  <c r="K24" i="501"/>
  <c r="K17" i="501"/>
  <c r="K43" i="501"/>
  <c r="K44" i="501"/>
  <c r="K16" i="501"/>
  <c r="K21" i="501"/>
  <c r="K20" i="501"/>
  <c r="K19" i="501"/>
  <c r="K18" i="501"/>
  <c r="J42" i="413"/>
  <c r="D7" i="413" s="1"/>
  <c r="I42" i="228" s="1"/>
  <c r="K42" i="228" s="1"/>
  <c r="D6" i="413"/>
  <c r="H42" i="228" s="1"/>
  <c r="J42" i="228" s="1"/>
  <c r="D7" i="511"/>
  <c r="K33" i="511"/>
  <c r="K30" i="511"/>
  <c r="K32" i="511"/>
  <c r="K34" i="511"/>
  <c r="K31" i="511"/>
  <c r="K35" i="511"/>
  <c r="K16" i="511"/>
  <c r="K19" i="511"/>
  <c r="K17" i="511"/>
  <c r="K18" i="511"/>
  <c r="J42" i="437"/>
  <c r="K19" i="437" s="1"/>
  <c r="D6" i="437"/>
  <c r="H62" i="228" s="1"/>
  <c r="J62" i="228" s="1"/>
  <c r="J42" i="446"/>
  <c r="K35" i="446" s="1"/>
  <c r="D6" i="446"/>
  <c r="H73" i="228" s="1"/>
  <c r="J73" i="228" s="1"/>
  <c r="J42" i="445"/>
  <c r="K35" i="445" s="1"/>
  <c r="D6" i="445"/>
  <c r="H72" i="228" s="1"/>
  <c r="J72" i="228" s="1"/>
  <c r="J42" i="470"/>
  <c r="K34" i="470" s="1"/>
  <c r="D6" i="470"/>
  <c r="H93" i="228" s="1"/>
  <c r="J93" i="228" s="1"/>
  <c r="J42" i="414"/>
  <c r="K35" i="414" s="1"/>
  <c r="D6" i="414"/>
  <c r="H43" i="228" s="1"/>
  <c r="J43" i="228" s="1"/>
  <c r="K41" i="500"/>
  <c r="D7" i="500"/>
  <c r="I126" i="228" s="1"/>
  <c r="J42" i="469"/>
  <c r="D6" i="469"/>
  <c r="H92" i="228" s="1"/>
  <c r="J92" i="228" s="1"/>
  <c r="J42" i="438"/>
  <c r="K36" i="438" s="1"/>
  <c r="D6" i="438"/>
  <c r="H63" i="228" s="1"/>
  <c r="J63" i="228" s="1"/>
  <c r="J42" i="416"/>
  <c r="K34" i="416" s="1"/>
  <c r="D6" i="416"/>
  <c r="H45" i="228" s="1"/>
  <c r="J45" i="228" s="1"/>
  <c r="J42" i="447"/>
  <c r="K19" i="447" s="1"/>
  <c r="D6" i="447"/>
  <c r="H74" i="228" s="1"/>
  <c r="J74" i="228" s="1"/>
  <c r="D7" i="512"/>
  <c r="K16" i="512"/>
  <c r="K19" i="512"/>
  <c r="K17" i="512"/>
  <c r="K30" i="512"/>
  <c r="K33" i="512"/>
  <c r="K31" i="512"/>
  <c r="K34" i="512"/>
  <c r="K35" i="512"/>
  <c r="K32" i="512"/>
  <c r="K18" i="512"/>
  <c r="K16" i="448"/>
  <c r="D7" i="448"/>
  <c r="I75" i="228" s="1"/>
  <c r="K75" i="228" s="1"/>
  <c r="J42" i="415"/>
  <c r="D7" i="415" s="1"/>
  <c r="I44" i="228" s="1"/>
  <c r="K44" i="228" s="1"/>
  <c r="D6" i="415"/>
  <c r="H44" i="228" s="1"/>
  <c r="J44" i="228" s="1"/>
  <c r="K23" i="477"/>
  <c r="K21" i="477"/>
  <c r="K19" i="477"/>
  <c r="K17" i="477"/>
  <c r="K16" i="477"/>
  <c r="J44" i="480"/>
  <c r="D6" i="480"/>
  <c r="D7" i="477"/>
  <c r="I106" i="228" s="1"/>
  <c r="K106" i="228" s="1"/>
  <c r="K40" i="412"/>
  <c r="K17" i="448"/>
  <c r="K40" i="466"/>
  <c r="K40" i="468"/>
  <c r="K40" i="467"/>
  <c r="K40" i="444"/>
  <c r="K40" i="443"/>
  <c r="K26" i="443"/>
  <c r="J40" i="442"/>
  <c r="K18" i="442" s="1"/>
  <c r="J40" i="441"/>
  <c r="D7" i="441" s="1"/>
  <c r="I68" i="228" s="1"/>
  <c r="K68" i="228" s="1"/>
  <c r="K40" i="434"/>
  <c r="K40" i="430"/>
  <c r="J40" i="410"/>
  <c r="J40" i="409"/>
  <c r="K32" i="409" s="1"/>
  <c r="D6" i="409"/>
  <c r="H36" i="228" s="1"/>
  <c r="J36" i="228" s="1"/>
  <c r="K19" i="261"/>
  <c r="D7" i="261"/>
  <c r="K18" i="418"/>
  <c r="K33" i="418"/>
  <c r="K17" i="418"/>
  <c r="K20" i="418"/>
  <c r="K36" i="418"/>
  <c r="K31" i="418"/>
  <c r="K34" i="418"/>
  <c r="K32" i="418"/>
  <c r="K35" i="418"/>
  <c r="K19" i="418"/>
  <c r="D11" i="435"/>
  <c r="D9" i="435"/>
  <c r="K26" i="468"/>
  <c r="K26" i="462"/>
  <c r="K33" i="463"/>
  <c r="K17" i="463"/>
  <c r="K23" i="463"/>
  <c r="K22" i="463"/>
  <c r="K18" i="463"/>
  <c r="K20" i="463"/>
  <c r="K21" i="463"/>
  <c r="K35" i="463"/>
  <c r="K34" i="463"/>
  <c r="K36" i="463"/>
  <c r="K19" i="463"/>
  <c r="K32" i="463"/>
  <c r="K31" i="463"/>
  <c r="K34" i="448"/>
  <c r="K19" i="448"/>
  <c r="K37" i="448"/>
  <c r="K36" i="448"/>
  <c r="K33" i="448"/>
  <c r="K20" i="448"/>
  <c r="K18" i="448"/>
  <c r="K35" i="448"/>
  <c r="K32" i="448"/>
  <c r="K38" i="477"/>
  <c r="K24" i="477"/>
  <c r="K20" i="477"/>
  <c r="K40" i="477"/>
  <c r="K22" i="477"/>
  <c r="K37" i="477"/>
  <c r="K36" i="477"/>
  <c r="K39" i="477"/>
  <c r="D11" i="443"/>
  <c r="D9" i="443"/>
  <c r="D11" i="411"/>
  <c r="D9" i="411"/>
  <c r="I98" i="228"/>
  <c r="K98" i="228" s="1"/>
  <c r="K28" i="473"/>
  <c r="K17" i="473"/>
  <c r="K16" i="473"/>
  <c r="K38" i="473"/>
  <c r="K21" i="473"/>
  <c r="K27" i="473"/>
  <c r="K40" i="473"/>
  <c r="K26" i="473"/>
  <c r="K18" i="473"/>
  <c r="K29" i="473"/>
  <c r="K24" i="473"/>
  <c r="K30" i="473"/>
  <c r="K37" i="473"/>
  <c r="K25" i="473"/>
  <c r="K22" i="473"/>
  <c r="K23" i="473"/>
  <c r="K20" i="473"/>
  <c r="K19" i="473"/>
  <c r="K39" i="473"/>
  <c r="K36" i="473"/>
  <c r="K33" i="453"/>
  <c r="K17" i="453"/>
  <c r="K20" i="453"/>
  <c r="K18" i="453"/>
  <c r="K21" i="453"/>
  <c r="K34" i="453"/>
  <c r="K32" i="453"/>
  <c r="K35" i="453"/>
  <c r="K19" i="453"/>
  <c r="K36" i="453"/>
  <c r="K31" i="453"/>
  <c r="K33" i="456"/>
  <c r="K17" i="456"/>
  <c r="K18" i="456"/>
  <c r="K20" i="456"/>
  <c r="K21" i="456"/>
  <c r="K32" i="456"/>
  <c r="K35" i="456"/>
  <c r="K31" i="456"/>
  <c r="K36" i="456"/>
  <c r="K19" i="456"/>
  <c r="K34" i="456"/>
  <c r="K40" i="433"/>
  <c r="K16" i="491"/>
  <c r="K19" i="491"/>
  <c r="K37" i="491"/>
  <c r="K23" i="491"/>
  <c r="K20" i="491"/>
  <c r="K22" i="491"/>
  <c r="K21" i="491"/>
  <c r="K24" i="491"/>
  <c r="I117" i="228"/>
  <c r="K117" i="228" s="1"/>
  <c r="K18" i="491"/>
  <c r="K17" i="491"/>
  <c r="K25" i="491"/>
  <c r="K26" i="491"/>
  <c r="K39" i="491"/>
  <c r="K35" i="491"/>
  <c r="K36" i="491"/>
  <c r="K27" i="491"/>
  <c r="K28" i="491"/>
  <c r="K38" i="491"/>
  <c r="K33" i="427"/>
  <c r="K17" i="427"/>
  <c r="K18" i="427"/>
  <c r="K20" i="427"/>
  <c r="K35" i="427"/>
  <c r="K36" i="427"/>
  <c r="K32" i="427"/>
  <c r="K19" i="427"/>
  <c r="K31" i="427"/>
  <c r="K34" i="427"/>
  <c r="K33" i="422"/>
  <c r="K17" i="422"/>
  <c r="K20" i="422"/>
  <c r="K18" i="422"/>
  <c r="K21" i="422"/>
  <c r="K34" i="422"/>
  <c r="K19" i="422"/>
  <c r="K32" i="422"/>
  <c r="K35" i="422"/>
  <c r="K31" i="422"/>
  <c r="K36" i="422"/>
  <c r="K16" i="482"/>
  <c r="K38" i="482"/>
  <c r="K24" i="482"/>
  <c r="K20" i="482"/>
  <c r="K40" i="482"/>
  <c r="K21" i="482"/>
  <c r="K22" i="482"/>
  <c r="K23" i="482"/>
  <c r="K19" i="482"/>
  <c r="K36" i="482"/>
  <c r="K39" i="482"/>
  <c r="K37" i="482"/>
  <c r="K18" i="482"/>
  <c r="D11" i="430"/>
  <c r="D9" i="430"/>
  <c r="K26" i="467"/>
  <c r="K17" i="403"/>
  <c r="K33" i="417"/>
  <c r="K17" i="417"/>
  <c r="K18" i="417"/>
  <c r="K20" i="417"/>
  <c r="K34" i="417"/>
  <c r="K32" i="417"/>
  <c r="K19" i="417"/>
  <c r="K36" i="417"/>
  <c r="K31" i="417"/>
  <c r="K35" i="417"/>
  <c r="K26" i="436"/>
  <c r="K26" i="412"/>
  <c r="D9" i="468"/>
  <c r="D11" i="468"/>
  <c r="K26" i="466"/>
  <c r="K26" i="433"/>
  <c r="K33" i="450"/>
  <c r="K17" i="450"/>
  <c r="K18" i="450"/>
  <c r="K20" i="450"/>
  <c r="K35" i="450"/>
  <c r="K36" i="450"/>
  <c r="K19" i="450"/>
  <c r="K31" i="450"/>
  <c r="K32" i="450"/>
  <c r="K34" i="450"/>
  <c r="D11" i="465"/>
  <c r="D9" i="465"/>
  <c r="D9" i="420"/>
  <c r="D11" i="420"/>
  <c r="D11" i="444"/>
  <c r="D9" i="444"/>
  <c r="K26" i="429"/>
  <c r="K20" i="403"/>
  <c r="J26" i="472"/>
  <c r="K16" i="479"/>
  <c r="K38" i="479"/>
  <c r="K24" i="479"/>
  <c r="K20" i="479"/>
  <c r="K40" i="479"/>
  <c r="K22" i="479"/>
  <c r="K21" i="479"/>
  <c r="K23" i="479"/>
  <c r="K19" i="479"/>
  <c r="K36" i="479"/>
  <c r="K37" i="479"/>
  <c r="K39" i="479"/>
  <c r="K18" i="479"/>
  <c r="D9" i="419"/>
  <c r="D11" i="419"/>
  <c r="K17" i="452"/>
  <c r="K33" i="452"/>
  <c r="K18" i="452"/>
  <c r="K19" i="452"/>
  <c r="K35" i="452"/>
  <c r="K32" i="452"/>
  <c r="K34" i="452"/>
  <c r="K36" i="452"/>
  <c r="K31" i="452"/>
  <c r="K23" i="508"/>
  <c r="K19" i="508"/>
  <c r="K22" i="508"/>
  <c r="K29" i="508"/>
  <c r="K31" i="508"/>
  <c r="K16" i="508"/>
  <c r="K18" i="508"/>
  <c r="K17" i="508"/>
  <c r="K21" i="508"/>
  <c r="K20" i="508"/>
  <c r="K30" i="508"/>
  <c r="I99" i="228"/>
  <c r="K99" i="228" s="1"/>
  <c r="K28" i="474"/>
  <c r="K17" i="474"/>
  <c r="K16" i="474"/>
  <c r="K38" i="474"/>
  <c r="K21" i="474"/>
  <c r="K27" i="474"/>
  <c r="K40" i="474"/>
  <c r="K26" i="474"/>
  <c r="K18" i="474"/>
  <c r="K29" i="474"/>
  <c r="K24" i="474"/>
  <c r="K30" i="474"/>
  <c r="K20" i="474"/>
  <c r="K19" i="474"/>
  <c r="K37" i="474"/>
  <c r="K22" i="474"/>
  <c r="K25" i="474"/>
  <c r="K23" i="474"/>
  <c r="K39" i="474"/>
  <c r="K36" i="474"/>
  <c r="D11" i="509"/>
  <c r="D9" i="509"/>
  <c r="K17" i="455"/>
  <c r="K33" i="455"/>
  <c r="K20" i="455"/>
  <c r="K18" i="455"/>
  <c r="K21" i="455"/>
  <c r="K34" i="455"/>
  <c r="K31" i="455"/>
  <c r="K32" i="455"/>
  <c r="K35" i="455"/>
  <c r="K19" i="455"/>
  <c r="K36" i="455"/>
  <c r="K40" i="411"/>
  <c r="D9" i="462"/>
  <c r="D11" i="462"/>
  <c r="K33" i="451"/>
  <c r="K17" i="451"/>
  <c r="K18" i="451"/>
  <c r="K31" i="451"/>
  <c r="K19" i="451"/>
  <c r="K34" i="451"/>
  <c r="K35" i="451"/>
  <c r="K36" i="451"/>
  <c r="K32" i="451"/>
  <c r="K23" i="509"/>
  <c r="K17" i="507"/>
  <c r="K23" i="507"/>
  <c r="K22" i="507"/>
  <c r="K20" i="507"/>
  <c r="K29" i="507"/>
  <c r="K31" i="507"/>
  <c r="K16" i="507"/>
  <c r="K18" i="507"/>
  <c r="K21" i="507"/>
  <c r="K30" i="507"/>
  <c r="K19" i="507"/>
  <c r="K26" i="434"/>
  <c r="K33" i="403"/>
  <c r="K40" i="435"/>
  <c r="K36" i="403"/>
  <c r="J26" i="471"/>
  <c r="K26" i="435"/>
  <c r="K18" i="403"/>
  <c r="K33" i="464"/>
  <c r="K17" i="464"/>
  <c r="K23" i="464"/>
  <c r="K22" i="464"/>
  <c r="K18" i="464"/>
  <c r="K20" i="464"/>
  <c r="K21" i="464"/>
  <c r="K34" i="464"/>
  <c r="K36" i="464"/>
  <c r="K35" i="464"/>
  <c r="K19" i="464"/>
  <c r="K32" i="464"/>
  <c r="K31" i="464"/>
  <c r="D9" i="467"/>
  <c r="D11" i="467"/>
  <c r="D11" i="412"/>
  <c r="D9" i="412"/>
  <c r="D11" i="429"/>
  <c r="D9" i="429"/>
  <c r="K16" i="484"/>
  <c r="K38" i="484"/>
  <c r="K24" i="484"/>
  <c r="K20" i="484"/>
  <c r="K40" i="484"/>
  <c r="K21" i="484"/>
  <c r="K22" i="484"/>
  <c r="K23" i="484"/>
  <c r="K19" i="484"/>
  <c r="K36" i="484"/>
  <c r="K18" i="484"/>
  <c r="K39" i="484"/>
  <c r="K37" i="484"/>
  <c r="D9" i="434"/>
  <c r="D11" i="434"/>
  <c r="D11" i="466"/>
  <c r="D9" i="466"/>
  <c r="K16" i="481"/>
  <c r="K38" i="481"/>
  <c r="K24" i="481"/>
  <c r="K20" i="481"/>
  <c r="K40" i="481"/>
  <c r="K22" i="481"/>
  <c r="K21" i="481"/>
  <c r="K23" i="481"/>
  <c r="K19" i="481"/>
  <c r="K18" i="481"/>
  <c r="K39" i="481"/>
  <c r="K36" i="481"/>
  <c r="K37" i="481"/>
  <c r="K26" i="444"/>
  <c r="K18" i="499"/>
  <c r="K24" i="499"/>
  <c r="I125" i="228"/>
  <c r="K16" i="499"/>
  <c r="K42" i="499"/>
  <c r="K17" i="499"/>
  <c r="K23" i="499"/>
  <c r="K22" i="499"/>
  <c r="K19" i="499"/>
  <c r="K20" i="499"/>
  <c r="K40" i="499"/>
  <c r="K44" i="499"/>
  <c r="K41" i="499"/>
  <c r="K43" i="499"/>
  <c r="K25" i="499"/>
  <c r="K21" i="499"/>
  <c r="K33" i="428"/>
  <c r="K17" i="428"/>
  <c r="K18" i="428"/>
  <c r="K20" i="428"/>
  <c r="K19" i="428"/>
  <c r="K31" i="428"/>
  <c r="K36" i="428"/>
  <c r="K34" i="428"/>
  <c r="K32" i="428"/>
  <c r="K35" i="428"/>
  <c r="K29" i="506"/>
  <c r="K23" i="506"/>
  <c r="K22" i="506"/>
  <c r="K20" i="506"/>
  <c r="K31" i="506"/>
  <c r="K16" i="506"/>
  <c r="K18" i="506"/>
  <c r="K21" i="506"/>
  <c r="K17" i="506"/>
  <c r="K30" i="506"/>
  <c r="K19" i="506"/>
  <c r="D11" i="436"/>
  <c r="D9" i="436"/>
  <c r="K26" i="411"/>
  <c r="K33" i="424"/>
  <c r="K17" i="424"/>
  <c r="K20" i="424"/>
  <c r="K18" i="424"/>
  <c r="K21" i="424"/>
  <c r="K35" i="424"/>
  <c r="K32" i="424"/>
  <c r="K19" i="424"/>
  <c r="K36" i="424"/>
  <c r="K34" i="424"/>
  <c r="K31" i="424"/>
  <c r="D11" i="433"/>
  <c r="D9" i="433"/>
  <c r="K32" i="431"/>
  <c r="K33" i="431"/>
  <c r="K17" i="431"/>
  <c r="K23" i="431"/>
  <c r="K22" i="431"/>
  <c r="K18" i="431"/>
  <c r="K20" i="431"/>
  <c r="K21" i="431"/>
  <c r="K19" i="431"/>
  <c r="K36" i="431"/>
  <c r="K35" i="431"/>
  <c r="K34" i="431"/>
  <c r="K31" i="431"/>
  <c r="D9" i="461"/>
  <c r="D11" i="461"/>
  <c r="K31" i="273"/>
  <c r="K32" i="273"/>
  <c r="K33" i="289"/>
  <c r="K34" i="289"/>
  <c r="K32" i="289"/>
  <c r="K36" i="289"/>
  <c r="K31" i="289"/>
  <c r="K35" i="289"/>
  <c r="K18" i="318"/>
  <c r="K33" i="318"/>
  <c r="K31" i="318"/>
  <c r="K34" i="318"/>
  <c r="K32" i="318"/>
  <c r="K33" i="401"/>
  <c r="K32" i="401"/>
  <c r="K31" i="401"/>
  <c r="K19" i="398"/>
  <c r="K31" i="398"/>
  <c r="K32" i="398"/>
  <c r="K32" i="265"/>
  <c r="K33" i="265"/>
  <c r="K31" i="283"/>
  <c r="K32" i="283"/>
  <c r="K19" i="313"/>
  <c r="K33" i="313"/>
  <c r="K31" i="313"/>
  <c r="K34" i="313"/>
  <c r="K32" i="313"/>
  <c r="K35" i="313"/>
  <c r="K31" i="205"/>
  <c r="K32" i="205"/>
  <c r="K17" i="405"/>
  <c r="K22" i="405"/>
  <c r="K18" i="405"/>
  <c r="K21" i="405"/>
  <c r="K19" i="405"/>
  <c r="K20" i="405"/>
  <c r="K33" i="405"/>
  <c r="K34" i="405"/>
  <c r="K32" i="405"/>
  <c r="K31" i="405"/>
  <c r="K19" i="403"/>
  <c r="K32" i="403"/>
  <c r="K31" i="403"/>
  <c r="K34" i="269"/>
  <c r="K33" i="269"/>
  <c r="K36" i="269"/>
  <c r="K35" i="269"/>
  <c r="K37" i="269"/>
  <c r="K19" i="269"/>
  <c r="K17" i="269"/>
  <c r="K18" i="269"/>
  <c r="K20" i="269"/>
  <c r="K32" i="269"/>
  <c r="K35" i="403"/>
  <c r="F16" i="502"/>
  <c r="J16" i="502" s="1"/>
  <c r="F16" i="503"/>
  <c r="J16" i="503" s="1"/>
  <c r="K16" i="403"/>
  <c r="K33" i="205"/>
  <c r="K39" i="381"/>
  <c r="K17" i="381"/>
  <c r="K16" i="303"/>
  <c r="K32" i="303"/>
  <c r="K33" i="303"/>
  <c r="K31" i="303"/>
  <c r="K19" i="298"/>
  <c r="K32" i="298"/>
  <c r="K31" i="298"/>
  <c r="K36" i="381"/>
  <c r="K38" i="381"/>
  <c r="K35" i="381"/>
  <c r="K37" i="381"/>
  <c r="K19" i="401"/>
  <c r="K21" i="401"/>
  <c r="K22" i="401"/>
  <c r="K23" i="401"/>
  <c r="K35" i="398"/>
  <c r="K33" i="398"/>
  <c r="K16" i="398"/>
  <c r="K18" i="398"/>
  <c r="K17" i="398"/>
  <c r="K36" i="398"/>
  <c r="K35" i="261"/>
  <c r="K34" i="398"/>
  <c r="K36" i="401"/>
  <c r="K20" i="401"/>
  <c r="K16" i="401"/>
  <c r="K17" i="401"/>
  <c r="K35" i="401"/>
  <c r="K34" i="401"/>
  <c r="K18" i="401"/>
  <c r="K38" i="396"/>
  <c r="I30" i="228"/>
  <c r="K30" i="228" s="1"/>
  <c r="K35" i="405"/>
  <c r="K16" i="405"/>
  <c r="K36" i="405"/>
  <c r="I31" i="228"/>
  <c r="K31" i="228" s="1"/>
  <c r="K37" i="386"/>
  <c r="K35" i="386"/>
  <c r="K16" i="386"/>
  <c r="K28" i="386" s="1"/>
  <c r="K38" i="386"/>
  <c r="K16" i="396"/>
  <c r="K28" i="396" s="1"/>
  <c r="K16" i="395"/>
  <c r="K28" i="395" s="1"/>
  <c r="K36" i="265"/>
  <c r="K37" i="265"/>
  <c r="K18" i="381"/>
  <c r="K37" i="395"/>
  <c r="K38" i="395"/>
  <c r="K16" i="394"/>
  <c r="K28" i="394" s="1"/>
  <c r="K38" i="394"/>
  <c r="K37" i="394"/>
  <c r="K16" i="393"/>
  <c r="K28" i="393" s="1"/>
  <c r="K38" i="393"/>
  <c r="K37" i="393"/>
  <c r="K23" i="205"/>
  <c r="K30" i="261"/>
  <c r="K31" i="261"/>
  <c r="K20" i="381"/>
  <c r="K25" i="381"/>
  <c r="K16" i="381"/>
  <c r="K16" i="392"/>
  <c r="K28" i="392" s="1"/>
  <c r="K21" i="381"/>
  <c r="K27" i="381"/>
  <c r="K19" i="381"/>
  <c r="K23" i="381"/>
  <c r="K37" i="392"/>
  <c r="K24" i="381"/>
  <c r="K38" i="392"/>
  <c r="K16" i="390"/>
  <c r="K28" i="390" s="1"/>
  <c r="K22" i="381"/>
  <c r="K26" i="381"/>
  <c r="I110" i="228"/>
  <c r="K110" i="228" s="1"/>
  <c r="K40" i="391"/>
  <c r="K42" i="391" s="1"/>
  <c r="K38" i="390"/>
  <c r="K37" i="389"/>
  <c r="K38" i="389"/>
  <c r="K16" i="389"/>
  <c r="K28" i="389" s="1"/>
  <c r="K36" i="389"/>
  <c r="D11" i="391"/>
  <c r="D9" i="391"/>
  <c r="J26" i="384"/>
  <c r="K30" i="382"/>
  <c r="K41" i="382"/>
  <c r="D9" i="382"/>
  <c r="D11" i="382"/>
  <c r="K21" i="298"/>
  <c r="K16" i="298"/>
  <c r="I23" i="228"/>
  <c r="K23" i="228" s="1"/>
  <c r="K36" i="298"/>
  <c r="K34" i="298"/>
  <c r="K19" i="303"/>
  <c r="K35" i="303"/>
  <c r="K35" i="298"/>
  <c r="I20" i="228"/>
  <c r="K20" i="228" s="1"/>
  <c r="K18" i="298"/>
  <c r="K21" i="303"/>
  <c r="K33" i="298"/>
  <c r="K20" i="298"/>
  <c r="K19" i="318"/>
  <c r="K18" i="303"/>
  <c r="K36" i="303"/>
  <c r="K34" i="303"/>
  <c r="K20" i="303"/>
  <c r="K17" i="303"/>
  <c r="K18" i="313"/>
  <c r="K16" i="313"/>
  <c r="K36" i="313"/>
  <c r="K20" i="313"/>
  <c r="I22" i="228"/>
  <c r="K22" i="228" s="1"/>
  <c r="K17" i="313"/>
  <c r="K17" i="298"/>
  <c r="K17" i="318"/>
  <c r="I19" i="228"/>
  <c r="K19" i="228" s="1"/>
  <c r="K36" i="318"/>
  <c r="K35" i="318"/>
  <c r="K18" i="289"/>
  <c r="I35" i="228"/>
  <c r="K35" i="228" s="1"/>
  <c r="K16" i="289"/>
  <c r="K17" i="289"/>
  <c r="K35" i="265"/>
  <c r="K16" i="265"/>
  <c r="K34" i="265"/>
  <c r="I10" i="228"/>
  <c r="K10" i="228" s="1"/>
  <c r="K20" i="265"/>
  <c r="K20" i="273"/>
  <c r="K18" i="273"/>
  <c r="K35" i="273"/>
  <c r="K34" i="273"/>
  <c r="K33" i="273"/>
  <c r="K17" i="273"/>
  <c r="K21" i="265"/>
  <c r="K17" i="265"/>
  <c r="I14" i="228"/>
  <c r="K14" i="228" s="1"/>
  <c r="D11" i="289"/>
  <c r="D9" i="289"/>
  <c r="K36" i="273"/>
  <c r="K19" i="273"/>
  <c r="K18" i="265"/>
  <c r="K19" i="265"/>
  <c r="K33" i="283"/>
  <c r="K17" i="283"/>
  <c r="K16" i="283"/>
  <c r="K18" i="283"/>
  <c r="K36" i="283"/>
  <c r="K35" i="283"/>
  <c r="K19" i="283"/>
  <c r="K34" i="283"/>
  <c r="K16" i="273"/>
  <c r="K32" i="261"/>
  <c r="K16" i="261"/>
  <c r="K17" i="261"/>
  <c r="K34" i="261"/>
  <c r="K18" i="261"/>
  <c r="K33" i="261"/>
  <c r="K16" i="269"/>
  <c r="I7" i="228"/>
  <c r="K7" i="228" s="1"/>
  <c r="K19" i="226"/>
  <c r="K21" i="226"/>
  <c r="K23" i="226"/>
  <c r="K22" i="226"/>
  <c r="K31" i="226"/>
  <c r="K16" i="226"/>
  <c r="K20" i="226"/>
  <c r="K30" i="226"/>
  <c r="K29" i="226"/>
  <c r="K17" i="226"/>
  <c r="K16" i="227"/>
  <c r="K35" i="227"/>
  <c r="K38" i="227"/>
  <c r="K37" i="227"/>
  <c r="K34" i="227"/>
  <c r="K36" i="227"/>
  <c r="K38" i="208"/>
  <c r="J25" i="216"/>
  <c r="J26" i="217"/>
  <c r="D11" i="208"/>
  <c r="D9" i="208"/>
  <c r="K16" i="207"/>
  <c r="K30" i="207"/>
  <c r="K17" i="207"/>
  <c r="K28" i="207"/>
  <c r="K29" i="207"/>
  <c r="K36" i="205"/>
  <c r="K16" i="205"/>
  <c r="K17" i="205"/>
  <c r="K34" i="205"/>
  <c r="K35" i="205"/>
  <c r="K26" i="208"/>
  <c r="K25" i="513" l="1"/>
  <c r="K19" i="528"/>
  <c r="K31" i="528"/>
  <c r="K34" i="528"/>
  <c r="K35" i="528"/>
  <c r="K36" i="528"/>
  <c r="K18" i="528"/>
  <c r="K17" i="528"/>
  <c r="K33" i="528"/>
  <c r="K16" i="528"/>
  <c r="D7" i="528"/>
  <c r="K20" i="528"/>
  <c r="K32" i="528"/>
  <c r="K42" i="529"/>
  <c r="K42" i="526"/>
  <c r="K42" i="522"/>
  <c r="K27" i="518"/>
  <c r="D9" i="518"/>
  <c r="D11" i="518"/>
  <c r="D9" i="517"/>
  <c r="D11" i="517"/>
  <c r="D11" i="514"/>
  <c r="D9" i="514"/>
  <c r="D9" i="513"/>
  <c r="D11" i="513"/>
  <c r="K40" i="518"/>
  <c r="K42" i="518" s="1"/>
  <c r="K40" i="517"/>
  <c r="K42" i="517" s="1"/>
  <c r="K38" i="514"/>
  <c r="K40" i="514" s="1"/>
  <c r="K38" i="513"/>
  <c r="K40" i="513" s="1"/>
  <c r="K42" i="515"/>
  <c r="K37" i="387"/>
  <c r="K16" i="387"/>
  <c r="K28" i="387" s="1"/>
  <c r="D6" i="496"/>
  <c r="H122" i="228" s="1"/>
  <c r="J122" i="228" s="1"/>
  <c r="J48" i="496"/>
  <c r="J48" i="498"/>
  <c r="D6" i="498"/>
  <c r="H124" i="228" s="1"/>
  <c r="J124" i="228" s="1"/>
  <c r="K33" i="505"/>
  <c r="D11" i="393"/>
  <c r="L98" i="228"/>
  <c r="H53" i="250" s="1"/>
  <c r="D9" i="393"/>
  <c r="K24" i="505"/>
  <c r="K38" i="388"/>
  <c r="K40" i="421"/>
  <c r="K42" i="468"/>
  <c r="K42" i="467"/>
  <c r="K39" i="480"/>
  <c r="K38" i="480"/>
  <c r="K37" i="480"/>
  <c r="K40" i="480"/>
  <c r="I136" i="228"/>
  <c r="K136" i="228" s="1"/>
  <c r="D11" i="505"/>
  <c r="K42" i="478"/>
  <c r="K37" i="509"/>
  <c r="I127" i="228"/>
  <c r="D9" i="501"/>
  <c r="D11" i="501"/>
  <c r="K18" i="440"/>
  <c r="K17" i="440"/>
  <c r="K40" i="460"/>
  <c r="I85" i="228"/>
  <c r="K85" i="228" s="1"/>
  <c r="D11" i="460"/>
  <c r="D9" i="460"/>
  <c r="K31" i="478"/>
  <c r="D7" i="383"/>
  <c r="K32" i="383"/>
  <c r="K19" i="383"/>
  <c r="K18" i="383"/>
  <c r="K17" i="383"/>
  <c r="K30" i="383"/>
  <c r="K23" i="383"/>
  <c r="K21" i="383"/>
  <c r="K22" i="383"/>
  <c r="K33" i="383"/>
  <c r="K16" i="383"/>
  <c r="K34" i="383"/>
  <c r="K20" i="383"/>
  <c r="K31" i="383"/>
  <c r="I154" i="228"/>
  <c r="K154" i="228" s="1"/>
  <c r="D11" i="394"/>
  <c r="D9" i="394"/>
  <c r="K31" i="475"/>
  <c r="I120" i="228"/>
  <c r="K120" i="228" s="1"/>
  <c r="D11" i="494"/>
  <c r="K26" i="421"/>
  <c r="K41" i="492"/>
  <c r="K36" i="483"/>
  <c r="K22" i="483"/>
  <c r="K19" i="483"/>
  <c r="K39" i="483"/>
  <c r="I118" i="228"/>
  <c r="K118" i="228" s="1"/>
  <c r="D11" i="492"/>
  <c r="K22" i="469"/>
  <c r="K32" i="469"/>
  <c r="K18" i="469"/>
  <c r="K36" i="469"/>
  <c r="K30" i="485"/>
  <c r="D9" i="454"/>
  <c r="D11" i="454"/>
  <c r="I81" i="228"/>
  <c r="K81" i="228" s="1"/>
  <c r="K26" i="459"/>
  <c r="K41" i="485"/>
  <c r="K26" i="432"/>
  <c r="I29" i="228"/>
  <c r="K29" i="228" s="1"/>
  <c r="K46" i="500"/>
  <c r="K17" i="438"/>
  <c r="K32" i="438"/>
  <c r="K31" i="438"/>
  <c r="K34" i="407"/>
  <c r="K20" i="407"/>
  <c r="K24" i="483"/>
  <c r="K16" i="388"/>
  <c r="K28" i="388" s="1"/>
  <c r="K21" i="446"/>
  <c r="D9" i="475"/>
  <c r="K19" i="407"/>
  <c r="K30" i="494"/>
  <c r="K41" i="494"/>
  <c r="K34" i="446"/>
  <c r="D11" i="475"/>
  <c r="K26" i="449"/>
  <c r="K20" i="483"/>
  <c r="K30" i="492"/>
  <c r="K38" i="483"/>
  <c r="K34" i="440"/>
  <c r="K42" i="461"/>
  <c r="K31" i="440"/>
  <c r="K42" i="434"/>
  <c r="K32" i="440"/>
  <c r="K36" i="480"/>
  <c r="K42" i="462"/>
  <c r="K19" i="446"/>
  <c r="K19" i="416"/>
  <c r="K17" i="469"/>
  <c r="K37" i="446"/>
  <c r="K31" i="469"/>
  <c r="K22" i="438"/>
  <c r="D9" i="423"/>
  <c r="K26" i="454"/>
  <c r="K40" i="432"/>
  <c r="K20" i="438"/>
  <c r="K18" i="416"/>
  <c r="D9" i="494"/>
  <c r="K40" i="403"/>
  <c r="K20" i="446"/>
  <c r="K34" i="469"/>
  <c r="D11" i="423"/>
  <c r="K36" i="439"/>
  <c r="K19" i="438"/>
  <c r="D9" i="432"/>
  <c r="K33" i="446"/>
  <c r="K33" i="469"/>
  <c r="D11" i="432"/>
  <c r="K35" i="439"/>
  <c r="K36" i="446"/>
  <c r="K42" i="429"/>
  <c r="K34" i="439"/>
  <c r="K31" i="437"/>
  <c r="K40" i="423"/>
  <c r="K35" i="500"/>
  <c r="K18" i="446"/>
  <c r="K32" i="439"/>
  <c r="K32" i="446"/>
  <c r="K19" i="439"/>
  <c r="K20" i="437"/>
  <c r="K18" i="437"/>
  <c r="K41" i="493"/>
  <c r="K26" i="460"/>
  <c r="K30" i="493"/>
  <c r="K17" i="416"/>
  <c r="K22" i="437"/>
  <c r="K19" i="469"/>
  <c r="K21" i="469"/>
  <c r="K20" i="469"/>
  <c r="K35" i="437"/>
  <c r="K36" i="437"/>
  <c r="K35" i="469"/>
  <c r="K17" i="437"/>
  <c r="K42" i="475"/>
  <c r="D9" i="478"/>
  <c r="D11" i="478"/>
  <c r="J39" i="384"/>
  <c r="D6" i="384"/>
  <c r="H133" i="228" s="1"/>
  <c r="J133" i="228" s="1"/>
  <c r="J39" i="217"/>
  <c r="D6" i="217"/>
  <c r="H132" i="228" s="1"/>
  <c r="J132" i="228" s="1"/>
  <c r="J38" i="216"/>
  <c r="D6" i="216"/>
  <c r="H130" i="228" s="1"/>
  <c r="J130" i="228" s="1"/>
  <c r="K42" i="465"/>
  <c r="K16" i="510"/>
  <c r="K28" i="510" s="1"/>
  <c r="D7" i="510"/>
  <c r="I148" i="228" s="1"/>
  <c r="K148" i="228" s="1"/>
  <c r="K37" i="510"/>
  <c r="K34" i="510"/>
  <c r="K35" i="510"/>
  <c r="K33" i="510"/>
  <c r="K38" i="510"/>
  <c r="K36" i="510"/>
  <c r="K42" i="466"/>
  <c r="K26" i="423"/>
  <c r="K31" i="439"/>
  <c r="K18" i="439"/>
  <c r="K40" i="454"/>
  <c r="K17" i="439"/>
  <c r="K33" i="439"/>
  <c r="K40" i="459"/>
  <c r="D11" i="459"/>
  <c r="D9" i="459"/>
  <c r="H107" i="228"/>
  <c r="J107" i="228" s="1"/>
  <c r="H104" i="228"/>
  <c r="J104" i="228" s="1"/>
  <c r="K26" i="420"/>
  <c r="K21" i="480"/>
  <c r="K24" i="480"/>
  <c r="K19" i="480"/>
  <c r="K23" i="480"/>
  <c r="K20" i="480"/>
  <c r="K22" i="480"/>
  <c r="K18" i="480"/>
  <c r="K26" i="419"/>
  <c r="K40" i="419"/>
  <c r="D7" i="387"/>
  <c r="I145" i="228" s="1"/>
  <c r="K145" i="228" s="1"/>
  <c r="K34" i="387"/>
  <c r="K35" i="387"/>
  <c r="K33" i="387"/>
  <c r="K36" i="387"/>
  <c r="K40" i="420"/>
  <c r="K38" i="387"/>
  <c r="K40" i="449"/>
  <c r="J48" i="504"/>
  <c r="D6" i="504"/>
  <c r="H134" i="228" s="1"/>
  <c r="J134" i="228" s="1"/>
  <c r="K33" i="507"/>
  <c r="D7" i="388"/>
  <c r="I146" i="228" s="1"/>
  <c r="K146" i="228" s="1"/>
  <c r="K34" i="388"/>
  <c r="K35" i="388"/>
  <c r="K33" i="388"/>
  <c r="K36" i="388"/>
  <c r="H108" i="228"/>
  <c r="J108" i="228" s="1"/>
  <c r="H105" i="228"/>
  <c r="J105" i="228" s="1"/>
  <c r="K16" i="483"/>
  <c r="D7" i="483"/>
  <c r="K37" i="483"/>
  <c r="K18" i="483"/>
  <c r="K21" i="483"/>
  <c r="K23" i="483"/>
  <c r="K40" i="483"/>
  <c r="D9" i="492"/>
  <c r="D9" i="505"/>
  <c r="D11" i="493"/>
  <c r="K37" i="445"/>
  <c r="D9" i="493"/>
  <c r="K21" i="445"/>
  <c r="K19" i="445"/>
  <c r="K34" i="445"/>
  <c r="K20" i="445"/>
  <c r="K33" i="437"/>
  <c r="J48" i="489"/>
  <c r="K31" i="489" s="1"/>
  <c r="D6" i="489"/>
  <c r="H116" i="228" s="1"/>
  <c r="J116" i="228" s="1"/>
  <c r="J48" i="487"/>
  <c r="D6" i="487"/>
  <c r="H114" i="228" s="1"/>
  <c r="J114" i="228" s="1"/>
  <c r="D11" i="449"/>
  <c r="J48" i="486"/>
  <c r="D6" i="486"/>
  <c r="H113" i="228" s="1"/>
  <c r="J113" i="228" s="1"/>
  <c r="D9" i="449"/>
  <c r="K16" i="440"/>
  <c r="D7" i="440"/>
  <c r="K42" i="412"/>
  <c r="J48" i="497"/>
  <c r="K18" i="497" s="1"/>
  <c r="D6" i="497"/>
  <c r="H123" i="228" s="1"/>
  <c r="J123" i="228" s="1"/>
  <c r="K20" i="440"/>
  <c r="J48" i="495"/>
  <c r="D6" i="495"/>
  <c r="H121" i="228" s="1"/>
  <c r="J121" i="228" s="1"/>
  <c r="K42" i="436"/>
  <c r="K31" i="407"/>
  <c r="D11" i="421"/>
  <c r="K16" i="439"/>
  <c r="D7" i="439"/>
  <c r="I64" i="228" s="1"/>
  <c r="K64" i="228" s="1"/>
  <c r="K36" i="407"/>
  <c r="K19" i="440"/>
  <c r="D9" i="421"/>
  <c r="K42" i="430"/>
  <c r="J42" i="472"/>
  <c r="D7" i="472" s="1"/>
  <c r="I95" i="228" s="1"/>
  <c r="K95" i="228" s="1"/>
  <c r="D6" i="472"/>
  <c r="H95" i="228" s="1"/>
  <c r="J95" i="228" s="1"/>
  <c r="K18" i="407"/>
  <c r="D11" i="485"/>
  <c r="K16" i="407"/>
  <c r="K17" i="407"/>
  <c r="K36" i="440"/>
  <c r="D9" i="485"/>
  <c r="K26" i="418"/>
  <c r="K32" i="407"/>
  <c r="K33" i="440"/>
  <c r="J48" i="488"/>
  <c r="D6" i="488"/>
  <c r="H115" i="228" s="1"/>
  <c r="J115" i="228" s="1"/>
  <c r="K35" i="407"/>
  <c r="K33" i="407"/>
  <c r="K35" i="440"/>
  <c r="J42" i="471"/>
  <c r="K19" i="471" s="1"/>
  <c r="D6" i="471"/>
  <c r="H94" i="228" s="1"/>
  <c r="J94" i="228" s="1"/>
  <c r="K35" i="501"/>
  <c r="K46" i="501"/>
  <c r="K36" i="470"/>
  <c r="K34" i="409"/>
  <c r="D11" i="500"/>
  <c r="K32" i="470"/>
  <c r="K30" i="409"/>
  <c r="D9" i="500"/>
  <c r="K33" i="470"/>
  <c r="K37" i="413"/>
  <c r="K22" i="470"/>
  <c r="K19" i="413"/>
  <c r="K16" i="441"/>
  <c r="K17" i="409"/>
  <c r="K33" i="414"/>
  <c r="K21" i="438"/>
  <c r="K35" i="409"/>
  <c r="K37" i="414"/>
  <c r="K18" i="441"/>
  <c r="K18" i="438"/>
  <c r="K16" i="413"/>
  <c r="K34" i="413"/>
  <c r="K31" i="441"/>
  <c r="K33" i="438"/>
  <c r="K33" i="409"/>
  <c r="K35" i="441"/>
  <c r="K18" i="413"/>
  <c r="K21" i="413"/>
  <c r="K32" i="413"/>
  <c r="K36" i="413"/>
  <c r="K19" i="409"/>
  <c r="K32" i="447"/>
  <c r="K19" i="441"/>
  <c r="K35" i="413"/>
  <c r="K34" i="441"/>
  <c r="K31" i="409"/>
  <c r="K33" i="441"/>
  <c r="K20" i="413"/>
  <c r="K32" i="415"/>
  <c r="K35" i="438"/>
  <c r="K17" i="441"/>
  <c r="K36" i="447"/>
  <c r="K32" i="441"/>
  <c r="K17" i="413"/>
  <c r="K34" i="438"/>
  <c r="K35" i="447"/>
  <c r="K32" i="445"/>
  <c r="K25" i="512"/>
  <c r="K33" i="413"/>
  <c r="K20" i="447"/>
  <c r="K30" i="441"/>
  <c r="K34" i="410"/>
  <c r="D7" i="410"/>
  <c r="K16" i="442"/>
  <c r="D7" i="442"/>
  <c r="I69" i="228" s="1"/>
  <c r="K69" i="228" s="1"/>
  <c r="K19" i="442"/>
  <c r="K34" i="415"/>
  <c r="K32" i="442"/>
  <c r="K16" i="414"/>
  <c r="D7" i="414"/>
  <c r="I43" i="228" s="1"/>
  <c r="K43" i="228" s="1"/>
  <c r="K25" i="511"/>
  <c r="K16" i="416"/>
  <c r="D7" i="416"/>
  <c r="I45" i="228" s="1"/>
  <c r="K45" i="228" s="1"/>
  <c r="K18" i="470"/>
  <c r="K18" i="447"/>
  <c r="K16" i="445"/>
  <c r="D7" i="445"/>
  <c r="I72" i="228" s="1"/>
  <c r="K72" i="228" s="1"/>
  <c r="K32" i="416"/>
  <c r="K20" i="415"/>
  <c r="K35" i="470"/>
  <c r="K34" i="442"/>
  <c r="K32" i="410"/>
  <c r="K34" i="414"/>
  <c r="K17" i="445"/>
  <c r="K32" i="437"/>
  <c r="K16" i="438"/>
  <c r="D7" i="438"/>
  <c r="I63" i="228" s="1"/>
  <c r="K63" i="228" s="1"/>
  <c r="K38" i="511"/>
  <c r="K19" i="415"/>
  <c r="K16" i="447"/>
  <c r="D7" i="447"/>
  <c r="I74" i="228" s="1"/>
  <c r="K74" i="228" s="1"/>
  <c r="K17" i="447"/>
  <c r="K21" i="414"/>
  <c r="K35" i="415"/>
  <c r="K19" i="410"/>
  <c r="K36" i="416"/>
  <c r="K17" i="415"/>
  <c r="K33" i="442"/>
  <c r="K34" i="447"/>
  <c r="K18" i="445"/>
  <c r="K34" i="437"/>
  <c r="K16" i="446"/>
  <c r="D7" i="446"/>
  <c r="I73" i="228" s="1"/>
  <c r="K73" i="228" s="1"/>
  <c r="K17" i="446"/>
  <c r="I41" i="228"/>
  <c r="K41" i="228" s="1"/>
  <c r="D11" i="512"/>
  <c r="D9" i="512"/>
  <c r="K32" i="414"/>
  <c r="K16" i="470"/>
  <c r="D7" i="470"/>
  <c r="I93" i="228" s="1"/>
  <c r="K93" i="228" s="1"/>
  <c r="K19" i="414"/>
  <c r="K33" i="416"/>
  <c r="K33" i="415"/>
  <c r="K20" i="470"/>
  <c r="K35" i="442"/>
  <c r="K18" i="414"/>
  <c r="K36" i="445"/>
  <c r="K38" i="512"/>
  <c r="K16" i="469"/>
  <c r="D7" i="469"/>
  <c r="I92" i="228" s="1"/>
  <c r="K92" i="228" s="1"/>
  <c r="I40" i="228"/>
  <c r="K40" i="228" s="1"/>
  <c r="D11" i="511"/>
  <c r="D9" i="511"/>
  <c r="K31" i="410"/>
  <c r="K35" i="416"/>
  <c r="K37" i="416"/>
  <c r="K36" i="415"/>
  <c r="K16" i="415"/>
  <c r="K30" i="410"/>
  <c r="K36" i="414"/>
  <c r="K33" i="447"/>
  <c r="K18" i="415"/>
  <c r="K31" i="470"/>
  <c r="K35" i="410"/>
  <c r="K37" i="447"/>
  <c r="K27" i="448"/>
  <c r="K19" i="470"/>
  <c r="K30" i="442"/>
  <c r="K20" i="414"/>
  <c r="K17" i="470"/>
  <c r="K16" i="437"/>
  <c r="D7" i="437"/>
  <c r="I62" i="228" s="1"/>
  <c r="K62" i="228" s="1"/>
  <c r="K20" i="416"/>
  <c r="K37" i="415"/>
  <c r="K21" i="470"/>
  <c r="K31" i="442"/>
  <c r="K17" i="414"/>
  <c r="K33" i="445"/>
  <c r="K21" i="437"/>
  <c r="D7" i="480"/>
  <c r="D9" i="480" s="1"/>
  <c r="K16" i="480"/>
  <c r="K31" i="477"/>
  <c r="K33" i="410"/>
  <c r="K17" i="410"/>
  <c r="K42" i="444"/>
  <c r="K26" i="452"/>
  <c r="K40" i="448"/>
  <c r="K42" i="443"/>
  <c r="K17" i="442"/>
  <c r="K40" i="417"/>
  <c r="K16" i="410"/>
  <c r="K18" i="410"/>
  <c r="K16" i="409"/>
  <c r="D7" i="409"/>
  <c r="I36" i="228" s="1"/>
  <c r="K36" i="228" s="1"/>
  <c r="K18" i="409"/>
  <c r="K46" i="499"/>
  <c r="I16" i="228"/>
  <c r="K16" i="228" s="1"/>
  <c r="I11" i="228"/>
  <c r="K11" i="228" s="1"/>
  <c r="D11" i="298"/>
  <c r="I18" i="228"/>
  <c r="K18" i="228" s="1"/>
  <c r="I13" i="228"/>
  <c r="K13" i="228" s="1"/>
  <c r="D9" i="401"/>
  <c r="I24" i="228"/>
  <c r="K24" i="228" s="1"/>
  <c r="I6" i="228"/>
  <c r="K6" i="228" s="1"/>
  <c r="I27" i="228"/>
  <c r="K27" i="228" s="1"/>
  <c r="I21" i="228"/>
  <c r="K21" i="228" s="1"/>
  <c r="K26" i="403"/>
  <c r="D11" i="403"/>
  <c r="I28" i="228"/>
  <c r="K28" i="228" s="1"/>
  <c r="I15" i="228"/>
  <c r="K15" i="228" s="1"/>
  <c r="I12" i="228"/>
  <c r="K12" i="228" s="1"/>
  <c r="I25" i="228"/>
  <c r="K25" i="228" s="1"/>
  <c r="D9" i="398"/>
  <c r="I26" i="228"/>
  <c r="K26" i="228" s="1"/>
  <c r="I17" i="228"/>
  <c r="K17" i="228" s="1"/>
  <c r="I8" i="228"/>
  <c r="K8" i="228" s="1"/>
  <c r="K31" i="481"/>
  <c r="K42" i="484"/>
  <c r="K24" i="506"/>
  <c r="K40" i="464"/>
  <c r="K26" i="464"/>
  <c r="K24" i="507"/>
  <c r="K42" i="474"/>
  <c r="D9" i="417"/>
  <c r="D11" i="417"/>
  <c r="K40" i="427"/>
  <c r="K42" i="473"/>
  <c r="K26" i="424"/>
  <c r="D9" i="415"/>
  <c r="D11" i="415"/>
  <c r="K40" i="455"/>
  <c r="K31" i="479"/>
  <c r="K42" i="482"/>
  <c r="K40" i="456"/>
  <c r="D9" i="464"/>
  <c r="D11" i="464"/>
  <c r="D9" i="479"/>
  <c r="D11" i="479"/>
  <c r="K26" i="431"/>
  <c r="K26" i="428"/>
  <c r="K42" i="481"/>
  <c r="D11" i="481"/>
  <c r="D9" i="481"/>
  <c r="K24" i="508"/>
  <c r="K26" i="422"/>
  <c r="K41" i="491"/>
  <c r="D11" i="477"/>
  <c r="D9" i="477"/>
  <c r="D11" i="506"/>
  <c r="D9" i="506"/>
  <c r="K42" i="479"/>
  <c r="K26" i="450"/>
  <c r="D9" i="418"/>
  <c r="D11" i="418"/>
  <c r="K40" i="424"/>
  <c r="D9" i="424"/>
  <c r="D11" i="424"/>
  <c r="D11" i="507"/>
  <c r="D9" i="507"/>
  <c r="K33" i="508"/>
  <c r="K33" i="506"/>
  <c r="D11" i="428"/>
  <c r="D9" i="428"/>
  <c r="K26" i="455"/>
  <c r="D9" i="450"/>
  <c r="D11" i="450"/>
  <c r="K40" i="451"/>
  <c r="K31" i="474"/>
  <c r="K31" i="473"/>
  <c r="K40" i="431"/>
  <c r="K35" i="499"/>
  <c r="K26" i="451"/>
  <c r="K42" i="411"/>
  <c r="D11" i="452"/>
  <c r="D9" i="452"/>
  <c r="K26" i="427"/>
  <c r="K30" i="491"/>
  <c r="K42" i="433"/>
  <c r="K40" i="463"/>
  <c r="K26" i="463"/>
  <c r="D11" i="431"/>
  <c r="D9" i="431"/>
  <c r="D11" i="499"/>
  <c r="D9" i="499"/>
  <c r="K42" i="435"/>
  <c r="D9" i="455"/>
  <c r="D11" i="455"/>
  <c r="D11" i="474"/>
  <c r="D9" i="474"/>
  <c r="D9" i="508"/>
  <c r="D11" i="508"/>
  <c r="K26" i="417"/>
  <c r="D11" i="422"/>
  <c r="D9" i="422"/>
  <c r="K26" i="456"/>
  <c r="D9" i="473"/>
  <c r="D11" i="473"/>
  <c r="D11" i="398"/>
  <c r="K40" i="450"/>
  <c r="K40" i="422"/>
  <c r="D9" i="491"/>
  <c r="D11" i="491"/>
  <c r="K26" i="453"/>
  <c r="D9" i="463"/>
  <c r="D11" i="463"/>
  <c r="K31" i="484"/>
  <c r="D11" i="451"/>
  <c r="D9" i="451"/>
  <c r="K40" i="452"/>
  <c r="K31" i="482"/>
  <c r="D9" i="427"/>
  <c r="D11" i="427"/>
  <c r="D9" i="456"/>
  <c r="D11" i="456"/>
  <c r="K42" i="477"/>
  <c r="D9" i="448"/>
  <c r="D11" i="448"/>
  <c r="K40" i="418"/>
  <c r="K40" i="428"/>
  <c r="D11" i="413"/>
  <c r="D9" i="413"/>
  <c r="D9" i="484"/>
  <c r="D11" i="484"/>
  <c r="D11" i="482"/>
  <c r="D9" i="482"/>
  <c r="K40" i="453"/>
  <c r="D11" i="453"/>
  <c r="D9" i="453"/>
  <c r="D9" i="441"/>
  <c r="D11" i="441"/>
  <c r="K40" i="396"/>
  <c r="K42" i="396" s="1"/>
  <c r="J35" i="503"/>
  <c r="J35" i="502"/>
  <c r="K26" i="398"/>
  <c r="K40" i="398"/>
  <c r="D11" i="396"/>
  <c r="D9" i="396"/>
  <c r="K40" i="401"/>
  <c r="K26" i="401"/>
  <c r="D11" i="401"/>
  <c r="K40" i="405"/>
  <c r="D9" i="386"/>
  <c r="D11" i="386"/>
  <c r="K26" i="405"/>
  <c r="K40" i="386"/>
  <c r="K42" i="386" s="1"/>
  <c r="K40" i="395"/>
  <c r="K42" i="395" s="1"/>
  <c r="D9" i="405"/>
  <c r="D11" i="405"/>
  <c r="D11" i="407"/>
  <c r="D9" i="407"/>
  <c r="K40" i="394"/>
  <c r="K42" i="394" s="1"/>
  <c r="K40" i="393"/>
  <c r="K42" i="393" s="1"/>
  <c r="D11" i="395"/>
  <c r="D9" i="395"/>
  <c r="D11" i="390"/>
  <c r="D9" i="390"/>
  <c r="D9" i="381"/>
  <c r="K41" i="381"/>
  <c r="D9" i="303"/>
  <c r="D11" i="313"/>
  <c r="D11" i="381"/>
  <c r="D11" i="392"/>
  <c r="D9" i="298"/>
  <c r="D9" i="318"/>
  <c r="D11" i="273"/>
  <c r="D11" i="265"/>
  <c r="K30" i="381"/>
  <c r="K40" i="389"/>
  <c r="K42" i="389" s="1"/>
  <c r="K40" i="392"/>
  <c r="K42" i="392" s="1"/>
  <c r="K40" i="390"/>
  <c r="K42" i="390" s="1"/>
  <c r="D9" i="392"/>
  <c r="D11" i="389"/>
  <c r="D9" i="389"/>
  <c r="K43" i="382"/>
  <c r="D9" i="313"/>
  <c r="K40" i="298"/>
  <c r="K40" i="313"/>
  <c r="K26" i="298"/>
  <c r="D11" i="303"/>
  <c r="K40" i="303"/>
  <c r="K26" i="303"/>
  <c r="K26" i="313"/>
  <c r="K26" i="318"/>
  <c r="D11" i="318"/>
  <c r="K40" i="318"/>
  <c r="K40" i="289"/>
  <c r="K26" i="289"/>
  <c r="D9" i="265"/>
  <c r="D9" i="273"/>
  <c r="K27" i="265"/>
  <c r="K40" i="265"/>
  <c r="K26" i="283"/>
  <c r="K40" i="273"/>
  <c r="K26" i="273"/>
  <c r="K40" i="283"/>
  <c r="D11" i="283"/>
  <c r="D9" i="283"/>
  <c r="K40" i="227"/>
  <c r="K27" i="269"/>
  <c r="D11" i="269"/>
  <c r="D9" i="269"/>
  <c r="K25" i="261"/>
  <c r="K40" i="269"/>
  <c r="D11" i="261"/>
  <c r="D9" i="261"/>
  <c r="K38" i="261"/>
  <c r="K33" i="226"/>
  <c r="K24" i="226"/>
  <c r="K28" i="227"/>
  <c r="D11" i="226"/>
  <c r="D9" i="226"/>
  <c r="D11" i="227"/>
  <c r="D9" i="227"/>
  <c r="K23" i="207"/>
  <c r="K35" i="207"/>
  <c r="K40" i="208"/>
  <c r="K38" i="205"/>
  <c r="K26" i="205"/>
  <c r="D11" i="207"/>
  <c r="D9" i="207"/>
  <c r="D9" i="205"/>
  <c r="D11" i="205"/>
  <c r="D11" i="528" l="1"/>
  <c r="D9" i="528"/>
  <c r="K40" i="528"/>
  <c r="K26" i="528"/>
  <c r="K29" i="496"/>
  <c r="K32" i="496"/>
  <c r="K28" i="496"/>
  <c r="K43" i="496"/>
  <c r="K23" i="496"/>
  <c r="K24" i="496"/>
  <c r="K41" i="496"/>
  <c r="K31" i="496"/>
  <c r="K18" i="496"/>
  <c r="K17" i="496"/>
  <c r="K16" i="496"/>
  <c r="K27" i="496"/>
  <c r="K22" i="496"/>
  <c r="K26" i="496"/>
  <c r="K21" i="496"/>
  <c r="K19" i="496"/>
  <c r="K40" i="496"/>
  <c r="K20" i="496"/>
  <c r="K44" i="496"/>
  <c r="K25" i="496"/>
  <c r="K30" i="496"/>
  <c r="K19" i="498"/>
  <c r="K21" i="498"/>
  <c r="K23" i="498"/>
  <c r="K26" i="498"/>
  <c r="K22" i="498"/>
  <c r="K30" i="498"/>
  <c r="K25" i="498"/>
  <c r="K43" i="498"/>
  <c r="D7" i="498"/>
  <c r="K29" i="498"/>
  <c r="K24" i="498"/>
  <c r="K20" i="498"/>
  <c r="K41" i="498"/>
  <c r="K28" i="498"/>
  <c r="K40" i="498"/>
  <c r="K31" i="498"/>
  <c r="K18" i="498"/>
  <c r="K44" i="498"/>
  <c r="K16" i="498"/>
  <c r="K27" i="498"/>
  <c r="K32" i="498"/>
  <c r="I33" i="228"/>
  <c r="K33" i="228" s="1"/>
  <c r="D7" i="496"/>
  <c r="K42" i="496"/>
  <c r="K17" i="498"/>
  <c r="K42" i="498"/>
  <c r="K35" i="505"/>
  <c r="D9" i="388"/>
  <c r="K42" i="421"/>
  <c r="K40" i="512"/>
  <c r="D11" i="388"/>
  <c r="D11" i="387"/>
  <c r="L135" i="228"/>
  <c r="H76" i="250" s="1"/>
  <c r="L6" i="228"/>
  <c r="H4" i="250" s="1"/>
  <c r="K43" i="493"/>
  <c r="K42" i="420"/>
  <c r="K44" i="478"/>
  <c r="K25" i="383"/>
  <c r="K42" i="480"/>
  <c r="K42" i="460"/>
  <c r="K44" i="475"/>
  <c r="K42" i="483"/>
  <c r="K44" i="484"/>
  <c r="K36" i="383"/>
  <c r="I131" i="228"/>
  <c r="K131" i="228" s="1"/>
  <c r="D9" i="383"/>
  <c r="D11" i="383"/>
  <c r="D7" i="504"/>
  <c r="K16" i="504"/>
  <c r="K18" i="504"/>
  <c r="K42" i="504"/>
  <c r="K21" i="504"/>
  <c r="K22" i="504"/>
  <c r="K41" i="504"/>
  <c r="K40" i="504"/>
  <c r="K43" i="492"/>
  <c r="K42" i="432"/>
  <c r="K43" i="485"/>
  <c r="D7" i="384"/>
  <c r="K17" i="384"/>
  <c r="K16" i="384"/>
  <c r="K31" i="384"/>
  <c r="K34" i="384"/>
  <c r="K18" i="384"/>
  <c r="K33" i="384"/>
  <c r="K24" i="384"/>
  <c r="K19" i="384"/>
  <c r="K35" i="384"/>
  <c r="K21" i="384"/>
  <c r="K22" i="384"/>
  <c r="K20" i="384"/>
  <c r="K23" i="384"/>
  <c r="K32" i="384"/>
  <c r="D7" i="217"/>
  <c r="K18" i="217"/>
  <c r="K16" i="217"/>
  <c r="K17" i="217"/>
  <c r="K24" i="217"/>
  <c r="K22" i="217"/>
  <c r="K31" i="217"/>
  <c r="K32" i="217"/>
  <c r="K34" i="217"/>
  <c r="K35" i="217"/>
  <c r="K33" i="217"/>
  <c r="K19" i="217"/>
  <c r="K21" i="217"/>
  <c r="K20" i="217"/>
  <c r="K23" i="217"/>
  <c r="D7" i="216"/>
  <c r="K20" i="216"/>
  <c r="K30" i="216"/>
  <c r="K21" i="216"/>
  <c r="K17" i="216"/>
  <c r="K23" i="216"/>
  <c r="K34" i="216"/>
  <c r="K32" i="216"/>
  <c r="K18" i="216"/>
  <c r="K40" i="510"/>
  <c r="K42" i="510" s="1"/>
  <c r="K43" i="494"/>
  <c r="K42" i="454"/>
  <c r="K35" i="506"/>
  <c r="D7" i="486"/>
  <c r="K41" i="486"/>
  <c r="K40" i="388"/>
  <c r="K42" i="388" s="1"/>
  <c r="K35" i="507"/>
  <c r="K23" i="487"/>
  <c r="K19" i="487"/>
  <c r="K16" i="487"/>
  <c r="K31" i="487"/>
  <c r="K28" i="487"/>
  <c r="K25" i="487"/>
  <c r="K17" i="487"/>
  <c r="K41" i="487"/>
  <c r="K40" i="487"/>
  <c r="K32" i="487"/>
  <c r="K48" i="500"/>
  <c r="K42" i="449"/>
  <c r="K42" i="418"/>
  <c r="I65" i="228"/>
  <c r="K65" i="228" s="1"/>
  <c r="D9" i="440"/>
  <c r="D7" i="495"/>
  <c r="K17" i="495"/>
  <c r="K42" i="488"/>
  <c r="K40" i="488"/>
  <c r="K42" i="459"/>
  <c r="K42" i="403"/>
  <c r="I37" i="228"/>
  <c r="K37" i="228" s="1"/>
  <c r="D11" i="410"/>
  <c r="K42" i="495"/>
  <c r="K40" i="407"/>
  <c r="K31" i="483"/>
  <c r="K42" i="423"/>
  <c r="K31" i="480"/>
  <c r="K40" i="439"/>
  <c r="K40" i="387"/>
  <c r="K42" i="387" s="1"/>
  <c r="K31" i="471"/>
  <c r="K32" i="471"/>
  <c r="D9" i="387"/>
  <c r="D9" i="510"/>
  <c r="K36" i="471"/>
  <c r="K40" i="446"/>
  <c r="K22" i="216"/>
  <c r="D11" i="510"/>
  <c r="K42" i="417"/>
  <c r="K42" i="463"/>
  <c r="K48" i="501"/>
  <c r="K18" i="471"/>
  <c r="K20" i="497"/>
  <c r="K26" i="439"/>
  <c r="K40" i="469"/>
  <c r="K32" i="495"/>
  <c r="K41" i="495"/>
  <c r="K26" i="469"/>
  <c r="K42" i="419"/>
  <c r="K17" i="489"/>
  <c r="K18" i="489"/>
  <c r="K42" i="489"/>
  <c r="D9" i="410"/>
  <c r="K42" i="487"/>
  <c r="D9" i="438"/>
  <c r="D11" i="438"/>
  <c r="K33" i="216"/>
  <c r="K16" i="216"/>
  <c r="K19" i="216"/>
  <c r="K31" i="216"/>
  <c r="K44" i="477"/>
  <c r="K32" i="489"/>
  <c r="K17" i="472"/>
  <c r="K19" i="472"/>
  <c r="K35" i="471"/>
  <c r="K33" i="472"/>
  <c r="K34" i="471"/>
  <c r="K20" i="472"/>
  <c r="K33" i="471"/>
  <c r="K32" i="472"/>
  <c r="K20" i="471"/>
  <c r="K36" i="472"/>
  <c r="K40" i="440"/>
  <c r="K26" i="440"/>
  <c r="K35" i="472"/>
  <c r="K26" i="407"/>
  <c r="K17" i="471"/>
  <c r="K34" i="472"/>
  <c r="K31" i="472"/>
  <c r="K18" i="472"/>
  <c r="K16" i="472"/>
  <c r="K23" i="497"/>
  <c r="K30" i="489"/>
  <c r="K43" i="497"/>
  <c r="K27" i="504"/>
  <c r="I104" i="228"/>
  <c r="K104" i="228" s="1"/>
  <c r="I107" i="228"/>
  <c r="K107" i="228" s="1"/>
  <c r="K27" i="489"/>
  <c r="K19" i="489"/>
  <c r="K23" i="495"/>
  <c r="K40" i="497"/>
  <c r="K31" i="497"/>
  <c r="K24" i="504"/>
  <c r="K21" i="489"/>
  <c r="K28" i="497"/>
  <c r="K22" i="489"/>
  <c r="K31" i="495"/>
  <c r="K32" i="497"/>
  <c r="K42" i="497"/>
  <c r="K19" i="504"/>
  <c r="K16" i="489"/>
  <c r="K26" i="489"/>
  <c r="K18" i="495"/>
  <c r="K26" i="504"/>
  <c r="K44" i="497"/>
  <c r="K16" i="497"/>
  <c r="K23" i="504"/>
  <c r="D11" i="480"/>
  <c r="K24" i="497"/>
  <c r="K43" i="489"/>
  <c r="K25" i="497"/>
  <c r="K17" i="504"/>
  <c r="K40" i="489"/>
  <c r="K23" i="489"/>
  <c r="K44" i="481"/>
  <c r="K30" i="497"/>
  <c r="K25" i="504"/>
  <c r="K19" i="497"/>
  <c r="K28" i="489"/>
  <c r="K22" i="497"/>
  <c r="K44" i="504"/>
  <c r="K20" i="504"/>
  <c r="K25" i="489"/>
  <c r="K24" i="489"/>
  <c r="K17" i="497"/>
  <c r="K20" i="489"/>
  <c r="K41" i="489"/>
  <c r="K44" i="489"/>
  <c r="K26" i="497"/>
  <c r="K43" i="504"/>
  <c r="K28" i="504"/>
  <c r="K32" i="488"/>
  <c r="K32" i="486"/>
  <c r="K41" i="488"/>
  <c r="K43" i="487"/>
  <c r="K18" i="487"/>
  <c r="K23" i="486"/>
  <c r="K20" i="488"/>
  <c r="K22" i="487"/>
  <c r="K28" i="486"/>
  <c r="K28" i="488"/>
  <c r="K26" i="487"/>
  <c r="K17" i="486"/>
  <c r="K31" i="486"/>
  <c r="K23" i="488"/>
  <c r="K20" i="487"/>
  <c r="K24" i="488"/>
  <c r="K24" i="487"/>
  <c r="K40" i="486"/>
  <c r="K43" i="488"/>
  <c r="K43" i="486"/>
  <c r="K26" i="488"/>
  <c r="K30" i="487"/>
  <c r="K18" i="486"/>
  <c r="K31" i="488"/>
  <c r="K42" i="486"/>
  <c r="K44" i="495"/>
  <c r="K44" i="487"/>
  <c r="K41" i="497"/>
  <c r="I108" i="228"/>
  <c r="K108" i="228" s="1"/>
  <c r="I105" i="228"/>
  <c r="K105" i="228" s="1"/>
  <c r="D11" i="483"/>
  <c r="D9" i="483"/>
  <c r="J48" i="503"/>
  <c r="K20" i="503" s="1"/>
  <c r="D6" i="503"/>
  <c r="H129" i="228" s="1"/>
  <c r="K40" i="438"/>
  <c r="K27" i="413"/>
  <c r="K42" i="448"/>
  <c r="D9" i="470"/>
  <c r="K25" i="495"/>
  <c r="K27" i="495"/>
  <c r="K21" i="486"/>
  <c r="K19" i="495"/>
  <c r="K44" i="488"/>
  <c r="K29" i="488"/>
  <c r="D7" i="488"/>
  <c r="I115" i="228" s="1"/>
  <c r="K115" i="228" s="1"/>
  <c r="K30" i="486"/>
  <c r="K19" i="486"/>
  <c r="K22" i="495"/>
  <c r="K17" i="488"/>
  <c r="K16" i="488"/>
  <c r="K29" i="487"/>
  <c r="D7" i="487"/>
  <c r="I114" i="228" s="1"/>
  <c r="K114" i="228" s="1"/>
  <c r="K27" i="486"/>
  <c r="K30" i="495"/>
  <c r="D11" i="439"/>
  <c r="K22" i="486"/>
  <c r="K26" i="495"/>
  <c r="K25" i="488"/>
  <c r="K21" i="488"/>
  <c r="D11" i="440"/>
  <c r="K16" i="495"/>
  <c r="D9" i="439"/>
  <c r="K26" i="486"/>
  <c r="K42" i="451"/>
  <c r="K20" i="495"/>
  <c r="K27" i="488"/>
  <c r="K19" i="488"/>
  <c r="K29" i="497"/>
  <c r="D7" i="497"/>
  <c r="I123" i="228" s="1"/>
  <c r="K123" i="228" s="1"/>
  <c r="K29" i="489"/>
  <c r="D7" i="489"/>
  <c r="I116" i="228" s="1"/>
  <c r="K116" i="228" s="1"/>
  <c r="K25" i="486"/>
  <c r="K21" i="495"/>
  <c r="K42" i="452"/>
  <c r="K29" i="486"/>
  <c r="K24" i="486"/>
  <c r="K43" i="495"/>
  <c r="K24" i="495"/>
  <c r="K30" i="488"/>
  <c r="K16" i="471"/>
  <c r="D7" i="471"/>
  <c r="I94" i="228" s="1"/>
  <c r="K94" i="228" s="1"/>
  <c r="L68" i="228" s="1"/>
  <c r="H37" i="250" s="1"/>
  <c r="K16" i="486"/>
  <c r="K44" i="486"/>
  <c r="K20" i="486"/>
  <c r="K29" i="495"/>
  <c r="K40" i="495"/>
  <c r="K28" i="495"/>
  <c r="K22" i="488"/>
  <c r="K18" i="488"/>
  <c r="K27" i="487"/>
  <c r="K21" i="487"/>
  <c r="K27" i="497"/>
  <c r="K21" i="497"/>
  <c r="K38" i="442"/>
  <c r="K27" i="414"/>
  <c r="K25" i="442"/>
  <c r="K27" i="446"/>
  <c r="K40" i="413"/>
  <c r="D9" i="442"/>
  <c r="D11" i="442"/>
  <c r="K38" i="409"/>
  <c r="D11" i="445"/>
  <c r="K26" i="438"/>
  <c r="D9" i="445"/>
  <c r="K40" i="437"/>
  <c r="K38" i="441"/>
  <c r="K27" i="445"/>
  <c r="K25" i="441"/>
  <c r="D11" i="470"/>
  <c r="D9" i="447"/>
  <c r="K26" i="470"/>
  <c r="K27" i="416"/>
  <c r="K40" i="511"/>
  <c r="K40" i="445"/>
  <c r="K40" i="470"/>
  <c r="D11" i="447"/>
  <c r="K40" i="447"/>
  <c r="K40" i="414"/>
  <c r="K40" i="416"/>
  <c r="K26" i="437"/>
  <c r="K38" i="410"/>
  <c r="K40" i="415"/>
  <c r="D11" i="469"/>
  <c r="D9" i="469"/>
  <c r="D11" i="414"/>
  <c r="J48" i="502"/>
  <c r="K40" i="502" s="1"/>
  <c r="D6" i="502"/>
  <c r="H128" i="228" s="1"/>
  <c r="K25" i="410"/>
  <c r="D9" i="416"/>
  <c r="D11" i="446"/>
  <c r="D11" i="437"/>
  <c r="D11" i="416"/>
  <c r="D9" i="446"/>
  <c r="D9" i="437"/>
  <c r="D9" i="409"/>
  <c r="D11" i="409"/>
  <c r="K27" i="447"/>
  <c r="K27" i="415"/>
  <c r="D9" i="414"/>
  <c r="K44" i="473"/>
  <c r="K42" i="464"/>
  <c r="K42" i="456"/>
  <c r="K42" i="428"/>
  <c r="K42" i="427"/>
  <c r="K25" i="409"/>
  <c r="K48" i="499"/>
  <c r="K43" i="491"/>
  <c r="K44" i="482"/>
  <c r="K44" i="474"/>
  <c r="K42" i="422"/>
  <c r="K42" i="424"/>
  <c r="D9" i="472"/>
  <c r="D11" i="472"/>
  <c r="K35" i="508"/>
  <c r="K42" i="431"/>
  <c r="K42" i="450"/>
  <c r="K42" i="455"/>
  <c r="K44" i="479"/>
  <c r="K42" i="453"/>
  <c r="K42" i="398"/>
  <c r="K42" i="401"/>
  <c r="K42" i="405"/>
  <c r="K43" i="381"/>
  <c r="K42" i="298"/>
  <c r="K42" i="313"/>
  <c r="K42" i="303"/>
  <c r="K42" i="318"/>
  <c r="K42" i="289"/>
  <c r="K42" i="283"/>
  <c r="K42" i="273"/>
  <c r="K42" i="265"/>
  <c r="K42" i="227"/>
  <c r="K35" i="226"/>
  <c r="K40" i="261"/>
  <c r="K42" i="269"/>
  <c r="K40" i="205"/>
  <c r="K37" i="207"/>
  <c r="K42" i="528" l="1"/>
  <c r="K35" i="496"/>
  <c r="K46" i="496"/>
  <c r="K35" i="498"/>
  <c r="K46" i="498"/>
  <c r="I124" i="228"/>
  <c r="K124" i="228" s="1"/>
  <c r="D9" i="498"/>
  <c r="D11" i="498"/>
  <c r="I122" i="228"/>
  <c r="K122" i="228" s="1"/>
  <c r="D9" i="496"/>
  <c r="D11" i="496"/>
  <c r="K38" i="383"/>
  <c r="K42" i="440"/>
  <c r="L36" i="228"/>
  <c r="H20" i="250" s="1"/>
  <c r="L100" i="228"/>
  <c r="H55" i="250" s="1"/>
  <c r="I134" i="228"/>
  <c r="K134" i="228" s="1"/>
  <c r="D11" i="504"/>
  <c r="D9" i="504"/>
  <c r="K44" i="480"/>
  <c r="K44" i="483"/>
  <c r="K26" i="384"/>
  <c r="K37" i="217"/>
  <c r="K37" i="384"/>
  <c r="K26" i="217"/>
  <c r="K36" i="216"/>
  <c r="I133" i="228"/>
  <c r="K133" i="228" s="1"/>
  <c r="D9" i="384"/>
  <c r="D11" i="384"/>
  <c r="I132" i="228"/>
  <c r="K132" i="228" s="1"/>
  <c r="D11" i="217"/>
  <c r="D9" i="217"/>
  <c r="I130" i="228"/>
  <c r="K130" i="228" s="1"/>
  <c r="D11" i="216"/>
  <c r="D9" i="216"/>
  <c r="K25" i="216"/>
  <c r="I113" i="228"/>
  <c r="K113" i="228" s="1"/>
  <c r="D9" i="486"/>
  <c r="D11" i="486"/>
  <c r="K46" i="504"/>
  <c r="I121" i="228"/>
  <c r="K121" i="228" s="1"/>
  <c r="D9" i="495"/>
  <c r="D11" i="495"/>
  <c r="K42" i="439"/>
  <c r="K46" i="487"/>
  <c r="K42" i="407"/>
  <c r="K42" i="469"/>
  <c r="K42" i="446"/>
  <c r="K40" i="442"/>
  <c r="K42" i="470"/>
  <c r="K26" i="471"/>
  <c r="K40" i="471"/>
  <c r="K42" i="445"/>
  <c r="K35" i="504"/>
  <c r="K42" i="503"/>
  <c r="K42" i="414"/>
  <c r="D11" i="471"/>
  <c r="K46" i="497"/>
  <c r="K17" i="503"/>
  <c r="K42" i="413"/>
  <c r="K26" i="503"/>
  <c r="K46" i="495"/>
  <c r="K40" i="472"/>
  <c r="K44" i="503"/>
  <c r="D9" i="497"/>
  <c r="K19" i="503"/>
  <c r="D9" i="489"/>
  <c r="K18" i="503"/>
  <c r="K42" i="438"/>
  <c r="K42" i="437"/>
  <c r="K46" i="489"/>
  <c r="K26" i="472"/>
  <c r="K46" i="488"/>
  <c r="K35" i="487"/>
  <c r="K35" i="489"/>
  <c r="D11" i="489"/>
  <c r="K35" i="497"/>
  <c r="D11" i="487"/>
  <c r="K35" i="495"/>
  <c r="K46" i="486"/>
  <c r="K35" i="486"/>
  <c r="K21" i="503"/>
  <c r="K43" i="503"/>
  <c r="K40" i="503"/>
  <c r="K41" i="503"/>
  <c r="K22" i="503"/>
  <c r="K27" i="503"/>
  <c r="D9" i="487"/>
  <c r="K35" i="488"/>
  <c r="K16" i="503"/>
  <c r="D7" i="503"/>
  <c r="I129" i="228" s="1"/>
  <c r="D11" i="497"/>
  <c r="D9" i="488"/>
  <c r="D11" i="488"/>
  <c r="D9" i="471"/>
  <c r="K41" i="502"/>
  <c r="K24" i="502"/>
  <c r="K44" i="502"/>
  <c r="K42" i="416"/>
  <c r="K27" i="502"/>
  <c r="K42" i="415"/>
  <c r="K40" i="409"/>
  <c r="K40" i="410"/>
  <c r="K40" i="441"/>
  <c r="K42" i="447"/>
  <c r="K17" i="502"/>
  <c r="K22" i="502"/>
  <c r="K20" i="502"/>
  <c r="K19" i="502"/>
  <c r="K23" i="502"/>
  <c r="K18" i="502"/>
  <c r="K16" i="502"/>
  <c r="D7" i="502"/>
  <c r="I128" i="228" s="1"/>
  <c r="K21" i="502"/>
  <c r="K25" i="502"/>
  <c r="K26" i="502"/>
  <c r="K43" i="502"/>
  <c r="K42" i="502"/>
  <c r="H72" i="107"/>
  <c r="K48" i="498" l="1"/>
  <c r="K48" i="496"/>
  <c r="K39" i="217"/>
  <c r="L130" i="228"/>
  <c r="H71" i="250" s="1"/>
  <c r="K39" i="384"/>
  <c r="K38" i="216"/>
  <c r="K48" i="487"/>
  <c r="K48" i="504"/>
  <c r="K42" i="471"/>
  <c r="D9" i="503"/>
  <c r="K48" i="489"/>
  <c r="D11" i="503"/>
  <c r="K46" i="503"/>
  <c r="K48" i="486"/>
  <c r="K48" i="495"/>
  <c r="K42" i="472"/>
  <c r="K48" i="488"/>
  <c r="K48" i="497"/>
  <c r="D9" i="502"/>
  <c r="K35" i="503"/>
  <c r="K46" i="502"/>
  <c r="D11" i="502"/>
  <c r="K35" i="502"/>
  <c r="J147" i="1"/>
  <c r="K147" i="1" s="1"/>
  <c r="H123" i="107"/>
  <c r="K48" i="503" l="1"/>
  <c r="K48" i="502"/>
  <c r="J21" i="206"/>
  <c r="J30" i="206" l="1"/>
  <c r="J43" i="206" l="1"/>
  <c r="D6" i="206"/>
  <c r="H109" i="228" s="1"/>
  <c r="J109" i="228" s="1"/>
  <c r="D7" i="206" l="1"/>
  <c r="K38" i="206"/>
  <c r="K36" i="206"/>
  <c r="K39" i="206"/>
  <c r="K35" i="206"/>
  <c r="K24" i="206"/>
  <c r="K19" i="206"/>
  <c r="K18" i="206"/>
  <c r="K37" i="206"/>
  <c r="K21" i="206"/>
  <c r="K25" i="206"/>
  <c r="K16" i="206"/>
  <c r="K23" i="206"/>
  <c r="K27" i="206"/>
  <c r="K26" i="206"/>
  <c r="K20" i="206"/>
  <c r="K22" i="206"/>
  <c r="K17" i="206"/>
  <c r="K41" i="206" l="1"/>
  <c r="K30" i="206"/>
  <c r="I109" i="228"/>
  <c r="K109" i="228" s="1"/>
  <c r="D9" i="206"/>
  <c r="D11" i="206"/>
  <c r="K43" i="206" l="1"/>
  <c r="L109" i="228"/>
  <c r="M6" i="228" l="1"/>
  <c r="H59" i="250"/>
  <c r="I4" i="25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9E604D7-A375-4F3E-BD0F-770FDCA7217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491AABD-C09B-4921-8C90-003AE17E5F9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26DEF38-D01C-4F75-B2BA-919330CAA31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9897B80-B2C8-4DB8-B0D5-FCA812486E8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2B92AF6-A477-4B93-AEBA-E786C0E53B1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7E83678-1EBF-41C3-B3AB-149CBB9F971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ED38E99-12B1-4F64-9FA8-DC33D399D67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7622E9C-193A-4282-B244-DFB1F50EDEC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F1BF27B-04FC-4B12-9F47-018D9398D95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00269E4-3A19-4ABB-8177-FD139FAB63C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A7A51B8-3788-4964-85DB-56BB4FFCB78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799BCB8-0394-4598-BE11-ACB99331385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10C49EA-B216-4BDE-B0C4-BFCDE4B6E88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EAA437B-721A-4408-A6CF-DE8875D94E2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1EE3A17-4D07-4B42-944F-B16F5D0E670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6C19B00-2B07-490B-BA22-262EE04C146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821B178-9DDD-4FCE-96A1-71DF9F01EB6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CB04719-A9A3-461E-B931-5CE6ABA3F09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F1CC485-6488-4AEA-A81A-F6B5E8EF076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24A2B17-4086-4236-BDD1-A701A17A04E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B0A1C57-CBC1-4114-8480-B7578AEC754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F0BBD09-F76E-4D4E-A9CB-1D18AF6B755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39506D6-63A6-4A0A-99CD-2CBE78C3E96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3F4709C-5DA3-4DD5-AF94-0C87405849B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F6A0329-21BD-4BF3-BF30-3E3D9219CFB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6FAD281-798E-4084-B35C-B6699EB2A91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CA4CE09-4A4C-4301-AF46-E7BE529C42D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C3F4227-427A-47C4-A917-5167CBC1F4B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97E030F-C19E-4E44-95B4-81015FFC4CB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D84D9E2-0072-4093-94C4-7D6C964A5FC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CA2844F0-0A76-4CA0-8CC6-4D36C340C0D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D3574C8-FA43-41DF-89CE-46A93589E86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AF27462-3800-469D-A5C1-C5DC5FAEB94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0D499C7-58E3-4368-AD99-F7E7B9FEDDA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B1D1819-3CF9-48ED-80E8-E4FB835A93C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8FDBDD8-37C6-490C-B9FA-1A07B373D06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9E96BE0-66D9-46B1-9FC0-F57063A134E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9B9E7CD-9D54-4487-88B8-8ECE1004091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44EF619-A3BB-4FA8-93E0-E187DA47B65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2C6C56A-F578-44D0-B5DF-849F5C90DF5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344EDEB-737E-467D-9EAC-F3237849047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1C963B7-D412-4AD0-B01F-4690E39EED1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DFFDC56-E570-42FD-911E-AD126FB2CE5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8D09C61-DBBF-44D4-A326-B64A6635AD6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BC0325B-C612-46B3-BD70-EE4A00F34F1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C237374-9738-421F-B3FF-432B164DCAF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FA5C5C8C-7F8F-439F-A552-DC8ED386707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D9BBEA3-E099-429D-A6A5-999082A0173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C77E03CB-E5C0-46F3-B2EE-6F67E02ADE2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DEF4D3D-20F4-480E-AC15-79C02778D55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5B7E20A-F0C5-4042-99A4-75F3E95AC43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2516715-030B-4FA3-90BD-7C8ABC09DE8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AF915F7-C11A-4AA6-8D28-D6EC13EA114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D4B2C1C-370C-4734-BBB2-DB9840A4EA0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78457DE-1026-4D39-93E1-EE34A40D1D6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114895D-3F3A-4C3D-B562-AA7FF8D2E14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7C798CA-9983-4038-B6AA-A38C1ADAC0C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0F67172-B7A4-426F-8376-4FCE3C75FAC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B53F6F1-0450-4ECB-ADAB-DBFDFCCB5F9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237F352-200F-4097-8C0E-A72FCB239F3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6CD3D42-0239-48F7-958B-98BF6143AF5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B124415-E3A3-41AA-8CC5-79ECFFF98D1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BB04118-3035-4AD9-8154-2489E37A5F7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95DE27E-BE16-49AD-A2A4-7BCA0986638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E155B65-EBA7-4C8B-BD66-9B93A7F860A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5336165-E857-4D0C-B184-BCB057FFBAE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3AD16A4-6A23-4A7F-ABE9-834A55B4954B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E2E6AE5-1BD2-4478-A5AD-EDBD7E0E3E9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E52131A-FBE8-4F2A-8CD1-CE3A99D0B6B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3F2BB04-D3E7-4211-8C45-87EAD54BB55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0574D37-B497-49A8-8F45-A27E3132C13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3E31D33-62ED-4BA0-843C-2BA6B49FCD9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EB025E9-418D-4CE5-980D-E1F24CA905D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957A102-1EC9-4722-BD9F-6A7EB879C99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16492F4-8B41-405F-8D66-70762437D85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52FEE18-1FB7-4709-9AB2-EF5F6386A2D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ACD526A-D57A-4DA5-85BC-589934986F9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F77F2CF-B5E1-4A78-847A-2C72991B4F3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C12DC1E-0269-4884-BE3A-9633090C1F7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E3C8015-11CC-4098-9E20-C92E9945AB4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B9A1318-6B53-4737-93D1-E2104797B77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36A1626-0ACE-4CE1-9B87-7A8A3698401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CEB31088-5C69-442F-BF20-F4D1059D35F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F11EC48-C009-4875-AC4C-EF6BC8984A2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E3E578B-93E4-46FF-9751-E11FEDA5B72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DCE0A95-166B-47BD-8500-13FE6AC5136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8984E4B-5F02-4838-942F-428178B9410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ADD1084-4C3C-4100-B22D-F86505B629C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D959C2F-09C0-44D9-B3E6-DF3D94E25E3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5F3E920-DD37-47CC-9DBE-C12C525AFA5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21725B7-CFC3-472E-8361-2F94D22B44A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D7CDD20-40AC-4C86-8D0C-DB83B8FA529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DCBB8CC-B9BC-4143-B3FD-32D32FB6AD0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ED3E4DB-F3B4-43F1-8547-E2C80249B15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1951DAB-9520-4458-AC34-DAC56B62115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9FE454C1-33A7-472C-9602-545CF3540AB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F39EF816-68C7-4CD0-BF44-B4175553AF9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107C068-1E52-41CA-9C79-FD97F9C2876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502DD67-D26E-421F-8711-2EA0AF61046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C43C26A5-3B84-4E30-96AF-D8041EC7CA1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F41A018-51D2-4DF3-860E-4B27275DCAB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3184099-86FB-49DF-878E-352AF2681CC5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D988CA7-5BB7-45F5-8F68-5269F083AC7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F6DB14F-DC50-414E-AA7F-008BD8DC9F88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7D83F2D-ACC0-4DFD-9F60-EFEE39DFC87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76E27A4-47F8-414D-B194-91371B60744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8D2A478-7B96-4221-915D-824A5AECC49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DD0DAEC-7144-4240-B2A6-CC543E5ECA0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2062C90-7BC9-4FBB-9FBB-3E6562859B6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106A3AD-E4E1-4021-B008-7488416D68C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A2AAB01-0D10-451C-910C-D8AA731A710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C131188-AC9B-4FAB-AFDD-346DD437541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6E1E906-65A1-4AD1-8E5C-479A3AC8B98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7620516-2F10-4674-9596-72522B7F21F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3AC887A-18DE-409F-A13A-46FFC14E087C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E207ED0-6FF1-4191-BB41-9BCF7996DD6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18B4346-FD17-4B15-A407-E5F0547DF7C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DA14F79-8B11-400D-AB7A-7A7E5F2C899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C64A45A1-9E99-4F4C-B3EC-9C0EF9C5B89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A74973E-37EB-4A5D-9003-A8D1A6C295D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C490034-84FC-49FD-8F4F-F33A3E80302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708092DD-6400-442B-BB81-58A3357DBB7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F4992D4-9AE3-452C-9B98-30FAE878EFA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184ECD9-AE16-47F5-9BA3-B761D999D14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6A3CBC2-4210-4C18-AB08-3C9A15C59D2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0E8CDB3-165B-47E5-863B-917CEF5E303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D872768-BF08-49DB-AC74-751C3B88CC0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088428C-9538-4D40-B66F-1B5E30B6282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E74AEE4-5F57-4E5F-9781-74DCA799057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F47D6E1B-6779-445E-A2A2-6D7130DC6AF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FB50BF2-EE97-4C0B-B02A-E4AB6A18E6F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6F8B99F9-D318-4F32-BE2F-879D6A92E5C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8077989-BD70-494C-8756-CDB46C73CFE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6E980B9-48E9-4F03-9BD0-9F2A06C4574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93C1E46-20A4-4D29-A2AE-6C2B616EA9FA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E124EB46-957C-483B-B5CE-2DF052AC26B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456A6CB2-5A94-4F37-B5C7-41006BDA3BD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35906A8-90F3-4F0C-8B31-089FCC85C46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5F94E7BA-A91A-4085-ABFC-139D92F2B290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93BE43B3-DBCE-48E4-A62E-E9EBF3D29CF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83FC091C-1924-4854-8296-0B9E30A79B92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3B6B406F-858B-4A86-99C3-F109D07B51CE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BA3735C2-104B-4EAB-BBE5-237F308B62A3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9DB9B285-6A2F-4C06-9965-963F5B8FD18F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D8F0D1DC-BA07-4C0B-A8EF-40BEE113F7F1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0814B69C-A4E4-424C-8654-67CF5708C77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A72F91B-B33B-463D-92C1-2F871D4A44F7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9E63A618-76A3-4FCE-A117-7B72DFD3292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24050756-22B8-49D4-B360-F0ECC8F60DA6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A25C057D-0752-47B6-9AD3-BC0BFB05D16B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F8C117CF-03AE-451A-B647-7E157DA2C379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96ADD79F-5D65-4C3A-96F7-D4A25AC25A14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Bejanishvili</author>
  </authors>
  <commentList>
    <comment ref="D5" authorId="0" shapeId="0" xr:uid="{11428ACA-8D81-4DF7-BE10-0E01CFA2AA2D}">
      <text>
        <r>
          <rPr>
            <b/>
            <sz val="10"/>
            <color indexed="81"/>
            <rFont val="Tahoma"/>
            <family val="2"/>
          </rPr>
          <t>Estimated Sale Price:</t>
        </r>
        <r>
          <rPr>
            <sz val="10"/>
            <color indexed="81"/>
            <rFont val="Tahoma"/>
            <family val="2"/>
          </rPr>
          <t xml:space="preserve">
Enter estimated price of the dish to calculate your cost margin and estimated profit.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<sst xmlns="http://schemas.openxmlformats.org/spreadsheetml/2006/main" count="6923" uniqueCount="1155">
  <si>
    <t>카테고리
(Category)</t>
  </si>
  <si>
    <t>Standard package
(표준규격)</t>
  </si>
  <si>
    <t>Price/g</t>
  </si>
  <si>
    <t>Note</t>
  </si>
  <si>
    <t>#</t>
  </si>
  <si>
    <t>5kg/1bag</t>
    <phoneticPr fontId="0" type="noConversion"/>
  </si>
  <si>
    <t>50#/1bag</t>
    <phoneticPr fontId="0" type="noConversion"/>
  </si>
  <si>
    <t>Battering Powder Mix (P-Type) [A82256]</t>
  </si>
  <si>
    <t>5#/5bag</t>
  </si>
  <si>
    <t>Batter Mix #8 [A20021]</t>
  </si>
  <si>
    <t>Jerk Barbecue Sauce (Cajun Sauce)</t>
  </si>
  <si>
    <t>2kg/5bag</t>
  </si>
  <si>
    <t>Deri Sauce Mix (P-Type)</t>
  </si>
  <si>
    <t>Hot Spicy Sauce</t>
  </si>
  <si>
    <t>Sweet Soy Sauce</t>
  </si>
  <si>
    <t>Galbi Flavor Sauce</t>
  </si>
  <si>
    <t>2kg/6bag</t>
  </si>
  <si>
    <t>Shin Alltokkbokki Sauce (New Hot Pepper)</t>
  </si>
  <si>
    <t>Hot Galbi Flavor Sauce Mix</t>
  </si>
  <si>
    <t>100pc/20bag</t>
    <phoneticPr fontId="0" type="noConversion"/>
  </si>
  <si>
    <t>Plastic Bag (M)</t>
  </si>
  <si>
    <t xml:space="preserve">Plastics Bag (S) </t>
  </si>
  <si>
    <t>100pc/20bag</t>
  </si>
  <si>
    <t>BBQ Chopstick Logo</t>
  </si>
  <si>
    <t>lb</t>
  </si>
  <si>
    <t>g</t>
  </si>
  <si>
    <t>kg</t>
  </si>
  <si>
    <t>치킨 염지제</t>
  </si>
  <si>
    <t>시크릿 양념소스</t>
  </si>
  <si>
    <t>ea</t>
  </si>
  <si>
    <t>치킨패키지(대)</t>
  </si>
  <si>
    <t>치킨패키지(중)</t>
  </si>
  <si>
    <t>치킨패키지(소)</t>
  </si>
  <si>
    <t>비닐봉투(중)</t>
  </si>
  <si>
    <t>비닐봉투(소)</t>
  </si>
  <si>
    <t>버거패키지</t>
  </si>
  <si>
    <t>치킨트레이(중)</t>
  </si>
  <si>
    <t>치킨트레이(소)</t>
  </si>
  <si>
    <t>비비큐 젓가락</t>
  </si>
  <si>
    <t>비비큐 냅킨</t>
  </si>
  <si>
    <t>홀치킨</t>
  </si>
  <si>
    <t>파티윙</t>
  </si>
  <si>
    <t>1/50#</t>
  </si>
  <si>
    <t>1/40#</t>
  </si>
  <si>
    <t>원료육</t>
  </si>
  <si>
    <t>오일</t>
  </si>
  <si>
    <t>파우더</t>
  </si>
  <si>
    <t>소스</t>
  </si>
  <si>
    <t xml:space="preserve">                              RECIPE COST CALCULATOR</t>
  </si>
  <si>
    <t>ITEM NAME</t>
  </si>
  <si>
    <t>EST. SALE PPRICE</t>
  </si>
  <si>
    <t>NET PROFIT</t>
  </si>
  <si>
    <t>PRIMARY INGREDIENTS</t>
  </si>
  <si>
    <t>Product Name</t>
  </si>
  <si>
    <t>Wheigh (g)</t>
  </si>
  <si>
    <t>Price</t>
  </si>
  <si>
    <t>Input/g</t>
  </si>
  <si>
    <t>Usage(%)</t>
  </si>
  <si>
    <t>Input+
Usage</t>
  </si>
  <si>
    <t>Price(%)/
Portion</t>
  </si>
  <si>
    <t>TOTAL</t>
  </si>
  <si>
    <t>SECONDARY INGREDIENTS</t>
  </si>
  <si>
    <t>TOTAL INGREDIENTS</t>
  </si>
  <si>
    <t>홀 &amp; 윙: 1.3% / 본레스: 1.2%</t>
  </si>
  <si>
    <t>원료육 중량대비 25%</t>
  </si>
  <si>
    <t>원료육 중량대비 10%</t>
  </si>
  <si>
    <t>마늘</t>
  </si>
  <si>
    <t>파</t>
  </si>
  <si>
    <t>양파</t>
  </si>
  <si>
    <t>Green Chili</t>
  </si>
  <si>
    <t>참깨</t>
  </si>
  <si>
    <t>Input 
(g or %)</t>
  </si>
  <si>
    <t>Hot Spicy: 20% / Wings of Fire: 15%</t>
  </si>
  <si>
    <t>Half (M): 650g / Whole L): 1300g</t>
  </si>
  <si>
    <t>5#</t>
  </si>
  <si>
    <t>1#</t>
  </si>
  <si>
    <t>Secret Spicy: 0.5% / Honey Garlic: 19% (소스대비)</t>
  </si>
  <si>
    <t>갈비, 매운갈비, 마라핫 (소스대비)</t>
  </si>
  <si>
    <t>강정 (소스대비)</t>
  </si>
  <si>
    <t>카놀라유</t>
  </si>
  <si>
    <t>Canola Oil</t>
  </si>
  <si>
    <t>소고기 다시다</t>
  </si>
  <si>
    <t>야채</t>
  </si>
  <si>
    <t>G</t>
  </si>
  <si>
    <t>Cooking Oil</t>
  </si>
  <si>
    <t>고추가루</t>
  </si>
  <si>
    <t>고추장</t>
  </si>
  <si>
    <t>Gochujang Hot 17kg</t>
  </si>
  <si>
    <t>17kg</t>
  </si>
  <si>
    <t>Fine Sea Salt(Sempio)</t>
  </si>
  <si>
    <t>5/3kg</t>
  </si>
  <si>
    <t>뉴슈가</t>
  </si>
  <si>
    <t>New Sugar 오뚜기 Korean</t>
  </si>
  <si>
    <t>참기름</t>
  </si>
  <si>
    <t>oz</t>
  </si>
  <si>
    <t>간장</t>
  </si>
  <si>
    <t>Soy Sauce (Maeil 12/1L) Korean</t>
  </si>
  <si>
    <t>L</t>
  </si>
  <si>
    <t>강초</t>
  </si>
  <si>
    <t>concentrated Vinegar(korean)</t>
  </si>
  <si>
    <t>설탕</t>
  </si>
  <si>
    <t>유제품</t>
  </si>
  <si>
    <t>계란</t>
  </si>
  <si>
    <t>원가계산시 달걀 Yield percentage 100%로 결정. 단위는 1ea</t>
  </si>
  <si>
    <t>단위는 1ea</t>
  </si>
  <si>
    <t>1.8L/9</t>
  </si>
  <si>
    <t>Liter</t>
  </si>
  <si>
    <t>12L</t>
  </si>
  <si>
    <t>고추기름</t>
  </si>
  <si>
    <t>80g</t>
  </si>
  <si>
    <t>100g/10</t>
  </si>
  <si>
    <t>일반(6.5%) / BB(0.3%) / 원료육 무게대비(17%)</t>
  </si>
  <si>
    <t>비비</t>
  </si>
  <si>
    <t>Kimchi Base</t>
  </si>
  <si>
    <t>Ingredients</t>
  </si>
  <si>
    <t>김치</t>
  </si>
  <si>
    <t>미원</t>
  </si>
  <si>
    <t>Weight
(%)</t>
  </si>
  <si>
    <t>Usage
(%)</t>
  </si>
  <si>
    <t>-</t>
  </si>
  <si>
    <t>Input
(g)</t>
  </si>
  <si>
    <t>1kg</t>
  </si>
  <si>
    <t>Coleslaw</t>
  </si>
  <si>
    <t>양배추</t>
  </si>
  <si>
    <t>당근</t>
  </si>
  <si>
    <t>물엿</t>
  </si>
  <si>
    <t>마요네즈</t>
  </si>
  <si>
    <t>식초</t>
  </si>
  <si>
    <t>레몬주스</t>
  </si>
  <si>
    <t>1 US fluid ounce of vinegar weighs 28.7 grams.</t>
  </si>
  <si>
    <t>1 US Gallon of Mayonnaise weighs 7.5#.</t>
  </si>
  <si>
    <t>1 US fluid ounce of lemon juice weighs 28.7 grams.</t>
  </si>
  <si>
    <t>Prep</t>
  </si>
  <si>
    <t>콜슬로우</t>
  </si>
  <si>
    <t>5kg</t>
  </si>
  <si>
    <t>콘샐러드</t>
  </si>
  <si>
    <t>치킨무</t>
  </si>
  <si>
    <t>밥</t>
  </si>
  <si>
    <t>Corn Salad</t>
  </si>
  <si>
    <t>Steamed Rice</t>
  </si>
  <si>
    <t>떡볶이 소스</t>
  </si>
  <si>
    <t>김치 베이스 (Kimchi Base)</t>
  </si>
  <si>
    <t>홍피망</t>
  </si>
  <si>
    <t>청피망</t>
  </si>
  <si>
    <t>Red Bell Pepper</t>
  </si>
  <si>
    <t>미림</t>
  </si>
  <si>
    <t>3kg</t>
  </si>
  <si>
    <t>캔에 함유된 액체가 많으므로 yield percentage 50%으로 가정</t>
  </si>
  <si>
    <t>8oz(mirim):272g=16.9oz:x   /  x=574.6g</t>
  </si>
  <si>
    <t>fl.oz</t>
  </si>
  <si>
    <t>콜슬로우 (Coleslaw)</t>
  </si>
  <si>
    <t>콘샐러드 (Corn Salad)</t>
  </si>
  <si>
    <t>물</t>
  </si>
  <si>
    <t>8kg</t>
  </si>
  <si>
    <t>치킨무 (Pickled Radish)</t>
  </si>
  <si>
    <t>밥 (Steamed Rice)</t>
  </si>
  <si>
    <t>Pickled Radish</t>
  </si>
  <si>
    <t>33.4kg</t>
  </si>
  <si>
    <t>Filtered Water</t>
  </si>
  <si>
    <t>소금</t>
  </si>
  <si>
    <t>Black Heavy Weight Plastic Soup Spoon</t>
  </si>
  <si>
    <t>1000/Case</t>
  </si>
  <si>
    <t>Black Heavy Weight Plastic Fork</t>
  </si>
  <si>
    <t>헤비크림</t>
  </si>
  <si>
    <t xml:space="preserve">1 US milliliter of Heavy cream weighs 1.01 grams </t>
  </si>
  <si>
    <t>라면</t>
  </si>
  <si>
    <t>Shin Ramyun</t>
  </si>
  <si>
    <t>16ea</t>
  </si>
  <si>
    <t>냉동식품</t>
  </si>
  <si>
    <t>감자튀김</t>
  </si>
  <si>
    <t>치즈스틱</t>
  </si>
  <si>
    <t>또띠아</t>
  </si>
  <si>
    <t>Tortillas</t>
  </si>
  <si>
    <t>80ea</t>
  </si>
  <si>
    <t>떡볶이 떡</t>
  </si>
  <si>
    <t>오뎅</t>
  </si>
  <si>
    <t>Rice Cakes</t>
  </si>
  <si>
    <t>Fish Cake</t>
  </si>
  <si>
    <t>Mala Hot Sauce</t>
  </si>
  <si>
    <t>데리야끼소스</t>
  </si>
  <si>
    <t>Kikkoman Glaze, Teriyaki</t>
  </si>
  <si>
    <t>햄버거번</t>
  </si>
  <si>
    <t>Brioche Bun</t>
  </si>
  <si>
    <t>72ea</t>
  </si>
  <si>
    <t>스리라차 소스</t>
  </si>
  <si>
    <t>Sriracha Sauce</t>
  </si>
  <si>
    <t>4oz Solo Deli Container</t>
  </si>
  <si>
    <t>4oz Sole Lid for Deli Container</t>
  </si>
  <si>
    <t>125/20</t>
  </si>
  <si>
    <t>2500/Case</t>
  </si>
  <si>
    <t>Solo P200N 2 oz. Translucent Portion Cup Lid</t>
  </si>
  <si>
    <t>스리라차 마요 (Sriracha Mayo)</t>
  </si>
  <si>
    <t>스리라차 마요</t>
  </si>
  <si>
    <t>Sriracha Mayo</t>
  </si>
  <si>
    <t>1. Sauce &amp; Powder</t>
  </si>
  <si>
    <t>BB 파우더 (BB Powder)</t>
  </si>
  <si>
    <t>10kg</t>
  </si>
  <si>
    <t>BB 파우더</t>
  </si>
  <si>
    <t>BB Powder</t>
  </si>
  <si>
    <t>White Chicken: 원료육 중량대비 25%</t>
  </si>
  <si>
    <t>비비윙, 윙스오브파이어 원료육 대비 25%</t>
  </si>
  <si>
    <t>Half (M): 650g / Whole (L): 1300g</t>
  </si>
  <si>
    <t>왁스페이퍼</t>
  </si>
  <si>
    <t>치즐링 파우더</t>
  </si>
  <si>
    <t>#2 마리네이드 파우더</t>
  </si>
  <si>
    <t>비비윙 염지제</t>
  </si>
  <si>
    <t>빠리배터믹스 [A82256]</t>
  </si>
  <si>
    <t>비비윙스 파우더 [A20021]</t>
  </si>
  <si>
    <t>져크바베큐 소스</t>
  </si>
  <si>
    <t>강정 소스</t>
  </si>
  <si>
    <t>허니갈릭 소스</t>
  </si>
  <si>
    <t>갈비 소스</t>
  </si>
  <si>
    <t>마라핫 소스</t>
  </si>
  <si>
    <t>매운양념 소스</t>
  </si>
  <si>
    <t>매운갈비 소스</t>
  </si>
  <si>
    <t>데리 소스</t>
  </si>
  <si>
    <t>bb.q chicken food cost</t>
  </si>
  <si>
    <t>품목명
(Item Name)</t>
  </si>
  <si>
    <t>Unit 
(무게)</t>
  </si>
  <si>
    <t>Price 
($)</t>
  </si>
  <si>
    <t>Usage%
(수율)</t>
  </si>
  <si>
    <t>Whole Chicken</t>
  </si>
  <si>
    <t>Party Wings</t>
  </si>
  <si>
    <t>순살 엉치살</t>
  </si>
  <si>
    <t>Boneless Thigh</t>
  </si>
  <si>
    <t>순살 가슴살</t>
  </si>
  <si>
    <t xml:space="preserve">Boneless Breast </t>
  </si>
  <si>
    <t xml:space="preserve">Boneless Thigh </t>
  </si>
  <si>
    <t>Boneless Breast</t>
  </si>
  <si>
    <t>2. Sides</t>
  </si>
  <si>
    <t>Manufacturer
or
Supplier</t>
  </si>
  <si>
    <t>Food Cost</t>
  </si>
  <si>
    <t xml:space="preserve">윙- S: 8PC(420g) / M: 16PC (840g) / L: 24PC (1260g)]
본레스-S: 8PC(320g) / M: 16PC (640g) / L: 24PC (960g) </t>
  </si>
  <si>
    <t>Soup Stock Anchovy</t>
  </si>
  <si>
    <t>멸치 다시팩</t>
  </si>
  <si>
    <t>치킨스톡</t>
  </si>
  <si>
    <t>굴소스</t>
  </si>
  <si>
    <t>Chicken Stock</t>
  </si>
  <si>
    <t>Water</t>
  </si>
  <si>
    <t>2lb</t>
  </si>
  <si>
    <t>1LB= 453.592g</t>
  </si>
  <si>
    <t>8oz White Foam Food Container</t>
  </si>
  <si>
    <t>1000/case</t>
  </si>
  <si>
    <t>8oz White Foam Lid Food Container</t>
  </si>
  <si>
    <t>오뎅 믹스</t>
  </si>
  <si>
    <t>O-deng Mixed (Wang)</t>
  </si>
  <si>
    <t>Baked Bean</t>
  </si>
  <si>
    <t>Weight (g)</t>
  </si>
  <si>
    <t>오뎅육수 (O-deng Soup Base)</t>
  </si>
  <si>
    <t>라면 사리</t>
  </si>
  <si>
    <t>443.55g</t>
  </si>
  <si>
    <t>58ea/1kg</t>
  </si>
  <si>
    <t>8ea/1pk</t>
  </si>
  <si>
    <t>단위는 ea</t>
  </si>
  <si>
    <t>베이크드 빈</t>
  </si>
  <si>
    <t>Ottogi Ramyonsari (오뚜기)</t>
  </si>
  <si>
    <t>1ea</t>
  </si>
  <si>
    <t>1봉지당 $0.99</t>
  </si>
  <si>
    <t>Quantity 
(g)</t>
  </si>
  <si>
    <t>떡볶이 소스 only</t>
  </si>
  <si>
    <t>떡볶이 소스 믹스</t>
  </si>
  <si>
    <t>Ddeok-Bokki Sauce Mix</t>
  </si>
  <si>
    <t>떡볶이 소스 믹스 (Ddeok-Bokki Sauce Mix)</t>
  </si>
  <si>
    <t>파슬리 가루</t>
  </si>
  <si>
    <t>버터</t>
  </si>
  <si>
    <t>738g</t>
  </si>
  <si>
    <t>페퍼론치노</t>
  </si>
  <si>
    <t>토마토 소스 (Tomato Sauce)</t>
  </si>
  <si>
    <t>알프레도 소스 (Alfredo Sauce)</t>
  </si>
  <si>
    <t>옐로우 배터믹스 [Battering Powder Mix-C]</t>
  </si>
  <si>
    <t>3kg/4bag</t>
  </si>
  <si>
    <t>Gochujang</t>
  </si>
  <si>
    <t>Ketchup</t>
  </si>
  <si>
    <t>자소만 소스</t>
  </si>
  <si>
    <t>Jasoman Sauce</t>
  </si>
  <si>
    <t>939g</t>
  </si>
  <si>
    <t>Bowery Farming Spring Mix Salad Blend,</t>
  </si>
  <si>
    <t>불닭소스</t>
  </si>
  <si>
    <t>4.Salad Dressing</t>
  </si>
  <si>
    <t>유자소스</t>
  </si>
  <si>
    <t>머스타드 소스</t>
  </si>
  <si>
    <t>5L</t>
    <phoneticPr fontId="6" type="noConversion"/>
  </si>
  <si>
    <t>g</t>
    <phoneticPr fontId="6" type="noConversion"/>
  </si>
  <si>
    <t>24oz</t>
    <phoneticPr fontId="6" type="noConversion"/>
  </si>
  <si>
    <t>oz</t>
    <phoneticPr fontId="6" type="noConversion"/>
  </si>
  <si>
    <t>7.3oz</t>
    <phoneticPr fontId="6" type="noConversion"/>
  </si>
  <si>
    <t>lb</t>
    <phoneticPr fontId="6" type="noConversion"/>
  </si>
  <si>
    <t>1lb</t>
  </si>
  <si>
    <t>770g</t>
    <phoneticPr fontId="6" type="noConversion"/>
  </si>
  <si>
    <t>16oz</t>
    <phoneticPr fontId="6" type="noConversion"/>
  </si>
  <si>
    <t>소이 갈릭 참깨 소스</t>
  </si>
  <si>
    <t xml:space="preserve">ORGANIC White Wine Vinegar </t>
  </si>
  <si>
    <t>Ken's Steak House Honey Mustard</t>
  </si>
  <si>
    <t>Kosher Certified Whole Grain Old Style Mustard</t>
  </si>
  <si>
    <t>Fresh Premium Grape Tomatoes</t>
  </si>
  <si>
    <t>Damtuh Honey Citron Tea</t>
  </si>
  <si>
    <t>Marketside Organic Baby Arugula</t>
  </si>
  <si>
    <t>Marketside Premium Romaine Salad Blend</t>
  </si>
  <si>
    <t>Chinese Wide Vermicelli</t>
  </si>
  <si>
    <t>300g</t>
  </si>
  <si>
    <t>오이피클</t>
  </si>
  <si>
    <t>Pickled Cucumber</t>
  </si>
  <si>
    <t>상추</t>
  </si>
  <si>
    <t>16oz/ box</t>
    <phoneticPr fontId="36" type="noConversion"/>
  </si>
  <si>
    <t>나쵸</t>
  </si>
  <si>
    <t>Tostitos Original Restaurant Style Tortilla Chips</t>
  </si>
  <si>
    <t>사워크림</t>
  </si>
  <si>
    <t>Sour Cream</t>
  </si>
  <si>
    <t>Pickled Jalape Nacho Slices</t>
  </si>
  <si>
    <t>과카몰리</t>
  </si>
  <si>
    <t>12oz/1can</t>
  </si>
  <si>
    <t>17oz/1bag</t>
  </si>
  <si>
    <t>1can(340g)에 7servings(210g))(1serving(30g) x 7)</t>
  </si>
  <si>
    <t>적상추</t>
  </si>
  <si>
    <t>Red Leaf Lettuce</t>
  </si>
  <si>
    <t>베이컨</t>
  </si>
  <si>
    <t>Bacon</t>
  </si>
  <si>
    <t>할라피뇨 통조림(슬라이스)</t>
  </si>
  <si>
    <t>우유</t>
  </si>
  <si>
    <t>Milk</t>
  </si>
  <si>
    <r>
      <rPr>
        <b/>
        <sz val="15"/>
        <rFont val="Times New Roman"/>
        <family val="1"/>
      </rPr>
      <t>보고용</t>
    </r>
  </si>
  <si>
    <r>
      <t>*</t>
    </r>
    <r>
      <rPr>
        <sz val="11"/>
        <color theme="1"/>
        <rFont val="맑은 고딕"/>
        <family val="2"/>
      </rPr>
      <t>원가계산시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원료육</t>
    </r>
    <r>
      <rPr>
        <sz val="11"/>
        <color theme="1"/>
        <rFont val="Arial"/>
        <family val="2"/>
      </rPr>
      <t xml:space="preserve"> Maximum</t>
    </r>
    <r>
      <rPr>
        <sz val="11"/>
        <color theme="1"/>
        <rFont val="맑은 고딕"/>
        <family val="2"/>
      </rPr>
      <t>것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사용함</t>
    </r>
    <r>
      <rPr>
        <sz val="11"/>
        <color theme="1"/>
        <rFont val="Arial"/>
        <family val="2"/>
      </rPr>
      <t>.</t>
    </r>
  </si>
  <si>
    <r>
      <rPr>
        <sz val="11"/>
        <color theme="1"/>
        <rFont val="맑은 고딕"/>
        <family val="2"/>
      </rPr>
      <t>샐러드</t>
    </r>
  </si>
  <si>
    <r>
      <rPr>
        <sz val="11"/>
        <color theme="1"/>
        <rFont val="맑은 고딕"/>
        <family val="2"/>
      </rPr>
      <t>샐러드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믹스</t>
    </r>
  </si>
  <si>
    <r>
      <rPr>
        <sz val="11"/>
        <color theme="1"/>
        <rFont val="맑은 고딕"/>
        <family val="2"/>
      </rPr>
      <t>로메인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상추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믹스</t>
    </r>
  </si>
  <si>
    <r>
      <rPr>
        <sz val="11"/>
        <color theme="1"/>
        <rFont val="맑은 고딕"/>
        <family val="2"/>
      </rPr>
      <t>루꼴라</t>
    </r>
  </si>
  <si>
    <r>
      <rPr>
        <sz val="11"/>
        <color theme="1"/>
        <rFont val="맑은 고딕"/>
        <family val="2"/>
      </rPr>
      <t>오이</t>
    </r>
  </si>
  <si>
    <r>
      <rPr>
        <sz val="11"/>
        <color theme="1"/>
        <rFont val="맑은 고딕"/>
        <family val="2"/>
      </rPr>
      <t>방울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토마토</t>
    </r>
  </si>
  <si>
    <r>
      <rPr>
        <sz val="11"/>
        <color theme="1"/>
        <rFont val="맑은 고딕"/>
        <family val="2"/>
      </rPr>
      <t>유자티</t>
    </r>
  </si>
  <si>
    <r>
      <rPr>
        <sz val="11"/>
        <color theme="1"/>
        <rFont val="맑은 고딕"/>
        <family val="2"/>
      </rPr>
      <t>화이트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와인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비네거</t>
    </r>
  </si>
  <si>
    <r>
      <rPr>
        <sz val="11"/>
        <color theme="1"/>
        <rFont val="맑은 고딕"/>
        <family val="2"/>
      </rPr>
      <t>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그레인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머스타드</t>
    </r>
  </si>
  <si>
    <r>
      <rPr>
        <sz val="11"/>
        <color theme="1"/>
        <rFont val="맑은 고딕"/>
        <family val="2"/>
      </rPr>
      <t>허니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머스타드</t>
    </r>
  </si>
  <si>
    <r>
      <rPr>
        <sz val="11"/>
        <color theme="1"/>
        <rFont val="맑은 고딕"/>
        <family val="2"/>
      </rPr>
      <t>부재료</t>
    </r>
  </si>
  <si>
    <r>
      <rPr>
        <sz val="11"/>
        <color theme="1"/>
        <rFont val="맑은 고딕"/>
        <family val="2"/>
      </rPr>
      <t>넓적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</rPr>
      <t>당면</t>
    </r>
  </si>
  <si>
    <r>
      <rPr>
        <sz val="10"/>
        <color theme="1"/>
        <rFont val="Arial Unicode MS"/>
        <family val="2"/>
        <charset val="129"/>
      </rPr>
      <t>물에</t>
    </r>
    <r>
      <rPr>
        <sz val="10"/>
        <color theme="1"/>
        <rFont val="ari"/>
        <family val="2"/>
      </rPr>
      <t xml:space="preserve"> </t>
    </r>
    <r>
      <rPr>
        <sz val="10"/>
        <color theme="1"/>
        <rFont val="Arial Unicode MS"/>
        <family val="2"/>
        <charset val="129"/>
      </rPr>
      <t>불렸을</t>
    </r>
    <r>
      <rPr>
        <sz val="10"/>
        <color theme="1"/>
        <rFont val="ari"/>
        <family val="2"/>
      </rPr>
      <t xml:space="preserve"> </t>
    </r>
    <r>
      <rPr>
        <sz val="10"/>
        <color theme="1"/>
        <rFont val="Arial Unicode MS"/>
        <family val="2"/>
        <charset val="129"/>
      </rPr>
      <t>때</t>
    </r>
    <r>
      <rPr>
        <sz val="10"/>
        <color theme="1"/>
        <rFont val="ari"/>
        <family val="2"/>
      </rPr>
      <t xml:space="preserve"> </t>
    </r>
    <r>
      <rPr>
        <sz val="10"/>
        <color theme="1"/>
        <rFont val="Arial Unicode MS"/>
        <family val="2"/>
        <charset val="129"/>
      </rPr>
      <t>무게증가율</t>
    </r>
    <r>
      <rPr>
        <sz val="10"/>
        <color theme="1"/>
        <rFont val="ari"/>
        <family val="2"/>
      </rPr>
      <t xml:space="preserve"> : 6</t>
    </r>
    <r>
      <rPr>
        <sz val="10"/>
        <color theme="1"/>
        <rFont val="Arial Unicode MS"/>
        <family val="2"/>
        <charset val="129"/>
      </rPr>
      <t>배</t>
    </r>
    <phoneticPr fontId="36" type="noConversion"/>
  </si>
  <si>
    <t>저크 시즈닝</t>
  </si>
  <si>
    <t>Jerk Seasoning</t>
  </si>
  <si>
    <t>200pc/1box</t>
  </si>
  <si>
    <t>종이백 (S,M)</t>
  </si>
  <si>
    <t>종이백 (L)</t>
  </si>
  <si>
    <r>
      <t xml:space="preserve">2oz </t>
    </r>
    <r>
      <rPr>
        <sz val="10"/>
        <color theme="1"/>
        <rFont val="맑은 고딕"/>
        <family val="2"/>
      </rPr>
      <t>컨테이너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뚜껑</t>
    </r>
  </si>
  <si>
    <r>
      <t xml:space="preserve">4oz </t>
    </r>
    <r>
      <rPr>
        <sz val="10"/>
        <color theme="1"/>
        <rFont val="맑은 고딕"/>
        <family val="2"/>
      </rPr>
      <t>컨테이너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용기</t>
    </r>
  </si>
  <si>
    <r>
      <t xml:space="preserve">4oz </t>
    </r>
    <r>
      <rPr>
        <sz val="10"/>
        <color theme="1"/>
        <rFont val="맑은 고딕"/>
        <family val="2"/>
      </rPr>
      <t>컨테이너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뚜껑</t>
    </r>
  </si>
  <si>
    <r>
      <rPr>
        <sz val="10"/>
        <color theme="1"/>
        <rFont val="맑은 고딕"/>
        <family val="2"/>
      </rPr>
      <t>일회용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숟가락</t>
    </r>
  </si>
  <si>
    <r>
      <rPr>
        <sz val="10"/>
        <color theme="1"/>
        <rFont val="맑은 고딕"/>
        <family val="2"/>
      </rPr>
      <t>일회용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포크</t>
    </r>
  </si>
  <si>
    <r>
      <t xml:space="preserve">8oz </t>
    </r>
    <r>
      <rPr>
        <sz val="10"/>
        <color theme="1"/>
        <rFont val="맑은 고딕"/>
        <family val="2"/>
      </rPr>
      <t>컨테이너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용기</t>
    </r>
  </si>
  <si>
    <r>
      <t xml:space="preserve">8oz </t>
    </r>
    <r>
      <rPr>
        <sz val="10"/>
        <color theme="1"/>
        <rFont val="맑은 고딕"/>
        <family val="2"/>
      </rPr>
      <t>컨테이너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</rPr>
      <t>뚜껑</t>
    </r>
  </si>
  <si>
    <t>kg</t>
    <phoneticPr fontId="36" type="noConversion"/>
  </si>
  <si>
    <t>#</t>
    <phoneticPr fontId="36" type="noConversion"/>
  </si>
  <si>
    <t>25#</t>
    <phoneticPr fontId="36" type="noConversion"/>
  </si>
  <si>
    <t>oz</t>
    <phoneticPr fontId="36" type="noConversion"/>
  </si>
  <si>
    <t>Grain Rice (Rice Golden)</t>
    <phoneticPr fontId="36" type="noConversion"/>
  </si>
  <si>
    <t>4/1Gal</t>
    <phoneticPr fontId="36" type="noConversion"/>
  </si>
  <si>
    <t>G</t>
    <phoneticPr fontId="36" type="noConversion"/>
  </si>
  <si>
    <t>야채믹스</t>
    <phoneticPr fontId="36" type="noConversion"/>
  </si>
  <si>
    <t>Vegetable Mix</t>
    <phoneticPr fontId="36" type="noConversion"/>
  </si>
  <si>
    <t>12ea/2.5#</t>
    <phoneticPr fontId="36" type="noConversion"/>
  </si>
  <si>
    <t>콜슬로우 야채 믹스</t>
    <phoneticPr fontId="36" type="noConversion"/>
  </si>
  <si>
    <t>Salad Mix Cole Slaw</t>
    <phoneticPr fontId="36" type="noConversion"/>
  </si>
  <si>
    <t>콜슬로우 드레싱</t>
    <phoneticPr fontId="36" type="noConversion"/>
  </si>
  <si>
    <t>Coleslaw Dressing</t>
    <phoneticPr fontId="36" type="noConversion"/>
  </si>
  <si>
    <t>L</t>
    <phoneticPr fontId="36" type="noConversion"/>
  </si>
  <si>
    <t>9/64fl.oz</t>
    <phoneticPr fontId="36" type="noConversion"/>
  </si>
  <si>
    <t>fl.oz</t>
    <phoneticPr fontId="36" type="noConversion"/>
  </si>
  <si>
    <t>20/12x60g</t>
    <phoneticPr fontId="36" type="noConversion"/>
  </si>
  <si>
    <t>g</t>
    <phoneticPr fontId="36" type="noConversion"/>
  </si>
  <si>
    <t>4/6#</t>
    <phoneticPr fontId="36" type="noConversion"/>
  </si>
  <si>
    <t>치킨스톡</t>
    <phoneticPr fontId="36" type="noConversion"/>
  </si>
  <si>
    <t>4/24oz</t>
    <phoneticPr fontId="36" type="noConversion"/>
  </si>
  <si>
    <t>볶음밥</t>
    <phoneticPr fontId="36" type="noConversion"/>
  </si>
  <si>
    <t>Fried Rice</t>
    <phoneticPr fontId="36" type="noConversion"/>
  </si>
  <si>
    <t>볶음밥 (Fried Rice)</t>
    <phoneticPr fontId="36" type="noConversion"/>
  </si>
  <si>
    <t>4kg</t>
    <phoneticPr fontId="36" type="noConversion"/>
  </si>
  <si>
    <r>
      <rPr>
        <sz val="10"/>
        <color theme="1"/>
        <rFont val="Arial Unicode MS"/>
        <family val="2"/>
        <charset val="129"/>
      </rPr>
      <t xml:space="preserve">콤보용 : </t>
    </r>
    <r>
      <rPr>
        <sz val="10"/>
        <color theme="1"/>
        <rFont val="Arial"/>
        <family val="2"/>
      </rPr>
      <t xml:space="preserve">200g / </t>
    </r>
    <r>
      <rPr>
        <sz val="10"/>
        <color theme="1"/>
        <rFont val="Arial Unicode MS"/>
        <family val="2"/>
        <charset val="129"/>
      </rPr>
      <t>식사용 400</t>
    </r>
    <r>
      <rPr>
        <sz val="10"/>
        <color theme="1"/>
        <rFont val="Arial"/>
        <family val="2"/>
      </rPr>
      <t>g</t>
    </r>
    <phoneticPr fontId="36" type="noConversion"/>
  </si>
  <si>
    <t>Coleslaw</t>
    <phoneticPr fontId="36" type="noConversion"/>
  </si>
  <si>
    <r>
      <rPr>
        <sz val="10"/>
        <rFont val="맑은 고딕"/>
        <family val="3"/>
        <charset val="129"/>
      </rPr>
      <t>#2 골든 오리지널 순살(</t>
    </r>
    <r>
      <rPr>
        <sz val="10"/>
        <rFont val="Arial"/>
        <family val="3"/>
      </rPr>
      <t>Fried)(8pcs)</t>
    </r>
    <phoneticPr fontId="36" type="noConversion"/>
  </si>
  <si>
    <t>#2 Golden Original BNLS (Fried)(8pcs)</t>
    <phoneticPr fontId="36" type="noConversion"/>
  </si>
  <si>
    <t>8ea</t>
    <phoneticPr fontId="36" type="noConversion"/>
  </si>
  <si>
    <t>토마토 샐러드</t>
    <phoneticPr fontId="36" type="noConversion"/>
  </si>
  <si>
    <t>Tomato Salad</t>
    <phoneticPr fontId="36" type="noConversion"/>
  </si>
  <si>
    <t>ea</t>
    <phoneticPr fontId="36" type="noConversion"/>
  </si>
  <si>
    <t>929g</t>
    <phoneticPr fontId="36" type="noConversion"/>
  </si>
  <si>
    <t>Ddeok-Bokki</t>
    <phoneticPr fontId="36" type="noConversion"/>
  </si>
  <si>
    <t>Rose Ddeok-Bokki</t>
    <phoneticPr fontId="36" type="noConversion"/>
  </si>
  <si>
    <t>600g/12</t>
    <phoneticPr fontId="36" type="noConversion"/>
  </si>
  <si>
    <t>g</t>
    <phoneticPr fontId="36" type="noConversion"/>
  </si>
  <si>
    <t>Party Wings IQF</t>
    <phoneticPr fontId="36" type="noConversion"/>
  </si>
  <si>
    <t>2/5#</t>
    <phoneticPr fontId="36" type="noConversion"/>
  </si>
  <si>
    <t>6/5#</t>
    <phoneticPr fontId="36" type="noConversion"/>
  </si>
  <si>
    <t>72/6.5oz</t>
    <phoneticPr fontId="36" type="noConversion"/>
  </si>
  <si>
    <r>
      <rPr>
        <b/>
        <sz val="10"/>
        <color theme="1"/>
        <rFont val="맑은 고딕"/>
        <family val="3"/>
        <charset val="129"/>
      </rPr>
      <t>홀치킨</t>
    </r>
    <r>
      <rPr>
        <b/>
        <sz val="10"/>
        <color theme="1"/>
        <rFont val="Arial"/>
        <family val="2"/>
      </rPr>
      <t>_</t>
    </r>
    <r>
      <rPr>
        <b/>
        <sz val="10"/>
        <color theme="1"/>
        <rFont val="Arial Unicode MS"/>
        <family val="2"/>
        <charset val="129"/>
      </rPr>
      <t>시스코 7월 가격</t>
    </r>
    <phoneticPr fontId="36" type="noConversion"/>
  </si>
  <si>
    <r>
      <rPr>
        <b/>
        <sz val="10"/>
        <color theme="1"/>
        <rFont val="맑은 고딕"/>
        <family val="3"/>
        <charset val="129"/>
      </rPr>
      <t>파티윙</t>
    </r>
    <r>
      <rPr>
        <b/>
        <sz val="10"/>
        <color theme="1"/>
        <rFont val="Arial"/>
        <family val="2"/>
      </rPr>
      <t>_</t>
    </r>
    <r>
      <rPr>
        <b/>
        <sz val="10"/>
        <color theme="1"/>
        <rFont val="Arial Unicode MS"/>
        <family val="2"/>
        <charset val="129"/>
      </rPr>
      <t>시스코</t>
    </r>
    <r>
      <rPr>
        <b/>
        <sz val="10"/>
        <color theme="1"/>
        <rFont val="Arial"/>
        <family val="2"/>
      </rPr>
      <t xml:space="preserve"> 7</t>
    </r>
    <r>
      <rPr>
        <b/>
        <sz val="10"/>
        <color theme="1"/>
        <rFont val="Arial Unicode MS"/>
        <family val="2"/>
        <charset val="129"/>
      </rPr>
      <t>월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Arial Unicode MS"/>
        <family val="2"/>
        <charset val="129"/>
      </rPr>
      <t>가격</t>
    </r>
    <phoneticPr fontId="36" type="noConversion"/>
  </si>
  <si>
    <r>
      <rPr>
        <b/>
        <sz val="10"/>
        <color theme="1"/>
        <rFont val="맑은 고딕"/>
        <family val="3"/>
        <charset val="129"/>
      </rPr>
      <t>순살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엉치살</t>
    </r>
    <r>
      <rPr>
        <b/>
        <sz val="10"/>
        <color theme="1"/>
        <rFont val="Arial"/>
        <family val="2"/>
      </rPr>
      <t>_</t>
    </r>
    <r>
      <rPr>
        <b/>
        <sz val="10"/>
        <color theme="1"/>
        <rFont val="Arial Unicode MS"/>
        <family val="2"/>
        <charset val="129"/>
      </rPr>
      <t>시스코</t>
    </r>
    <r>
      <rPr>
        <b/>
        <sz val="10"/>
        <color theme="1"/>
        <rFont val="Arial"/>
        <family val="2"/>
      </rPr>
      <t xml:space="preserve"> 7</t>
    </r>
    <r>
      <rPr>
        <b/>
        <sz val="10"/>
        <color theme="1"/>
        <rFont val="Arial Unicode MS"/>
        <family val="2"/>
        <charset val="129"/>
      </rPr>
      <t>월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Arial Unicode MS"/>
        <family val="2"/>
        <charset val="129"/>
      </rPr>
      <t>가격</t>
    </r>
    <phoneticPr fontId="36" type="noConversion"/>
  </si>
  <si>
    <r>
      <rPr>
        <b/>
        <sz val="10"/>
        <color theme="1"/>
        <rFont val="맑은 고딕"/>
        <family val="3"/>
        <charset val="129"/>
      </rPr>
      <t>순살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가슴살</t>
    </r>
    <r>
      <rPr>
        <b/>
        <sz val="10"/>
        <color theme="1"/>
        <rFont val="Arial"/>
        <family val="2"/>
      </rPr>
      <t>_</t>
    </r>
    <r>
      <rPr>
        <b/>
        <sz val="10"/>
        <color theme="1"/>
        <rFont val="Arial Unicode MS"/>
        <family val="2"/>
        <charset val="129"/>
      </rPr>
      <t>시스코</t>
    </r>
    <r>
      <rPr>
        <b/>
        <sz val="10"/>
        <color theme="1"/>
        <rFont val="Arial"/>
        <family val="2"/>
      </rPr>
      <t xml:space="preserve"> 7</t>
    </r>
    <r>
      <rPr>
        <b/>
        <sz val="10"/>
        <color theme="1"/>
        <rFont val="Arial Unicode MS"/>
        <family val="2"/>
        <charset val="129"/>
      </rPr>
      <t>월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Arial Unicode MS"/>
        <family val="2"/>
        <charset val="129"/>
      </rPr>
      <t>가격</t>
    </r>
    <phoneticPr fontId="36" type="noConversion"/>
  </si>
  <si>
    <t>FL</t>
    <phoneticPr fontId="36" type="noConversion"/>
  </si>
  <si>
    <t>Bahama
업데이트 전</t>
    <phoneticPr fontId="36" type="noConversion"/>
  </si>
  <si>
    <t>Sort</t>
  </si>
  <si>
    <t>Menu</t>
  </si>
  <si>
    <t>Pcs</t>
  </si>
  <si>
    <t>Sales Price</t>
  </si>
  <si>
    <t>Food 
Cost</t>
    <phoneticPr fontId="36" type="noConversion"/>
  </si>
  <si>
    <t>Wing</t>
    <phoneticPr fontId="36" type="noConversion"/>
  </si>
  <si>
    <t>W.C</t>
  </si>
  <si>
    <t>BNL (Thigh)</t>
    <phoneticPr fontId="36" type="noConversion"/>
  </si>
  <si>
    <t>BNL (Breast)</t>
    <phoneticPr fontId="36" type="noConversion"/>
  </si>
  <si>
    <t>-</t>
    <phoneticPr fontId="36" type="noConversion"/>
  </si>
  <si>
    <t>Half &amp; Half</t>
  </si>
  <si>
    <t>Half &amp; Half Whole Chicken (Secret)</t>
  </si>
  <si>
    <t>Half &amp; Half Whole Chicken (Hot spicy)</t>
  </si>
  <si>
    <t>Wings</t>
  </si>
  <si>
    <t>Golden Original Wings</t>
  </si>
  <si>
    <t>Secret Sauce Wings</t>
  </si>
  <si>
    <t>Hot Spicy Wings</t>
  </si>
  <si>
    <t>Cheesling Wings</t>
  </si>
  <si>
    <t>Gangjeong Wings</t>
  </si>
  <si>
    <t>Caribbean Spice Wings</t>
  </si>
  <si>
    <t>BNLS</t>
  </si>
  <si>
    <t>Side</t>
    <phoneticPr fontId="36" type="noConversion"/>
  </si>
  <si>
    <t>s</t>
    <phoneticPr fontId="36" type="noConversion"/>
  </si>
  <si>
    <t xml:space="preserve"> </t>
    <phoneticPr fontId="36" type="noConversion"/>
  </si>
  <si>
    <r>
      <rPr>
        <sz val="10"/>
        <color theme="1"/>
        <rFont val="맑은 고딕"/>
        <family val="3"/>
        <charset val="129"/>
      </rPr>
      <t>윙</t>
    </r>
    <r>
      <rPr>
        <sz val="10"/>
        <color theme="1"/>
        <rFont val="Arial"/>
        <family val="2"/>
      </rPr>
      <t xml:space="preserve">- S: 8PC(420g) / M: 16PC (840g) / L: 24PC (1260g)]
</t>
    </r>
    <r>
      <rPr>
        <sz val="10"/>
        <color theme="1"/>
        <rFont val="맑은 고딕"/>
        <family val="3"/>
        <charset val="129"/>
      </rPr>
      <t>본레스</t>
    </r>
    <r>
      <rPr>
        <sz val="10"/>
        <color theme="1"/>
        <rFont val="Arial"/>
        <family val="2"/>
      </rPr>
      <t xml:space="preserve">-S: 8PC(320g) / M: 16PC (640g) / L: 24PC (960g) </t>
    </r>
    <phoneticPr fontId="36" type="noConversion"/>
  </si>
  <si>
    <t>French Fries</t>
    <phoneticPr fontId="36" type="noConversion"/>
  </si>
  <si>
    <t>10/1kg</t>
    <phoneticPr fontId="36" type="noConversion"/>
  </si>
  <si>
    <t>** KFC 는 바하마 공식 웹사이트 / Popeyes 는 Gofadis 기준</t>
  </si>
  <si>
    <t>** 카테고리 평균 가격으로 기입</t>
  </si>
  <si>
    <t>구분</t>
  </si>
  <si>
    <t>bb.q</t>
  </si>
  <si>
    <t>KFC</t>
  </si>
  <si>
    <t>bb.q &lt;&gt; KFC</t>
  </si>
  <si>
    <t>Popeyes</t>
  </si>
  <si>
    <t>bb.q &lt;&gt; Popeyes</t>
  </si>
  <si>
    <t>단품 없음 (콤보로만 판매)</t>
  </si>
  <si>
    <t>타브랜드: 소스 상관없이 가격 동일</t>
  </si>
  <si>
    <t>Wing</t>
  </si>
  <si>
    <t>타브랜드: 별도 부위 구분 없음</t>
  </si>
  <si>
    <t>Boneless</t>
  </si>
  <si>
    <t>$7.77~$20.00</t>
  </si>
  <si>
    <t>$9.15~$56.42</t>
  </si>
  <si>
    <t>French Fries</t>
  </si>
  <si>
    <t>타브랜드: Large 사이즈 기준</t>
  </si>
  <si>
    <t>Side Sauce</t>
  </si>
  <si>
    <t>Soda</t>
  </si>
  <si>
    <t>타브랜드: Med 사이즈 기준</t>
  </si>
  <si>
    <t>bb.q 메뉴</t>
  </si>
  <si>
    <t>Price per pcs</t>
  </si>
  <si>
    <t>AVG</t>
  </si>
  <si>
    <t>Chicken</t>
  </si>
  <si>
    <t>(half)</t>
  </si>
  <si>
    <t>(whole)</t>
  </si>
  <si>
    <t>Honey Garlic Wings</t>
  </si>
  <si>
    <t>Soy Garlic Wings</t>
  </si>
  <si>
    <t>Galbi Wings</t>
  </si>
  <si>
    <t>Spicy Galbi Wings</t>
  </si>
  <si>
    <t>Golden Original Boneless</t>
  </si>
  <si>
    <t>Secret Sauce Boneless</t>
  </si>
  <si>
    <t>Hot Spicy Boneless</t>
  </si>
  <si>
    <t>Honey Garlic Boneless</t>
  </si>
  <si>
    <t>Soy Garlic Boneless</t>
  </si>
  <si>
    <t>Cheesling Boneless</t>
  </si>
  <si>
    <t>Gangjeong Boneless</t>
  </si>
  <si>
    <t>Galbi Boneless</t>
  </si>
  <si>
    <t>Spicy Galbi Boneless</t>
  </si>
  <si>
    <t>Caribbean Spice Boneless</t>
  </si>
  <si>
    <t>Combo</t>
  </si>
  <si>
    <t>Food</t>
  </si>
  <si>
    <t>Ddeok-Bokki</t>
  </si>
  <si>
    <t>Rose Ddeok-Bokki</t>
  </si>
  <si>
    <t>Carbonara Ddeok-Bokki</t>
  </si>
  <si>
    <t>Rice Bowl</t>
  </si>
  <si>
    <t>Fried Rice</t>
  </si>
  <si>
    <t>Chicken Fried Rice</t>
  </si>
  <si>
    <t>The Secret Rice Bowl</t>
  </si>
  <si>
    <t>Island Greens Rice Bowl</t>
  </si>
  <si>
    <t>Teriyaki Crunch Rice Bowl</t>
  </si>
  <si>
    <t>Side</t>
  </si>
  <si>
    <t>French Fries (200g)</t>
  </si>
  <si>
    <t>Cheesling Fries</t>
  </si>
  <si>
    <t>Fried Conch</t>
  </si>
  <si>
    <t>Fried Fish (6pcs)</t>
  </si>
  <si>
    <t>Donut Holes</t>
  </si>
  <si>
    <t>Side Sauce(Secret Sauce)</t>
  </si>
  <si>
    <t>Side Sauce(Hot Spicy)</t>
  </si>
  <si>
    <t>Side Sauce(Island Spice)</t>
  </si>
  <si>
    <t>Side Sauce(Gangjeong)</t>
  </si>
  <si>
    <t>Bottle</t>
  </si>
  <si>
    <t>Can</t>
  </si>
  <si>
    <t>KFC Carmichael Rd West (Carmichael Road West Nassau N.P, Bahamas)</t>
  </si>
  <si>
    <t>Pieces</t>
  </si>
  <si>
    <t>8PC CHICKEN ONLY (Original)</t>
  </si>
  <si>
    <t>15PC CHICKEN ONLY (Original)</t>
  </si>
  <si>
    <t>8PC CHICKEN ONLY (Spicy)</t>
  </si>
  <si>
    <t>15PC CHICKEN ONLY (Spicy)</t>
  </si>
  <si>
    <t>Meal Deal Dark (2 pieces chicken: 1 thigh &amp; 1 leg, 1 fries, biscuit, 1 soda)</t>
  </si>
  <si>
    <t>Meal Deal White (2 pieces chicken: 1 Rib &amp; 1 Wing, 1 fries, biscuit, 1 soda)</t>
  </si>
  <si>
    <t>3 Pc Big Box (1 Rib ,1 Thigh &amp; 1 Whole Wing, 1 Fries, Individual Cole Slaw, 22oz drink)</t>
  </si>
  <si>
    <t>6 PC Meal (6 Pc Chicken Meal, 3 individual fries, 3 biscuits)</t>
  </si>
  <si>
    <t>Fries Med</t>
  </si>
  <si>
    <t>Fries Mega</t>
  </si>
  <si>
    <t>Fries Large</t>
  </si>
  <si>
    <t>Bisuit</t>
  </si>
  <si>
    <t>Sauce</t>
  </si>
  <si>
    <t>Sweet &amp; Tangy</t>
  </si>
  <si>
    <t>Honey BBQ</t>
  </si>
  <si>
    <t>Med Soda</t>
  </si>
  <si>
    <t>Small Soda</t>
  </si>
  <si>
    <t>2 Liter Soda</t>
  </si>
  <si>
    <t>픽업 가격</t>
  </si>
  <si>
    <t>https://cdn.tictuk.com/en_db321036-4ef4-da2a-1f9f-0066a1b8c247_menu.html?wru=https%3A%2F%2Ffb.tictuk.com%2F&amp;app=10&amp;isM=load&amp;ft=true&amp;webviewFlow=true&amp;btnClicked=showMenu_db321036-4ef4-da2a-1f9f-0066a1b8c247&amp;chargeText=%F0%9F%92%B5%20VAT&amp;ot=peakup-class&amp;p=293521412951&amp;userConsistentId=1f6f9251-caeb-45c2-9d23-1157532211d9&amp;request=7c921b55650447ae314f7682b1775099&amp;cust=openRest</t>
  </si>
  <si>
    <t>공식 웹사이트</t>
  </si>
  <si>
    <t>https://www.kfcnassau.com/</t>
  </si>
  <si>
    <t>Straw Flower Rd, Nassau, Bahamas</t>
  </si>
  <si>
    <t>2 pcs chicken combo - 2 white meat signature chicken 1 Regular Side, 1 Biscuit, &amp; 1 Regular Drink</t>
  </si>
  <si>
    <t>3 pcs chicken combo - 3 of our signature chicken 1 Regular Side, 1 Biscuit, &amp; 1 Regular Drink</t>
  </si>
  <si>
    <t>4 pcs chicken combo - 4 signature chicken 1 Regular Side, 1 Biscuit, &amp; 1 Regular Drink</t>
  </si>
  <si>
    <t>3 pcs tender combo</t>
  </si>
  <si>
    <t>5 pcs tender combo</t>
  </si>
  <si>
    <t>8 pcs of Chicken or Tender with 1 Lg side, 4 biscuits</t>
  </si>
  <si>
    <t>12 pcs of Chicken or Tender with 2 Lg sides, 6 biscuits</t>
  </si>
  <si>
    <t>16 pcs of Chicken or Tender with 3 Lg sides, 8 biscuits</t>
  </si>
  <si>
    <t>Cajun Fries (Regular)</t>
  </si>
  <si>
    <t>Cajun Fries (Large)</t>
  </si>
  <si>
    <t>Cole Slaw (Regular)</t>
  </si>
  <si>
    <t>Cole Slaw (Large)</t>
  </si>
  <si>
    <t>Red Beans &amp; Rice (Regular)</t>
  </si>
  <si>
    <t>Red Beans &amp; Rice (Large)</t>
  </si>
  <si>
    <t>Sweet Heat</t>
  </si>
  <si>
    <t>BoldBQ</t>
  </si>
  <si>
    <t>Buffalo</t>
  </si>
  <si>
    <t>Medium Soda</t>
  </si>
  <si>
    <t>Large Soda</t>
  </si>
  <si>
    <t>Gofadis 기준</t>
  </si>
  <si>
    <t>https://www.gofadis.com/order/restaurant/popeyes-louisiana-kitchen---robinson-rd-menu/4</t>
  </si>
  <si>
    <t>no.</t>
  </si>
  <si>
    <t>1-2용 Menu Range (combo, 2/3/5/6p 메뉴)</t>
  </si>
  <si>
    <t>$9.95~$19.95</t>
  </si>
  <si>
    <t>각 콤보별 구성 상이 / 파파이스는 일부 콤보 내 음료 포함</t>
  </si>
  <si>
    <t>판매가_07.26_ver</t>
  </si>
  <si>
    <t>Golden Original Whole Chicken, Dark</t>
  </si>
  <si>
    <t>white</t>
  </si>
  <si>
    <t>Secret Sauce Whole Chicken, Dark</t>
  </si>
  <si>
    <t>Hot Spicy Whole Chicken, Dark</t>
  </si>
  <si>
    <t>Add Cheese
 (+2.00)</t>
  </si>
  <si>
    <t>Big Deal ( 3 pieces chicken: 1 thigh, 1 rib &amp; 1 wing, 1 fries, biscuit, 1 soda)</t>
  </si>
  <si>
    <t>3 pcs whole wings combo -</t>
  </si>
  <si>
    <t>4 pcs of Chicken or Tender with 1 Lg side, 4 biscuits</t>
  </si>
  <si>
    <t>Fried</t>
    <phoneticPr fontId="36" type="noConversion"/>
  </si>
  <si>
    <t>Sauced</t>
    <phoneticPr fontId="36" type="noConversion"/>
  </si>
  <si>
    <t>Chicken
(Bone In)</t>
    <phoneticPr fontId="36" type="noConversion"/>
  </si>
  <si>
    <t>Flakes</t>
    <phoneticPr fontId="36" type="noConversion"/>
  </si>
  <si>
    <t>K-Food</t>
    <phoneticPr fontId="36" type="noConversion"/>
  </si>
  <si>
    <t>Onion Rings</t>
    <phoneticPr fontId="36" type="noConversion"/>
  </si>
  <si>
    <t>Extra Sauce</t>
    <phoneticPr fontId="36" type="noConversion"/>
  </si>
  <si>
    <t>Desert</t>
    <phoneticPr fontId="36" type="noConversion"/>
  </si>
  <si>
    <t>Beverage</t>
    <phoneticPr fontId="36" type="noConversion"/>
  </si>
  <si>
    <t>Iced Tea</t>
    <phoneticPr fontId="36" type="noConversion"/>
  </si>
  <si>
    <t>Mineral Water</t>
    <phoneticPr fontId="36" type="noConversion"/>
  </si>
  <si>
    <t>김치베이스</t>
    <phoneticPr fontId="36" type="noConversion"/>
  </si>
  <si>
    <r>
      <rPr>
        <b/>
        <sz val="10"/>
        <color theme="1"/>
        <rFont val="Malgun Gothic"/>
        <family val="2"/>
        <charset val="129"/>
      </rPr>
      <t>소스</t>
    </r>
    <r>
      <rPr>
        <b/>
        <sz val="10"/>
        <color theme="1"/>
        <rFont val="Arial"/>
        <family val="2"/>
      </rPr>
      <t xml:space="preserve">
2</t>
    </r>
    <phoneticPr fontId="36" type="noConversion"/>
  </si>
  <si>
    <t>크런치버터시즈닝</t>
    <phoneticPr fontId="36" type="noConversion"/>
  </si>
  <si>
    <t>Crunch Butter Seasoning S</t>
    <phoneticPr fontId="36" type="noConversion"/>
  </si>
  <si>
    <t>블랙페퍼시즈닝</t>
    <phoneticPr fontId="36" type="noConversion"/>
  </si>
  <si>
    <t xml:space="preserve">Black Pepper Seasoning </t>
    <phoneticPr fontId="36" type="noConversion"/>
  </si>
  <si>
    <t>레드착착시즈닝</t>
    <phoneticPr fontId="36" type="noConversion"/>
  </si>
  <si>
    <t>Red Spicy Seasoning</t>
    <phoneticPr fontId="36" type="noConversion"/>
  </si>
  <si>
    <t>메이플버터갈릭소스</t>
    <phoneticPr fontId="36" type="noConversion"/>
  </si>
  <si>
    <t>Maple Butter Garlic Sauce</t>
    <phoneticPr fontId="36" type="noConversion"/>
  </si>
  <si>
    <t>2kg*5bag</t>
    <phoneticPr fontId="36" type="noConversion"/>
  </si>
  <si>
    <r>
      <rPr>
        <sz val="10"/>
        <color theme="1"/>
        <rFont val="Malgun Gothic"/>
        <family val="2"/>
        <charset val="129"/>
      </rPr>
      <t>원료육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중량대비</t>
    </r>
    <r>
      <rPr>
        <sz val="10"/>
        <color theme="1"/>
        <rFont val="Arial"/>
        <family val="2"/>
      </rPr>
      <t xml:space="preserve"> 10%</t>
    </r>
    <phoneticPr fontId="36" type="noConversion"/>
  </si>
  <si>
    <t>핫크리스피 마리네이드</t>
    <phoneticPr fontId="36" type="noConversion"/>
  </si>
  <si>
    <t>Hot Crispy Seasoning</t>
    <phoneticPr fontId="36" type="noConversion"/>
  </si>
  <si>
    <t>양파튀김</t>
    <phoneticPr fontId="36" type="noConversion"/>
  </si>
  <si>
    <t>fried onion rings</t>
    <phoneticPr fontId="36" type="noConversion"/>
  </si>
  <si>
    <t xml:space="preserve">Battering Powder Mix </t>
    <phoneticPr fontId="36" type="noConversion"/>
  </si>
  <si>
    <r>
      <rPr>
        <sz val="10"/>
        <rFont val="맑은 고딕"/>
        <family val="3"/>
        <charset val="129"/>
      </rPr>
      <t>화이트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배터믹스</t>
    </r>
    <r>
      <rPr>
        <sz val="10"/>
        <rFont val="Arial"/>
        <family val="2"/>
      </rPr>
      <t xml:space="preserve"> </t>
    </r>
    <r>
      <rPr>
        <sz val="10"/>
        <rFont val="Arial"/>
        <family val="3"/>
        <charset val="129"/>
      </rPr>
      <t>(White)</t>
    </r>
    <phoneticPr fontId="36" type="noConversion"/>
  </si>
  <si>
    <t>H.Q</t>
    <phoneticPr fontId="36" type="noConversion"/>
  </si>
  <si>
    <t>500g*15bag</t>
    <phoneticPr fontId="36" type="noConversion"/>
  </si>
  <si>
    <t xml:space="preserve">Cheese Flavor Seasoning </t>
    <phoneticPr fontId="36" type="noConversion"/>
  </si>
  <si>
    <t>5kg/4bag</t>
    <phoneticPr fontId="36" type="noConversion"/>
  </si>
  <si>
    <t>Vinegar Distilled</t>
    <phoneticPr fontId="36" type="noConversion"/>
  </si>
  <si>
    <t>500g*10bag</t>
    <phoneticPr fontId="36" type="noConversion"/>
  </si>
  <si>
    <t>300g*40bag</t>
    <phoneticPr fontId="36" type="noConversion"/>
  </si>
  <si>
    <t>쌀</t>
    <phoneticPr fontId="36" type="noConversion"/>
  </si>
  <si>
    <t>1#</t>
    <phoneticPr fontId="36" type="noConversion"/>
  </si>
  <si>
    <t>30ea</t>
    <phoneticPr fontId="36" type="noConversion"/>
  </si>
  <si>
    <t>16oz</t>
    <phoneticPr fontId="36" type="noConversion"/>
  </si>
  <si>
    <t>1G</t>
    <phoneticPr fontId="36" type="noConversion"/>
  </si>
  <si>
    <t>20oz</t>
    <phoneticPr fontId="36" type="noConversion"/>
  </si>
  <si>
    <t>모짜렐라 치즈</t>
    <phoneticPr fontId="36" type="noConversion"/>
  </si>
  <si>
    <t>Mozzarella Cheese</t>
    <phoneticPr fontId="36" type="noConversion"/>
  </si>
  <si>
    <t>샐러드 야채(믹스 야채)</t>
    <phoneticPr fontId="36" type="noConversion"/>
  </si>
  <si>
    <t>Mix Vegetable</t>
    <phoneticPr fontId="36" type="noConversion"/>
  </si>
  <si>
    <t>5#</t>
    <phoneticPr fontId="36" type="noConversion"/>
  </si>
  <si>
    <r>
      <rPr>
        <b/>
        <sz val="10"/>
        <rFont val="Malgun Gothic"/>
        <family val="2"/>
        <charset val="129"/>
      </rPr>
      <t>옥수수</t>
    </r>
    <r>
      <rPr>
        <b/>
        <sz val="10"/>
        <rFont val="Arial"/>
        <family val="2"/>
      </rPr>
      <t>(</t>
    </r>
    <r>
      <rPr>
        <b/>
        <sz val="10"/>
        <rFont val="Malgun Gothic"/>
        <family val="2"/>
        <charset val="129"/>
      </rPr>
      <t>스위트콘)</t>
    </r>
    <phoneticPr fontId="36" type="noConversion"/>
  </si>
  <si>
    <t>크러시 피넛</t>
    <phoneticPr fontId="36" type="noConversion"/>
  </si>
  <si>
    <t>Crushed Peanut</t>
    <phoneticPr fontId="36" type="noConversion"/>
  </si>
  <si>
    <t>Sesame Oil</t>
    <phoneticPr fontId="36" type="noConversion"/>
  </si>
  <si>
    <t>체다 치즈</t>
    <phoneticPr fontId="36" type="noConversion"/>
  </si>
  <si>
    <t>Cheddar Cheese</t>
    <phoneticPr fontId="36" type="noConversion"/>
  </si>
  <si>
    <t>기타</t>
    <phoneticPr fontId="36" type="noConversion"/>
  </si>
  <si>
    <t>드라이아이스</t>
    <phoneticPr fontId="36" type="noConversion"/>
  </si>
  <si>
    <t>Dry Ice</t>
    <phoneticPr fontId="36" type="noConversion"/>
  </si>
  <si>
    <t>치킨너겟</t>
    <phoneticPr fontId="36" type="noConversion"/>
  </si>
  <si>
    <t>Chicken Nugget</t>
    <phoneticPr fontId="36" type="noConversion"/>
  </si>
  <si>
    <t>방울 토마토</t>
    <phoneticPr fontId="36" type="noConversion"/>
  </si>
  <si>
    <t>Cherry Tomato</t>
    <phoneticPr fontId="36" type="noConversion"/>
  </si>
  <si>
    <t>Green Leaf Lettuce / Jullienne Lettuce</t>
    <phoneticPr fontId="36" type="noConversion"/>
  </si>
  <si>
    <t>Corn Kernel</t>
    <phoneticPr fontId="36" type="noConversion"/>
  </si>
  <si>
    <t>에다마메</t>
    <phoneticPr fontId="36" type="noConversion"/>
  </si>
  <si>
    <t>Edamame</t>
    <phoneticPr fontId="36" type="noConversion"/>
  </si>
  <si>
    <t>Jalapeno</t>
    <phoneticPr fontId="36" type="noConversion"/>
  </si>
  <si>
    <t>퀴노아</t>
    <phoneticPr fontId="36" type="noConversion"/>
  </si>
  <si>
    <t>Quinoa</t>
    <phoneticPr fontId="36" type="noConversion"/>
  </si>
  <si>
    <t>2.2#</t>
    <phoneticPr fontId="36" type="noConversion"/>
  </si>
  <si>
    <t>해바라기 유</t>
    <phoneticPr fontId="36" type="noConversion"/>
  </si>
  <si>
    <t>Sunflower Oil</t>
    <phoneticPr fontId="36" type="noConversion"/>
  </si>
  <si>
    <t>5L</t>
    <phoneticPr fontId="36" type="noConversion"/>
  </si>
  <si>
    <t>Sysco</t>
  </si>
  <si>
    <t>토마토</t>
    <phoneticPr fontId="36" type="noConversion"/>
  </si>
  <si>
    <t>Tomato</t>
    <phoneticPr fontId="36" type="noConversion"/>
  </si>
  <si>
    <t>Fried Dumpling</t>
    <phoneticPr fontId="36" type="noConversion"/>
  </si>
  <si>
    <t>만두 튀김</t>
    <phoneticPr fontId="36" type="noConversion"/>
  </si>
  <si>
    <t>Ddeok-Bokki_Cheese</t>
    <phoneticPr fontId="36" type="noConversion"/>
  </si>
  <si>
    <t>Rose Ddeok-Bokki_Cheese</t>
    <phoneticPr fontId="36" type="noConversion"/>
  </si>
  <si>
    <t>Stamed Rice</t>
    <phoneticPr fontId="36" type="noConversion"/>
  </si>
  <si>
    <t>600g</t>
    <phoneticPr fontId="36" type="noConversion"/>
  </si>
  <si>
    <t>Prep</t>
    <phoneticPr fontId="36" type="noConversion"/>
  </si>
  <si>
    <t>Extra Sauce(Secret)</t>
    <phoneticPr fontId="36" type="noConversion"/>
  </si>
  <si>
    <t>Extra Sauce(Hot Spicy)</t>
    <phoneticPr fontId="36" type="noConversion"/>
  </si>
  <si>
    <t>Extra Sauce(Honey Garlic)</t>
    <phoneticPr fontId="36" type="noConversion"/>
  </si>
  <si>
    <t>Extra Sauce(Soy Garlic)</t>
    <phoneticPr fontId="36" type="noConversion"/>
  </si>
  <si>
    <t>Extra Sauce(Honey Pepper)</t>
    <phoneticPr fontId="36" type="noConversion"/>
  </si>
  <si>
    <t>Extra Sauce(Mala)</t>
    <phoneticPr fontId="36" type="noConversion"/>
  </si>
  <si>
    <t>Extra Sauce(Galbi)</t>
    <phoneticPr fontId="36" type="noConversion"/>
  </si>
  <si>
    <t>Extra Sauce(Hot Galbi)</t>
    <phoneticPr fontId="36" type="noConversion"/>
  </si>
  <si>
    <t>Menu Item</t>
  </si>
  <si>
    <t>Description</t>
    <phoneticPr fontId="36" type="noConversion"/>
  </si>
  <si>
    <t>Price (JMD)</t>
  </si>
  <si>
    <t>Price (USD)</t>
  </si>
  <si>
    <t>* 1 USD = 156JMD</t>
    <phoneticPr fontId="36" type="noConversion"/>
  </si>
  <si>
    <t>BirdShack</t>
    <phoneticPr fontId="36" type="noConversion"/>
  </si>
  <si>
    <t>Family Meals</t>
    <phoneticPr fontId="36" type="noConversion"/>
  </si>
  <si>
    <t>FLEX 9</t>
  </si>
  <si>
    <t>9pcs Chicken + 12 fries +2colslaw + 1.2L Soda</t>
    <phoneticPr fontId="36" type="noConversion"/>
  </si>
  <si>
    <t>FLEX 12</t>
  </si>
  <si>
    <t>12pcs Chicken + 12 fries +3colslaw + Cornbread Rolls + 1.2L Soda</t>
    <phoneticPr fontId="36" type="noConversion"/>
  </si>
  <si>
    <t>FLEX 15</t>
  </si>
  <si>
    <t>15 pcs Chicken  + 1.2L Soda</t>
    <phoneticPr fontId="36" type="noConversion"/>
  </si>
  <si>
    <t>FLEX 21</t>
  </si>
  <si>
    <t>21 pcs Chicken  + 1.2L Soda</t>
    <phoneticPr fontId="36" type="noConversion"/>
  </si>
  <si>
    <t>FLEX BOX COMBO</t>
  </si>
  <si>
    <t>1pcs Chicken or 3 wings + 1Chicken sandwich + 3 Wedge . Fries + 16oz Soda</t>
    <phoneticPr fontId="36" type="noConversion"/>
  </si>
  <si>
    <t>STARTA BOX</t>
  </si>
  <si>
    <t xml:space="preserve">1pcs Chicken + 3 Potato Wedge or reg fries + 1 Cornbrean Roll + 16 oz Soda </t>
    <phoneticPr fontId="36" type="noConversion"/>
  </si>
  <si>
    <t>Combo</t>
    <phoneticPr fontId="36" type="noConversion"/>
  </si>
  <si>
    <t>Jumbo Wings Combo (6pc)</t>
  </si>
  <si>
    <t>6pcs Wing + 3 wedge fries or reg fries + 16oz Soda</t>
    <phoneticPr fontId="36" type="noConversion"/>
  </si>
  <si>
    <t>Jumbo Wings Combo (10pc)</t>
  </si>
  <si>
    <t>10pcs Wing + 3 wedge fries or reg fries + 16oz Soda</t>
    <phoneticPr fontId="36" type="noConversion"/>
  </si>
  <si>
    <t>Jumbo Wings Combo (16pc)</t>
  </si>
  <si>
    <t>16pcs Wing + 3 wedge fries or reg fries + 16oz Soda</t>
    <phoneticPr fontId="36" type="noConversion"/>
  </si>
  <si>
    <t>Double Up</t>
  </si>
  <si>
    <t>2pc of Chicken + 3 Fries + 16oz Soda</t>
    <phoneticPr fontId="36" type="noConversion"/>
  </si>
  <si>
    <t>Hatrik</t>
  </si>
  <si>
    <t>3pc of Chicken + 3 Fries + 16oz Soda</t>
    <phoneticPr fontId="36" type="noConversion"/>
  </si>
  <si>
    <t>Chicken Sandwich Combo</t>
  </si>
  <si>
    <t>Chicken Sandwich + 3 fries + 16oz Soda</t>
    <phoneticPr fontId="36" type="noConversion"/>
  </si>
  <si>
    <t>Hi-5</t>
  </si>
  <si>
    <t>5pc of Chicken + 3 Fries + 16oz Soda</t>
    <phoneticPr fontId="36" type="noConversion"/>
  </si>
  <si>
    <t>6LUV</t>
  </si>
  <si>
    <t>6pc of Chicken + 6 Fries + Coleslaw + 2 16oz Soda</t>
    <phoneticPr fontId="36" type="noConversion"/>
  </si>
  <si>
    <t>Wedges</t>
  </si>
  <si>
    <t>Regular Fries</t>
  </si>
  <si>
    <t>Cornbread Roll</t>
  </si>
  <si>
    <t>Ranch</t>
  </si>
  <si>
    <t>Honey Mustard</t>
  </si>
  <si>
    <t>Beverages</t>
    <phoneticPr fontId="36" type="noConversion"/>
  </si>
  <si>
    <t>Tru-Juice</t>
  </si>
  <si>
    <t>CranWata</t>
  </si>
  <si>
    <t>Wata</t>
  </si>
  <si>
    <t>KFC</t>
    <phoneticPr fontId="36" type="noConversion"/>
  </si>
  <si>
    <t>Meal Deal</t>
    <phoneticPr fontId="36" type="noConversion"/>
  </si>
  <si>
    <t>2pcs chicken + 1Fries + 1Soda</t>
    <phoneticPr fontId="36" type="noConversion"/>
  </si>
  <si>
    <t>Big Deal</t>
    <phoneticPr fontId="36" type="noConversion"/>
  </si>
  <si>
    <t>3pcs Chicken + 1fries + 1 Soda</t>
    <phoneticPr fontId="36" type="noConversion"/>
  </si>
  <si>
    <t>Big Six</t>
    <phoneticPr fontId="36" type="noConversion"/>
  </si>
  <si>
    <t>6pcs Chicken + 2 fries + 2 Soda + 1Coleslaw</t>
    <phoneticPr fontId="36" type="noConversion"/>
  </si>
  <si>
    <t>Chicken Box</t>
    <phoneticPr fontId="36" type="noConversion"/>
  </si>
  <si>
    <t>1pcs Chicken + 1 bread + fries</t>
    <phoneticPr fontId="36" type="noConversion"/>
  </si>
  <si>
    <t>Chicken Box Combo</t>
    <phoneticPr fontId="36" type="noConversion"/>
  </si>
  <si>
    <t xml:space="preserve">1 Chicken + 1 bread + 1fries + 1 Soda </t>
    <phoneticPr fontId="36" type="noConversion"/>
  </si>
  <si>
    <t>Popeyes</t>
    <phoneticPr fontId="36" type="noConversion"/>
  </si>
  <si>
    <t>Popeyes 2pc Combo</t>
    <phoneticPr fontId="36" type="noConversion"/>
  </si>
  <si>
    <t>2pcs Chicken + 1 bread + 1 side</t>
    <phoneticPr fontId="36" type="noConversion"/>
  </si>
  <si>
    <t>Popeyes 3pc Combo</t>
    <phoneticPr fontId="36" type="noConversion"/>
  </si>
  <si>
    <t>3pcs Chicken + 1 bread + 1 side(fries)</t>
    <phoneticPr fontId="36" type="noConversion"/>
  </si>
  <si>
    <t>Popeyes 5pc Combo</t>
    <phoneticPr fontId="36" type="noConversion"/>
  </si>
  <si>
    <t>5pcs Chicken + 1 bread + 1 side(fries)</t>
    <phoneticPr fontId="36" type="noConversion"/>
  </si>
  <si>
    <t>Popeyes 21pc Combo</t>
    <phoneticPr fontId="36" type="noConversion"/>
  </si>
  <si>
    <t>5pcs Chicken + 2 bread + 2 side(fries)</t>
    <phoneticPr fontId="36" type="noConversion"/>
  </si>
  <si>
    <t>Popeyes 5pc Tenders Combo</t>
    <phoneticPr fontId="36" type="noConversion"/>
  </si>
  <si>
    <t xml:space="preserve">5pc Tender + 1bread + 2 Sauce </t>
    <phoneticPr fontId="36" type="noConversion"/>
  </si>
  <si>
    <t>Popeyes 3pc Tenders Combo</t>
    <phoneticPr fontId="36" type="noConversion"/>
  </si>
  <si>
    <t xml:space="preserve">3pc Tender + 1bread + 1 side </t>
    <phoneticPr fontId="36" type="noConversion"/>
  </si>
  <si>
    <t>Sales Price
USD</t>
    <phoneticPr fontId="36" type="noConversion"/>
  </si>
  <si>
    <t>Soy 80g</t>
    <phoneticPr fontId="36" type="noConversion"/>
  </si>
  <si>
    <t>Spicy 80g</t>
    <phoneticPr fontId="36" type="noConversion"/>
  </si>
  <si>
    <t>Mala hot 80g</t>
    <phoneticPr fontId="36" type="noConversion"/>
  </si>
  <si>
    <t>Secret 80g</t>
    <phoneticPr fontId="36" type="noConversion"/>
  </si>
  <si>
    <t>Hot Spicy 80g</t>
    <phoneticPr fontId="36" type="noConversion"/>
  </si>
  <si>
    <t>Honey Garlic 80g</t>
    <phoneticPr fontId="36" type="noConversion"/>
  </si>
  <si>
    <t>Soy Garlic 80g</t>
    <phoneticPr fontId="36" type="noConversion"/>
  </si>
  <si>
    <t>Gang-Jeong 80g</t>
    <phoneticPr fontId="36" type="noConversion"/>
  </si>
  <si>
    <t>Galbi 80g</t>
    <phoneticPr fontId="36" type="noConversion"/>
  </si>
  <si>
    <t>Hot Galbi 80g</t>
    <phoneticPr fontId="36" type="noConversion"/>
  </si>
  <si>
    <t>Menu</t>
    <phoneticPr fontId="36" type="noConversion"/>
  </si>
  <si>
    <t>2pcs</t>
    <phoneticPr fontId="36" type="noConversion"/>
  </si>
  <si>
    <t>Chili Oil</t>
    <phoneticPr fontId="36" type="noConversion"/>
  </si>
  <si>
    <t>Red Chili Pepper</t>
    <phoneticPr fontId="36" type="noConversion"/>
  </si>
  <si>
    <t>DASHIDA SOGOGI(CJ)</t>
    <phoneticPr fontId="36" type="noConversion"/>
  </si>
  <si>
    <t>MSG (Ajinomodo)</t>
    <phoneticPr fontId="36" type="noConversion"/>
  </si>
  <si>
    <t>F</t>
    <phoneticPr fontId="36" type="noConversion"/>
  </si>
  <si>
    <t>Cabbage</t>
    <phoneticPr fontId="36" type="noConversion"/>
  </si>
  <si>
    <t>Green Bell Pepper</t>
    <phoneticPr fontId="36" type="noConversion"/>
  </si>
  <si>
    <t>Fresh Cucumbers</t>
    <phoneticPr fontId="36" type="noConversion"/>
  </si>
  <si>
    <t>인스턴트 누들</t>
    <phoneticPr fontId="36" type="noConversion"/>
  </si>
  <si>
    <t>Instant Noodle</t>
    <phoneticPr fontId="36" type="noConversion"/>
  </si>
  <si>
    <t>Nissin Chicken Ramen Instant Soups</t>
    <phoneticPr fontId="36" type="noConversion"/>
  </si>
  <si>
    <t>85g/24 unit</t>
    <phoneticPr fontId="36" type="noConversion"/>
  </si>
  <si>
    <t>라면 누들</t>
    <phoneticPr fontId="36" type="noConversion"/>
  </si>
  <si>
    <t>얇은 당면</t>
    <phoneticPr fontId="36" type="noConversion"/>
  </si>
  <si>
    <t>Sweet Potato Niidle</t>
    <phoneticPr fontId="36" type="noConversion"/>
  </si>
  <si>
    <t>일본 라면 누들</t>
    <phoneticPr fontId="36" type="noConversion"/>
  </si>
  <si>
    <t>Soft Noodle</t>
    <phoneticPr fontId="36" type="noConversion"/>
  </si>
  <si>
    <t>Battering Powder Mix-C</t>
    <phoneticPr fontId="36" type="noConversion"/>
  </si>
  <si>
    <t>Pickle Solution Powder Mix [G28484]</t>
    <phoneticPr fontId="36" type="noConversion"/>
  </si>
  <si>
    <t>Marinade No 5</t>
    <phoneticPr fontId="36" type="noConversion"/>
  </si>
  <si>
    <t>Marinade Powder Mix</t>
    <phoneticPr fontId="36" type="noConversion"/>
  </si>
  <si>
    <t>BBQ Secret Spicy Sauce</t>
    <phoneticPr fontId="36" type="noConversion"/>
  </si>
  <si>
    <t>Hot Spicy Sauce</t>
    <phoneticPr fontId="36" type="noConversion"/>
  </si>
  <si>
    <t>Sweet Soy Sauce</t>
    <phoneticPr fontId="36" type="noConversion"/>
  </si>
  <si>
    <t>Garlic Flavor Soy Sauce</t>
    <phoneticPr fontId="36" type="noConversion"/>
  </si>
  <si>
    <t>Mala Hot Sauce</t>
    <phoneticPr fontId="36" type="noConversion"/>
  </si>
  <si>
    <t>Galbi Flavor Sauce</t>
    <phoneticPr fontId="36" type="noConversion"/>
  </si>
  <si>
    <t>Honey Pepper Sauce</t>
    <phoneticPr fontId="36" type="noConversion"/>
  </si>
  <si>
    <t>Shin Alltokkbokki Sauce (New Hot Pepper)</t>
    <phoneticPr fontId="36" type="noConversion"/>
  </si>
  <si>
    <t>Chicken Package (L)</t>
    <phoneticPr fontId="36" type="noConversion"/>
  </si>
  <si>
    <t>Chicken Package (M)</t>
    <phoneticPr fontId="36" type="noConversion"/>
  </si>
  <si>
    <t>Chicken Package (S)</t>
    <phoneticPr fontId="36" type="noConversion"/>
  </si>
  <si>
    <t>To Go Tray (M)</t>
    <phoneticPr fontId="36" type="noConversion"/>
  </si>
  <si>
    <t xml:space="preserve">To Go Tray (S) </t>
    <phoneticPr fontId="36" type="noConversion"/>
  </si>
  <si>
    <t>BBQ New LOGO Napkin</t>
    <phoneticPr fontId="36" type="noConversion"/>
  </si>
  <si>
    <t>Paper Bag (L)</t>
    <phoneticPr fontId="36" type="noConversion"/>
  </si>
  <si>
    <t>Paper Bag (S,M)</t>
    <phoneticPr fontId="36" type="noConversion"/>
  </si>
  <si>
    <t>200pc/1box</t>
    <phoneticPr fontId="36" type="noConversion"/>
  </si>
  <si>
    <t>100pc/1box</t>
    <phoneticPr fontId="36" type="noConversion"/>
  </si>
  <si>
    <t>2kg/5bag</t>
    <phoneticPr fontId="36" type="noConversion"/>
  </si>
  <si>
    <t>2kg/6bag</t>
    <phoneticPr fontId="36" type="noConversion"/>
  </si>
  <si>
    <t>3kg/4bag</t>
    <phoneticPr fontId="36" type="noConversion"/>
  </si>
  <si>
    <t>2kg/10bag</t>
    <phoneticPr fontId="36" type="noConversion"/>
  </si>
  <si>
    <t>500g/15bag</t>
    <phoneticPr fontId="36" type="noConversion"/>
  </si>
  <si>
    <t>Corn Syrup</t>
    <phoneticPr fontId="36" type="noConversion"/>
  </si>
  <si>
    <t>Mayonnaise</t>
    <phoneticPr fontId="36" type="noConversion"/>
  </si>
  <si>
    <t>Lemon Juice</t>
    <phoneticPr fontId="36" type="noConversion"/>
  </si>
  <si>
    <t>White Sugar</t>
    <phoneticPr fontId="36" type="noConversion"/>
  </si>
  <si>
    <t>Salt</t>
    <phoneticPr fontId="36" type="noConversion"/>
  </si>
  <si>
    <t>Black Pepper</t>
    <phoneticPr fontId="36" type="noConversion"/>
  </si>
  <si>
    <t>Sesame Seeds</t>
    <phoneticPr fontId="36" type="noConversion"/>
  </si>
  <si>
    <t>Parsely Flakes</t>
    <phoneticPr fontId="36" type="noConversion"/>
  </si>
  <si>
    <t>Guacamole</t>
    <phoneticPr fontId="36" type="noConversion"/>
  </si>
  <si>
    <t>Onion</t>
    <phoneticPr fontId="36" type="noConversion"/>
  </si>
  <si>
    <t>Spring Onion</t>
    <phoneticPr fontId="36" type="noConversion"/>
  </si>
  <si>
    <t>Carrot</t>
    <phoneticPr fontId="36" type="noConversion"/>
  </si>
  <si>
    <t>Sweet Corn</t>
    <phoneticPr fontId="36" type="noConversion"/>
  </si>
  <si>
    <t>Egg(X-Large)</t>
    <phoneticPr fontId="36" type="noConversion"/>
  </si>
  <si>
    <t>Heavy Cream</t>
    <phoneticPr fontId="36" type="noConversion"/>
  </si>
  <si>
    <t>Hot Galbi Flavor Sauce Mix</t>
    <phoneticPr fontId="36" type="noConversion"/>
  </si>
  <si>
    <r>
      <t xml:space="preserve">bb.q Chicken </t>
    </r>
    <r>
      <rPr>
        <b/>
        <sz val="20"/>
        <color theme="1"/>
        <rFont val="S-Core Dream 4 Regular"/>
        <family val="3"/>
        <charset val="129"/>
      </rPr>
      <t>Honduras</t>
    </r>
    <r>
      <rPr>
        <b/>
        <sz val="20"/>
        <color theme="1"/>
        <rFont val="NEXON Lv1 Gothic Low OTF"/>
        <family val="3"/>
        <charset val="129"/>
      </rPr>
      <t xml:space="preserve"> </t>
    </r>
    <r>
      <rPr>
        <b/>
        <sz val="20"/>
        <color theme="1"/>
        <rFont val="S-Core Dream 4 Regular"/>
        <family val="3"/>
        <charset val="129"/>
      </rPr>
      <t>Menu Food Cost</t>
    </r>
    <phoneticPr fontId="36" type="noConversion"/>
  </si>
  <si>
    <t>Chicken Sales Unit Configuration (Honduras)</t>
    <phoneticPr fontId="36" type="noConversion"/>
  </si>
  <si>
    <t>Classic Fried Chicken</t>
    <phoneticPr fontId="36" type="noConversion"/>
  </si>
  <si>
    <t>Golden Fried Chicken</t>
    <phoneticPr fontId="36" type="noConversion"/>
  </si>
  <si>
    <t>Secret Sacued Chicken</t>
    <phoneticPr fontId="36" type="noConversion"/>
  </si>
  <si>
    <t>Hot Spicy Chicken</t>
    <phoneticPr fontId="36" type="noConversion"/>
  </si>
  <si>
    <t>Gangnam Style Chicken</t>
    <phoneticPr fontId="36" type="noConversion"/>
  </si>
  <si>
    <t>Gang-Jeong Chicken</t>
    <phoneticPr fontId="36" type="noConversion"/>
  </si>
  <si>
    <t>Hot Galbi Chikcen</t>
    <phoneticPr fontId="36" type="noConversion"/>
  </si>
  <si>
    <t>Galbi Chicken</t>
    <phoneticPr fontId="36" type="noConversion"/>
  </si>
  <si>
    <t>Soy Garlic Chicken</t>
    <phoneticPr fontId="36" type="noConversion"/>
  </si>
  <si>
    <t>Honey Garlic Chicken</t>
    <phoneticPr fontId="36" type="noConversion"/>
  </si>
  <si>
    <t>Mala Hot Chicekn</t>
    <phoneticPr fontId="36" type="noConversion"/>
  </si>
  <si>
    <t>Caribbean Spicy Chicken</t>
    <phoneticPr fontId="36" type="noConversion"/>
  </si>
  <si>
    <t>Creamy Onion Chicekn</t>
    <phoneticPr fontId="36" type="noConversion"/>
  </si>
  <si>
    <t>Creamy Jalapeno Chicken</t>
    <phoneticPr fontId="36" type="noConversion"/>
  </si>
  <si>
    <t xml:space="preserve">Cheesling Chicken </t>
    <phoneticPr fontId="36" type="noConversion"/>
  </si>
  <si>
    <t>Chicken
(Boneless)</t>
    <phoneticPr fontId="36" type="noConversion"/>
  </si>
  <si>
    <t>Golden Fried Tender</t>
    <phoneticPr fontId="36" type="noConversion"/>
  </si>
  <si>
    <t>10 pcs</t>
    <phoneticPr fontId="36" type="noConversion"/>
  </si>
  <si>
    <t>20 pcs</t>
    <phoneticPr fontId="36" type="noConversion"/>
  </si>
  <si>
    <t>Chicken
(Wing)</t>
    <phoneticPr fontId="36" type="noConversion"/>
  </si>
  <si>
    <t>Special Chicken</t>
    <phoneticPr fontId="36" type="noConversion"/>
  </si>
  <si>
    <t>UFO Chicken</t>
    <phoneticPr fontId="36" type="noConversion"/>
  </si>
  <si>
    <t>Grilled Chicken</t>
    <phoneticPr fontId="36" type="noConversion"/>
  </si>
  <si>
    <t>Whole Leg</t>
    <phoneticPr fontId="36" type="noConversion"/>
  </si>
  <si>
    <t>Boneless
Thigh</t>
    <phoneticPr fontId="36" type="noConversion"/>
  </si>
  <si>
    <t>Meal</t>
    <phoneticPr fontId="36" type="noConversion"/>
  </si>
  <si>
    <t>Rice Bowl (Soy Garlic)</t>
  </si>
  <si>
    <t>Rice Bowl (Hot Spicy)</t>
  </si>
  <si>
    <t>Rice Bowl (Secret Sauce)</t>
  </si>
  <si>
    <t>Rice Bowl (Jamaican)</t>
  </si>
  <si>
    <t>Salad Bowl (Soy Garlic)</t>
  </si>
  <si>
    <t>Salad Bowl (Hot Spicy)</t>
  </si>
  <si>
    <t>Salad Bowl (Secret Sauce)</t>
  </si>
  <si>
    <t>Salad Bowl (Jamaican)</t>
  </si>
  <si>
    <t>Fried Chicken 
Rice Bowl</t>
    <phoneticPr fontId="36" type="noConversion"/>
  </si>
  <si>
    <t>Grilled Chicken
Rice Bowl</t>
    <phoneticPr fontId="36" type="noConversion"/>
  </si>
  <si>
    <t>Chicken with 
Meal</t>
    <phoneticPr fontId="36" type="noConversion"/>
  </si>
  <si>
    <t>Appetizer</t>
    <phoneticPr fontId="36" type="noConversion"/>
  </si>
  <si>
    <t>Salad</t>
    <phoneticPr fontId="36" type="noConversion"/>
  </si>
  <si>
    <t>Bb.q Salad</t>
  </si>
  <si>
    <t>Cheese stick</t>
    <phoneticPr fontId="36" type="noConversion"/>
  </si>
  <si>
    <t>Onion Ring</t>
    <phoneticPr fontId="36" type="noConversion"/>
  </si>
  <si>
    <t>ColeSlaw</t>
    <phoneticPr fontId="36" type="noConversion"/>
  </si>
  <si>
    <t>Side Sampler</t>
    <phoneticPr fontId="36" type="noConversion"/>
  </si>
  <si>
    <t>Steamed Rice</t>
    <phoneticPr fontId="36" type="noConversion"/>
  </si>
  <si>
    <t>Jamaican 80g</t>
    <phoneticPr fontId="36" type="noConversion"/>
  </si>
  <si>
    <r>
      <t xml:space="preserve">Dipping 
</t>
    </r>
    <r>
      <rPr>
        <b/>
        <sz val="12"/>
        <color theme="1"/>
        <rFont val="Malgun Gothic"/>
        <family val="3"/>
        <charset val="129"/>
      </rPr>
      <t xml:space="preserve">Mayo </t>
    </r>
    <r>
      <rPr>
        <b/>
        <sz val="12"/>
        <color theme="1"/>
        <rFont val="NEXON Lv1 Gothic Low OTF"/>
        <family val="3"/>
        <charset val="129"/>
      </rPr>
      <t>Sauce</t>
    </r>
    <phoneticPr fontId="36" type="noConversion"/>
  </si>
  <si>
    <t>Local Soursing</t>
    <phoneticPr fontId="36" type="noConversion"/>
  </si>
  <si>
    <t>Ice Cream Croffel</t>
    <phoneticPr fontId="36" type="noConversion"/>
  </si>
  <si>
    <t>Sundae / Ice cream</t>
    <phoneticPr fontId="36" type="noConversion"/>
  </si>
  <si>
    <t>Soft Drinks</t>
    <phoneticPr fontId="36" type="noConversion"/>
  </si>
  <si>
    <t>Fruit Juices</t>
    <phoneticPr fontId="36" type="noConversion"/>
  </si>
  <si>
    <t>Soju</t>
    <phoneticPr fontId="36" type="noConversion"/>
  </si>
  <si>
    <t>Beer</t>
    <phoneticPr fontId="36" type="noConversion"/>
  </si>
  <si>
    <t>Draft Beer</t>
    <phoneticPr fontId="36" type="noConversion"/>
  </si>
  <si>
    <t>Cocktails</t>
    <phoneticPr fontId="36" type="noConversion"/>
  </si>
  <si>
    <t>Alcohol</t>
    <phoneticPr fontId="36" type="noConversion"/>
  </si>
  <si>
    <t>MAYAB</t>
    <phoneticPr fontId="36" type="noConversion"/>
  </si>
  <si>
    <t>팜유</t>
    <phoneticPr fontId="36" type="noConversion"/>
  </si>
  <si>
    <t>Palm Oil</t>
    <phoneticPr fontId="36" type="noConversion"/>
  </si>
  <si>
    <t>올리브오일</t>
    <phoneticPr fontId="36" type="noConversion"/>
  </si>
  <si>
    <t>Oilve Oil</t>
    <phoneticPr fontId="36" type="noConversion"/>
  </si>
  <si>
    <t>혼합유</t>
    <phoneticPr fontId="36" type="noConversion"/>
  </si>
  <si>
    <t>Mix Oil</t>
    <phoneticPr fontId="36" type="noConversion"/>
  </si>
  <si>
    <t>35LB</t>
    <phoneticPr fontId="36" type="noConversion"/>
  </si>
  <si>
    <t>500ea/1box</t>
    <phoneticPr fontId="36" type="noConversion"/>
  </si>
  <si>
    <t>5000ea/1box</t>
    <phoneticPr fontId="36" type="noConversion"/>
  </si>
  <si>
    <r>
      <rPr>
        <b/>
        <sz val="10"/>
        <color theme="1"/>
        <rFont val="Malgun Gothic"/>
        <family val="2"/>
        <charset val="129"/>
      </rPr>
      <t>부재료</t>
    </r>
    <r>
      <rPr>
        <b/>
        <sz val="10"/>
        <color theme="1"/>
        <rFont val="Arial"/>
        <family val="2"/>
      </rPr>
      <t xml:space="preserve">
(Packaing)</t>
    </r>
    <phoneticPr fontId="36" type="noConversion"/>
  </si>
  <si>
    <t>프라스틱 컵</t>
    <phoneticPr fontId="36" type="noConversion"/>
  </si>
  <si>
    <t>Plastic Cup</t>
    <phoneticPr fontId="36" type="noConversion"/>
  </si>
  <si>
    <t>HQ</t>
    <phoneticPr fontId="36" type="noConversion"/>
  </si>
  <si>
    <t>Cardeca</t>
    <phoneticPr fontId="36" type="noConversion"/>
  </si>
  <si>
    <t>1000ea / box</t>
    <phoneticPr fontId="36" type="noConversion"/>
  </si>
  <si>
    <t>종이컵</t>
    <phoneticPr fontId="36" type="noConversion"/>
  </si>
  <si>
    <t>Paper Cup</t>
    <phoneticPr fontId="36" type="noConversion"/>
  </si>
  <si>
    <t>음식 트레디</t>
    <phoneticPr fontId="36" type="noConversion"/>
  </si>
  <si>
    <t>Food Tray</t>
    <phoneticPr fontId="36" type="noConversion"/>
  </si>
  <si>
    <t>800ea/box</t>
    <phoneticPr fontId="36" type="noConversion"/>
  </si>
  <si>
    <t>400ea/1box</t>
    <phoneticPr fontId="0" type="noConversion"/>
  </si>
  <si>
    <t>감자튀김 패키지</t>
    <phoneticPr fontId="36" type="noConversion"/>
  </si>
  <si>
    <t>600ea/box</t>
    <phoneticPr fontId="36" type="noConversion"/>
  </si>
  <si>
    <t>Side Box</t>
    <phoneticPr fontId="36" type="noConversion"/>
  </si>
  <si>
    <t>Burger Box</t>
    <phoneticPr fontId="36" type="noConversion"/>
  </si>
  <si>
    <t>BBQ Wax Paper Logo / Parchment paper</t>
    <phoneticPr fontId="36" type="noConversion"/>
  </si>
  <si>
    <t>2500ea/1box</t>
    <phoneticPr fontId="36" type="noConversion"/>
  </si>
  <si>
    <t>Paper Bowl(L) 750ml</t>
    <phoneticPr fontId="36" type="noConversion"/>
  </si>
  <si>
    <t>300ea/1box</t>
    <phoneticPr fontId="36" type="noConversion"/>
  </si>
  <si>
    <t>라이스볼 (대)</t>
    <phoneticPr fontId="36" type="noConversion"/>
  </si>
  <si>
    <t>라이스볼 (중)</t>
    <phoneticPr fontId="36" type="noConversion"/>
  </si>
  <si>
    <t>Paper Bowl(L) 480ml</t>
    <phoneticPr fontId="36" type="noConversion"/>
  </si>
  <si>
    <t>1000ea/1box</t>
    <phoneticPr fontId="36" type="noConversion"/>
  </si>
  <si>
    <t>치킨버켓</t>
    <phoneticPr fontId="36" type="noConversion"/>
  </si>
  <si>
    <t>Chicken Bucket</t>
    <phoneticPr fontId="36" type="noConversion"/>
  </si>
  <si>
    <t>300ea/1box</t>
    <phoneticPr fontId="0" type="noConversion"/>
  </si>
  <si>
    <t>alza / Belca / Mayab</t>
    <phoneticPr fontId="36" type="noConversion"/>
  </si>
  <si>
    <t>26oz</t>
    <phoneticPr fontId="36" type="noConversion"/>
  </si>
  <si>
    <t>40g</t>
    <phoneticPr fontId="36" type="noConversion"/>
  </si>
  <si>
    <t>FRUTALI</t>
    <phoneticPr fontId="36" type="noConversion"/>
  </si>
  <si>
    <t>Black Pepper (Whole)</t>
    <phoneticPr fontId="36" type="noConversion"/>
  </si>
  <si>
    <t>통후추</t>
    <phoneticPr fontId="36" type="noConversion"/>
  </si>
  <si>
    <t>후추</t>
    <phoneticPr fontId="36" type="noConversion"/>
  </si>
  <si>
    <t>frutver / Frutali</t>
    <phoneticPr fontId="36" type="noConversion"/>
  </si>
  <si>
    <t>400g/1ea</t>
    <phoneticPr fontId="36" type="noConversion"/>
  </si>
  <si>
    <t>mayab</t>
    <phoneticPr fontId="36" type="noConversion"/>
  </si>
  <si>
    <t>180g</t>
    <phoneticPr fontId="36" type="noConversion"/>
  </si>
  <si>
    <t>대파</t>
    <phoneticPr fontId="36" type="noConversion"/>
  </si>
  <si>
    <t>Leek</t>
    <phoneticPr fontId="36" type="noConversion"/>
  </si>
  <si>
    <t>DIDAC</t>
    <phoneticPr fontId="36" type="noConversion"/>
  </si>
  <si>
    <t>야채 믹스</t>
    <phoneticPr fontId="36" type="noConversion"/>
  </si>
  <si>
    <t>Mixed Vege</t>
    <phoneticPr fontId="36" type="noConversion"/>
  </si>
  <si>
    <t>pricesmart</t>
    <phoneticPr fontId="36" type="noConversion"/>
  </si>
  <si>
    <t>세라노</t>
    <phoneticPr fontId="36" type="noConversion"/>
  </si>
  <si>
    <t>Serano</t>
    <phoneticPr fontId="36" type="noConversion"/>
  </si>
  <si>
    <t>FRUTVER</t>
    <phoneticPr fontId="36" type="noConversion"/>
  </si>
  <si>
    <r>
      <rPr>
        <b/>
        <sz val="10"/>
        <rFont val="Malgun Gothic"/>
        <family val="2"/>
        <charset val="129"/>
      </rPr>
      <t>청고추</t>
    </r>
    <r>
      <rPr>
        <b/>
        <sz val="10"/>
        <rFont val="Arial"/>
        <family val="2"/>
      </rPr>
      <t>(</t>
    </r>
    <r>
      <rPr>
        <b/>
        <sz val="10"/>
        <rFont val="Malgun Gothic"/>
        <family val="2"/>
        <charset val="129"/>
      </rPr>
      <t>할라피뇨)</t>
    </r>
    <phoneticPr fontId="36" type="noConversion"/>
  </si>
  <si>
    <t>FECUNDA</t>
    <phoneticPr fontId="36" type="noConversion"/>
  </si>
  <si>
    <t>3.5#</t>
    <phoneticPr fontId="36" type="noConversion"/>
  </si>
  <si>
    <t>Rice Wine(Cook wine)</t>
    <phoneticPr fontId="36" type="noConversion"/>
  </si>
  <si>
    <t>다진 마늘</t>
    <phoneticPr fontId="36" type="noConversion"/>
  </si>
  <si>
    <t>Minced Garlic</t>
    <phoneticPr fontId="36" type="noConversion"/>
  </si>
  <si>
    <t>32oz</t>
    <phoneticPr fontId="36" type="noConversion"/>
  </si>
  <si>
    <t>Garlic(Peeled)</t>
    <phoneticPr fontId="36" type="noConversion"/>
  </si>
  <si>
    <t>1.13kg</t>
    <phoneticPr fontId="36" type="noConversion"/>
  </si>
  <si>
    <t>56oz</t>
    <phoneticPr fontId="36" type="noConversion"/>
  </si>
  <si>
    <t>FIDES</t>
    <phoneticPr fontId="36" type="noConversion"/>
  </si>
  <si>
    <t>1kg</t>
    <phoneticPr fontId="36" type="noConversion"/>
  </si>
  <si>
    <t>comit</t>
    <phoneticPr fontId="36" type="noConversion"/>
  </si>
  <si>
    <t>28g</t>
    <phoneticPr fontId="36" type="noConversion"/>
  </si>
  <si>
    <t>infra</t>
    <phoneticPr fontId="36" type="noConversion"/>
  </si>
  <si>
    <t>플레인 요거트</t>
    <phoneticPr fontId="36" type="noConversion"/>
  </si>
  <si>
    <t>Plain Yogurt</t>
    <phoneticPr fontId="36" type="noConversion"/>
  </si>
  <si>
    <t>LEYDE</t>
    <phoneticPr fontId="36" type="noConversion"/>
  </si>
  <si>
    <t>1.36kg</t>
    <phoneticPr fontId="36" type="noConversion"/>
  </si>
  <si>
    <t>머스타드</t>
    <phoneticPr fontId="36" type="noConversion"/>
  </si>
  <si>
    <t>Mustard</t>
    <phoneticPr fontId="36" type="noConversion"/>
  </si>
  <si>
    <t>AM Foods</t>
    <phoneticPr fontId="36" type="noConversion"/>
  </si>
  <si>
    <t>스모크 리퀴드</t>
    <phoneticPr fontId="36" type="noConversion"/>
  </si>
  <si>
    <t>Somke Liquid</t>
    <phoneticPr fontId="36" type="noConversion"/>
  </si>
  <si>
    <t>Mayab</t>
    <phoneticPr fontId="36" type="noConversion"/>
  </si>
  <si>
    <t>아보카도</t>
    <phoneticPr fontId="36" type="noConversion"/>
  </si>
  <si>
    <t>Avocado</t>
    <phoneticPr fontId="36" type="noConversion"/>
  </si>
  <si>
    <t>200g</t>
    <phoneticPr fontId="6" type="noConversion"/>
  </si>
  <si>
    <t>래몬</t>
    <phoneticPr fontId="36" type="noConversion"/>
  </si>
  <si>
    <t>Lemone</t>
    <phoneticPr fontId="36" type="noConversion"/>
  </si>
  <si>
    <t>ALZA</t>
    <phoneticPr fontId="36" type="noConversion"/>
  </si>
  <si>
    <t>검은 콩</t>
    <phoneticPr fontId="36" type="noConversion"/>
  </si>
  <si>
    <t>Black Bean</t>
    <phoneticPr fontId="36" type="noConversion"/>
  </si>
  <si>
    <t>DINITAS</t>
    <phoneticPr fontId="36" type="noConversion"/>
  </si>
  <si>
    <t>29oz</t>
    <phoneticPr fontId="36" type="noConversion"/>
  </si>
  <si>
    <t>Red Radish</t>
    <phoneticPr fontId="36" type="noConversion"/>
  </si>
  <si>
    <t xml:space="preserve">frutver </t>
    <phoneticPr fontId="36" type="noConversion"/>
  </si>
  <si>
    <t>흰 무</t>
    <phoneticPr fontId="36" type="noConversion"/>
  </si>
  <si>
    <t>White Radish</t>
    <phoneticPr fontId="36" type="noConversion"/>
  </si>
  <si>
    <r>
      <t>Kimchi (</t>
    </r>
    <r>
      <rPr>
        <sz val="10"/>
        <rFont val="Malgun Gothic"/>
        <family val="2"/>
        <charset val="129"/>
      </rPr>
      <t>토바기</t>
    </r>
    <r>
      <rPr>
        <sz val="10"/>
        <rFont val="Arial"/>
        <family val="2"/>
      </rPr>
      <t>) Korea</t>
    </r>
    <phoneticPr fontId="36" type="noConversion"/>
  </si>
  <si>
    <t>1#</t>
    <phoneticPr fontId="6" type="noConversion"/>
  </si>
  <si>
    <t>#</t>
    <phoneticPr fontId="6" type="noConversion"/>
  </si>
  <si>
    <r>
      <rPr>
        <b/>
        <sz val="10"/>
        <color theme="1"/>
        <rFont val="Malgun Gothic"/>
        <family val="2"/>
        <charset val="129"/>
      </rPr>
      <t>케첩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Malgun Gothic"/>
        <family val="2"/>
        <charset val="129"/>
      </rPr>
      <t>벌크)</t>
    </r>
    <phoneticPr fontId="36" type="noConversion"/>
  </si>
  <si>
    <t>Ketchup / bulk</t>
    <phoneticPr fontId="36" type="noConversion"/>
  </si>
  <si>
    <t>케첩(작은사이즈)</t>
    <phoneticPr fontId="36" type="noConversion"/>
  </si>
  <si>
    <t>Tomato Ketchup(Small Packed)</t>
    <phoneticPr fontId="36" type="noConversion"/>
  </si>
  <si>
    <t>1000ea</t>
    <phoneticPr fontId="36" type="noConversion"/>
  </si>
  <si>
    <t>양상추</t>
    <phoneticPr fontId="36" type="noConversion"/>
  </si>
  <si>
    <t>Lettuce</t>
    <phoneticPr fontId="36" type="noConversion"/>
  </si>
  <si>
    <t>줄리앙 양상추</t>
    <phoneticPr fontId="36" type="noConversion"/>
  </si>
  <si>
    <t>jullienne lettuce</t>
    <phoneticPr fontId="36" type="noConversion"/>
  </si>
  <si>
    <t>425g</t>
    <phoneticPr fontId="36" type="noConversion"/>
  </si>
  <si>
    <t>12oz/1can</t>
    <phoneticPr fontId="36" type="noConversion"/>
  </si>
  <si>
    <t>12oz</t>
    <phoneticPr fontId="36" type="noConversion"/>
  </si>
  <si>
    <t>6#</t>
    <phoneticPr fontId="36" type="noConversion"/>
  </si>
  <si>
    <t xml:space="preserve">Cheese Stick </t>
    <phoneticPr fontId="36" type="noConversion"/>
  </si>
  <si>
    <t>2#</t>
    <phoneticPr fontId="36" type="noConversion"/>
  </si>
  <si>
    <t>치즈볼</t>
    <phoneticPr fontId="36" type="noConversion"/>
  </si>
  <si>
    <t>cheese ball</t>
    <phoneticPr fontId="36" type="noConversion"/>
  </si>
  <si>
    <t>BELCA</t>
    <phoneticPr fontId="36" type="noConversion"/>
  </si>
  <si>
    <t>cadeca</t>
    <phoneticPr fontId="36" type="noConversion"/>
  </si>
  <si>
    <t xml:space="preserve">Creamy Onions  Sauce  ※Shelft life : 3 Days </t>
    <phoneticPr fontId="36" type="noConversion"/>
  </si>
  <si>
    <t>Creamy Onions  Sauce</t>
    <phoneticPr fontId="36" type="noConversion"/>
  </si>
  <si>
    <t>크리미 어니언 소스</t>
    <phoneticPr fontId="36" type="noConversion"/>
  </si>
  <si>
    <t>6.4kg</t>
    <phoneticPr fontId="36" type="noConversion"/>
  </si>
  <si>
    <t xml:space="preserve">Creamy Jalapeno Sauce  ※Shelft life : 3 Days </t>
    <phoneticPr fontId="36" type="noConversion"/>
  </si>
  <si>
    <t>6400g</t>
    <phoneticPr fontId="36" type="noConversion"/>
  </si>
  <si>
    <t>2010g</t>
    <phoneticPr fontId="36" type="noConversion"/>
  </si>
  <si>
    <t>크리미 할라피뇨 소스</t>
    <phoneticPr fontId="36" type="noConversion"/>
  </si>
  <si>
    <t>Creamy Jalapeno Sauce</t>
    <phoneticPr fontId="36" type="noConversion"/>
  </si>
  <si>
    <t>2.01kg</t>
    <phoneticPr fontId="36" type="noConversion"/>
  </si>
  <si>
    <t>부재료</t>
    <phoneticPr fontId="36" type="noConversion"/>
  </si>
  <si>
    <t>피클 할라피뇨</t>
    <phoneticPr fontId="36" type="noConversion"/>
  </si>
  <si>
    <t>Pickled Jalapeno La Costena En Escabeche 12 Oz</t>
    <phoneticPr fontId="36" type="noConversion"/>
  </si>
  <si>
    <t>Golden Fried_Boneless_20pcs</t>
    <phoneticPr fontId="36" type="noConversion"/>
  </si>
  <si>
    <t>Classic_Boneless_20pcs</t>
    <phoneticPr fontId="36" type="noConversion"/>
  </si>
  <si>
    <t>Secret Sauced Chicken_Boneless_20pcs</t>
    <phoneticPr fontId="36" type="noConversion"/>
  </si>
  <si>
    <t>Hot Spicy Chicken_Boneless_20pcs</t>
    <phoneticPr fontId="36" type="noConversion"/>
  </si>
  <si>
    <t>Honey Garlic Chicken_Boneless_20pcs</t>
    <phoneticPr fontId="36" type="noConversion"/>
  </si>
  <si>
    <t>Soy Garlic Chicken_Boneless_20pcs</t>
    <phoneticPr fontId="36" type="noConversion"/>
  </si>
  <si>
    <t>Galbi Chicken_Boneless_20pcs</t>
    <phoneticPr fontId="36" type="noConversion"/>
  </si>
  <si>
    <t>Hot Galbi Chicken_Boneless_20pcs</t>
    <phoneticPr fontId="36" type="noConversion"/>
  </si>
  <si>
    <t>Mala Hot Chicken_Boneless_20pcs</t>
    <phoneticPr fontId="36" type="noConversion"/>
  </si>
  <si>
    <t>Gangjeong Chicken_Boneless_20pcs</t>
    <phoneticPr fontId="36" type="noConversion"/>
  </si>
  <si>
    <t>Caribbean Spicy Chicken_Boneless_20pcs</t>
    <phoneticPr fontId="36" type="noConversion"/>
  </si>
  <si>
    <t>Gangnam Style Chicken_Boneless_20pcs</t>
    <phoneticPr fontId="36" type="noConversion"/>
  </si>
  <si>
    <t>Cheesling Chicken_Boneless_20pcs</t>
    <phoneticPr fontId="36" type="noConversion"/>
  </si>
  <si>
    <t>Creamy Onion Chicken_Boneless_20pcs</t>
    <phoneticPr fontId="36" type="noConversion"/>
  </si>
  <si>
    <t>Creamy Jalapeno Chicken_Boneless_20pcs</t>
    <phoneticPr fontId="36" type="noConversion"/>
  </si>
  <si>
    <t xml:space="preserve">Boneless </t>
    <phoneticPr fontId="36" type="noConversion"/>
  </si>
  <si>
    <t>Jamaican Grilled Chicken_Boneless 2ea</t>
    <phoneticPr fontId="36" type="noConversion"/>
  </si>
  <si>
    <t>Jamaican Grilled Chicken_Whole Leg 2ea</t>
    <phoneticPr fontId="36" type="noConversion"/>
  </si>
  <si>
    <t>Soy Grilled Chicken_Whole Leg 2ea</t>
    <phoneticPr fontId="36" type="noConversion"/>
  </si>
  <si>
    <t>Soy Grilled Chicken_Boneless 2ea</t>
    <phoneticPr fontId="36" type="noConversion"/>
  </si>
  <si>
    <t>Spicy Grilled Chicken_Whole Leg 2ea</t>
    <phoneticPr fontId="36" type="noConversion"/>
  </si>
  <si>
    <t>Spicy Grilled Chicken_Boneless 2ea</t>
    <phoneticPr fontId="36" type="noConversion"/>
  </si>
  <si>
    <t>Fried Chicken Mayo Rice Bowl_Soy</t>
    <phoneticPr fontId="36" type="noConversion"/>
  </si>
  <si>
    <t>Fried Chicken Mayo Rice Bowl_Hot</t>
    <phoneticPr fontId="36" type="noConversion"/>
  </si>
  <si>
    <t>Fried Chicken Mayo Rice Bowl_Secret</t>
    <phoneticPr fontId="36" type="noConversion"/>
  </si>
  <si>
    <t>Fried Chicken Mayo Rice Bowl_Jamaican</t>
    <phoneticPr fontId="36" type="noConversion"/>
  </si>
  <si>
    <t>레드 레디쉬</t>
    <phoneticPr fontId="36" type="noConversion"/>
  </si>
  <si>
    <t>bb.q Salad Dressing Sauce</t>
    <phoneticPr fontId="36" type="noConversion"/>
  </si>
  <si>
    <t>비비큐 샐러드 드레싱</t>
    <phoneticPr fontId="36" type="noConversion"/>
  </si>
  <si>
    <t>bb.q Salad Dressing</t>
    <phoneticPr fontId="36" type="noConversion"/>
  </si>
  <si>
    <t>520g</t>
    <phoneticPr fontId="36" type="noConversion"/>
  </si>
  <si>
    <t>Salad Rice Bowl</t>
    <phoneticPr fontId="36" type="noConversion"/>
  </si>
  <si>
    <t>The Scret Rice Bowl</t>
    <phoneticPr fontId="36" type="noConversion"/>
  </si>
  <si>
    <t>Island Greens Rice Bowl</t>
    <phoneticPr fontId="36" type="noConversion"/>
  </si>
  <si>
    <t>Terriyaki Crunch Rice Bowl</t>
    <phoneticPr fontId="36" type="noConversion"/>
  </si>
  <si>
    <t>Grilled Chicken Mayo Rice Bowl_Soy</t>
    <phoneticPr fontId="36" type="noConversion"/>
  </si>
  <si>
    <t>Grilled Chicken Mayo Rice Bowl_Hot</t>
    <phoneticPr fontId="36" type="noConversion"/>
  </si>
  <si>
    <t>Grilled Chicken Mayo Rice Bowl_Secret</t>
    <phoneticPr fontId="36" type="noConversion"/>
  </si>
  <si>
    <t>Grilled Chicken Mayo Rice Bowl_Jamaican</t>
    <phoneticPr fontId="36" type="noConversion"/>
  </si>
  <si>
    <t>The Secret RiceBowl</t>
    <phoneticPr fontId="36" type="noConversion"/>
  </si>
  <si>
    <t>Teriyaki Crunch Rice Bowl</t>
    <phoneticPr fontId="36" type="noConversion"/>
  </si>
  <si>
    <t>Fried Chicken Meal</t>
    <phoneticPr fontId="36" type="noConversion"/>
  </si>
  <si>
    <t>Dry</t>
    <phoneticPr fontId="36" type="noConversion"/>
  </si>
  <si>
    <t>Grilled Chicken Meal</t>
    <phoneticPr fontId="36" type="noConversion"/>
  </si>
  <si>
    <t>bb.q Salad</t>
    <phoneticPr fontId="36" type="noConversion"/>
  </si>
  <si>
    <t>Secret Fries</t>
    <phoneticPr fontId="36" type="noConversion"/>
  </si>
  <si>
    <t>Soy Garlic Fries</t>
    <phoneticPr fontId="36" type="noConversion"/>
  </si>
  <si>
    <t>Hot Spicy Fries</t>
    <phoneticPr fontId="36" type="noConversion"/>
  </si>
  <si>
    <t>Cheese Stick</t>
    <phoneticPr fontId="36" type="noConversion"/>
  </si>
  <si>
    <t>Soy Mayo</t>
    <phoneticPr fontId="36" type="noConversion"/>
  </si>
  <si>
    <t>Spicy Mayo</t>
    <phoneticPr fontId="36" type="noConversion"/>
  </si>
  <si>
    <t>Jamaican Mayo</t>
    <phoneticPr fontId="36" type="noConversion"/>
  </si>
  <si>
    <t>Mala Mayo</t>
    <phoneticPr fontId="36" type="noConversion"/>
  </si>
  <si>
    <t>마라 마요</t>
    <phoneticPr fontId="36" type="noConversion"/>
  </si>
  <si>
    <t>자메이칸 마요</t>
    <phoneticPr fontId="36" type="noConversion"/>
  </si>
  <si>
    <t>소이 마요</t>
    <phoneticPr fontId="36" type="noConversion"/>
  </si>
  <si>
    <t>스파이시 마요</t>
    <phoneticPr fontId="36" type="noConversion"/>
  </si>
  <si>
    <t>Raw chicken (price per kg)</t>
    <phoneticPr fontId="36" type="noConversion"/>
  </si>
  <si>
    <t>Golden Fried Tender_20pcs</t>
    <phoneticPr fontId="36" type="noConversion"/>
  </si>
  <si>
    <t>(Add Cheese)</t>
    <phoneticPr fontId="36" type="noConversion"/>
  </si>
  <si>
    <t>Tteok-Bokki</t>
    <phoneticPr fontId="36" type="noConversion"/>
  </si>
  <si>
    <t xml:space="preserve">Rose Tteok-Bokki </t>
    <phoneticPr fontId="36" type="noConversion"/>
  </si>
  <si>
    <r>
      <t xml:space="preserve">French Fries </t>
    </r>
    <r>
      <rPr>
        <b/>
        <sz val="12"/>
        <color theme="1"/>
        <rFont val="Malgun Gothic"/>
        <family val="3"/>
        <charset val="129"/>
      </rPr>
      <t>Plain</t>
    </r>
    <r>
      <rPr>
        <b/>
        <sz val="12"/>
        <color theme="1"/>
        <rFont val="NEXON Lv1 Gothic Low OTF"/>
        <family val="3"/>
        <charset val="129"/>
      </rPr>
      <t>(2</t>
    </r>
    <r>
      <rPr>
        <b/>
        <sz val="12"/>
        <color theme="1"/>
        <rFont val="Malgun Gothic"/>
        <family val="3"/>
        <charset val="129"/>
      </rPr>
      <t>5</t>
    </r>
    <r>
      <rPr>
        <b/>
        <sz val="12"/>
        <color theme="1"/>
        <rFont val="NEXON Lv1 Gothic Low OTF"/>
        <family val="3"/>
        <charset val="129"/>
      </rPr>
      <t>0g)</t>
    </r>
    <phoneticPr fontId="36" type="noConversion"/>
  </si>
  <si>
    <t>Secret Fries (250g)</t>
    <phoneticPr fontId="36" type="noConversion"/>
  </si>
  <si>
    <t>Soy Garlic Fries (250g)</t>
    <phoneticPr fontId="36" type="noConversion"/>
  </si>
  <si>
    <t>Spicy Fries (250g)</t>
    <phoneticPr fontId="36" type="noConversion"/>
  </si>
  <si>
    <t>Cheesling Fries (250g)</t>
    <phoneticPr fontId="36" type="noConversion"/>
  </si>
  <si>
    <r>
      <t xml:space="preserve">Sales Price
</t>
    </r>
    <r>
      <rPr>
        <b/>
        <sz val="12"/>
        <color theme="1"/>
        <rFont val="Malgun Gothic"/>
        <family val="3"/>
        <charset val="129"/>
      </rPr>
      <t>HNL</t>
    </r>
    <phoneticPr fontId="36" type="noConversion"/>
  </si>
  <si>
    <t>TOTAL COST(Dine In)</t>
    <phoneticPr fontId="36" type="noConversion"/>
  </si>
  <si>
    <t>TOTAL COStT(Take Out)</t>
    <phoneticPr fontId="36" type="noConversion"/>
  </si>
  <si>
    <r>
      <t xml:space="preserve">Cost%
</t>
    </r>
    <r>
      <rPr>
        <b/>
        <sz val="14"/>
        <color theme="1"/>
        <rFont val="Malgun Gothic"/>
        <family val="3"/>
        <charset val="129"/>
      </rPr>
      <t>Take Out</t>
    </r>
    <phoneticPr fontId="36" type="noConversion"/>
  </si>
  <si>
    <r>
      <t xml:space="preserve">Food Cost
</t>
    </r>
    <r>
      <rPr>
        <b/>
        <sz val="12"/>
        <color theme="1"/>
        <rFont val="S-Core Dream 4 Regular"/>
        <family val="3"/>
        <charset val="129"/>
      </rPr>
      <t>Dine In</t>
    </r>
    <phoneticPr fontId="36" type="noConversion"/>
  </si>
  <si>
    <r>
      <t xml:space="preserve">Food Cost
</t>
    </r>
    <r>
      <rPr>
        <b/>
        <sz val="12"/>
        <color theme="1"/>
        <rFont val="S-Core Dream 4 Regular"/>
        <family val="3"/>
        <charset val="129"/>
      </rPr>
      <t>Take Out</t>
    </r>
    <phoneticPr fontId="36" type="noConversion"/>
  </si>
  <si>
    <r>
      <t xml:space="preserve">Cost%
</t>
    </r>
    <r>
      <rPr>
        <b/>
        <sz val="14"/>
        <color theme="1"/>
        <rFont val="NEXON Lv1 Gothic Low OTF"/>
        <family val="3"/>
      </rPr>
      <t>Dine-In</t>
    </r>
    <phoneticPr fontId="36" type="noConversion"/>
  </si>
  <si>
    <t>Phase 2_Caribbean Spicy Chicken</t>
    <phoneticPr fontId="36" type="noConversion"/>
  </si>
  <si>
    <t>Phase 2_Mala Hot Chicekn</t>
    <phoneticPr fontId="36" type="noConversion"/>
  </si>
  <si>
    <t>Phase 2_Creamy Onion Chicekn</t>
    <phoneticPr fontId="36" type="noConversion"/>
  </si>
  <si>
    <t>Phase 2_Creamy Jalapeno Chicken</t>
    <phoneticPr fontId="36" type="noConversion"/>
  </si>
  <si>
    <t>Phase 2_UFO Chicken</t>
    <phoneticPr fontId="36" type="noConversion"/>
  </si>
  <si>
    <t>Phase 2_Fried Chicken Meal (TBA)</t>
    <phoneticPr fontId="36" type="noConversion"/>
  </si>
  <si>
    <t>Phase 2_Grilled Chicken Meal (TBA)</t>
    <phoneticPr fontId="36" type="noConversion"/>
  </si>
  <si>
    <t>Whole Size(16pcs)</t>
    <phoneticPr fontId="36" type="noConversion"/>
  </si>
  <si>
    <t>Phase 1</t>
    <phoneticPr fontId="36" type="noConversion"/>
  </si>
  <si>
    <t>Price / HNL</t>
    <phoneticPr fontId="36" type="noConversion"/>
  </si>
  <si>
    <t>Half Size (8pcs)</t>
    <phoneticPr fontId="36" type="noConversion"/>
  </si>
  <si>
    <t>Boneless Thigh</t>
    <phoneticPr fontId="36" type="noConversion"/>
  </si>
  <si>
    <t>Fried Chicken - Whole Chicken</t>
    <phoneticPr fontId="36" type="noConversion"/>
  </si>
  <si>
    <t xml:space="preserve">Phase 2 </t>
    <phoneticPr fontId="36" type="noConversion"/>
  </si>
  <si>
    <t>Phase 2</t>
    <phoneticPr fontId="36" type="noConversion"/>
  </si>
  <si>
    <t>20pcs</t>
    <phoneticPr fontId="36" type="noConversion"/>
  </si>
  <si>
    <t>Fried Chicken - Boneless</t>
    <phoneticPr fontId="36" type="noConversion"/>
  </si>
  <si>
    <t>Fried Chicken - wing</t>
    <phoneticPr fontId="36" type="noConversion"/>
  </si>
  <si>
    <t xml:space="preserve">Special Chicken - wing, boneless </t>
    <phoneticPr fontId="36" type="noConversion"/>
  </si>
  <si>
    <t>Chicken Rice Bowl (Soy Garlic)</t>
    <phoneticPr fontId="36" type="noConversion"/>
  </si>
  <si>
    <t>Chicken Rice Bowl (Secret Sauce)</t>
    <phoneticPr fontId="36" type="noConversion"/>
  </si>
  <si>
    <t>Chicken Rice Bowl (Hot Spicy)</t>
    <phoneticPr fontId="36" type="noConversion"/>
  </si>
  <si>
    <t>Chicken Rice Bowl (Jamaican)</t>
    <phoneticPr fontId="36" type="noConversion"/>
  </si>
  <si>
    <t>Fried Chicken</t>
    <phoneticPr fontId="36" type="noConversion"/>
  </si>
  <si>
    <t>Chicken Salad Bowl (Soy Garlic)</t>
    <phoneticPr fontId="36" type="noConversion"/>
  </si>
  <si>
    <t>Chicken Salad Bowl (Hot Spicy)</t>
    <phoneticPr fontId="36" type="noConversion"/>
  </si>
  <si>
    <t>Chicken Salad Bowl (Secret Sauce)</t>
    <phoneticPr fontId="36" type="noConversion"/>
  </si>
  <si>
    <t>Chicken Salad Bowl (Jamaican)</t>
    <phoneticPr fontId="36" type="noConversion"/>
  </si>
  <si>
    <t>No Chicken</t>
    <phoneticPr fontId="36" type="noConversion"/>
  </si>
  <si>
    <t>Rice Bowl, Salad Bowl, Meal</t>
    <phoneticPr fontId="36" type="noConversion"/>
  </si>
  <si>
    <t>BB.Q Salad</t>
    <phoneticPr fontId="36" type="noConversion"/>
  </si>
  <si>
    <t>Jamaican (TBA)</t>
    <phoneticPr fontId="36" type="noConversion"/>
  </si>
  <si>
    <t>Korean Soy(TBA)</t>
    <phoneticPr fontId="36" type="noConversion"/>
  </si>
  <si>
    <t>Korean Gochujang(Spicy)(TBA)</t>
    <phoneticPr fontId="36" type="noConversion"/>
  </si>
  <si>
    <t>Cheese stick (TBA)</t>
    <phoneticPr fontId="36" type="noConversion"/>
  </si>
  <si>
    <t>Onion Ring (TBA)</t>
    <phoneticPr fontId="36" type="noConversion"/>
  </si>
  <si>
    <t>Side Sampler (TBA)</t>
    <phoneticPr fontId="36" type="noConversion"/>
  </si>
  <si>
    <t>Korean Soy (TBA)</t>
    <phoneticPr fontId="36" type="noConversion"/>
  </si>
  <si>
    <t>Korean Gochujang(Spicy) (TBA)</t>
    <phoneticPr fontId="36" type="noConversion"/>
  </si>
  <si>
    <t>K-Food, Side, Dipping Sauce, Extra Sauce</t>
    <phoneticPr fontId="36" type="noConversion"/>
  </si>
  <si>
    <t>Regular</t>
    <phoneticPr fontId="36" type="noConversion"/>
  </si>
  <si>
    <t>Tteok-Bokki  + Add Cheese</t>
    <phoneticPr fontId="36" type="noConversion"/>
  </si>
  <si>
    <t>Rose Tteok-Bokki  + Add Cheese</t>
    <phoneticPr fontId="36" type="noConversion"/>
  </si>
  <si>
    <t>The selling price is high. Consider removing it from the menu.</t>
    <phoneticPr fontId="36" type="noConversion"/>
  </si>
  <si>
    <t>UFO Chicken (Golden, Secret, Honey Garlic, Hot Galbi)</t>
    <phoneticPr fontId="36" type="noConversion"/>
  </si>
  <si>
    <t>Chicken Meal(TBA)</t>
    <phoneticPr fontId="36" type="noConversion"/>
  </si>
  <si>
    <t>Total</t>
    <phoneticPr fontId="36" type="noConversion"/>
  </si>
  <si>
    <t>French Fries Plain(250g)</t>
    <phoneticPr fontId="36" type="noConversion"/>
  </si>
  <si>
    <t>소이갈릭소스</t>
    <phoneticPr fontId="36" type="noConversion"/>
  </si>
  <si>
    <t>Fries bag</t>
    <phoneticPr fontId="36" type="noConversion"/>
  </si>
  <si>
    <t>사이드 박스</t>
    <phoneticPr fontId="36" type="noConversion"/>
  </si>
  <si>
    <t>Honduras (10/6)</t>
    <phoneticPr fontId="36" type="noConversion"/>
  </si>
  <si>
    <t>Whole (1.3~1.4kg) / 2.87~3.08LB</t>
    <phoneticPr fontId="36" type="noConversion"/>
  </si>
  <si>
    <t>Honey Garlic Chicken_Bone In_5PC</t>
    <phoneticPr fontId="36" type="noConversion"/>
  </si>
  <si>
    <t>Soy Garlic Chicken_Bone In_5PC</t>
    <phoneticPr fontId="36" type="noConversion"/>
  </si>
  <si>
    <t>Galbi Chicken_Bone In_5PC</t>
    <phoneticPr fontId="36" type="noConversion"/>
  </si>
  <si>
    <t>Hot Galbi Chicken_Bone In_5PC</t>
    <phoneticPr fontId="36" type="noConversion"/>
  </si>
  <si>
    <t>Gangjeong Chicken_Bone In_5PC</t>
    <phoneticPr fontId="36" type="noConversion"/>
  </si>
  <si>
    <t>Gangnam Style Chicken_Bone In_5PC</t>
    <phoneticPr fontId="36" type="noConversion"/>
  </si>
  <si>
    <t>Caribbean Spicy Chicken_Bone In_5PC</t>
    <phoneticPr fontId="36" type="noConversion"/>
  </si>
  <si>
    <t>Mala Hot Chicken_Bone In_5PC</t>
    <phoneticPr fontId="36" type="noConversion"/>
  </si>
  <si>
    <t>Creamy Onion Chicken_Bone In_5PC</t>
    <phoneticPr fontId="36" type="noConversion"/>
  </si>
  <si>
    <t>Creamy Jalapeno Chicken_Bone In_5PC</t>
    <phoneticPr fontId="36" type="noConversion"/>
  </si>
  <si>
    <t>Cheesling Chicken_Bone In_5PC</t>
    <phoneticPr fontId="36" type="noConversion"/>
  </si>
  <si>
    <r>
      <t xml:space="preserve">AVG
</t>
    </r>
    <r>
      <rPr>
        <b/>
        <sz val="11"/>
        <color theme="1"/>
        <rFont val="NEXON Lv1 Gothic Low OTF"/>
        <family val="3"/>
      </rPr>
      <t>D</t>
    </r>
    <r>
      <rPr>
        <b/>
        <sz val="11"/>
        <color theme="1"/>
        <rFont val="Malgun Gothic"/>
        <family val="3"/>
        <charset val="129"/>
      </rPr>
      <t xml:space="preserve">/I </t>
    </r>
    <r>
      <rPr>
        <b/>
        <sz val="11"/>
        <color theme="1"/>
        <rFont val="NEXON Lv1 Gothic Low OTF"/>
        <family val="3"/>
      </rPr>
      <t xml:space="preserve"> 50% 
+
 T</t>
    </r>
    <r>
      <rPr>
        <b/>
        <sz val="11"/>
        <color theme="1"/>
        <rFont val="Malgun Gothic"/>
        <family val="3"/>
        <charset val="129"/>
      </rPr>
      <t>/G</t>
    </r>
    <r>
      <rPr>
        <b/>
        <sz val="11"/>
        <color theme="1"/>
        <rFont val="NEXON Lv1 Gothic Low OTF"/>
        <family val="3"/>
      </rPr>
      <t xml:space="preserve"> 50%</t>
    </r>
    <phoneticPr fontId="36" type="noConversion"/>
  </si>
  <si>
    <r>
      <t xml:space="preserve">AVG
</t>
    </r>
    <r>
      <rPr>
        <b/>
        <sz val="14"/>
        <color theme="1"/>
        <rFont val="Malgun Gothic"/>
        <family val="3"/>
        <charset val="129"/>
      </rPr>
      <t>Total</t>
    </r>
    <phoneticPr fontId="36" type="noConversion"/>
  </si>
  <si>
    <t>Lempiras</t>
  </si>
  <si>
    <t>Hondu Palma</t>
  </si>
  <si>
    <t>1L</t>
  </si>
  <si>
    <t>Comit</t>
  </si>
  <si>
    <t>1.32 L</t>
  </si>
  <si>
    <t>dinitas</t>
  </si>
  <si>
    <t>3.63kg</t>
  </si>
  <si>
    <t>Dinitas</t>
  </si>
  <si>
    <t>Mayab</t>
  </si>
  <si>
    <t>7 lb</t>
  </si>
  <si>
    <t>ALZA</t>
  </si>
  <si>
    <t>Naranjal</t>
  </si>
  <si>
    <t>MAYAB</t>
  </si>
  <si>
    <t>DINITAS</t>
  </si>
  <si>
    <t>didac</t>
  </si>
  <si>
    <t>2.2#</t>
  </si>
  <si>
    <t>16oz</t>
  </si>
  <si>
    <t>1000 ML</t>
  </si>
  <si>
    <t>pcs (0.5 Bird)</t>
  </si>
  <si>
    <t>Hot Spicy Chicken_Bone In_pcs</t>
  </si>
  <si>
    <t>pcs (1 Bird)</t>
  </si>
  <si>
    <t>pcs</t>
  </si>
  <si>
    <t>Golden Fried_Boneless_pcs</t>
  </si>
  <si>
    <t>Classic_Boneless_pcs</t>
  </si>
  <si>
    <t>Golden Fried Tender_pcs</t>
  </si>
  <si>
    <t>Secret Sauced Chicken_Boneless_pcs</t>
  </si>
  <si>
    <t>Hot Spicy Chicken_Boneless_pcs</t>
  </si>
  <si>
    <t>Honey Garlic Chicken_Boneless_pcs</t>
  </si>
  <si>
    <t>Soy Garlic Chicken_Boneless_pcs</t>
  </si>
  <si>
    <t>Galbi Chicken_Boneless_pcs</t>
  </si>
  <si>
    <t>Hot Galbi Chicken_Boneless_pcs</t>
  </si>
  <si>
    <t>Gangjeong Chicken_Boneless_pcs</t>
  </si>
  <si>
    <t>Gangnam Style Chicken_Boneless_pcs</t>
  </si>
  <si>
    <t>Mala Hot Chicken_Boneless_pcs</t>
  </si>
  <si>
    <t>Creamy Onion Chicken_Boneless_pcs</t>
  </si>
  <si>
    <t>Creamy Jalapeno Chicken_Boneless_pcs</t>
  </si>
  <si>
    <t>Cheesling Chicken_Boneless_pcs</t>
  </si>
  <si>
    <t>Jamaican Grilled Chicken_Wing pcs</t>
  </si>
  <si>
    <t>Soy Grilled Chicken_Wing pcs</t>
  </si>
  <si>
    <t>Spicy Grilled Chicken_Wing pcs</t>
  </si>
  <si>
    <t>Golden Fried_Bone In_2pcs</t>
  </si>
  <si>
    <t>Golden Fried_Bone In_3pcs</t>
  </si>
  <si>
    <t>Golden Fried_Bone In_5pcs</t>
  </si>
  <si>
    <t>Classic_Bone In_2pcs</t>
  </si>
  <si>
    <t>Classic_Bone In_3pcs</t>
  </si>
  <si>
    <t>Classic_Bone In_5pcs</t>
  </si>
  <si>
    <t>Secret Sauced Chicken_Bone_In_2pcs</t>
  </si>
  <si>
    <t>Secret Sauced Chicken_Bone_In_3pcs</t>
  </si>
  <si>
    <t>Secret Sauced Chicken_Bone_In_5pcs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</si>
</sst>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\$#,##0.00_);[Red]\(\$#,##0.00\)"/>
    <numFmt numFmtId="167" formatCode="0.000"/>
    <numFmt numFmtId="168" formatCode="0.00000"/>
    <numFmt numFmtId="169" formatCode="[$$-409]#,##0.00"/>
    <numFmt numFmtId="170" formatCode="[$-F800]dddd\,\ mmmm\ dd\,\ yyyy"/>
    <numFmt numFmtId="171" formatCode="_-\$* #,##0.00_ ;_-\$* \-#,##0.00\ ;_-\$* &quot;-&quot;??_ ;_-@_ "/>
    <numFmt numFmtId="172" formatCode="_-%* 0.00_;"/>
    <numFmt numFmtId="173" formatCode="0.0"/>
    <numFmt numFmtId="174" formatCode="0.0%"/>
    <numFmt numFmtId="175" formatCode="0.0000"/>
    <numFmt numFmtId="176" formatCode="&quot;$&quot;#,##0.00"/>
    <numFmt numFmtId="177" formatCode="\$#,##0.00"/>
    <numFmt numFmtId="178" formatCode="_-[$L-480A]* #,##0.00_-;\-[$L-480A]* #,##0.00_-;_-[$L-480A]* &quot;-&quot;??_-;_-@_-"/>
    <numFmt numFmtId="179" formatCode="_(&quot;$&quot;* #,##0.000_);_(&quot;$&quot;* \(#,##0.000\);_(&quot;$&quot;* &quot;-&quot;??_);_(@_)"/>
  </numFmts>
  <fonts count="119">
    <font>
      <sz val="11"/>
      <color theme="1"/>
      <name val="Calibri"/>
      <family val="2"/>
      <scheme val="minor"/>
    </font>
    <font>
      <sz val="11"/>
      <color theme="1"/>
      <name val="S-Core Dream 4 Regular"/>
      <family val="2"/>
      <charset val="129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Arial"/>
      <family val="2"/>
    </font>
    <font>
      <sz val="22"/>
      <color indexed="9"/>
      <name val="Arial"/>
      <family val="2"/>
    </font>
    <font>
      <sz val="12"/>
      <color indexed="18"/>
      <name val="Arial"/>
      <family val="2"/>
    </font>
    <font>
      <sz val="12"/>
      <color indexed="63"/>
      <name val="Arial"/>
      <family val="2"/>
    </font>
    <font>
      <u/>
      <sz val="10"/>
      <color indexed="12"/>
      <name val="Arial"/>
      <family val="2"/>
    </font>
    <font>
      <sz val="12"/>
      <color indexed="9"/>
      <name val="Arial"/>
      <family val="2"/>
    </font>
    <font>
      <b/>
      <sz val="14"/>
      <color indexed="9"/>
      <name val="Arial"/>
      <family val="2"/>
    </font>
    <font>
      <sz val="14"/>
      <color indexed="40"/>
      <name val="Arial"/>
      <family val="2"/>
    </font>
    <font>
      <sz val="11"/>
      <color indexed="12"/>
      <name val="Arial"/>
      <family val="2"/>
    </font>
    <font>
      <b/>
      <sz val="12"/>
      <color indexed="9"/>
      <name val="Arial"/>
      <family val="2"/>
    </font>
    <font>
      <sz val="11"/>
      <color indexed="58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5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name val="Times New Roman"/>
      <family val="1"/>
    </font>
    <font>
      <sz val="10"/>
      <color theme="1"/>
      <name val="Calibri"/>
      <family val="2"/>
      <scheme val="minor"/>
    </font>
    <font>
      <sz val="10"/>
      <color rgb="FFFF0000"/>
      <name val="Arial"/>
      <family val="2"/>
    </font>
    <font>
      <b/>
      <sz val="18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0"/>
      <name val="맑은 고딕"/>
      <family val="3"/>
      <charset val="129"/>
    </font>
    <font>
      <sz val="10"/>
      <color theme="1"/>
      <name val="Arial Unicode MS"/>
      <family val="2"/>
      <charset val="129"/>
    </font>
    <font>
      <b/>
      <sz val="35"/>
      <name val="Arial"/>
      <family val="2"/>
    </font>
    <font>
      <b/>
      <sz val="15"/>
      <name val="Arial"/>
      <family val="2"/>
    </font>
    <font>
      <sz val="11"/>
      <color theme="1"/>
      <name val="맑은 고딕"/>
      <family val="2"/>
    </font>
    <font>
      <sz val="10"/>
      <color theme="1"/>
      <name val="맑은 고딕"/>
      <family val="2"/>
    </font>
    <font>
      <sz val="10"/>
      <color theme="1"/>
      <name val="맑은 고딕"/>
      <family val="3"/>
      <charset val="129"/>
    </font>
    <font>
      <sz val="10"/>
      <color theme="1"/>
      <name val="ari"/>
    </font>
    <font>
      <sz val="10"/>
      <color theme="1"/>
      <name val="ari"/>
      <family val="2"/>
    </font>
    <font>
      <sz val="10"/>
      <name val="Arial Unicode MS"/>
      <family val="2"/>
      <charset val="129"/>
    </font>
    <font>
      <sz val="10"/>
      <color theme="1"/>
      <name val="Arial"/>
      <family val="3"/>
    </font>
    <font>
      <sz val="10"/>
      <name val="Arial"/>
      <family val="3"/>
    </font>
    <font>
      <sz val="10"/>
      <color theme="1"/>
      <name val="Arial"/>
      <family val="2"/>
      <charset val="129"/>
    </font>
    <font>
      <b/>
      <sz val="10"/>
      <name val="Arial Unicode MS"/>
      <family val="3"/>
      <charset val="129"/>
    </font>
    <font>
      <sz val="10"/>
      <name val="Arial"/>
      <family val="3"/>
      <charset val="129"/>
    </font>
    <font>
      <b/>
      <sz val="10"/>
      <name val="Arial Unicode MS"/>
      <family val="2"/>
      <charset val="129"/>
    </font>
    <font>
      <b/>
      <sz val="10"/>
      <color theme="1"/>
      <name val="Arial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Arial Unicode MS"/>
      <family val="2"/>
      <charset val="129"/>
    </font>
    <font>
      <b/>
      <sz val="14"/>
      <color theme="1"/>
      <name val="NEXON Lv1 Gothic Low OTF"/>
      <family val="3"/>
      <charset val="129"/>
    </font>
    <font>
      <b/>
      <sz val="11"/>
      <color theme="1"/>
      <name val="Calibri"/>
      <family val="3"/>
      <charset val="129"/>
      <scheme val="minor"/>
    </font>
    <font>
      <b/>
      <sz val="9"/>
      <color theme="1"/>
      <name val="NEXON Lv1 Gothic Low OTF"/>
      <family val="3"/>
      <charset val="129"/>
    </font>
    <font>
      <b/>
      <sz val="12"/>
      <color theme="1"/>
      <name val="NEXON Lv1 Gothic Low OTF"/>
      <family val="3"/>
      <charset val="129"/>
    </font>
    <font>
      <sz val="12"/>
      <color theme="1"/>
      <name val="NEXON Lv1 Gothic Low OTF"/>
      <family val="3"/>
      <charset val="129"/>
    </font>
    <font>
      <sz val="10"/>
      <color theme="1"/>
      <name val="Arial"/>
      <family val="3"/>
      <charset val="129"/>
    </font>
    <font>
      <b/>
      <sz val="11"/>
      <color rgb="FFFF000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sz val="11"/>
      <name val="Calibri"/>
      <family val="2"/>
    </font>
    <font>
      <b/>
      <sz val="11"/>
      <color rgb="FFFF0000"/>
      <name val="Exo"/>
    </font>
    <font>
      <b/>
      <sz val="11"/>
      <color rgb="FF38761D"/>
      <name val="Exo"/>
    </font>
    <font>
      <u/>
      <sz val="11"/>
      <color rgb="FF0563C1"/>
      <name val="Exo"/>
    </font>
    <font>
      <b/>
      <sz val="20"/>
      <color theme="1"/>
      <name val="NEXON Lv1 Gothic Low OTF"/>
      <family val="3"/>
      <charset val="129"/>
    </font>
    <font>
      <b/>
      <sz val="11"/>
      <name val="Calibri"/>
      <family val="2"/>
    </font>
    <font>
      <b/>
      <sz val="26"/>
      <color theme="1"/>
      <name val="Calibri"/>
      <family val="3"/>
      <charset val="129"/>
      <scheme val="minor"/>
    </font>
    <font>
      <sz val="11"/>
      <color rgb="FF000000"/>
      <name val="&quot;Malgun Gothic&quot;"/>
    </font>
    <font>
      <b/>
      <sz val="11"/>
      <color rgb="FF000000"/>
      <name val="Calibri"/>
      <family val="2"/>
    </font>
    <font>
      <sz val="11"/>
      <color rgb="FF000000"/>
      <name val="Exo"/>
    </font>
    <font>
      <b/>
      <sz val="11"/>
      <color rgb="FF000000"/>
      <name val="&quot;Malgun Gothic&quot;"/>
    </font>
    <font>
      <b/>
      <sz val="11"/>
      <color rgb="FF000000"/>
      <name val="Exo"/>
    </font>
    <font>
      <sz val="9"/>
      <color rgb="FF000000"/>
      <name val="Exo"/>
    </font>
    <font>
      <sz val="12"/>
      <color rgb="FF000000"/>
      <name val="&quot;Malgun Gothic&quot;"/>
    </font>
    <font>
      <b/>
      <sz val="12"/>
      <color rgb="FF000000"/>
      <name val="Exo"/>
    </font>
    <font>
      <b/>
      <sz val="14"/>
      <color rgb="FF000000"/>
      <name val="Exo"/>
    </font>
    <font>
      <sz val="11"/>
      <color rgb="FF000000"/>
      <name val="Calibri"/>
      <family val="2"/>
    </font>
    <font>
      <b/>
      <sz val="20"/>
      <color theme="1"/>
      <name val="S-Core Dream 4 Regular"/>
      <family val="3"/>
      <charset val="129"/>
    </font>
    <font>
      <b/>
      <sz val="12"/>
      <color theme="1"/>
      <name val="S-Core Dream 4 Regular"/>
      <family val="3"/>
      <charset val="129"/>
    </font>
    <font>
      <b/>
      <sz val="12"/>
      <color theme="1"/>
      <name val="Malgun Gothic"/>
      <family val="3"/>
      <charset val="129"/>
    </font>
    <font>
      <sz val="10"/>
      <name val="Malgun Gothic"/>
      <family val="2"/>
      <charset val="129"/>
    </font>
    <font>
      <b/>
      <sz val="10"/>
      <color theme="1"/>
      <name val="Malgun Gothic"/>
      <family val="2"/>
      <charset val="129"/>
    </font>
    <font>
      <b/>
      <sz val="10"/>
      <color theme="1"/>
      <name val="Arial"/>
      <family val="2"/>
      <charset val="129"/>
    </font>
    <font>
      <sz val="10"/>
      <color theme="1"/>
      <name val="Malgun Gothic"/>
      <family val="2"/>
      <charset val="129"/>
    </font>
    <font>
      <b/>
      <sz val="10"/>
      <color theme="1"/>
      <name val="Malgun Gothic"/>
      <family val="3"/>
      <charset val="129"/>
    </font>
    <font>
      <b/>
      <sz val="10"/>
      <name val="Malgun Gothic"/>
      <family val="2"/>
      <charset val="129"/>
    </font>
    <font>
      <b/>
      <sz val="10"/>
      <name val="Arial"/>
      <family val="2"/>
      <charset val="129"/>
    </font>
    <font>
      <sz val="11"/>
      <color theme="1"/>
      <name val="Malgun Gothic"/>
      <family val="2"/>
      <charset val="129"/>
    </font>
    <font>
      <b/>
      <sz val="12"/>
      <color theme="1"/>
      <name val="Malgun Gothic"/>
      <family val="2"/>
      <charset val="129"/>
    </font>
    <font>
      <sz val="11"/>
      <color theme="1"/>
      <name val="Calibri"/>
      <family val="2"/>
      <scheme val="minor"/>
    </font>
    <font>
      <sz val="14"/>
      <color theme="1"/>
      <name val="NEXON Lv1 Gothic Low OTF"/>
      <family val="3"/>
      <charset val="129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Malgun Gothic"/>
      <family val="3"/>
      <charset val="129"/>
    </font>
    <font>
      <b/>
      <sz val="11"/>
      <color theme="1"/>
      <name val="S-Core Dream 4 Regular"/>
      <family val="2"/>
      <charset val="129"/>
    </font>
    <font>
      <b/>
      <sz val="12"/>
      <color theme="1"/>
      <name val="Calibri"/>
      <family val="2"/>
      <scheme val="minor"/>
    </font>
    <font>
      <b/>
      <sz val="12"/>
      <color theme="1"/>
      <name val="S-Core Dream 4 Regular"/>
      <family val="2"/>
      <charset val="129"/>
    </font>
    <font>
      <sz val="12"/>
      <color theme="1"/>
      <name val="S-Core Dream 4 Regular"/>
      <family val="2"/>
      <charset val="129"/>
    </font>
    <font>
      <sz val="10"/>
      <color theme="1"/>
      <name val="BatangChe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Malgun Gothic"/>
      <family val="2"/>
      <charset val="129"/>
    </font>
    <font>
      <b/>
      <sz val="12"/>
      <color rgb="FFFF0000"/>
      <name val="Malgun Gothic"/>
      <family val="2"/>
      <charset val="129"/>
    </font>
    <font>
      <b/>
      <sz val="12"/>
      <color rgb="FFFF0000"/>
      <name val="Malgun Gothic"/>
      <family val="3"/>
      <charset val="129"/>
    </font>
    <font>
      <b/>
      <sz val="12"/>
      <color rgb="FFFF0000"/>
      <name val="S-Core Dream 4 Regular"/>
      <family val="3"/>
      <charset val="129"/>
    </font>
    <font>
      <b/>
      <sz val="11"/>
      <color theme="1"/>
      <name val="Calibri"/>
      <family val="2"/>
      <scheme val="minor"/>
    </font>
    <font>
      <b/>
      <sz val="14"/>
      <color theme="1"/>
      <name val="NEXON Lv1 Gothic Low OTF"/>
      <family val="3"/>
    </font>
    <font>
      <b/>
      <sz val="18"/>
      <color rgb="FFFF0000"/>
      <name val="S-Core Dream 4 Regular"/>
      <family val="2"/>
      <charset val="129"/>
    </font>
    <font>
      <sz val="36"/>
      <color theme="1"/>
      <name val="NEXON Lv1 Gothic Low OTF"/>
      <family val="3"/>
      <charset val="129"/>
    </font>
    <font>
      <b/>
      <sz val="11"/>
      <color rgb="FFFF0000"/>
      <name val="Calibri"/>
      <family val="2"/>
      <scheme val="minor"/>
    </font>
    <font>
      <b/>
      <sz val="12"/>
      <color theme="0"/>
      <name val="Malgun Gothic"/>
      <family val="2"/>
      <charset val="129"/>
    </font>
    <font>
      <b/>
      <sz val="11"/>
      <color theme="0"/>
      <name val="Calibri"/>
      <family val="2"/>
      <scheme val="minor"/>
    </font>
    <font>
      <b/>
      <sz val="11"/>
      <color theme="1"/>
      <name val="NEXON Lv1 Gothic Low OTF"/>
      <family val="3"/>
      <charset val="129"/>
    </font>
    <font>
      <b/>
      <sz val="11"/>
      <color theme="1"/>
      <name val="NEXON Lv1 Gothic Low OTF"/>
      <family val="3"/>
    </font>
    <font>
      <b/>
      <sz val="11"/>
      <color theme="1"/>
      <name val="Malgun Gothic"/>
      <family val="3"/>
      <charset val="129"/>
    </font>
  </fonts>
  <fills count="3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E06666"/>
        <bgColor rgb="FFE06666"/>
      </patternFill>
    </fill>
    <fill>
      <patternFill patternType="solid">
        <fgColor rgb="FFFF9900"/>
        <bgColor rgb="FFFF9900"/>
      </patternFill>
    </fill>
    <fill>
      <patternFill patternType="solid">
        <fgColor rgb="FFC6E0B4"/>
        <bgColor rgb="FFC6E0B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C6E0B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rgb="FFC6E0B4"/>
      </patternFill>
    </fill>
    <fill>
      <patternFill patternType="solid">
        <fgColor theme="0" tint="-4.9989318521683403E-2"/>
        <bgColor rgb="FFC6E0B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55"/>
      </left>
      <right/>
      <top style="hair">
        <color indexed="55"/>
      </top>
      <bottom style="hair">
        <color indexed="55"/>
      </bottom>
      <diagonal/>
    </border>
    <border>
      <left/>
      <right style="hair">
        <color indexed="55"/>
      </right>
      <top style="hair">
        <color indexed="55"/>
      </top>
      <bottom style="hair">
        <color indexed="55"/>
      </bottom>
      <diagonal/>
    </border>
    <border>
      <left/>
      <right style="hair">
        <color indexed="55"/>
      </right>
      <top/>
      <bottom style="hair">
        <color indexed="55"/>
      </bottom>
      <diagonal/>
    </border>
    <border>
      <left style="hair">
        <color indexed="55"/>
      </left>
      <right style="hair">
        <color indexed="55"/>
      </right>
      <top/>
      <bottom style="hair">
        <color indexed="55"/>
      </bottom>
      <diagonal/>
    </border>
    <border>
      <left style="hair">
        <color indexed="55"/>
      </left>
      <right/>
      <top/>
      <bottom style="hair">
        <color indexed="55"/>
      </bottom>
      <diagonal/>
    </border>
    <border>
      <left style="hair">
        <color indexed="55"/>
      </left>
      <right style="hair">
        <color indexed="55"/>
      </right>
      <top style="hair">
        <color indexed="55"/>
      </top>
      <bottom style="hair">
        <color indexed="55"/>
      </bottom>
      <diagonal/>
    </border>
    <border>
      <left/>
      <right style="hair">
        <color indexed="55"/>
      </right>
      <top style="hair">
        <color indexed="55"/>
      </top>
      <bottom/>
      <diagonal/>
    </border>
    <border>
      <left style="hair">
        <color indexed="55"/>
      </left>
      <right style="hair">
        <color indexed="55"/>
      </right>
      <top/>
      <bottom/>
      <diagonal/>
    </border>
    <border>
      <left style="hair">
        <color indexed="55"/>
      </left>
      <right style="hair">
        <color indexed="55"/>
      </right>
      <top style="hair">
        <color indexed="55"/>
      </top>
      <bottom/>
      <diagonal/>
    </border>
    <border>
      <left style="hair">
        <color indexed="55"/>
      </left>
      <right/>
      <top style="hair">
        <color indexed="55"/>
      </top>
      <bottom/>
      <diagonal/>
    </border>
    <border>
      <left/>
      <right/>
      <top/>
      <bottom style="hair">
        <color indexed="5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55"/>
      </right>
      <top/>
      <bottom/>
      <diagonal/>
    </border>
    <border>
      <left/>
      <right/>
      <top style="hair">
        <color indexed="55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7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0" fontId="3" fillId="0" borderId="0"/>
    <xf numFmtId="41" fontId="8" fillId="0" borderId="0" applyFont="0" applyFill="0" applyBorder="0" applyAlignment="0" applyProtection="0"/>
    <xf numFmtId="0" fontId="1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1" fillId="0" borderId="0"/>
    <xf numFmtId="0" fontId="11" fillId="0" borderId="0"/>
    <xf numFmtId="9" fontId="3" fillId="0" borderId="0" applyFon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>
      <alignment vertical="center"/>
    </xf>
    <xf numFmtId="0" fontId="8" fillId="0" borderId="0">
      <alignment vertical="center"/>
    </xf>
    <xf numFmtId="0" fontId="2" fillId="0" borderId="0">
      <alignment vertical="center"/>
    </xf>
    <xf numFmtId="0" fontId="35" fillId="0" borderId="0">
      <alignment vertical="center"/>
    </xf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104" fillId="0" borderId="0" applyNumberFormat="0" applyFill="0" applyBorder="0" applyAlignment="0" applyProtection="0"/>
    <xf numFmtId="165" fontId="3" fillId="0" borderId="0" applyFont="0" applyFill="0" applyBorder="0" applyAlignment="0" applyProtection="0"/>
  </cellStyleXfs>
  <cellXfs count="939">
    <xf numFmtId="0" fontId="0" fillId="0" borderId="0" xfId="0"/>
    <xf numFmtId="0" fontId="9" fillId="3" borderId="1" xfId="0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0" fontId="5" fillId="3" borderId="3" xfId="6" applyFont="1" applyFill="1" applyBorder="1" applyAlignment="1">
      <alignment horizontal="left" vertical="center" wrapText="1"/>
    </xf>
    <xf numFmtId="0" fontId="5" fillId="3" borderId="4" xfId="6" applyFont="1" applyFill="1" applyBorder="1" applyAlignment="1">
      <alignment horizontal="center" vertical="center" shrinkToFit="1"/>
    </xf>
    <xf numFmtId="0" fontId="9" fillId="3" borderId="3" xfId="1" applyNumberFormat="1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" xfId="1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67" fontId="9" fillId="3" borderId="3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9" fillId="0" borderId="1" xfId="1" applyNumberFormat="1" applyFont="1" applyFill="1" applyBorder="1" applyAlignment="1">
      <alignment horizontal="center" vertical="center"/>
    </xf>
    <xf numFmtId="2" fontId="17" fillId="6" borderId="0" xfId="13" applyNumberFormat="1" applyFont="1" applyFill="1" applyBorder="1" applyAlignment="1">
      <alignment vertical="center"/>
    </xf>
    <xf numFmtId="164" fontId="17" fillId="10" borderId="0" xfId="14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169" fontId="5" fillId="5" borderId="0" xfId="0" applyNumberFormat="1" applyFont="1" applyFill="1" applyAlignment="1">
      <alignment vertical="center"/>
    </xf>
    <xf numFmtId="170" fontId="5" fillId="5" borderId="0" xfId="0" applyNumberFormat="1" applyFont="1" applyFill="1" applyAlignment="1">
      <alignment vertical="center"/>
    </xf>
    <xf numFmtId="0" fontId="14" fillId="5" borderId="0" xfId="0" applyFont="1" applyFill="1" applyAlignment="1">
      <alignment horizontal="left" vertical="center" indent="1"/>
    </xf>
    <xf numFmtId="171" fontId="15" fillId="5" borderId="0" xfId="0" applyNumberFormat="1" applyFont="1" applyFill="1" applyAlignment="1">
      <alignment horizontal="left" vertical="center"/>
    </xf>
    <xf numFmtId="169" fontId="5" fillId="5" borderId="0" xfId="0" applyNumberFormat="1" applyFont="1" applyFill="1" applyAlignment="1">
      <alignment horizontal="center" vertical="center"/>
    </xf>
    <xf numFmtId="0" fontId="17" fillId="6" borderId="0" xfId="0" applyFont="1" applyFill="1" applyAlignment="1">
      <alignment horizontal="left" vertical="center" indent="1"/>
    </xf>
    <xf numFmtId="0" fontId="18" fillId="6" borderId="0" xfId="0" applyFont="1" applyFill="1" applyAlignment="1">
      <alignment vertical="center"/>
    </xf>
    <xf numFmtId="0" fontId="19" fillId="5" borderId="0" xfId="0" applyFont="1" applyFill="1" applyAlignment="1">
      <alignment vertical="center"/>
    </xf>
    <xf numFmtId="0" fontId="5" fillId="0" borderId="15" xfId="0" applyFont="1" applyBorder="1" applyAlignment="1">
      <alignment horizontal="left" vertical="center" indent="1"/>
    </xf>
    <xf numFmtId="3" fontId="5" fillId="0" borderId="16" xfId="0" applyNumberFormat="1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167" fontId="5" fillId="0" borderId="16" xfId="0" applyNumberFormat="1" applyFont="1" applyBorder="1" applyAlignment="1">
      <alignment horizontal="center" vertical="center"/>
    </xf>
    <xf numFmtId="173" fontId="5" fillId="0" borderId="16" xfId="0" applyNumberFormat="1" applyFont="1" applyBorder="1" applyAlignment="1">
      <alignment horizontal="center" vertical="center"/>
    </xf>
    <xf numFmtId="171" fontId="5" fillId="0" borderId="16" xfId="0" applyNumberFormat="1" applyFont="1" applyBorder="1" applyAlignment="1">
      <alignment vertical="center"/>
    </xf>
    <xf numFmtId="2" fontId="5" fillId="0" borderId="17" xfId="0" applyNumberFormat="1" applyFont="1" applyBorder="1" applyAlignment="1">
      <alignment vertical="center"/>
    </xf>
    <xf numFmtId="0" fontId="5" fillId="0" borderId="14" xfId="0" applyFont="1" applyBorder="1" applyAlignment="1">
      <alignment horizontal="left" vertical="center" indent="1"/>
    </xf>
    <xf numFmtId="0" fontId="5" fillId="0" borderId="18" xfId="0" applyFont="1" applyBorder="1" applyAlignment="1">
      <alignment horizontal="center" vertical="center"/>
    </xf>
    <xf numFmtId="167" fontId="5" fillId="0" borderId="18" xfId="0" applyNumberFormat="1" applyFont="1" applyBorder="1" applyAlignment="1">
      <alignment horizontal="center" vertical="center"/>
    </xf>
    <xf numFmtId="171" fontId="5" fillId="0" borderId="18" xfId="0" applyNumberFormat="1" applyFont="1" applyBorder="1" applyAlignment="1">
      <alignment vertical="center"/>
    </xf>
    <xf numFmtId="0" fontId="5" fillId="0" borderId="19" xfId="0" applyFont="1" applyBorder="1" applyAlignment="1">
      <alignment horizontal="left" vertical="center" indent="1"/>
    </xf>
    <xf numFmtId="3" fontId="5" fillId="0" borderId="20" xfId="0" applyNumberFormat="1" applyFont="1" applyBorder="1" applyAlignment="1">
      <alignment vertical="center"/>
    </xf>
    <xf numFmtId="0" fontId="5" fillId="0" borderId="21" xfId="0" applyFont="1" applyBorder="1" applyAlignment="1">
      <alignment horizontal="center" vertical="center"/>
    </xf>
    <xf numFmtId="167" fontId="5" fillId="0" borderId="21" xfId="0" applyNumberFormat="1" applyFont="1" applyBorder="1" applyAlignment="1">
      <alignment horizontal="center" vertical="center"/>
    </xf>
    <xf numFmtId="171" fontId="5" fillId="0" borderId="21" xfId="0" applyNumberFormat="1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17" fillId="6" borderId="0" xfId="0" applyFont="1" applyFill="1" applyAlignment="1">
      <alignment vertical="center"/>
    </xf>
    <xf numFmtId="173" fontId="17" fillId="6" borderId="0" xfId="0" applyNumberFormat="1" applyFont="1" applyFill="1" applyAlignment="1">
      <alignment vertical="center"/>
    </xf>
    <xf numFmtId="171" fontId="17" fillId="6" borderId="0" xfId="0" applyNumberFormat="1" applyFont="1" applyFill="1" applyAlignment="1">
      <alignment vertical="center"/>
    </xf>
    <xf numFmtId="0" fontId="21" fillId="5" borderId="0" xfId="0" applyFont="1" applyFill="1" applyAlignment="1">
      <alignment horizontal="right" vertical="center"/>
    </xf>
    <xf numFmtId="169" fontId="21" fillId="5" borderId="0" xfId="0" applyNumberFormat="1" applyFont="1" applyFill="1" applyAlignment="1">
      <alignment vertical="center"/>
    </xf>
    <xf numFmtId="0" fontId="17" fillId="8" borderId="0" xfId="0" applyFont="1" applyFill="1" applyAlignment="1">
      <alignment horizontal="left" vertical="center" indent="1"/>
    </xf>
    <xf numFmtId="0" fontId="18" fillId="8" borderId="0" xfId="0" applyFont="1" applyFill="1" applyAlignment="1">
      <alignment vertical="center"/>
    </xf>
    <xf numFmtId="2" fontId="5" fillId="0" borderId="13" xfId="0" applyNumberFormat="1" applyFont="1" applyBorder="1" applyAlignment="1">
      <alignment vertical="center"/>
    </xf>
    <xf numFmtId="3" fontId="5" fillId="0" borderId="18" xfId="0" applyNumberFormat="1" applyFont="1" applyBorder="1" applyAlignment="1">
      <alignment horizontal="center" vertical="center"/>
    </xf>
    <xf numFmtId="0" fontId="17" fillId="8" borderId="0" xfId="0" applyFont="1" applyFill="1" applyAlignment="1">
      <alignment vertical="center"/>
    </xf>
    <xf numFmtId="171" fontId="17" fillId="8" borderId="0" xfId="0" applyNumberFormat="1" applyFont="1" applyFill="1" applyAlignment="1">
      <alignment vertical="center"/>
    </xf>
    <xf numFmtId="2" fontId="17" fillId="8" borderId="0" xfId="0" applyNumberFormat="1" applyFont="1" applyFill="1" applyAlignment="1">
      <alignment vertical="center"/>
    </xf>
    <xf numFmtId="0" fontId="17" fillId="10" borderId="0" xfId="0" applyFont="1" applyFill="1" applyAlignment="1">
      <alignment horizontal="left" vertical="center" indent="1"/>
    </xf>
    <xf numFmtId="0" fontId="17" fillId="10" borderId="0" xfId="0" applyFont="1" applyFill="1" applyAlignment="1">
      <alignment vertical="center"/>
    </xf>
    <xf numFmtId="172" fontId="15" fillId="5" borderId="0" xfId="0" applyNumberFormat="1" applyFont="1" applyFill="1" applyAlignment="1">
      <alignment horizontal="left" vertical="center"/>
    </xf>
    <xf numFmtId="0" fontId="22" fillId="9" borderId="0" xfId="0" applyFont="1" applyFill="1" applyAlignment="1">
      <alignment horizontal="left" vertical="center" indent="1"/>
    </xf>
    <xf numFmtId="0" fontId="5" fillId="0" borderId="25" xfId="0" applyFont="1" applyBorder="1" applyAlignment="1">
      <alignment horizontal="left" vertical="center" indent="1"/>
    </xf>
    <xf numFmtId="0" fontId="13" fillId="12" borderId="0" xfId="0" applyFont="1" applyFill="1" applyAlignment="1">
      <alignment horizontal="left" vertical="center"/>
    </xf>
    <xf numFmtId="0" fontId="25" fillId="5" borderId="0" xfId="0" applyFont="1" applyFill="1" applyAlignment="1">
      <alignment horizontal="left" vertical="center" indent="1"/>
    </xf>
    <xf numFmtId="49" fontId="5" fillId="0" borderId="15" xfId="0" applyNumberFormat="1" applyFont="1" applyBorder="1" applyAlignment="1">
      <alignment horizontal="left" vertical="center" indent="1"/>
    </xf>
    <xf numFmtId="2" fontId="5" fillId="0" borderId="16" xfId="0" applyNumberFormat="1" applyFont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1" xfId="6" applyFont="1" applyBorder="1" applyAlignment="1">
      <alignment horizontal="left" vertical="center" wrapText="1"/>
    </xf>
    <xf numFmtId="0" fontId="5" fillId="0" borderId="1" xfId="6" applyFont="1" applyBorder="1" applyAlignment="1">
      <alignment horizontal="center" vertical="center" shrinkToFit="1"/>
    </xf>
    <xf numFmtId="167" fontId="9" fillId="0" borderId="1" xfId="0" applyNumberFormat="1" applyFont="1" applyBorder="1" applyAlignment="1">
      <alignment horizontal="center" vertical="center"/>
    </xf>
    <xf numFmtId="0" fontId="9" fillId="0" borderId="2" xfId="1" applyNumberFormat="1" applyFont="1" applyFill="1" applyBorder="1" applyAlignment="1">
      <alignment horizontal="center" vertical="center"/>
    </xf>
    <xf numFmtId="1" fontId="5" fillId="0" borderId="16" xfId="0" applyNumberFormat="1" applyFont="1" applyBorder="1" applyAlignment="1">
      <alignment horizontal="center" vertical="center"/>
    </xf>
    <xf numFmtId="1" fontId="5" fillId="0" borderId="15" xfId="0" applyNumberFormat="1" applyFont="1" applyBorder="1" applyAlignment="1">
      <alignment horizontal="left" vertical="center" indent="1"/>
    </xf>
    <xf numFmtId="0" fontId="9" fillId="11" borderId="1" xfId="1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9" fillId="15" borderId="1" xfId="1" applyNumberFormat="1" applyFont="1" applyFill="1" applyBorder="1" applyAlignment="1">
      <alignment horizontal="center" vertical="center"/>
    </xf>
    <xf numFmtId="168" fontId="9" fillId="15" borderId="1" xfId="0" applyNumberFormat="1" applyFont="1" applyFill="1" applyBorder="1" applyAlignment="1">
      <alignment horizontal="center" vertical="center"/>
    </xf>
    <xf numFmtId="164" fontId="9" fillId="15" borderId="1" xfId="1" applyFont="1" applyFill="1" applyBorder="1" applyAlignment="1">
      <alignment horizontal="center" vertical="center"/>
    </xf>
    <xf numFmtId="2" fontId="9" fillId="15" borderId="1" xfId="1" applyNumberFormat="1" applyFont="1" applyFill="1" applyBorder="1" applyAlignment="1">
      <alignment horizontal="center" vertical="center"/>
    </xf>
    <xf numFmtId="1" fontId="9" fillId="15" borderId="1" xfId="0" applyNumberFormat="1" applyFont="1" applyFill="1" applyBorder="1" applyAlignment="1">
      <alignment horizontal="center" vertical="center"/>
    </xf>
    <xf numFmtId="168" fontId="9" fillId="15" borderId="8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3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71" fontId="5" fillId="0" borderId="0" xfId="0" applyNumberFormat="1" applyFont="1" applyAlignment="1">
      <alignment vertical="center"/>
    </xf>
    <xf numFmtId="2" fontId="5" fillId="0" borderId="0" xfId="0" applyNumberFormat="1" applyFont="1" applyAlignment="1">
      <alignment vertical="center"/>
    </xf>
    <xf numFmtId="0" fontId="9" fillId="0" borderId="5" xfId="1" applyNumberFormat="1" applyFont="1" applyFill="1" applyBorder="1" applyAlignment="1">
      <alignment horizontal="center" vertical="center"/>
    </xf>
    <xf numFmtId="0" fontId="27" fillId="0" borderId="0" xfId="0" applyFont="1"/>
    <xf numFmtId="0" fontId="0" fillId="0" borderId="1" xfId="0" applyBorder="1"/>
    <xf numFmtId="49" fontId="0" fillId="0" borderId="1" xfId="0" applyNumberFormat="1" applyBorder="1"/>
    <xf numFmtId="0" fontId="0" fillId="0" borderId="1" xfId="0" applyBorder="1" applyAlignment="1">
      <alignment vertical="center"/>
    </xf>
    <xf numFmtId="0" fontId="29" fillId="0" borderId="0" xfId="0" applyFont="1"/>
    <xf numFmtId="9" fontId="0" fillId="0" borderId="0" xfId="11" applyFont="1"/>
    <xf numFmtId="174" fontId="0" fillId="0" borderId="0" xfId="11" applyNumberFormat="1" applyFont="1"/>
    <xf numFmtId="174" fontId="0" fillId="0" borderId="1" xfId="11" applyNumberFormat="1" applyFont="1" applyBorder="1"/>
    <xf numFmtId="1" fontId="0" fillId="0" borderId="1" xfId="0" applyNumberFormat="1" applyBorder="1"/>
    <xf numFmtId="0" fontId="0" fillId="0" borderId="32" xfId="0" applyBorder="1"/>
    <xf numFmtId="0" fontId="0" fillId="0" borderId="33" xfId="0" applyBorder="1"/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0" fillId="0" borderId="0" xfId="0" applyAlignment="1">
      <alignment vertical="center"/>
    </xf>
    <xf numFmtId="0" fontId="26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/>
    </xf>
    <xf numFmtId="0" fontId="26" fillId="0" borderId="0" xfId="0" applyFont="1"/>
    <xf numFmtId="0" fontId="0" fillId="0" borderId="46" xfId="0" applyBorder="1" applyAlignment="1">
      <alignment horizontal="center" vertical="center"/>
    </xf>
    <xf numFmtId="9" fontId="0" fillId="0" borderId="1" xfId="11" applyFont="1" applyBorder="1"/>
    <xf numFmtId="10" fontId="0" fillId="0" borderId="1" xfId="11" applyNumberFormat="1" applyFont="1" applyBorder="1"/>
    <xf numFmtId="2" fontId="0" fillId="0" borderId="32" xfId="0" applyNumberFormat="1" applyBorder="1"/>
    <xf numFmtId="0" fontId="0" fillId="0" borderId="44" xfId="0" applyBorder="1" applyAlignment="1">
      <alignment horizontal="center" vertical="center"/>
    </xf>
    <xf numFmtId="174" fontId="0" fillId="0" borderId="48" xfId="11" applyNumberFormat="1" applyFont="1" applyBorder="1"/>
    <xf numFmtId="0" fontId="0" fillId="0" borderId="54" xfId="0" applyBorder="1" applyAlignment="1">
      <alignment horizontal="center" vertical="center"/>
    </xf>
    <xf numFmtId="0" fontId="0" fillId="0" borderId="5" xfId="0" applyBorder="1"/>
    <xf numFmtId="2" fontId="0" fillId="0" borderId="30" xfId="0" applyNumberFormat="1" applyBorder="1"/>
    <xf numFmtId="164" fontId="26" fillId="16" borderId="28" xfId="1" applyFont="1" applyFill="1" applyBorder="1"/>
    <xf numFmtId="9" fontId="0" fillId="0" borderId="48" xfId="11" applyFont="1" applyBorder="1"/>
    <xf numFmtId="0" fontId="0" fillId="0" borderId="51" xfId="0" applyBorder="1" applyAlignment="1">
      <alignment horizontal="center" vertical="center"/>
    </xf>
    <xf numFmtId="0" fontId="0" fillId="0" borderId="30" xfId="0" applyBorder="1"/>
    <xf numFmtId="2" fontId="26" fillId="19" borderId="28" xfId="0" applyNumberFormat="1" applyFont="1" applyFill="1" applyBorder="1" applyAlignment="1">
      <alignment horizontal="center" vertical="center"/>
    </xf>
    <xf numFmtId="9" fontId="0" fillId="0" borderId="48" xfId="11" applyFont="1" applyBorder="1" applyAlignment="1">
      <alignment horizontal="right" vertical="center"/>
    </xf>
    <xf numFmtId="0" fontId="0" fillId="0" borderId="32" xfId="0" applyBorder="1" applyAlignment="1">
      <alignment vertical="center"/>
    </xf>
    <xf numFmtId="0" fontId="0" fillId="0" borderId="30" xfId="0" applyBorder="1" applyAlignment="1">
      <alignment vertical="center"/>
    </xf>
    <xf numFmtId="9" fontId="0" fillId="0" borderId="1" xfId="11" applyFont="1" applyBorder="1" applyAlignment="1">
      <alignment vertical="center"/>
    </xf>
    <xf numFmtId="2" fontId="0" fillId="0" borderId="32" xfId="0" applyNumberFormat="1" applyBorder="1" applyAlignment="1">
      <alignment horizontal="center" vertical="center"/>
    </xf>
    <xf numFmtId="173" fontId="0" fillId="0" borderId="32" xfId="0" applyNumberFormat="1" applyBorder="1" applyAlignment="1">
      <alignment horizontal="center" vertical="center"/>
    </xf>
    <xf numFmtId="173" fontId="0" fillId="0" borderId="32" xfId="0" applyNumberFormat="1" applyBorder="1"/>
    <xf numFmtId="173" fontId="5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29" xfId="0" applyBorder="1" applyAlignment="1">
      <alignment vertical="center"/>
    </xf>
    <xf numFmtId="0" fontId="0" fillId="0" borderId="54" xfId="0" applyBorder="1" applyAlignment="1">
      <alignment vertical="center"/>
    </xf>
    <xf numFmtId="2" fontId="26" fillId="19" borderId="28" xfId="0" applyNumberFormat="1" applyFont="1" applyFill="1" applyBorder="1" applyAlignment="1">
      <alignment horizontal="center"/>
    </xf>
    <xf numFmtId="164" fontId="26" fillId="16" borderId="28" xfId="1" applyFont="1" applyFill="1" applyBorder="1" applyAlignment="1">
      <alignment horizontal="center"/>
    </xf>
    <xf numFmtId="1" fontId="0" fillId="0" borderId="33" xfId="0" applyNumberFormat="1" applyBorder="1"/>
    <xf numFmtId="173" fontId="0" fillId="0" borderId="1" xfId="0" applyNumberFormat="1" applyBorder="1"/>
    <xf numFmtId="1" fontId="5" fillId="0" borderId="0" xfId="0" applyNumberFormat="1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center"/>
    </xf>
    <xf numFmtId="164" fontId="9" fillId="0" borderId="0" xfId="1" applyFont="1"/>
    <xf numFmtId="164" fontId="26" fillId="17" borderId="28" xfId="1" applyFont="1" applyFill="1" applyBorder="1" applyAlignment="1">
      <alignment horizontal="center"/>
    </xf>
    <xf numFmtId="168" fontId="9" fillId="14" borderId="8" xfId="0" applyNumberFormat="1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left" vertical="center"/>
    </xf>
    <xf numFmtId="0" fontId="5" fillId="0" borderId="16" xfId="0" applyFont="1" applyBorder="1" applyAlignment="1">
      <alignment vertical="center"/>
    </xf>
    <xf numFmtId="1" fontId="9" fillId="21" borderId="1" xfId="0" applyNumberFormat="1" applyFont="1" applyFill="1" applyBorder="1" applyAlignment="1">
      <alignment horizontal="center" vertical="center"/>
    </xf>
    <xf numFmtId="10" fontId="0" fillId="0" borderId="1" xfId="11" applyNumberFormat="1" applyFont="1" applyBorder="1" applyAlignment="1">
      <alignment horizontal="center"/>
    </xf>
    <xf numFmtId="0" fontId="9" fillId="0" borderId="3" xfId="1" applyNumberFormat="1" applyFont="1" applyFill="1" applyBorder="1" applyAlignment="1">
      <alignment horizontal="center" vertical="center"/>
    </xf>
    <xf numFmtId="0" fontId="9" fillId="0" borderId="9" xfId="1" applyNumberFormat="1" applyFont="1" applyFill="1" applyBorder="1" applyAlignment="1">
      <alignment horizontal="center" vertical="center"/>
    </xf>
    <xf numFmtId="2" fontId="0" fillId="0" borderId="1" xfId="0" applyNumberFormat="1" applyBorder="1"/>
    <xf numFmtId="0" fontId="9" fillId="0" borderId="9" xfId="5" applyFont="1" applyBorder="1" applyAlignment="1">
      <alignment horizontal="center" vertical="center"/>
    </xf>
    <xf numFmtId="2" fontId="17" fillId="10" borderId="0" xfId="0" applyNumberFormat="1" applyFont="1" applyFill="1" applyAlignment="1">
      <alignment vertical="center"/>
    </xf>
    <xf numFmtId="0" fontId="31" fillId="0" borderId="1" xfId="0" applyFont="1" applyBorder="1"/>
    <xf numFmtId="2" fontId="0" fillId="0" borderId="1" xfId="0" applyNumberFormat="1" applyBorder="1" applyAlignment="1">
      <alignment horizontal="center"/>
    </xf>
    <xf numFmtId="2" fontId="26" fillId="19" borderId="58" xfId="0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31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73" fontId="0" fillId="0" borderId="32" xfId="0" applyNumberFormat="1" applyBorder="1" applyAlignment="1">
      <alignment horizontal="center"/>
    </xf>
    <xf numFmtId="9" fontId="0" fillId="0" borderId="59" xfId="11" applyFon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164" fontId="26" fillId="16" borderId="58" xfId="1" applyFont="1" applyFill="1" applyBorder="1" applyAlignment="1">
      <alignment horizontal="center"/>
    </xf>
    <xf numFmtId="0" fontId="5" fillId="0" borderId="1" xfId="0" applyFont="1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center" indent="1"/>
    </xf>
    <xf numFmtId="0" fontId="0" fillId="0" borderId="0" xfId="0" applyAlignment="1">
      <alignment horizontal="center"/>
    </xf>
    <xf numFmtId="0" fontId="33" fillId="0" borderId="0" xfId="0" applyFont="1" applyAlignment="1">
      <alignment vertical="center"/>
    </xf>
    <xf numFmtId="0" fontId="0" fillId="0" borderId="1" xfId="0" applyBorder="1" applyAlignment="1">
      <alignment horizontal="left"/>
    </xf>
    <xf numFmtId="174" fontId="0" fillId="0" borderId="59" xfId="11" applyNumberFormat="1" applyFont="1" applyBorder="1"/>
    <xf numFmtId="1" fontId="0" fillId="0" borderId="60" xfId="0" applyNumberFormat="1" applyBorder="1"/>
    <xf numFmtId="164" fontId="26" fillId="16" borderId="58" xfId="1" applyFont="1" applyFill="1" applyBorder="1"/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49" fontId="34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6" xfId="0" applyBorder="1"/>
    <xf numFmtId="1" fontId="0" fillId="0" borderId="6" xfId="0" applyNumberFormat="1" applyBorder="1"/>
    <xf numFmtId="1" fontId="26" fillId="19" borderId="58" xfId="0" applyNumberFormat="1" applyFont="1" applyFill="1" applyBorder="1" applyAlignment="1">
      <alignment horizontal="center" vertical="center"/>
    </xf>
    <xf numFmtId="1" fontId="26" fillId="19" borderId="28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12" fillId="0" borderId="0" xfId="0" applyFont="1"/>
    <xf numFmtId="0" fontId="39" fillId="0" borderId="0" xfId="7" applyFont="1" applyAlignment="1">
      <alignment horizontal="center" vertical="center"/>
    </xf>
    <xf numFmtId="0" fontId="40" fillId="0" borderId="0" xfId="7" quotePrefix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wrapText="1"/>
    </xf>
    <xf numFmtId="0" fontId="12" fillId="15" borderId="0" xfId="0" applyFont="1" applyFill="1" applyAlignment="1">
      <alignment horizontal="center"/>
    </xf>
    <xf numFmtId="167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7" fontId="12" fillId="0" borderId="0" xfId="0" applyNumberFormat="1" applyFont="1"/>
    <xf numFmtId="0" fontId="12" fillId="0" borderId="1" xfId="0" applyFont="1" applyBorder="1"/>
    <xf numFmtId="175" fontId="12" fillId="3" borderId="1" xfId="0" applyNumberFormat="1" applyFont="1" applyFill="1" applyBorder="1" applyAlignment="1">
      <alignment horizontal="center"/>
    </xf>
    <xf numFmtId="167" fontId="9" fillId="0" borderId="24" xfId="0" applyNumberFormat="1" applyFont="1" applyBorder="1" applyAlignment="1">
      <alignment horizontal="center" vertical="center"/>
    </xf>
    <xf numFmtId="167" fontId="9" fillId="0" borderId="3" xfId="0" applyNumberFormat="1" applyFont="1" applyBorder="1" applyAlignment="1">
      <alignment horizontal="center" vertical="center"/>
    </xf>
    <xf numFmtId="167" fontId="9" fillId="0" borderId="9" xfId="0" applyNumberFormat="1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0" fontId="5" fillId="0" borderId="3" xfId="6" applyFont="1" applyBorder="1" applyAlignment="1">
      <alignment horizontal="left" vertical="center" wrapText="1"/>
    </xf>
    <xf numFmtId="0" fontId="5" fillId="0" borderId="4" xfId="6" applyFont="1" applyBorder="1" applyAlignment="1">
      <alignment horizontal="center" vertical="center" shrinkToFit="1"/>
    </xf>
    <xf numFmtId="174" fontId="9" fillId="0" borderId="1" xfId="0" applyNumberFormat="1" applyFont="1" applyBorder="1" applyAlignment="1">
      <alignment horizontal="center" vertical="center"/>
    </xf>
    <xf numFmtId="0" fontId="10" fillId="0" borderId="1" xfId="1" applyNumberFormat="1" applyFont="1" applyFill="1" applyBorder="1" applyAlignment="1">
      <alignment horizontal="center" vertical="center"/>
    </xf>
    <xf numFmtId="0" fontId="43" fillId="0" borderId="9" xfId="5" applyFont="1" applyBorder="1" applyAlignment="1">
      <alignment horizontal="center" vertical="center"/>
    </xf>
    <xf numFmtId="1" fontId="5" fillId="11" borderId="15" xfId="0" applyNumberFormat="1" applyFont="1" applyFill="1" applyBorder="1" applyAlignment="1">
      <alignment horizontal="left" vertical="center" indent="1"/>
    </xf>
    <xf numFmtId="0" fontId="5" fillId="11" borderId="15" xfId="0" applyFont="1" applyFill="1" applyBorder="1" applyAlignment="1">
      <alignment horizontal="left" vertical="center" indent="1"/>
    </xf>
    <xf numFmtId="3" fontId="5" fillId="11" borderId="16" xfId="0" applyNumberFormat="1" applyFont="1" applyFill="1" applyBorder="1" applyAlignment="1">
      <alignment vertical="center"/>
    </xf>
    <xf numFmtId="2" fontId="5" fillId="11" borderId="16" xfId="0" applyNumberFormat="1" applyFont="1" applyFill="1" applyBorder="1" applyAlignment="1">
      <alignment horizontal="center" vertical="center"/>
    </xf>
    <xf numFmtId="167" fontId="5" fillId="11" borderId="16" xfId="0" applyNumberFormat="1" applyFont="1" applyFill="1" applyBorder="1" applyAlignment="1">
      <alignment horizontal="center" vertical="center"/>
    </xf>
    <xf numFmtId="173" fontId="5" fillId="11" borderId="16" xfId="0" applyNumberFormat="1" applyFont="1" applyFill="1" applyBorder="1" applyAlignment="1">
      <alignment horizontal="center" vertical="center"/>
    </xf>
    <xf numFmtId="0" fontId="5" fillId="11" borderId="16" xfId="0" applyFont="1" applyFill="1" applyBorder="1" applyAlignment="1">
      <alignment horizontal="center" vertical="center"/>
    </xf>
    <xf numFmtId="171" fontId="5" fillId="11" borderId="16" xfId="0" applyNumberFormat="1" applyFont="1" applyFill="1" applyBorder="1" applyAlignment="1">
      <alignment vertical="center"/>
    </xf>
    <xf numFmtId="2" fontId="5" fillId="11" borderId="17" xfId="0" applyNumberFormat="1" applyFont="1" applyFill="1" applyBorder="1" applyAlignment="1">
      <alignment vertical="center"/>
    </xf>
    <xf numFmtId="0" fontId="53" fillId="20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left" vertical="center"/>
    </xf>
    <xf numFmtId="9" fontId="0" fillId="3" borderId="0" xfId="11" applyFont="1" applyFill="1" applyBorder="1"/>
    <xf numFmtId="164" fontId="26" fillId="0" borderId="0" xfId="1" applyFont="1"/>
    <xf numFmtId="9" fontId="0" fillId="3" borderId="0" xfId="11" applyFont="1" applyFill="1"/>
    <xf numFmtId="0" fontId="57" fillId="20" borderId="66" xfId="0" applyFont="1" applyFill="1" applyBorder="1" applyAlignment="1">
      <alignment horizontal="center" vertical="center"/>
    </xf>
    <xf numFmtId="0" fontId="57" fillId="20" borderId="67" xfId="0" applyFont="1" applyFill="1" applyBorder="1" applyAlignment="1">
      <alignment horizontal="center" vertical="center"/>
    </xf>
    <xf numFmtId="0" fontId="57" fillId="20" borderId="67" xfId="0" applyFont="1" applyFill="1" applyBorder="1" applyAlignment="1">
      <alignment horizontal="center" vertical="center" wrapText="1"/>
    </xf>
    <xf numFmtId="0" fontId="57" fillId="20" borderId="64" xfId="0" applyFont="1" applyFill="1" applyBorder="1" applyAlignment="1">
      <alignment horizontal="center" vertical="center" wrapText="1"/>
    </xf>
    <xf numFmtId="9" fontId="57" fillId="0" borderId="0" xfId="0" applyNumberFormat="1" applyFont="1" applyAlignment="1">
      <alignment horizontal="center" vertical="center"/>
    </xf>
    <xf numFmtId="1" fontId="5" fillId="0" borderId="16" xfId="0" applyNumberFormat="1" applyFont="1" applyBorder="1" applyAlignment="1">
      <alignment vertical="center"/>
    </xf>
    <xf numFmtId="0" fontId="57" fillId="0" borderId="0" xfId="0" applyFont="1" applyAlignment="1">
      <alignment horizontal="center" vertical="center"/>
    </xf>
    <xf numFmtId="0" fontId="0" fillId="0" borderId="0" xfId="0" quotePrefix="1"/>
    <xf numFmtId="9" fontId="0" fillId="0" borderId="0" xfId="0" applyNumberFormat="1"/>
    <xf numFmtId="9" fontId="60" fillId="23" borderId="1" xfId="11" applyFont="1" applyFill="1" applyBorder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" fillId="0" borderId="0" xfId="21" applyAlignment="1">
      <alignment horizontal="center"/>
    </xf>
    <xf numFmtId="0" fontId="3" fillId="0" borderId="0" xfId="21"/>
    <xf numFmtId="0" fontId="71" fillId="0" borderId="0" xfId="24" applyFont="1"/>
    <xf numFmtId="0" fontId="72" fillId="0" borderId="0" xfId="24" applyFont="1"/>
    <xf numFmtId="0" fontId="73" fillId="0" borderId="0" xfId="24" applyFont="1" applyAlignment="1">
      <alignment horizontal="center"/>
    </xf>
    <xf numFmtId="0" fontId="73" fillId="0" borderId="0" xfId="24" applyFont="1"/>
    <xf numFmtId="0" fontId="3" fillId="0" borderId="0" xfId="24"/>
    <xf numFmtId="0" fontId="71" fillId="0" borderId="0" xfId="24" applyFont="1" applyAlignment="1">
      <alignment horizontal="right"/>
    </xf>
    <xf numFmtId="0" fontId="74" fillId="0" borderId="0" xfId="24" applyFont="1"/>
    <xf numFmtId="0" fontId="75" fillId="25" borderId="71" xfId="24" applyFont="1" applyFill="1" applyBorder="1" applyAlignment="1">
      <alignment horizontal="center"/>
    </xf>
    <xf numFmtId="0" fontId="75" fillId="25" borderId="74" xfId="24" applyFont="1" applyFill="1" applyBorder="1" applyAlignment="1">
      <alignment horizontal="center"/>
    </xf>
    <xf numFmtId="0" fontId="75" fillId="26" borderId="72" xfId="24" applyFont="1" applyFill="1" applyBorder="1" applyAlignment="1">
      <alignment horizontal="center"/>
    </xf>
    <xf numFmtId="176" fontId="73" fillId="27" borderId="75" xfId="24" applyNumberFormat="1" applyFont="1" applyFill="1" applyBorder="1" applyAlignment="1">
      <alignment horizontal="center"/>
    </xf>
    <xf numFmtId="176" fontId="73" fillId="0" borderId="75" xfId="24" applyNumberFormat="1" applyFont="1" applyBorder="1" applyAlignment="1">
      <alignment horizontal="center"/>
    </xf>
    <xf numFmtId="10" fontId="65" fillId="28" borderId="75" xfId="24" applyNumberFormat="1" applyFont="1" applyFill="1" applyBorder="1" applyAlignment="1">
      <alignment horizontal="center"/>
    </xf>
    <xf numFmtId="0" fontId="76" fillId="0" borderId="75" xfId="24" applyFont="1" applyBorder="1" applyAlignment="1">
      <alignment horizontal="center"/>
    </xf>
    <xf numFmtId="0" fontId="65" fillId="28" borderId="75" xfId="24" applyFont="1" applyFill="1" applyBorder="1" applyAlignment="1">
      <alignment horizontal="center"/>
    </xf>
    <xf numFmtId="0" fontId="73" fillId="0" borderId="75" xfId="24" applyFont="1" applyBorder="1" applyAlignment="1">
      <alignment horizontal="center"/>
    </xf>
    <xf numFmtId="0" fontId="75" fillId="28" borderId="75" xfId="24" applyFont="1" applyFill="1" applyBorder="1" applyAlignment="1">
      <alignment horizontal="center"/>
    </xf>
    <xf numFmtId="0" fontId="73" fillId="27" borderId="75" xfId="24" applyFont="1" applyFill="1" applyBorder="1" applyAlignment="1">
      <alignment horizontal="center"/>
    </xf>
    <xf numFmtId="10" fontId="66" fillId="28" borderId="75" xfId="24" applyNumberFormat="1" applyFont="1" applyFill="1" applyBorder="1" applyAlignment="1">
      <alignment horizontal="center"/>
    </xf>
    <xf numFmtId="0" fontId="77" fillId="0" borderId="0" xfId="24" applyFont="1"/>
    <xf numFmtId="0" fontId="79" fillId="0" borderId="75" xfId="24" applyFont="1" applyBorder="1" applyAlignment="1">
      <alignment horizontal="center"/>
    </xf>
    <xf numFmtId="0" fontId="78" fillId="0" borderId="75" xfId="24" applyFont="1" applyBorder="1" applyAlignment="1">
      <alignment horizontal="center"/>
    </xf>
    <xf numFmtId="0" fontId="75" fillId="0" borderId="72" xfId="24" applyFont="1" applyBorder="1" applyAlignment="1">
      <alignment horizontal="center"/>
    </xf>
    <xf numFmtId="0" fontId="75" fillId="0" borderId="75" xfId="24" applyFont="1" applyBorder="1" applyAlignment="1">
      <alignment horizontal="center"/>
    </xf>
    <xf numFmtId="176" fontId="75" fillId="0" borderId="75" xfId="24" applyNumberFormat="1" applyFont="1" applyBorder="1" applyAlignment="1">
      <alignment horizontal="center"/>
    </xf>
    <xf numFmtId="0" fontId="80" fillId="0" borderId="75" xfId="24" applyFont="1" applyBorder="1" applyAlignment="1">
      <alignment horizontal="center"/>
    </xf>
    <xf numFmtId="0" fontId="80" fillId="0" borderId="75" xfId="24" applyFont="1" applyBorder="1"/>
    <xf numFmtId="0" fontId="71" fillId="0" borderId="72" xfId="24" applyFont="1" applyBorder="1"/>
    <xf numFmtId="0" fontId="71" fillId="0" borderId="75" xfId="24" applyFont="1" applyBorder="1"/>
    <xf numFmtId="0" fontId="72" fillId="0" borderId="75" xfId="24" applyFont="1" applyBorder="1"/>
    <xf numFmtId="0" fontId="73" fillId="0" borderId="75" xfId="24" applyFont="1" applyBorder="1"/>
    <xf numFmtId="0" fontId="67" fillId="0" borderId="0" xfId="24" applyFont="1" applyAlignment="1">
      <alignment horizontal="center"/>
    </xf>
    <xf numFmtId="0" fontId="9" fillId="3" borderId="2" xfId="1" applyNumberFormat="1" applyFont="1" applyFill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9" fontId="56" fillId="3" borderId="1" xfId="11" applyFont="1" applyFill="1" applyBorder="1" applyAlignment="1">
      <alignment horizontal="center" vertical="center"/>
    </xf>
    <xf numFmtId="164" fontId="59" fillId="0" borderId="1" xfId="1" applyFont="1" applyFill="1" applyBorder="1" applyAlignment="1">
      <alignment horizontal="center" vertical="center" wrapText="1"/>
    </xf>
    <xf numFmtId="164" fontId="60" fillId="0" borderId="1" xfId="1" applyFont="1" applyFill="1" applyBorder="1" applyAlignment="1">
      <alignment horizontal="center" vertical="center" wrapText="1"/>
    </xf>
    <xf numFmtId="9" fontId="60" fillId="3" borderId="1" xfId="11" applyFont="1" applyFill="1" applyBorder="1" applyAlignment="1">
      <alignment horizontal="center" vertical="center"/>
    </xf>
    <xf numFmtId="0" fontId="9" fillId="11" borderId="2" xfId="1" applyNumberFormat="1" applyFont="1" applyFill="1" applyBorder="1" applyAlignment="1">
      <alignment horizontal="center" vertical="center"/>
    </xf>
    <xf numFmtId="0" fontId="5" fillId="3" borderId="1" xfId="2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4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167" fontId="9" fillId="3" borderId="1" xfId="0" applyNumberFormat="1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49" fillId="0" borderId="1" xfId="1" applyNumberFormat="1" applyFont="1" applyFill="1" applyBorder="1" applyAlignment="1">
      <alignment horizontal="center" vertical="center"/>
    </xf>
    <xf numFmtId="0" fontId="9" fillId="3" borderId="9" xfId="5" applyFont="1" applyFill="1" applyBorder="1" applyAlignment="1">
      <alignment horizontal="center" vertical="center"/>
    </xf>
    <xf numFmtId="0" fontId="5" fillId="3" borderId="1" xfId="6" applyFont="1" applyFill="1" applyBorder="1" applyAlignment="1">
      <alignment horizontal="left" vertical="center" wrapText="1"/>
    </xf>
    <xf numFmtId="0" fontId="5" fillId="3" borderId="1" xfId="6" applyFont="1" applyFill="1" applyBorder="1" applyAlignment="1">
      <alignment horizontal="center" vertical="center" shrinkToFit="1"/>
    </xf>
    <xf numFmtId="167" fontId="9" fillId="3" borderId="24" xfId="0" applyNumberFormat="1" applyFont="1" applyFill="1" applyBorder="1" applyAlignment="1">
      <alignment horizontal="center" vertical="center"/>
    </xf>
    <xf numFmtId="167" fontId="9" fillId="3" borderId="9" xfId="0" applyNumberFormat="1" applyFont="1" applyFill="1" applyBorder="1" applyAlignment="1">
      <alignment horizontal="center" vertical="center"/>
    </xf>
    <xf numFmtId="0" fontId="12" fillId="3" borderId="0" xfId="0" applyFont="1" applyFill="1"/>
    <xf numFmtId="0" fontId="5" fillId="3" borderId="1" xfId="2" applyFill="1" applyBorder="1" applyAlignment="1">
      <alignment horizontal="left" vertical="center"/>
    </xf>
    <xf numFmtId="0" fontId="5" fillId="3" borderId="1" xfId="4" applyNumberFormat="1" applyFont="1" applyFill="1" applyBorder="1" applyAlignment="1">
      <alignment horizontal="center" vertical="center"/>
    </xf>
    <xf numFmtId="0" fontId="44" fillId="3" borderId="1" xfId="1" applyNumberFormat="1" applyFont="1" applyFill="1" applyBorder="1" applyAlignment="1">
      <alignment horizontal="center" vertical="center"/>
    </xf>
    <xf numFmtId="0" fontId="52" fillId="3" borderId="1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left" vertical="center"/>
    </xf>
    <xf numFmtId="0" fontId="47" fillId="3" borderId="1" xfId="1" applyNumberFormat="1" applyFont="1" applyFill="1" applyBorder="1" applyAlignment="1">
      <alignment horizontal="center" vertical="center"/>
    </xf>
    <xf numFmtId="164" fontId="9" fillId="3" borderId="1" xfId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0" fontId="12" fillId="3" borderId="1" xfId="0" applyFont="1" applyFill="1" applyBorder="1"/>
    <xf numFmtId="0" fontId="9" fillId="2" borderId="2" xfId="1" applyNumberFormat="1" applyFont="1" applyFill="1" applyBorder="1" applyAlignment="1">
      <alignment horizontal="center" vertical="center"/>
    </xf>
    <xf numFmtId="0" fontId="9" fillId="2" borderId="1" xfId="1" applyNumberFormat="1" applyFont="1" applyFill="1" applyBorder="1" applyAlignment="1">
      <alignment horizontal="center" vertical="center"/>
    </xf>
    <xf numFmtId="0" fontId="5" fillId="3" borderId="3" xfId="2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0" fontId="6" fillId="3" borderId="1" xfId="6" applyFont="1" applyFill="1" applyBorder="1" applyAlignment="1">
      <alignment horizontal="left" vertical="center" wrapText="1"/>
    </xf>
    <xf numFmtId="0" fontId="10" fillId="3" borderId="1" xfId="1" applyNumberFormat="1" applyFont="1" applyFill="1" applyBorder="1" applyAlignment="1">
      <alignment horizontal="center" vertical="center"/>
    </xf>
    <xf numFmtId="0" fontId="9" fillId="32" borderId="1" xfId="0" applyFont="1" applyFill="1" applyBorder="1" applyAlignment="1">
      <alignment horizontal="center" vertical="center"/>
    </xf>
    <xf numFmtId="0" fontId="9" fillId="32" borderId="1" xfId="0" applyFont="1" applyFill="1" applyBorder="1" applyAlignment="1">
      <alignment horizontal="left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/>
    </xf>
    <xf numFmtId="9" fontId="0" fillId="0" borderId="1" xfId="0" applyNumberFormat="1" applyBorder="1"/>
    <xf numFmtId="0" fontId="26" fillId="0" borderId="1" xfId="0" applyFont="1" applyBorder="1" applyAlignment="1">
      <alignment horizontal="center" vertical="top"/>
    </xf>
    <xf numFmtId="177" fontId="0" fillId="0" borderId="1" xfId="0" applyNumberFormat="1" applyBorder="1"/>
    <xf numFmtId="177" fontId="0" fillId="21" borderId="1" xfId="0" applyNumberFormat="1" applyFill="1" applyBorder="1"/>
    <xf numFmtId="0" fontId="93" fillId="0" borderId="0" xfId="0" applyFont="1"/>
    <xf numFmtId="9" fontId="94" fillId="3" borderId="1" xfId="11" applyFont="1" applyFill="1" applyBorder="1" applyAlignment="1">
      <alignment horizontal="center" vertical="center"/>
    </xf>
    <xf numFmtId="0" fontId="26" fillId="31" borderId="1" xfId="21" applyFont="1" applyFill="1" applyBorder="1" applyAlignment="1">
      <alignment horizontal="center" vertical="center"/>
    </xf>
    <xf numFmtId="0" fontId="57" fillId="0" borderId="1" xfId="21" applyFont="1" applyBorder="1" applyAlignment="1">
      <alignment horizontal="left" vertical="center" wrapText="1"/>
    </xf>
    <xf numFmtId="0" fontId="57" fillId="0" borderId="1" xfId="21" quotePrefix="1" applyFont="1" applyBorder="1" applyAlignment="1">
      <alignment horizontal="left" vertical="center" wrapText="1"/>
    </xf>
    <xf numFmtId="166" fontId="26" fillId="34" borderId="1" xfId="21" applyNumberFormat="1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 wrapText="1"/>
    </xf>
    <xf numFmtId="0" fontId="56" fillId="22" borderId="1" xfId="0" applyFont="1" applyFill="1" applyBorder="1" applyAlignment="1">
      <alignment horizontal="center" vertical="center"/>
    </xf>
    <xf numFmtId="164" fontId="58" fillId="3" borderId="1" xfId="1" applyFont="1" applyFill="1" applyBorder="1" applyAlignment="1">
      <alignment horizontal="center" vertical="center" wrapText="1"/>
    </xf>
    <xf numFmtId="164" fontId="58" fillId="0" borderId="1" xfId="1" applyFont="1" applyBorder="1" applyAlignment="1">
      <alignment horizontal="center" vertical="center" wrapText="1"/>
    </xf>
    <xf numFmtId="0" fontId="69" fillId="0" borderId="1" xfId="21" applyFont="1" applyBorder="1" applyAlignment="1">
      <alignment vertical="center" wrapText="1"/>
    </xf>
    <xf numFmtId="0" fontId="101" fillId="0" borderId="1" xfId="0" applyFont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9" fontId="102" fillId="3" borderId="1" xfId="11" applyFont="1" applyFill="1" applyBorder="1" applyAlignment="1">
      <alignment horizontal="center" vertical="center"/>
    </xf>
    <xf numFmtId="9" fontId="102" fillId="23" borderId="1" xfId="11" applyFont="1" applyFill="1" applyBorder="1" applyAlignment="1">
      <alignment horizontal="center" vertical="center"/>
    </xf>
    <xf numFmtId="0" fontId="9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9" fontId="1" fillId="3" borderId="1" xfId="11" applyFont="1" applyFill="1" applyBorder="1"/>
    <xf numFmtId="49" fontId="5" fillId="3" borderId="1" xfId="2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5" fillId="3" borderId="9" xfId="2" applyFill="1" applyBorder="1" applyAlignment="1">
      <alignment horizontal="center" vertical="center"/>
    </xf>
    <xf numFmtId="0" fontId="5" fillId="3" borderId="1" xfId="2" applyFill="1" applyBorder="1" applyAlignment="1">
      <alignment vertical="center"/>
    </xf>
    <xf numFmtId="2" fontId="10" fillId="3" borderId="1" xfId="1" applyNumberFormat="1" applyFont="1" applyFill="1" applyBorder="1" applyAlignment="1">
      <alignment horizontal="center" vertical="center"/>
    </xf>
    <xf numFmtId="0" fontId="6" fillId="3" borderId="9" xfId="2" applyFont="1" applyFill="1" applyBorder="1" applyAlignment="1">
      <alignment horizontal="center" vertical="center"/>
    </xf>
    <xf numFmtId="0" fontId="5" fillId="3" borderId="3" xfId="2" applyFill="1" applyBorder="1" applyAlignment="1">
      <alignment horizontal="left" vertical="center"/>
    </xf>
    <xf numFmtId="0" fontId="38" fillId="3" borderId="1" xfId="1" applyNumberFormat="1" applyFont="1" applyFill="1" applyBorder="1" applyAlignment="1">
      <alignment horizontal="center" vertical="center"/>
    </xf>
    <xf numFmtId="0" fontId="84" fillId="3" borderId="1" xfId="2" applyFont="1" applyFill="1" applyBorder="1" applyAlignment="1">
      <alignment horizontal="center" vertical="center"/>
    </xf>
    <xf numFmtId="167" fontId="9" fillId="3" borderId="5" xfId="0" applyNumberFormat="1" applyFont="1" applyFill="1" applyBorder="1" applyAlignment="1">
      <alignment horizontal="center" vertical="center"/>
    </xf>
    <xf numFmtId="0" fontId="6" fillId="3" borderId="3" xfId="2" applyFont="1" applyFill="1" applyBorder="1" applyAlignment="1">
      <alignment horizontal="left" vertical="center"/>
    </xf>
    <xf numFmtId="173" fontId="5" fillId="3" borderId="1" xfId="6" applyNumberFormat="1" applyFont="1" applyFill="1" applyBorder="1" applyAlignment="1">
      <alignment horizontal="center" vertical="center" shrinkToFit="1"/>
    </xf>
    <xf numFmtId="0" fontId="55" fillId="3" borderId="1" xfId="5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center" vertical="center"/>
    </xf>
    <xf numFmtId="2" fontId="5" fillId="3" borderId="1" xfId="4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75" fontId="9" fillId="3" borderId="1" xfId="0" applyNumberFormat="1" applyFont="1" applyFill="1" applyBorder="1" applyAlignment="1">
      <alignment horizontal="center" vertical="center"/>
    </xf>
    <xf numFmtId="0" fontId="51" fillId="3" borderId="1" xfId="2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6" fillId="3" borderId="1" xfId="6" applyFont="1" applyFill="1" applyBorder="1" applyAlignment="1">
      <alignment horizontal="left" vertical="center"/>
    </xf>
    <xf numFmtId="0" fontId="5" fillId="3" borderId="1" xfId="6" applyFont="1" applyFill="1" applyBorder="1" applyAlignment="1">
      <alignment horizontal="center" vertical="center"/>
    </xf>
    <xf numFmtId="0" fontId="10" fillId="3" borderId="1" xfId="3" applyFont="1" applyFill="1" applyBorder="1" applyAlignment="1">
      <alignment horizontal="center" vertical="center"/>
    </xf>
    <xf numFmtId="0" fontId="5" fillId="3" borderId="1" xfId="6" applyFont="1" applyFill="1" applyBorder="1" applyAlignment="1">
      <alignment horizontal="left" vertical="center"/>
    </xf>
    <xf numFmtId="0" fontId="9" fillId="3" borderId="1" xfId="3" applyFont="1" applyFill="1" applyBorder="1" applyAlignment="1">
      <alignment horizontal="center" vertical="center"/>
    </xf>
    <xf numFmtId="0" fontId="9" fillId="3" borderId="1" xfId="9" applyFont="1" applyFill="1" applyBorder="1" applyAlignment="1">
      <alignment horizontal="left" vertical="center"/>
    </xf>
    <xf numFmtId="0" fontId="10" fillId="3" borderId="1" xfId="10" applyFont="1" applyFill="1" applyBorder="1" applyAlignment="1">
      <alignment horizontal="left" vertical="center"/>
    </xf>
    <xf numFmtId="0" fontId="9" fillId="3" borderId="1" xfId="0" applyFont="1" applyFill="1" applyBorder="1"/>
    <xf numFmtId="2" fontId="9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9" fillId="3" borderId="1" xfId="1" applyNumberFormat="1" applyFont="1" applyFill="1" applyBorder="1" applyAlignment="1">
      <alignment horizontal="center"/>
    </xf>
    <xf numFmtId="0" fontId="12" fillId="3" borderId="6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91" fillId="3" borderId="1" xfId="0" applyFont="1" applyFill="1" applyBorder="1" applyAlignment="1">
      <alignment horizontal="center"/>
    </xf>
    <xf numFmtId="2" fontId="12" fillId="3" borderId="1" xfId="0" applyNumberFormat="1" applyFont="1" applyFill="1" applyBorder="1" applyAlignment="1">
      <alignment horizontal="center"/>
    </xf>
    <xf numFmtId="168" fontId="12" fillId="3" borderId="1" xfId="0" applyNumberFormat="1" applyFont="1" applyFill="1" applyBorder="1" applyAlignment="1">
      <alignment horizontal="center"/>
    </xf>
    <xf numFmtId="0" fontId="91" fillId="3" borderId="1" xfId="0" applyFont="1" applyFill="1" applyBorder="1" applyAlignment="1">
      <alignment horizontal="center" vertical="center"/>
    </xf>
    <xf numFmtId="0" fontId="34" fillId="3" borderId="1" xfId="16" applyFont="1" applyFill="1" applyBorder="1" applyAlignment="1">
      <alignment horizontal="center" vertical="center" wrapText="1"/>
    </xf>
    <xf numFmtId="168" fontId="12" fillId="3" borderId="1" xfId="0" applyNumberFormat="1" applyFont="1" applyFill="1" applyBorder="1" applyAlignment="1">
      <alignment horizontal="center" vertical="center"/>
    </xf>
    <xf numFmtId="0" fontId="91" fillId="3" borderId="8" xfId="0" applyFont="1" applyFill="1" applyBorder="1" applyAlignment="1">
      <alignment horizontal="center" vertical="center"/>
    </xf>
    <xf numFmtId="49" fontId="5" fillId="11" borderId="1" xfId="2" applyNumberFormat="1" applyFill="1" applyBorder="1" applyAlignment="1">
      <alignment horizontal="center" vertical="center"/>
    </xf>
    <xf numFmtId="0" fontId="5" fillId="11" borderId="1" xfId="3" applyFont="1" applyFill="1" applyBorder="1" applyAlignment="1">
      <alignment vertical="center"/>
    </xf>
    <xf numFmtId="49" fontId="84" fillId="11" borderId="1" xfId="2" applyNumberFormat="1" applyFont="1" applyFill="1" applyBorder="1" applyAlignment="1">
      <alignment horizontal="center" vertical="center"/>
    </xf>
    <xf numFmtId="0" fontId="5" fillId="11" borderId="1" xfId="6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/>
    </xf>
    <xf numFmtId="0" fontId="5" fillId="11" borderId="1" xfId="4" applyNumberFormat="1" applyFont="1" applyFill="1" applyBorder="1" applyAlignment="1">
      <alignment horizontal="center" vertical="center"/>
    </xf>
    <xf numFmtId="0" fontId="87" fillId="11" borderId="1" xfId="5" applyFont="1" applyFill="1" applyBorder="1" applyAlignment="1">
      <alignment horizontal="center" vertical="center"/>
    </xf>
    <xf numFmtId="0" fontId="5" fillId="11" borderId="1" xfId="6" applyFont="1" applyFill="1" applyBorder="1" applyAlignment="1">
      <alignment horizontal="center" vertical="center" shrinkToFit="1"/>
    </xf>
    <xf numFmtId="0" fontId="51" fillId="11" borderId="9" xfId="2" applyFont="1" applyFill="1" applyBorder="1" applyAlignment="1">
      <alignment horizontal="center" vertical="center"/>
    </xf>
    <xf numFmtId="0" fontId="5" fillId="11" borderId="1" xfId="2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4" applyNumberFormat="1" applyFont="1" applyFill="1" applyBorder="1" applyAlignment="1">
      <alignment horizontal="center" vertical="center"/>
    </xf>
    <xf numFmtId="0" fontId="32" fillId="11" borderId="9" xfId="2" applyFont="1" applyFill="1" applyBorder="1" applyAlignment="1">
      <alignment horizontal="center" vertical="center"/>
    </xf>
    <xf numFmtId="0" fontId="5" fillId="11" borderId="9" xfId="2" applyFill="1" applyBorder="1" applyAlignment="1">
      <alignment horizontal="center" vertical="center"/>
    </xf>
    <xf numFmtId="0" fontId="5" fillId="11" borderId="1" xfId="2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center"/>
    </xf>
    <xf numFmtId="0" fontId="9" fillId="11" borderId="1" xfId="5" applyFont="1" applyFill="1" applyBorder="1" applyAlignment="1">
      <alignment horizontal="center" vertical="center"/>
    </xf>
    <xf numFmtId="0" fontId="9" fillId="11" borderId="1" xfId="10" applyFont="1" applyFill="1" applyBorder="1" applyAlignment="1">
      <alignment horizontal="left" vertical="center"/>
    </xf>
    <xf numFmtId="0" fontId="5" fillId="11" borderId="1" xfId="6" applyFont="1" applyFill="1" applyBorder="1" applyAlignment="1">
      <alignment horizontal="center" vertical="center"/>
    </xf>
    <xf numFmtId="0" fontId="84" fillId="11" borderId="1" xfId="2" applyFont="1" applyFill="1" applyBorder="1" applyAlignment="1">
      <alignment horizontal="center" vertical="center"/>
    </xf>
    <xf numFmtId="0" fontId="91" fillId="11" borderId="1" xfId="0" applyFont="1" applyFill="1" applyBorder="1" applyAlignment="1">
      <alignment horizontal="center"/>
    </xf>
    <xf numFmtId="0" fontId="12" fillId="11" borderId="1" xfId="0" applyFont="1" applyFill="1" applyBorder="1"/>
    <xf numFmtId="0" fontId="12" fillId="11" borderId="1" xfId="0" applyFont="1" applyFill="1" applyBorder="1" applyAlignment="1">
      <alignment horizontal="center" vertical="center"/>
    </xf>
    <xf numFmtId="0" fontId="91" fillId="11" borderId="1" xfId="0" applyFont="1" applyFill="1" applyBorder="1" applyAlignment="1">
      <alignment horizontal="center" vertical="center"/>
    </xf>
    <xf numFmtId="0" fontId="9" fillId="11" borderId="1" xfId="0" applyFont="1" applyFill="1" applyBorder="1"/>
    <xf numFmtId="0" fontId="87" fillId="11" borderId="1" xfId="0" applyFont="1" applyFill="1" applyBorder="1" applyAlignment="1">
      <alignment horizontal="center"/>
    </xf>
    <xf numFmtId="0" fontId="10" fillId="11" borderId="1" xfId="0" applyFont="1" applyFill="1" applyBorder="1" applyAlignment="1">
      <alignment horizontal="center" vertical="center"/>
    </xf>
    <xf numFmtId="0" fontId="6" fillId="11" borderId="1" xfId="6" applyFont="1" applyFill="1" applyBorder="1" applyAlignment="1">
      <alignment horizontal="left" vertical="center"/>
    </xf>
    <xf numFmtId="0" fontId="42" fillId="11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vertical="center"/>
    </xf>
    <xf numFmtId="0" fontId="103" fillId="11" borderId="1" xfId="0" applyFont="1" applyFill="1" applyBorder="1" applyAlignment="1">
      <alignment horizontal="center"/>
    </xf>
    <xf numFmtId="0" fontId="84" fillId="11" borderId="1" xfId="3" applyFont="1" applyFill="1" applyBorder="1" applyAlignment="1">
      <alignment horizontal="center"/>
    </xf>
    <xf numFmtId="0" fontId="5" fillId="11" borderId="1" xfId="3" applyFont="1" applyFill="1" applyBorder="1" applyAlignment="1">
      <alignment horizontal="left" vertical="center"/>
    </xf>
    <xf numFmtId="0" fontId="9" fillId="11" borderId="1" xfId="3" applyFont="1" applyFill="1" applyBorder="1" applyAlignment="1">
      <alignment horizontal="center" vertical="center"/>
    </xf>
    <xf numFmtId="0" fontId="87" fillId="11" borderId="1" xfId="0" applyFont="1" applyFill="1" applyBorder="1" applyAlignment="1">
      <alignment horizontal="center" vertical="center"/>
    </xf>
    <xf numFmtId="0" fontId="5" fillId="11" borderId="1" xfId="6" applyFont="1" applyFill="1" applyBorder="1" applyAlignment="1">
      <alignment horizontal="left" vertical="center"/>
    </xf>
    <xf numFmtId="0" fontId="52" fillId="11" borderId="9" xfId="2" applyFont="1" applyFill="1" applyBorder="1" applyAlignment="1">
      <alignment horizontal="center" vertical="center"/>
    </xf>
    <xf numFmtId="0" fontId="6" fillId="11" borderId="1" xfId="2" applyFont="1" applyFill="1" applyBorder="1" applyAlignment="1">
      <alignment horizontal="left" vertical="center"/>
    </xf>
    <xf numFmtId="0" fontId="47" fillId="11" borderId="1" xfId="1" applyNumberFormat="1" applyFont="1" applyFill="1" applyBorder="1" applyAlignment="1">
      <alignment horizontal="center" vertical="center"/>
    </xf>
    <xf numFmtId="0" fontId="6" fillId="11" borderId="9" xfId="2" applyFont="1" applyFill="1" applyBorder="1" applyAlignment="1">
      <alignment horizontal="center" vertical="center"/>
    </xf>
    <xf numFmtId="0" fontId="6" fillId="11" borderId="3" xfId="2" applyFont="1" applyFill="1" applyBorder="1" applyAlignment="1">
      <alignment horizontal="left" vertical="center"/>
    </xf>
    <xf numFmtId="0" fontId="10" fillId="11" borderId="1" xfId="5" applyFont="1" applyFill="1" applyBorder="1" applyAlignment="1">
      <alignment horizontal="center" vertical="center"/>
    </xf>
    <xf numFmtId="0" fontId="6" fillId="11" borderId="1" xfId="6" applyFont="1" applyFill="1" applyBorder="1" applyAlignment="1">
      <alignment horizontal="left" vertical="center" wrapText="1"/>
    </xf>
    <xf numFmtId="0" fontId="10" fillId="11" borderId="9" xfId="5" applyFont="1" applyFill="1" applyBorder="1" applyAlignment="1">
      <alignment horizontal="center" vertical="center"/>
    </xf>
    <xf numFmtId="0" fontId="9" fillId="11" borderId="9" xfId="5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/>
    </xf>
    <xf numFmtId="0" fontId="9" fillId="11" borderId="1" xfId="1" applyNumberFormat="1" applyFont="1" applyFill="1" applyBorder="1" applyAlignment="1">
      <alignment horizontal="center"/>
    </xf>
    <xf numFmtId="0" fontId="85" fillId="3" borderId="9" xfId="5" applyFont="1" applyFill="1" applyBorder="1" applyAlignment="1">
      <alignment horizontal="center" vertical="center"/>
    </xf>
    <xf numFmtId="0" fontId="87" fillId="11" borderId="9" xfId="5" applyFont="1" applyFill="1" applyBorder="1" applyAlignment="1">
      <alignment horizontal="center" vertical="center"/>
    </xf>
    <xf numFmtId="0" fontId="84" fillId="11" borderId="3" xfId="2" applyFont="1" applyFill="1" applyBorder="1" applyAlignment="1">
      <alignment horizontal="center" vertical="center"/>
    </xf>
    <xf numFmtId="0" fontId="5" fillId="11" borderId="1" xfId="2" applyFill="1" applyBorder="1" applyAlignment="1">
      <alignment horizontal="left" vertical="center"/>
    </xf>
    <xf numFmtId="0" fontId="84" fillId="11" borderId="9" xfId="2" applyFont="1" applyFill="1" applyBorder="1" applyAlignment="1">
      <alignment horizontal="center" vertical="center"/>
    </xf>
    <xf numFmtId="0" fontId="90" fillId="11" borderId="9" xfId="2" applyFont="1" applyFill="1" applyBorder="1" applyAlignment="1">
      <alignment horizontal="center" vertical="center"/>
    </xf>
    <xf numFmtId="0" fontId="5" fillId="11" borderId="3" xfId="2" applyFill="1" applyBorder="1" applyAlignment="1">
      <alignment horizontal="left" vertical="center"/>
    </xf>
    <xf numFmtId="0" fontId="47" fillId="11" borderId="2" xfId="1" applyNumberFormat="1" applyFont="1" applyFill="1" applyBorder="1" applyAlignment="1">
      <alignment horizontal="center" vertical="center"/>
    </xf>
    <xf numFmtId="0" fontId="52" fillId="11" borderId="3" xfId="2" applyFont="1" applyFill="1" applyBorder="1" applyAlignment="1">
      <alignment horizontal="center" vertical="center"/>
    </xf>
    <xf numFmtId="0" fontId="85" fillId="11" borderId="1" xfId="5" applyFont="1" applyFill="1" applyBorder="1" applyAlignment="1">
      <alignment horizontal="center" vertical="center"/>
    </xf>
    <xf numFmtId="0" fontId="34" fillId="11" borderId="1" xfId="16" applyFont="1" applyFill="1" applyBorder="1" applyAlignment="1">
      <alignment horizontal="center" vertical="center" wrapText="1"/>
    </xf>
    <xf numFmtId="2" fontId="12" fillId="11" borderId="1" xfId="0" applyNumberFormat="1" applyFont="1" applyFill="1" applyBorder="1" applyAlignment="1">
      <alignment horizontal="center"/>
    </xf>
    <xf numFmtId="168" fontId="12" fillId="11" borderId="1" xfId="0" applyNumberFormat="1" applyFont="1" applyFill="1" applyBorder="1" applyAlignment="1">
      <alignment horizontal="center"/>
    </xf>
    <xf numFmtId="2" fontId="7" fillId="11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89" fillId="11" borderId="1" xfId="2" applyFont="1" applyFill="1" applyBorder="1" applyAlignment="1">
      <alignment horizontal="center" vertical="center"/>
    </xf>
    <xf numFmtId="3" fontId="5" fillId="11" borderId="1" xfId="0" applyNumberFormat="1" applyFont="1" applyFill="1" applyBorder="1" applyAlignment="1">
      <alignment horizontal="center" vertical="center"/>
    </xf>
    <xf numFmtId="0" fontId="41" fillId="11" borderId="1" xfId="0" applyFont="1" applyFill="1" applyBorder="1" applyAlignment="1">
      <alignment horizontal="center"/>
    </xf>
    <xf numFmtId="0" fontId="12" fillId="3" borderId="24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9" fillId="11" borderId="1" xfId="1" applyNumberFormat="1" applyFont="1" applyFill="1" applyBorder="1" applyAlignment="1">
      <alignment horizontal="left" vertical="center"/>
    </xf>
    <xf numFmtId="0" fontId="87" fillId="11" borderId="1" xfId="2" applyFont="1" applyFill="1" applyBorder="1" applyAlignment="1">
      <alignment horizontal="center" vertical="center"/>
    </xf>
    <xf numFmtId="0" fontId="6" fillId="11" borderId="1" xfId="2" applyFont="1" applyFill="1" applyBorder="1" applyAlignment="1">
      <alignment horizontal="center" vertical="center"/>
    </xf>
    <xf numFmtId="0" fontId="9" fillId="11" borderId="24" xfId="0" applyFont="1" applyFill="1" applyBorder="1" applyAlignment="1">
      <alignment horizontal="center" vertical="center"/>
    </xf>
    <xf numFmtId="0" fontId="86" fillId="11" borderId="9" xfId="5" applyFont="1" applyFill="1" applyBorder="1" applyAlignment="1">
      <alignment horizontal="center" vertical="center"/>
    </xf>
    <xf numFmtId="173" fontId="5" fillId="11" borderId="1" xfId="6" applyNumberFormat="1" applyFont="1" applyFill="1" applyBorder="1" applyAlignment="1">
      <alignment horizontal="center" vertical="center" shrinkToFit="1"/>
    </xf>
    <xf numFmtId="0" fontId="88" fillId="11" borderId="1" xfId="5" applyFont="1" applyFill="1" applyBorder="1" applyAlignment="1">
      <alignment horizontal="center" vertical="center"/>
    </xf>
    <xf numFmtId="0" fontId="89" fillId="11" borderId="1" xfId="6" applyFont="1" applyFill="1" applyBorder="1" applyAlignment="1">
      <alignment horizontal="left" vertical="center" wrapText="1"/>
    </xf>
    <xf numFmtId="1" fontId="5" fillId="11" borderId="1" xfId="0" applyNumberFormat="1" applyFont="1" applyFill="1" applyBorder="1" applyAlignment="1">
      <alignment horizontal="center" vertical="center"/>
    </xf>
    <xf numFmtId="2" fontId="5" fillId="11" borderId="1" xfId="4" applyNumberFormat="1" applyFont="1" applyFill="1" applyBorder="1" applyAlignment="1">
      <alignment horizontal="center" vertical="center"/>
    </xf>
    <xf numFmtId="175" fontId="9" fillId="11" borderId="1" xfId="0" applyNumberFormat="1" applyFont="1" applyFill="1" applyBorder="1" applyAlignment="1">
      <alignment horizontal="center" vertical="center"/>
    </xf>
    <xf numFmtId="0" fontId="26" fillId="0" borderId="1" xfId="21" applyFont="1" applyBorder="1" applyAlignment="1">
      <alignment horizontal="center" vertical="center"/>
    </xf>
    <xf numFmtId="0" fontId="26" fillId="34" borderId="1" xfId="21" applyFont="1" applyFill="1" applyBorder="1" applyAlignment="1">
      <alignment horizontal="center" vertical="center"/>
    </xf>
    <xf numFmtId="0" fontId="69" fillId="0" borderId="1" xfId="21" applyFont="1" applyBorder="1" applyAlignment="1">
      <alignment horizontal="center" vertical="center" wrapText="1"/>
    </xf>
    <xf numFmtId="0" fontId="57" fillId="31" borderId="1" xfId="21" applyFont="1" applyFill="1" applyBorder="1" applyAlignment="1">
      <alignment horizontal="center" vertical="center"/>
    </xf>
    <xf numFmtId="9" fontId="26" fillId="34" borderId="1" xfId="21" applyNumberFormat="1" applyFont="1" applyFill="1" applyBorder="1" applyAlignment="1">
      <alignment horizontal="center" vertical="center"/>
    </xf>
    <xf numFmtId="0" fontId="101" fillId="0" borderId="5" xfId="0" applyFont="1" applyBorder="1" applyAlignment="1">
      <alignment horizontal="center" vertical="center"/>
    </xf>
    <xf numFmtId="2" fontId="5" fillId="11" borderId="1" xfId="6" applyNumberFormat="1" applyFont="1" applyFill="1" applyBorder="1" applyAlignment="1">
      <alignment horizontal="center" vertical="center" shrinkToFit="1"/>
    </xf>
    <xf numFmtId="173" fontId="9" fillId="11" borderId="1" xfId="1" applyNumberFormat="1" applyFont="1" applyFill="1" applyBorder="1" applyAlignment="1">
      <alignment horizontal="center" vertical="center"/>
    </xf>
    <xf numFmtId="0" fontId="46" fillId="11" borderId="1" xfId="2" applyFont="1" applyFill="1" applyBorder="1" applyAlignment="1">
      <alignment horizontal="center" vertical="center"/>
    </xf>
    <xf numFmtId="0" fontId="50" fillId="11" borderId="1" xfId="2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2" fontId="9" fillId="0" borderId="0" xfId="0" applyNumberFormat="1" applyFont="1"/>
    <xf numFmtId="0" fontId="12" fillId="11" borderId="24" xfId="0" applyFont="1" applyFill="1" applyBorder="1"/>
    <xf numFmtId="0" fontId="12" fillId="11" borderId="3" xfId="0" applyFont="1" applyFill="1" applyBorder="1"/>
    <xf numFmtId="0" fontId="12" fillId="11" borderId="9" xfId="0" applyFont="1" applyFill="1" applyBorder="1"/>
    <xf numFmtId="0" fontId="108" fillId="0" borderId="2" xfId="0" applyFont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57" fillId="0" borderId="0" xfId="0" applyFont="1"/>
    <xf numFmtId="0" fontId="83" fillId="0" borderId="5" xfId="0" applyFont="1" applyBorder="1" applyAlignment="1">
      <alignment vertical="center"/>
    </xf>
    <xf numFmtId="9" fontId="102" fillId="23" borderId="7" xfId="11" applyFont="1" applyFill="1" applyBorder="1" applyAlignment="1">
      <alignment horizontal="center" vertical="center"/>
    </xf>
    <xf numFmtId="9" fontId="102" fillId="23" borderId="78" xfId="11" applyFont="1" applyFill="1" applyBorder="1" applyAlignment="1">
      <alignment horizontal="center" vertical="center"/>
    </xf>
    <xf numFmtId="9" fontId="56" fillId="23" borderId="1" xfId="11" applyFont="1" applyFill="1" applyBorder="1" applyAlignment="1">
      <alignment horizontal="center" vertical="center" wrapText="1"/>
    </xf>
    <xf numFmtId="9" fontId="60" fillId="35" borderId="1" xfId="11" applyFont="1" applyFill="1" applyBorder="1" applyAlignment="1">
      <alignment horizontal="center" vertical="center"/>
    </xf>
    <xf numFmtId="164" fontId="60" fillId="35" borderId="1" xfId="1" applyFont="1" applyFill="1" applyBorder="1" applyAlignment="1">
      <alignment horizontal="center" vertical="center" wrapText="1"/>
    </xf>
    <xf numFmtId="0" fontId="26" fillId="34" borderId="1" xfId="21" applyFont="1" applyFill="1" applyBorder="1" applyAlignment="1">
      <alignment vertical="center"/>
    </xf>
    <xf numFmtId="0" fontId="26" fillId="0" borderId="1" xfId="21" applyFont="1" applyBorder="1" applyAlignment="1">
      <alignment horizontal="left" vertical="center" wrapText="1"/>
    </xf>
    <xf numFmtId="0" fontId="26" fillId="0" borderId="1" xfId="21" quotePrefix="1" applyFont="1" applyBorder="1" applyAlignment="1">
      <alignment horizontal="left" vertical="center" wrapText="1"/>
    </xf>
    <xf numFmtId="0" fontId="26" fillId="31" borderId="2" xfId="21" applyFont="1" applyFill="1" applyBorder="1" applyAlignment="1">
      <alignment horizontal="center" vertical="center"/>
    </xf>
    <xf numFmtId="0" fontId="113" fillId="3" borderId="1" xfId="21" applyFont="1" applyFill="1" applyBorder="1" applyAlignment="1">
      <alignment horizontal="left" vertical="center" wrapText="1"/>
    </xf>
    <xf numFmtId="0" fontId="57" fillId="3" borderId="1" xfId="21" applyFont="1" applyFill="1" applyBorder="1" applyAlignment="1">
      <alignment horizontal="left" vertical="center" wrapText="1"/>
    </xf>
    <xf numFmtId="0" fontId="57" fillId="3" borderId="1" xfId="21" quotePrefix="1" applyFont="1" applyFill="1" applyBorder="1" applyAlignment="1">
      <alignment horizontal="left" vertical="center" wrapText="1"/>
    </xf>
    <xf numFmtId="0" fontId="26" fillId="3" borderId="1" xfId="21" applyFont="1" applyFill="1" applyBorder="1" applyAlignment="1">
      <alignment horizontal="left" vertical="center" wrapText="1"/>
    </xf>
    <xf numFmtId="0" fontId="26" fillId="3" borderId="1" xfId="21" quotePrefix="1" applyFont="1" applyFill="1" applyBorder="1" applyAlignment="1">
      <alignment horizontal="left" vertical="center" wrapText="1"/>
    </xf>
    <xf numFmtId="0" fontId="69" fillId="0" borderId="2" xfId="21" applyFont="1" applyBorder="1" applyAlignment="1">
      <alignment horizontal="center" vertical="center" wrapText="1"/>
    </xf>
    <xf numFmtId="0" fontId="83" fillId="0" borderId="1" xfId="0" applyFont="1" applyBorder="1" applyAlignment="1">
      <alignment horizontal="left" vertical="center"/>
    </xf>
    <xf numFmtId="0" fontId="106" fillId="0" borderId="1" xfId="0" applyFont="1" applyBorder="1" applyAlignment="1">
      <alignment horizontal="left" vertical="center"/>
    </xf>
    <xf numFmtId="0" fontId="113" fillId="34" borderId="1" xfId="21" applyFont="1" applyFill="1" applyBorder="1" applyAlignment="1">
      <alignment horizontal="center" vertical="center" wrapText="1"/>
    </xf>
    <xf numFmtId="0" fontId="59" fillId="0" borderId="1" xfId="0" applyFont="1" applyBorder="1" applyAlignment="1">
      <alignment horizontal="left" vertical="center"/>
    </xf>
    <xf numFmtId="0" fontId="114" fillId="35" borderId="1" xfId="0" applyFont="1" applyFill="1" applyBorder="1" applyAlignment="1">
      <alignment horizontal="left" vertical="center"/>
    </xf>
    <xf numFmtId="166" fontId="115" fillId="37" borderId="24" xfId="21" applyNumberFormat="1" applyFont="1" applyFill="1" applyBorder="1" applyAlignment="1">
      <alignment horizontal="center" vertical="center" wrapText="1"/>
    </xf>
    <xf numFmtId="0" fontId="113" fillId="34" borderId="5" xfId="21" applyFont="1" applyFill="1" applyBorder="1" applyAlignment="1">
      <alignment horizontal="center" vertical="center" wrapText="1"/>
    </xf>
    <xf numFmtId="177" fontId="26" fillId="34" borderId="1" xfId="21" applyNumberFormat="1" applyFont="1" applyFill="1" applyBorder="1" applyAlignment="1">
      <alignment horizontal="center" vertical="center"/>
    </xf>
    <xf numFmtId="0" fontId="104" fillId="0" borderId="1" xfId="25" applyBorder="1" applyAlignment="1">
      <alignment horizontal="center" vertical="center"/>
    </xf>
    <xf numFmtId="0" fontId="104" fillId="0" borderId="1" xfId="25" applyBorder="1" applyAlignment="1">
      <alignment horizontal="center" vertical="center" wrapText="1"/>
    </xf>
    <xf numFmtId="0" fontId="104" fillId="35" borderId="1" xfId="25" applyFill="1" applyBorder="1" applyAlignment="1">
      <alignment horizontal="center" vertical="center"/>
    </xf>
    <xf numFmtId="0" fontId="100" fillId="0" borderId="24" xfId="0" applyFont="1" applyBorder="1" applyAlignment="1">
      <alignment horizontal="center" vertical="center"/>
    </xf>
    <xf numFmtId="0" fontId="104" fillId="0" borderId="24" xfId="25" quotePrefix="1" applyBorder="1" applyAlignment="1">
      <alignment horizontal="center" vertical="center"/>
    </xf>
    <xf numFmtId="0" fontId="95" fillId="0" borderId="24" xfId="0" quotePrefix="1" applyFont="1" applyBorder="1" applyAlignment="1">
      <alignment horizontal="center" vertical="center"/>
    </xf>
    <xf numFmtId="0" fontId="96" fillId="0" borderId="24" xfId="0" applyFont="1" applyBorder="1" applyAlignment="1">
      <alignment horizontal="center" vertical="center" wrapText="1"/>
    </xf>
    <xf numFmtId="0" fontId="104" fillId="0" borderId="24" xfId="25" applyBorder="1" applyAlignment="1">
      <alignment horizontal="center" vertical="center" wrapText="1"/>
    </xf>
    <xf numFmtId="0" fontId="95" fillId="0" borderId="24" xfId="0" applyFont="1" applyBorder="1" applyAlignment="1">
      <alignment horizontal="center" vertical="center" wrapText="1"/>
    </xf>
    <xf numFmtId="0" fontId="0" fillId="0" borderId="24" xfId="0" applyBorder="1"/>
    <xf numFmtId="177" fontId="97" fillId="0" borderId="24" xfId="0" quotePrefix="1" applyNumberFormat="1" applyFont="1" applyBorder="1" applyAlignment="1">
      <alignment horizontal="center" vertical="center"/>
    </xf>
    <xf numFmtId="0" fontId="0" fillId="35" borderId="24" xfId="0" applyFill="1" applyBorder="1"/>
    <xf numFmtId="164" fontId="59" fillId="3" borderId="9" xfId="1" applyFont="1" applyFill="1" applyBorder="1" applyAlignment="1">
      <alignment horizontal="center" vertical="center" wrapText="1"/>
    </xf>
    <xf numFmtId="177" fontId="60" fillId="3" borderId="9" xfId="0" quotePrefix="1" applyNumberFormat="1" applyFont="1" applyFill="1" applyBorder="1" applyAlignment="1">
      <alignment horizontal="center" vertical="center"/>
    </xf>
    <xf numFmtId="177" fontId="60" fillId="35" borderId="9" xfId="0" quotePrefix="1" applyNumberFormat="1" applyFont="1" applyFill="1" applyBorder="1" applyAlignment="1">
      <alignment horizontal="center" vertical="center"/>
    </xf>
    <xf numFmtId="0" fontId="59" fillId="11" borderId="79" xfId="0" applyFont="1" applyFill="1" applyBorder="1" applyAlignment="1">
      <alignment horizontal="center" vertical="center" wrapText="1"/>
    </xf>
    <xf numFmtId="177" fontId="97" fillId="11" borderId="80" xfId="0" quotePrefix="1" applyNumberFormat="1" applyFont="1" applyFill="1" applyBorder="1" applyAlignment="1">
      <alignment horizontal="center" vertical="center"/>
    </xf>
    <xf numFmtId="177" fontId="97" fillId="35" borderId="80" xfId="0" quotePrefix="1" applyNumberFormat="1" applyFont="1" applyFill="1" applyBorder="1" applyAlignment="1">
      <alignment horizontal="center" vertical="center"/>
    </xf>
    <xf numFmtId="177" fontId="97" fillId="11" borderId="81" xfId="0" quotePrefix="1" applyNumberFormat="1" applyFont="1" applyFill="1" applyBorder="1" applyAlignment="1">
      <alignment horizontal="center" vertical="center"/>
    </xf>
    <xf numFmtId="0" fontId="109" fillId="3" borderId="29" xfId="0" applyFont="1" applyFill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164" fontId="0" fillId="3" borderId="32" xfId="1" applyFont="1" applyFill="1" applyBorder="1"/>
    <xf numFmtId="0" fontId="26" fillId="3" borderId="29" xfId="0" applyFont="1" applyFill="1" applyBorder="1" applyAlignment="1">
      <alignment horizontal="center" vertical="center"/>
    </xf>
    <xf numFmtId="164" fontId="0" fillId="3" borderId="32" xfId="1" applyFont="1" applyFill="1" applyBorder="1" applyAlignment="1">
      <alignment horizontal="center" vertical="center"/>
    </xf>
    <xf numFmtId="0" fontId="26" fillId="3" borderId="54" xfId="0" applyFont="1" applyFill="1" applyBorder="1" applyAlignment="1">
      <alignment horizontal="center" vertical="center"/>
    </xf>
    <xf numFmtId="164" fontId="0" fillId="3" borderId="5" xfId="1" applyFont="1" applyFill="1" applyBorder="1" applyAlignment="1">
      <alignment horizontal="center" vertical="center"/>
    </xf>
    <xf numFmtId="164" fontId="0" fillId="3" borderId="30" xfId="1" applyFont="1" applyFill="1" applyBorder="1"/>
    <xf numFmtId="0" fontId="26" fillId="3" borderId="68" xfId="0" applyFont="1" applyFill="1" applyBorder="1" applyAlignment="1">
      <alignment horizontal="center" vertical="center"/>
    </xf>
    <xf numFmtId="0" fontId="0" fillId="3" borderId="33" xfId="0" quotePrefix="1" applyFill="1" applyBorder="1" applyAlignment="1">
      <alignment horizontal="center" vertical="center"/>
    </xf>
    <xf numFmtId="164" fontId="0" fillId="3" borderId="69" xfId="1" applyFont="1" applyFill="1" applyBorder="1"/>
    <xf numFmtId="0" fontId="62" fillId="3" borderId="68" xfId="0" applyFont="1" applyFill="1" applyBorder="1" applyAlignment="1">
      <alignment horizontal="center" vertical="center"/>
    </xf>
    <xf numFmtId="0" fontId="63" fillId="3" borderId="33" xfId="0" quotePrefix="1" applyFont="1" applyFill="1" applyBorder="1" applyAlignment="1">
      <alignment horizontal="center" vertical="center"/>
    </xf>
    <xf numFmtId="164" fontId="63" fillId="3" borderId="69" xfId="1" applyFont="1" applyFill="1" applyBorder="1"/>
    <xf numFmtId="164" fontId="9" fillId="32" borderId="1" xfId="1" applyFont="1" applyFill="1" applyBorder="1" applyAlignment="1">
      <alignment horizontal="center" vertical="center"/>
    </xf>
    <xf numFmtId="0" fontId="9" fillId="3" borderId="5" xfId="1" applyNumberFormat="1" applyFont="1" applyFill="1" applyBorder="1" applyAlignment="1">
      <alignment horizontal="center" vertical="center"/>
    </xf>
    <xf numFmtId="9" fontId="56" fillId="20" borderId="1" xfId="11" applyFont="1" applyFill="1" applyBorder="1" applyAlignment="1">
      <alignment horizontal="center" vertical="center" wrapText="1"/>
    </xf>
    <xf numFmtId="9" fontId="116" fillId="20" borderId="1" xfId="11" applyFont="1" applyFill="1" applyBorder="1" applyAlignment="1">
      <alignment horizontal="center" vertical="center" wrapText="1"/>
    </xf>
    <xf numFmtId="178" fontId="12" fillId="0" borderId="0" xfId="0" applyNumberFormat="1" applyFont="1"/>
    <xf numFmtId="179" fontId="9" fillId="32" borderId="1" xfId="1" applyNumberFormat="1" applyFont="1" applyFill="1" applyBorder="1" applyAlignment="1">
      <alignment horizontal="center" vertical="center"/>
    </xf>
    <xf numFmtId="167" fontId="9" fillId="11" borderId="1" xfId="0" applyNumberFormat="1" applyFont="1" applyFill="1" applyBorder="1" applyAlignment="1">
      <alignment horizontal="center" vertical="center"/>
    </xf>
    <xf numFmtId="0" fontId="12" fillId="11" borderId="0" xfId="0" applyFont="1" applyFill="1"/>
    <xf numFmtId="0" fontId="84" fillId="0" borderId="9" xfId="2" applyFont="1" applyBorder="1" applyAlignment="1">
      <alignment horizontal="center" vertical="center"/>
    </xf>
    <xf numFmtId="0" fontId="5" fillId="0" borderId="1" xfId="2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5" applyFont="1" applyBorder="1" applyAlignment="1">
      <alignment horizontal="center" vertical="center"/>
    </xf>
    <xf numFmtId="179" fontId="9" fillId="11" borderId="1" xfId="1" applyNumberFormat="1" applyFont="1" applyFill="1" applyBorder="1" applyAlignment="1">
      <alignment horizontal="center" vertical="center"/>
    </xf>
    <xf numFmtId="178" fontId="39" fillId="0" borderId="0" xfId="26" applyNumberFormat="1" applyFont="1" applyAlignment="1">
      <alignment horizontal="left" vertical="center"/>
    </xf>
    <xf numFmtId="178" fontId="12" fillId="0" borderId="0" xfId="26" applyNumberFormat="1" applyFont="1" applyAlignment="1">
      <alignment horizontal="left"/>
    </xf>
    <xf numFmtId="178" fontId="4" fillId="2" borderId="1" xfId="26" applyNumberFormat="1" applyFont="1" applyFill="1" applyBorder="1" applyAlignment="1">
      <alignment horizontal="left" vertical="center" wrapText="1"/>
    </xf>
    <xf numFmtId="178" fontId="4" fillId="2" borderId="1" xfId="26" applyNumberFormat="1" applyFont="1" applyFill="1" applyBorder="1" applyAlignment="1">
      <alignment horizontal="left" vertical="center"/>
    </xf>
    <xf numFmtId="178" fontId="9" fillId="32" borderId="1" xfId="26" applyNumberFormat="1" applyFont="1" applyFill="1" applyBorder="1" applyAlignment="1">
      <alignment horizontal="left" vertical="center"/>
    </xf>
    <xf numFmtId="178" fontId="9" fillId="15" borderId="1" xfId="26" applyNumberFormat="1" applyFont="1" applyFill="1" applyBorder="1" applyAlignment="1">
      <alignment horizontal="left" vertical="center"/>
    </xf>
    <xf numFmtId="178" fontId="5" fillId="3" borderId="4" xfId="26" applyNumberFormat="1" applyFont="1" applyFill="1" applyBorder="1" applyAlignment="1">
      <alignment horizontal="left" vertical="center" shrinkToFit="1"/>
    </xf>
    <xf numFmtId="178" fontId="7" fillId="11" borderId="2" xfId="26" applyNumberFormat="1" applyFont="1" applyFill="1" applyBorder="1" applyAlignment="1">
      <alignment horizontal="left" vertical="center"/>
    </xf>
    <xf numFmtId="178" fontId="7" fillId="11" borderId="1" xfId="26" applyNumberFormat="1" applyFont="1" applyFill="1" applyBorder="1" applyAlignment="1">
      <alignment horizontal="left" vertical="center"/>
    </xf>
    <xf numFmtId="178" fontId="7" fillId="3" borderId="1" xfId="26" applyNumberFormat="1" applyFont="1" applyFill="1" applyBorder="1" applyAlignment="1">
      <alignment horizontal="left" vertical="center"/>
    </xf>
    <xf numFmtId="178" fontId="5" fillId="11" borderId="1" xfId="26" applyNumberFormat="1" applyFont="1" applyFill="1" applyBorder="1" applyAlignment="1">
      <alignment horizontal="left" vertical="center"/>
    </xf>
    <xf numFmtId="178" fontId="5" fillId="3" borderId="1" xfId="26" applyNumberFormat="1" applyFont="1" applyFill="1" applyBorder="1" applyAlignment="1">
      <alignment horizontal="left" vertical="center"/>
    </xf>
    <xf numFmtId="178" fontId="5" fillId="0" borderId="4" xfId="26" applyNumberFormat="1" applyFont="1" applyBorder="1" applyAlignment="1">
      <alignment horizontal="left" vertical="center" shrinkToFit="1"/>
    </xf>
    <xf numFmtId="178" fontId="9" fillId="11" borderId="1" xfId="26" applyNumberFormat="1" applyFont="1" applyFill="1" applyBorder="1" applyAlignment="1">
      <alignment horizontal="left"/>
    </xf>
    <xf numFmtId="178" fontId="5" fillId="0" borderId="1" xfId="26" applyNumberFormat="1" applyFont="1" applyBorder="1" applyAlignment="1">
      <alignment horizontal="left" vertical="center" shrinkToFit="1"/>
    </xf>
    <xf numFmtId="178" fontId="5" fillId="11" borderId="1" xfId="26" applyNumberFormat="1" applyFont="1" applyFill="1" applyBorder="1" applyAlignment="1">
      <alignment horizontal="left" vertical="center" shrinkToFit="1"/>
    </xf>
    <xf numFmtId="178" fontId="5" fillId="3" borderId="1" xfId="26" applyNumberFormat="1" applyFont="1" applyFill="1" applyBorder="1" applyAlignment="1">
      <alignment horizontal="left" vertical="center" shrinkToFit="1"/>
    </xf>
    <xf numFmtId="178" fontId="5" fillId="0" borderId="1" xfId="26" applyNumberFormat="1" applyFont="1" applyFill="1" applyBorder="1" applyAlignment="1">
      <alignment horizontal="left" vertical="center"/>
    </xf>
    <xf numFmtId="178" fontId="5" fillId="0" borderId="1" xfId="26" applyNumberFormat="1" applyFont="1" applyFill="1" applyBorder="1" applyAlignment="1">
      <alignment horizontal="left" vertical="center" shrinkToFit="1"/>
    </xf>
    <xf numFmtId="178" fontId="9" fillId="3" borderId="1" xfId="26" applyNumberFormat="1" applyFont="1" applyFill="1" applyBorder="1" applyAlignment="1">
      <alignment horizontal="left"/>
    </xf>
    <xf numFmtId="178" fontId="9" fillId="11" borderId="1" xfId="26" applyNumberFormat="1" applyFont="1" applyFill="1" applyBorder="1" applyAlignment="1">
      <alignment horizontal="left" vertical="center"/>
    </xf>
    <xf numFmtId="178" fontId="9" fillId="3" borderId="1" xfId="26" applyNumberFormat="1" applyFont="1" applyFill="1" applyBorder="1" applyAlignment="1">
      <alignment horizontal="left" vertical="center"/>
    </xf>
    <xf numFmtId="178" fontId="12" fillId="3" borderId="1" xfId="26" applyNumberFormat="1" applyFont="1" applyFill="1" applyBorder="1" applyAlignment="1">
      <alignment horizontal="left"/>
    </xf>
    <xf numFmtId="178" fontId="12" fillId="11" borderId="1" xfId="26" applyNumberFormat="1" applyFont="1" applyFill="1" applyBorder="1" applyAlignment="1">
      <alignment horizontal="left"/>
    </xf>
    <xf numFmtId="178" fontId="12" fillId="3" borderId="1" xfId="26" applyNumberFormat="1" applyFont="1" applyFill="1" applyBorder="1" applyAlignment="1">
      <alignment horizontal="left" vertical="center"/>
    </xf>
    <xf numFmtId="178" fontId="12" fillId="11" borderId="1" xfId="26" applyNumberFormat="1" applyFont="1" applyFill="1" applyBorder="1" applyAlignment="1">
      <alignment horizontal="left" vertical="center"/>
    </xf>
    <xf numFmtId="0" fontId="6" fillId="3" borderId="11" xfId="2" applyFont="1" applyFill="1" applyBorder="1" applyAlignment="1">
      <alignment horizontal="center" vertical="center"/>
    </xf>
    <xf numFmtId="0" fontId="6" fillId="3" borderId="5" xfId="2" applyFont="1" applyFill="1" applyBorder="1" applyAlignment="1">
      <alignment horizontal="left" vertical="center"/>
    </xf>
    <xf numFmtId="0" fontId="5" fillId="3" borderId="5" xfId="6" applyFont="1" applyFill="1" applyBorder="1" applyAlignment="1">
      <alignment horizontal="center" vertical="center" shrinkToFit="1"/>
    </xf>
    <xf numFmtId="178" fontId="5" fillId="3" borderId="5" xfId="26" applyNumberFormat="1" applyFont="1" applyFill="1" applyBorder="1" applyAlignment="1">
      <alignment horizontal="left" vertical="center" shrinkToFit="1"/>
    </xf>
    <xf numFmtId="179" fontId="9" fillId="3" borderId="1" xfId="1" applyNumberFormat="1" applyFont="1" applyFill="1" applyBorder="1" applyAlignment="1">
      <alignment horizontal="center" vertical="center"/>
    </xf>
    <xf numFmtId="49" fontId="84" fillId="3" borderId="1" xfId="2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78" fontId="7" fillId="3" borderId="2" xfId="26" applyNumberFormat="1" applyFont="1" applyFill="1" applyBorder="1" applyAlignment="1">
      <alignment horizontal="left" vertical="center"/>
    </xf>
    <xf numFmtId="9" fontId="9" fillId="3" borderId="24" xfId="0" applyNumberFormat="1" applyFont="1" applyFill="1" applyBorder="1" applyAlignment="1">
      <alignment horizontal="center" vertical="center"/>
    </xf>
    <xf numFmtId="9" fontId="9" fillId="3" borderId="9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7" fontId="9" fillId="3" borderId="24" xfId="0" applyNumberFormat="1" applyFont="1" applyFill="1" applyBorder="1" applyAlignment="1">
      <alignment horizontal="center" vertical="center"/>
    </xf>
    <xf numFmtId="167" fontId="9" fillId="3" borderId="3" xfId="0" applyNumberFormat="1" applyFont="1" applyFill="1" applyBorder="1" applyAlignment="1">
      <alignment horizontal="center" vertical="center"/>
    </xf>
    <xf numFmtId="167" fontId="9" fillId="3" borderId="9" xfId="0" applyNumberFormat="1" applyFont="1" applyFill="1" applyBorder="1" applyAlignment="1">
      <alignment horizontal="center" vertical="center"/>
    </xf>
    <xf numFmtId="0" fontId="86" fillId="3" borderId="8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9" fontId="9" fillId="2" borderId="24" xfId="11" applyFont="1" applyFill="1" applyBorder="1" applyAlignment="1">
      <alignment horizontal="center" vertical="center"/>
    </xf>
    <xf numFmtId="9" fontId="9" fillId="2" borderId="3" xfId="11" applyFont="1" applyFill="1" applyBorder="1" applyAlignment="1">
      <alignment horizontal="center" vertical="center"/>
    </xf>
    <xf numFmtId="9" fontId="9" fillId="2" borderId="9" xfId="11" applyFont="1" applyFill="1" applyBorder="1" applyAlignment="1">
      <alignment horizontal="center" vertical="center"/>
    </xf>
    <xf numFmtId="9" fontId="9" fillId="3" borderId="24" xfId="11" applyFont="1" applyFill="1" applyBorder="1" applyAlignment="1">
      <alignment horizontal="center" vertical="center"/>
    </xf>
    <xf numFmtId="9" fontId="9" fillId="3" borderId="3" xfId="11" applyFont="1" applyFill="1" applyBorder="1" applyAlignment="1">
      <alignment horizontal="center" vertical="center"/>
    </xf>
    <xf numFmtId="9" fontId="9" fillId="3" borderId="9" xfId="11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9" fillId="13" borderId="1" xfId="0" applyFont="1" applyFill="1" applyBorder="1" applyAlignment="1">
      <alignment horizontal="center" vertical="center"/>
    </xf>
    <xf numFmtId="0" fontId="12" fillId="13" borderId="24" xfId="0" applyFont="1" applyFill="1" applyBorder="1" applyAlignment="1">
      <alignment horizontal="center"/>
    </xf>
    <xf numFmtId="0" fontId="12" fillId="13" borderId="3" xfId="0" applyFont="1" applyFill="1" applyBorder="1" applyAlignment="1">
      <alignment horizontal="center"/>
    </xf>
    <xf numFmtId="0" fontId="12" fillId="13" borderId="9" xfId="0" applyFont="1" applyFill="1" applyBorder="1" applyAlignment="1">
      <alignment horizontal="center"/>
    </xf>
    <xf numFmtId="0" fontId="9" fillId="3" borderId="5" xfId="1" applyNumberFormat="1" applyFont="1" applyFill="1" applyBorder="1" applyAlignment="1">
      <alignment horizontal="center" vertical="center"/>
    </xf>
    <xf numFmtId="0" fontId="9" fillId="3" borderId="6" xfId="1" applyNumberFormat="1" applyFont="1" applyFill="1" applyBorder="1" applyAlignment="1">
      <alignment horizontal="center" vertical="center"/>
    </xf>
    <xf numFmtId="0" fontId="9" fillId="3" borderId="2" xfId="1" applyNumberFormat="1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/>
    </xf>
    <xf numFmtId="167" fontId="9" fillId="0" borderId="24" xfId="0" applyNumberFormat="1" applyFont="1" applyBorder="1" applyAlignment="1">
      <alignment horizontal="center" vertical="center"/>
    </xf>
    <xf numFmtId="167" fontId="9" fillId="0" borderId="3" xfId="0" applyNumberFormat="1" applyFont="1" applyBorder="1" applyAlignment="1">
      <alignment horizontal="center" vertical="center"/>
    </xf>
    <xf numFmtId="167" fontId="9" fillId="0" borderId="9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11" borderId="24" xfId="0" applyNumberFormat="1" applyFont="1" applyFill="1" applyBorder="1" applyAlignment="1">
      <alignment horizontal="center" vertical="center"/>
    </xf>
    <xf numFmtId="167" fontId="9" fillId="11" borderId="3" xfId="0" applyNumberFormat="1" applyFont="1" applyFill="1" applyBorder="1" applyAlignment="1">
      <alignment horizontal="center" vertical="center"/>
    </xf>
    <xf numFmtId="167" fontId="9" fillId="11" borderId="9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4" fontId="9" fillId="3" borderId="24" xfId="11" applyNumberFormat="1" applyFont="1" applyFill="1" applyBorder="1" applyAlignment="1">
      <alignment horizontal="center" vertical="center"/>
    </xf>
    <xf numFmtId="174" fontId="9" fillId="3" borderId="3" xfId="11" applyNumberFormat="1" applyFont="1" applyFill="1" applyBorder="1" applyAlignment="1">
      <alignment horizontal="center" vertical="center"/>
    </xf>
    <xf numFmtId="174" fontId="9" fillId="3" borderId="9" xfId="11" applyNumberFormat="1" applyFont="1" applyFill="1" applyBorder="1" applyAlignment="1">
      <alignment horizontal="center" vertical="center"/>
    </xf>
    <xf numFmtId="174" fontId="9" fillId="3" borderId="1" xfId="11" applyNumberFormat="1" applyFont="1" applyFill="1" applyBorder="1" applyAlignment="1">
      <alignment horizontal="center" vertical="center"/>
    </xf>
    <xf numFmtId="174" fontId="9" fillId="0" borderId="24" xfId="11" applyNumberFormat="1" applyFont="1" applyFill="1" applyBorder="1" applyAlignment="1">
      <alignment horizontal="center" vertical="center"/>
    </xf>
    <xf numFmtId="174" fontId="9" fillId="0" borderId="3" xfId="11" applyNumberFormat="1" applyFont="1" applyFill="1" applyBorder="1" applyAlignment="1">
      <alignment horizontal="center" vertical="center"/>
    </xf>
    <xf numFmtId="174" fontId="9" fillId="0" borderId="9" xfId="11" applyNumberFormat="1" applyFont="1" applyFill="1" applyBorder="1" applyAlignment="1">
      <alignment horizontal="center" vertical="center"/>
    </xf>
    <xf numFmtId="9" fontId="9" fillId="0" borderId="24" xfId="11" applyFont="1" applyFill="1" applyBorder="1" applyAlignment="1">
      <alignment horizontal="center" vertical="center"/>
    </xf>
    <xf numFmtId="9" fontId="9" fillId="0" borderId="3" xfId="11" applyFont="1" applyFill="1" applyBorder="1" applyAlignment="1">
      <alignment horizontal="center" vertical="center"/>
    </xf>
    <xf numFmtId="9" fontId="9" fillId="0" borderId="9" xfId="11" applyFont="1" applyFill="1" applyBorder="1" applyAlignment="1">
      <alignment horizontal="center" vertical="center"/>
    </xf>
    <xf numFmtId="174" fontId="9" fillId="3" borderId="24" xfId="0" applyNumberFormat="1" applyFont="1" applyFill="1" applyBorder="1" applyAlignment="1">
      <alignment horizontal="center" vertical="center"/>
    </xf>
    <xf numFmtId="174" fontId="9" fillId="3" borderId="3" xfId="0" applyNumberFormat="1" applyFont="1" applyFill="1" applyBorder="1" applyAlignment="1">
      <alignment horizontal="center" vertical="center"/>
    </xf>
    <xf numFmtId="174" fontId="9" fillId="0" borderId="1" xfId="11" applyNumberFormat="1" applyFont="1" applyFill="1" applyBorder="1" applyAlignment="1">
      <alignment horizontal="center" vertical="center"/>
    </xf>
    <xf numFmtId="174" fontId="9" fillId="11" borderId="1" xfId="11" applyNumberFormat="1" applyFont="1" applyFill="1" applyBorder="1" applyAlignment="1">
      <alignment horizontal="center" vertical="center"/>
    </xf>
    <xf numFmtId="0" fontId="9" fillId="0" borderId="5" xfId="1" applyNumberFormat="1" applyFont="1" applyFill="1" applyBorder="1" applyAlignment="1">
      <alignment horizontal="center" vertical="center"/>
    </xf>
    <xf numFmtId="0" fontId="9" fillId="0" borderId="2" xfId="1" applyNumberFormat="1" applyFont="1" applyFill="1" applyBorder="1" applyAlignment="1">
      <alignment horizontal="center" vertical="center"/>
    </xf>
    <xf numFmtId="167" fontId="9" fillId="13" borderId="24" xfId="0" applyNumberFormat="1" applyFont="1" applyFill="1" applyBorder="1" applyAlignment="1">
      <alignment horizontal="center" vertical="center"/>
    </xf>
    <xf numFmtId="167" fontId="9" fillId="13" borderId="3" xfId="0" applyNumberFormat="1" applyFont="1" applyFill="1" applyBorder="1" applyAlignment="1">
      <alignment horizontal="center" vertical="center"/>
    </xf>
    <xf numFmtId="167" fontId="9" fillId="13" borderId="9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wrapText="1"/>
    </xf>
    <xf numFmtId="9" fontId="9" fillId="0" borderId="24" xfId="0" applyNumberFormat="1" applyFont="1" applyBorder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9" fontId="9" fillId="0" borderId="9" xfId="0" applyNumberFormat="1" applyFont="1" applyBorder="1" applyAlignment="1">
      <alignment horizontal="center" vertical="center"/>
    </xf>
    <xf numFmtId="1" fontId="9" fillId="21" borderId="1" xfId="0" applyNumberFormat="1" applyFont="1" applyFill="1" applyBorder="1" applyAlignment="1">
      <alignment horizontal="center" vertical="center"/>
    </xf>
    <xf numFmtId="164" fontId="9" fillId="15" borderId="5" xfId="1" applyFont="1" applyFill="1" applyBorder="1" applyAlignment="1">
      <alignment horizontal="center" vertical="center" wrapText="1"/>
    </xf>
    <xf numFmtId="164" fontId="9" fillId="15" borderId="6" xfId="1" applyFont="1" applyFill="1" applyBorder="1" applyAlignment="1">
      <alignment horizontal="center" vertical="center"/>
    </xf>
    <xf numFmtId="164" fontId="9" fillId="15" borderId="2" xfId="1" applyFont="1" applyFill="1" applyBorder="1" applyAlignment="1">
      <alignment horizontal="center" vertical="center"/>
    </xf>
    <xf numFmtId="1" fontId="9" fillId="15" borderId="1" xfId="0" applyNumberFormat="1" applyFont="1" applyFill="1" applyBorder="1" applyAlignment="1">
      <alignment horizontal="center" vertical="center"/>
    </xf>
    <xf numFmtId="0" fontId="9" fillId="15" borderId="8" xfId="1" applyNumberFormat="1" applyFont="1" applyFill="1" applyBorder="1" applyAlignment="1">
      <alignment horizontal="center" vertical="center"/>
    </xf>
    <xf numFmtId="0" fontId="9" fillId="15" borderId="11" xfId="1" applyNumberFormat="1" applyFont="1" applyFill="1" applyBorder="1" applyAlignment="1">
      <alignment horizontal="center" vertical="center"/>
    </xf>
    <xf numFmtId="164" fontId="9" fillId="15" borderId="1" xfId="1" applyFont="1" applyFill="1" applyBorder="1" applyAlignment="1">
      <alignment horizontal="center" vertical="center" wrapText="1"/>
    </xf>
    <xf numFmtId="164" fontId="9" fillId="15" borderId="1" xfId="1" applyFont="1" applyFill="1" applyBorder="1" applyAlignment="1">
      <alignment horizontal="center" vertical="center"/>
    </xf>
    <xf numFmtId="1" fontId="9" fillId="15" borderId="24" xfId="0" applyNumberFormat="1" applyFont="1" applyFill="1" applyBorder="1" applyAlignment="1">
      <alignment horizontal="center" vertical="center"/>
    </xf>
    <xf numFmtId="1" fontId="9" fillId="15" borderId="9" xfId="0" applyNumberFormat="1" applyFont="1" applyFill="1" applyBorder="1" applyAlignment="1">
      <alignment horizontal="center" vertical="center"/>
    </xf>
    <xf numFmtId="174" fontId="9" fillId="0" borderId="1" xfId="0" applyNumberFormat="1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4" fontId="9" fillId="32" borderId="1" xfId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1" fontId="9" fillId="3" borderId="24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64" fontId="4" fillId="2" borderId="1" xfId="1" applyFont="1" applyFill="1" applyBorder="1" applyAlignment="1">
      <alignment horizontal="center" vertical="center" wrapText="1"/>
    </xf>
    <xf numFmtId="164" fontId="4" fillId="2" borderId="1" xfId="1" applyFont="1" applyFill="1" applyBorder="1" applyAlignment="1">
      <alignment horizontal="center" vertical="center"/>
    </xf>
    <xf numFmtId="164" fontId="38" fillId="15" borderId="1" xfId="1" applyFont="1" applyFill="1" applyBorder="1" applyAlignment="1">
      <alignment horizontal="center" vertical="center"/>
    </xf>
    <xf numFmtId="0" fontId="39" fillId="0" borderId="55" xfId="7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 wrapText="1"/>
    </xf>
    <xf numFmtId="0" fontId="6" fillId="0" borderId="12" xfId="2" applyFont="1" applyBorder="1" applyAlignment="1">
      <alignment horizontal="center" vertical="center" wrapText="1"/>
    </xf>
    <xf numFmtId="0" fontId="6" fillId="0" borderId="10" xfId="2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4" fillId="14" borderId="8" xfId="0" applyFont="1" applyFill="1" applyBorder="1" applyAlignment="1">
      <alignment horizontal="center" vertical="center" wrapText="1"/>
    </xf>
    <xf numFmtId="0" fontId="4" fillId="15" borderId="8" xfId="0" applyFont="1" applyFill="1" applyBorder="1" applyAlignment="1">
      <alignment horizontal="center" vertical="center" wrapText="1"/>
    </xf>
    <xf numFmtId="164" fontId="61" fillId="3" borderId="5" xfId="1" applyFont="1" applyFill="1" applyBorder="1" applyAlignment="1">
      <alignment horizontal="center" vertical="center" wrapText="1"/>
    </xf>
    <xf numFmtId="164" fontId="9" fillId="3" borderId="6" xfId="1" applyFont="1" applyFill="1" applyBorder="1" applyAlignment="1">
      <alignment horizontal="center" vertical="center"/>
    </xf>
    <xf numFmtId="164" fontId="9" fillId="3" borderId="2" xfId="1" applyFont="1" applyFill="1" applyBorder="1" applyAlignment="1">
      <alignment horizontal="center" vertical="center"/>
    </xf>
    <xf numFmtId="0" fontId="9" fillId="14" borderId="8" xfId="1" applyNumberFormat="1" applyFont="1" applyFill="1" applyBorder="1" applyAlignment="1">
      <alignment horizontal="center" vertical="center"/>
    </xf>
    <xf numFmtId="0" fontId="9" fillId="14" borderId="11" xfId="1" applyNumberFormat="1" applyFont="1" applyFill="1" applyBorder="1" applyAlignment="1">
      <alignment horizontal="center" vertical="center"/>
    </xf>
    <xf numFmtId="174" fontId="9" fillId="0" borderId="24" xfId="0" applyNumberFormat="1" applyFont="1" applyBorder="1" applyAlignment="1">
      <alignment horizontal="center" vertical="center"/>
    </xf>
    <xf numFmtId="174" fontId="9" fillId="0" borderId="9" xfId="0" applyNumberFormat="1" applyFont="1" applyBorder="1" applyAlignment="1">
      <alignment horizontal="center" vertical="center"/>
    </xf>
    <xf numFmtId="9" fontId="9" fillId="3" borderId="3" xfId="0" applyNumberFormat="1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9" fontId="9" fillId="13" borderId="24" xfId="11" applyFont="1" applyFill="1" applyBorder="1" applyAlignment="1">
      <alignment horizontal="center" vertical="center"/>
    </xf>
    <xf numFmtId="9" fontId="9" fillId="13" borderId="3" xfId="11" applyFont="1" applyFill="1" applyBorder="1" applyAlignment="1">
      <alignment horizontal="center" vertical="center"/>
    </xf>
    <xf numFmtId="9" fontId="9" fillId="13" borderId="9" xfId="11" applyFont="1" applyFill="1" applyBorder="1" applyAlignment="1">
      <alignment horizontal="center" vertical="center"/>
    </xf>
    <xf numFmtId="0" fontId="6" fillId="0" borderId="8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6" fillId="0" borderId="4" xfId="2" applyFont="1" applyBorder="1" applyAlignment="1">
      <alignment horizontal="center" vertical="center"/>
    </xf>
    <xf numFmtId="0" fontId="86" fillId="0" borderId="1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5" fillId="0" borderId="0" xfId="0" applyFont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12" fillId="11" borderId="12" xfId="0" applyFont="1" applyFill="1" applyBorder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/>
    </xf>
    <xf numFmtId="0" fontId="12" fillId="3" borderId="3" xfId="0" applyFont="1" applyFill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167" fontId="49" fillId="0" borderId="1" xfId="0" applyNumberFormat="1" applyFont="1" applyBorder="1" applyAlignment="1">
      <alignment horizontal="center" vertical="center"/>
    </xf>
    <xf numFmtId="0" fontId="67" fillId="0" borderId="0" xfId="24" applyFont="1"/>
    <xf numFmtId="0" fontId="3" fillId="0" borderId="0" xfId="24"/>
    <xf numFmtId="0" fontId="79" fillId="0" borderId="77" xfId="24" applyFont="1" applyBorder="1" applyAlignment="1">
      <alignment horizontal="center"/>
    </xf>
    <xf numFmtId="0" fontId="64" fillId="0" borderId="74" xfId="24" applyFont="1" applyBorder="1"/>
    <xf numFmtId="176" fontId="73" fillId="0" borderId="76" xfId="24" applyNumberFormat="1" applyFont="1" applyBorder="1" applyAlignment="1">
      <alignment horizontal="center"/>
    </xf>
    <xf numFmtId="0" fontId="64" fillId="0" borderId="76" xfId="24" applyFont="1" applyBorder="1"/>
    <xf numFmtId="0" fontId="64" fillId="0" borderId="72" xfId="24" applyFont="1" applyBorder="1"/>
    <xf numFmtId="0" fontId="73" fillId="0" borderId="76" xfId="24" applyFont="1" applyBorder="1" applyAlignment="1">
      <alignment horizontal="center"/>
    </xf>
    <xf numFmtId="0" fontId="79" fillId="30" borderId="77" xfId="24" applyFont="1" applyFill="1" applyBorder="1" applyAlignment="1">
      <alignment horizontal="center"/>
    </xf>
    <xf numFmtId="0" fontId="64" fillId="0" borderId="73" xfId="24" applyFont="1" applyBorder="1"/>
    <xf numFmtId="0" fontId="78" fillId="0" borderId="77" xfId="24" applyFont="1" applyBorder="1" applyAlignment="1">
      <alignment horizontal="center"/>
    </xf>
    <xf numFmtId="0" fontId="73" fillId="0" borderId="76" xfId="24" applyFont="1" applyBorder="1"/>
    <xf numFmtId="0" fontId="79" fillId="29" borderId="77" xfId="24" applyFont="1" applyFill="1" applyBorder="1" applyAlignment="1">
      <alignment horizontal="center"/>
    </xf>
    <xf numFmtId="0" fontId="78" fillId="27" borderId="77" xfId="24" applyFont="1" applyFill="1" applyBorder="1" applyAlignment="1">
      <alignment horizontal="center"/>
    </xf>
    <xf numFmtId="0" fontId="78" fillId="24" borderId="73" xfId="24" applyFont="1" applyFill="1" applyBorder="1" applyAlignment="1">
      <alignment horizontal="center"/>
    </xf>
    <xf numFmtId="0" fontId="0" fillId="32" borderId="1" xfId="0" applyFill="1" applyBorder="1" applyAlignment="1">
      <alignment horizontal="center" vertical="center"/>
    </xf>
    <xf numFmtId="0" fontId="26" fillId="0" borderId="24" xfId="0" applyFont="1" applyBorder="1" applyAlignment="1">
      <alignment horizontal="center" vertical="top"/>
    </xf>
    <xf numFmtId="0" fontId="26" fillId="0" borderId="3" xfId="0" applyFont="1" applyBorder="1" applyAlignment="1">
      <alignment horizontal="center" vertical="top"/>
    </xf>
    <xf numFmtId="0" fontId="26" fillId="0" borderId="9" xfId="0" applyFont="1" applyBorder="1" applyAlignment="1">
      <alignment horizontal="center" vertical="top"/>
    </xf>
    <xf numFmtId="0" fontId="0" fillId="32" borderId="24" xfId="0" applyFill="1" applyBorder="1" applyAlignment="1">
      <alignment horizontal="center"/>
    </xf>
    <xf numFmtId="0" fontId="0" fillId="32" borderId="3" xfId="0" applyFill="1" applyBorder="1" applyAlignment="1">
      <alignment horizontal="center"/>
    </xf>
    <xf numFmtId="0" fontId="0" fillId="32" borderId="9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2" fillId="0" borderId="5" xfId="0" applyFont="1" applyBorder="1" applyAlignment="1">
      <alignment horizontal="center" vertical="center" wrapText="1"/>
    </xf>
    <xf numFmtId="0" fontId="82" fillId="0" borderId="6" xfId="0" applyFont="1" applyBorder="1" applyAlignment="1">
      <alignment horizontal="center" vertical="center" wrapText="1"/>
    </xf>
    <xf numFmtId="0" fontId="82" fillId="0" borderId="2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82" fillId="0" borderId="6" xfId="0" applyFont="1" applyBorder="1" applyAlignment="1">
      <alignment horizontal="center" vertical="center"/>
    </xf>
    <xf numFmtId="0" fontId="82" fillId="0" borderId="2" xfId="0" applyFont="1" applyBorder="1" applyAlignment="1">
      <alignment horizontal="center" vertical="center"/>
    </xf>
    <xf numFmtId="0" fontId="82" fillId="0" borderId="5" xfId="0" applyFont="1" applyBorder="1" applyAlignment="1">
      <alignment horizontal="center" vertical="center"/>
    </xf>
    <xf numFmtId="0" fontId="92" fillId="0" borderId="5" xfId="0" applyFont="1" applyBorder="1" applyAlignment="1">
      <alignment horizontal="center" vertical="center"/>
    </xf>
    <xf numFmtId="0" fontId="92" fillId="0" borderId="2" xfId="0" applyFont="1" applyBorder="1" applyAlignment="1">
      <alignment horizontal="center" vertical="center"/>
    </xf>
    <xf numFmtId="0" fontId="106" fillId="0" borderId="5" xfId="0" applyFont="1" applyBorder="1" applyAlignment="1">
      <alignment horizontal="center" vertical="center"/>
    </xf>
    <xf numFmtId="0" fontId="106" fillId="0" borderId="2" xfId="0" applyFont="1" applyBorder="1" applyAlignment="1">
      <alignment horizontal="center" vertical="center"/>
    </xf>
    <xf numFmtId="0" fontId="59" fillId="0" borderId="5" xfId="0" applyFont="1" applyBorder="1" applyAlignment="1">
      <alignment horizontal="center" vertical="center"/>
    </xf>
    <xf numFmtId="0" fontId="59" fillId="0" borderId="6" xfId="0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107" fillId="0" borderId="5" xfId="0" applyFont="1" applyBorder="1" applyAlignment="1">
      <alignment horizontal="center" vertical="center" wrapText="1"/>
    </xf>
    <xf numFmtId="0" fontId="106" fillId="0" borderId="2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left" vertical="center"/>
    </xf>
    <xf numFmtId="9" fontId="112" fillId="3" borderId="5" xfId="11" applyFont="1" applyFill="1" applyBorder="1" applyAlignment="1">
      <alignment horizontal="center" vertical="center"/>
    </xf>
    <xf numFmtId="9" fontId="112" fillId="3" borderId="6" xfId="11" applyFont="1" applyFill="1" applyBorder="1" applyAlignment="1">
      <alignment horizontal="center" vertical="center"/>
    </xf>
    <xf numFmtId="9" fontId="112" fillId="3" borderId="2" xfId="11" applyFont="1" applyFill="1" applyBorder="1" applyAlignment="1">
      <alignment horizontal="center" vertical="center"/>
    </xf>
    <xf numFmtId="9" fontId="112" fillId="0" borderId="5" xfId="11" applyFont="1" applyFill="1" applyBorder="1" applyAlignment="1">
      <alignment horizontal="center" vertical="center"/>
    </xf>
    <xf numFmtId="9" fontId="112" fillId="0" borderId="6" xfId="11" applyFont="1" applyFill="1" applyBorder="1" applyAlignment="1">
      <alignment horizontal="center" vertical="center"/>
    </xf>
    <xf numFmtId="9" fontId="112" fillId="0" borderId="2" xfId="11" applyFont="1" applyFill="1" applyBorder="1" applyAlignment="1">
      <alignment horizontal="center" vertical="center"/>
    </xf>
    <xf numFmtId="0" fontId="96" fillId="0" borderId="7" xfId="0" applyFont="1" applyBorder="1" applyAlignment="1">
      <alignment horizontal="center" vertical="center" wrapText="1"/>
    </xf>
    <xf numFmtId="0" fontId="96" fillId="0" borderId="78" xfId="0" applyFont="1" applyBorder="1" applyAlignment="1">
      <alignment horizontal="center" vertical="center" wrapText="1"/>
    </xf>
    <xf numFmtId="0" fontId="96" fillId="0" borderId="27" xfId="0" applyFont="1" applyBorder="1" applyAlignment="1">
      <alignment horizontal="center" vertical="center" wrapText="1"/>
    </xf>
    <xf numFmtId="0" fontId="95" fillId="0" borderId="7" xfId="0" quotePrefix="1" applyFont="1" applyBorder="1" applyAlignment="1">
      <alignment horizontal="center" vertical="center"/>
    </xf>
    <xf numFmtId="0" fontId="95" fillId="0" borderId="78" xfId="0" quotePrefix="1" applyFont="1" applyBorder="1" applyAlignment="1">
      <alignment horizontal="center" vertical="center"/>
    </xf>
    <xf numFmtId="0" fontId="95" fillId="0" borderId="27" xfId="0" quotePrefix="1" applyFont="1" applyBorder="1" applyAlignment="1">
      <alignment horizontal="center" vertical="center"/>
    </xf>
    <xf numFmtId="0" fontId="109" fillId="0" borderId="65" xfId="0" applyFont="1" applyBorder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56" fillId="22" borderId="1" xfId="0" applyFont="1" applyFill="1" applyBorder="1" applyAlignment="1">
      <alignment horizontal="center" vertical="center"/>
    </xf>
    <xf numFmtId="164" fontId="58" fillId="0" borderId="1" xfId="1" applyFont="1" applyBorder="1" applyAlignment="1">
      <alignment horizontal="center" vertical="center" wrapText="1"/>
    </xf>
    <xf numFmtId="164" fontId="58" fillId="0" borderId="5" xfId="1" applyFont="1" applyBorder="1" applyAlignment="1">
      <alignment horizontal="center" vertical="center" wrapText="1"/>
    </xf>
    <xf numFmtId="0" fontId="68" fillId="0" borderId="49" xfId="0" applyFont="1" applyBorder="1" applyAlignment="1">
      <alignment horizontal="center" vertical="center" wrapText="1"/>
    </xf>
    <xf numFmtId="0" fontId="68" fillId="0" borderId="50" xfId="0" applyFont="1" applyBorder="1" applyAlignment="1">
      <alignment horizontal="center" vertical="center" wrapText="1"/>
    </xf>
    <xf numFmtId="0" fontId="68" fillId="0" borderId="70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 wrapText="1"/>
    </xf>
    <xf numFmtId="0" fontId="108" fillId="0" borderId="10" xfId="0" applyFont="1" applyBorder="1" applyAlignment="1">
      <alignment horizontal="center" vertical="center" wrapText="1"/>
    </xf>
    <xf numFmtId="0" fontId="0" fillId="33" borderId="1" xfId="0" applyFill="1" applyBorder="1" applyAlignment="1">
      <alignment horizontal="center"/>
    </xf>
    <xf numFmtId="0" fontId="0" fillId="33" borderId="2" xfId="0" applyFill="1" applyBorder="1" applyAlignment="1">
      <alignment horizontal="center"/>
    </xf>
    <xf numFmtId="0" fontId="101" fillId="0" borderId="1" xfId="0" applyFont="1" applyBorder="1" applyAlignment="1">
      <alignment horizontal="center" vertical="center"/>
    </xf>
    <xf numFmtId="0" fontId="59" fillId="0" borderId="5" xfId="0" applyFont="1" applyBorder="1" applyAlignment="1">
      <alignment horizontal="center" vertical="center" wrapText="1"/>
    </xf>
    <xf numFmtId="0" fontId="101" fillId="0" borderId="5" xfId="0" applyFont="1" applyBorder="1" applyAlignment="1">
      <alignment horizontal="center" vertical="center"/>
    </xf>
    <xf numFmtId="0" fontId="10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1" fillId="0" borderId="7" xfId="0" applyFont="1" applyBorder="1" applyAlignment="1">
      <alignment horizontal="center" vertical="center"/>
    </xf>
    <xf numFmtId="0" fontId="111" fillId="0" borderId="8" xfId="0" applyFont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111" fillId="0" borderId="78" xfId="0" applyFont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11" fillId="0" borderId="12" xfId="0" applyFont="1" applyBorder="1" applyAlignment="1">
      <alignment horizontal="center" vertical="center"/>
    </xf>
    <xf numFmtId="0" fontId="111" fillId="0" borderId="27" xfId="0" applyFont="1" applyBorder="1" applyAlignment="1">
      <alignment horizontal="center" vertical="center"/>
    </xf>
    <xf numFmtId="0" fontId="111" fillId="0" borderId="4" xfId="0" applyFont="1" applyBorder="1" applyAlignment="1">
      <alignment horizontal="center" vertical="center"/>
    </xf>
    <xf numFmtId="0" fontId="111" fillId="0" borderId="10" xfId="0" applyFont="1" applyBorder="1" applyAlignment="1">
      <alignment horizontal="center" vertical="center"/>
    </xf>
    <xf numFmtId="9" fontId="60" fillId="3" borderId="7" xfId="11" applyFont="1" applyFill="1" applyBorder="1" applyAlignment="1">
      <alignment horizontal="center" vertical="center"/>
    </xf>
    <xf numFmtId="9" fontId="60" fillId="3" borderId="8" xfId="11" applyFont="1" applyFill="1" applyBorder="1" applyAlignment="1">
      <alignment horizontal="center" vertical="center"/>
    </xf>
    <xf numFmtId="9" fontId="60" fillId="3" borderId="78" xfId="11" applyFont="1" applyFill="1" applyBorder="1" applyAlignment="1">
      <alignment horizontal="center" vertical="center"/>
    </xf>
    <xf numFmtId="9" fontId="60" fillId="3" borderId="0" xfId="11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9" fontId="112" fillId="0" borderId="1" xfId="11" applyFont="1" applyFill="1" applyBorder="1" applyAlignment="1">
      <alignment horizontal="center" vertical="center"/>
    </xf>
    <xf numFmtId="166" fontId="26" fillId="34" borderId="5" xfId="21" applyNumberFormat="1" applyFont="1" applyFill="1" applyBorder="1" applyAlignment="1">
      <alignment horizontal="center" vertical="center"/>
    </xf>
    <xf numFmtId="166" fontId="26" fillId="34" borderId="2" xfId="21" applyNumberFormat="1" applyFont="1" applyFill="1" applyBorder="1" applyAlignment="1">
      <alignment horizontal="center" vertical="center"/>
    </xf>
    <xf numFmtId="177" fontId="26" fillId="34" borderId="6" xfId="21" applyNumberFormat="1" applyFont="1" applyFill="1" applyBorder="1" applyAlignment="1">
      <alignment horizontal="center" vertical="center"/>
    </xf>
    <xf numFmtId="177" fontId="26" fillId="34" borderId="2" xfId="21" applyNumberFormat="1" applyFont="1" applyFill="1" applyBorder="1" applyAlignment="1">
      <alignment horizontal="center" vertical="center"/>
    </xf>
    <xf numFmtId="166" fontId="26" fillId="34" borderId="6" xfId="21" applyNumberFormat="1" applyFont="1" applyFill="1" applyBorder="1" applyAlignment="1">
      <alignment horizontal="center" vertical="center"/>
    </xf>
    <xf numFmtId="177" fontId="26" fillId="34" borderId="5" xfId="21" applyNumberFormat="1" applyFont="1" applyFill="1" applyBorder="1" applyAlignment="1">
      <alignment horizontal="center" vertical="center"/>
    </xf>
    <xf numFmtId="0" fontId="70" fillId="0" borderId="0" xfId="21" applyFont="1" applyAlignment="1">
      <alignment horizontal="center"/>
    </xf>
    <xf numFmtId="0" fontId="57" fillId="31" borderId="1" xfId="21" applyFont="1" applyFill="1" applyBorder="1" applyAlignment="1">
      <alignment horizontal="center" vertical="center" wrapText="1"/>
    </xf>
    <xf numFmtId="0" fontId="57" fillId="31" borderId="1" xfId="21" applyFont="1" applyFill="1" applyBorder="1" applyAlignment="1">
      <alignment horizontal="center" vertical="center"/>
    </xf>
    <xf numFmtId="0" fontId="26" fillId="31" borderId="1" xfId="21" applyFont="1" applyFill="1" applyBorder="1" applyAlignment="1">
      <alignment horizontal="center" vertical="center"/>
    </xf>
    <xf numFmtId="0" fontId="26" fillId="0" borderId="1" xfId="21" applyFont="1" applyBorder="1" applyAlignment="1">
      <alignment horizontal="center" vertical="center"/>
    </xf>
    <xf numFmtId="9" fontId="26" fillId="38" borderId="1" xfId="21" applyNumberFormat="1" applyFont="1" applyFill="1" applyBorder="1" applyAlignment="1">
      <alignment horizontal="center" vertical="center"/>
    </xf>
    <xf numFmtId="9" fontId="26" fillId="34" borderId="5" xfId="21" applyNumberFormat="1" applyFont="1" applyFill="1" applyBorder="1" applyAlignment="1">
      <alignment horizontal="center" vertical="center" wrapText="1"/>
    </xf>
    <xf numFmtId="9" fontId="26" fillId="34" borderId="6" xfId="21" applyNumberFormat="1" applyFont="1" applyFill="1" applyBorder="1" applyAlignment="1">
      <alignment horizontal="center" vertical="center" wrapText="1"/>
    </xf>
    <xf numFmtId="9" fontId="26" fillId="34" borderId="2" xfId="21" applyNumberFormat="1" applyFont="1" applyFill="1" applyBorder="1" applyAlignment="1">
      <alignment horizontal="center" vertical="center" wrapText="1"/>
    </xf>
    <xf numFmtId="9" fontId="26" fillId="34" borderId="5" xfId="21" applyNumberFormat="1" applyFont="1" applyFill="1" applyBorder="1" applyAlignment="1">
      <alignment horizontal="center" vertical="center"/>
    </xf>
    <xf numFmtId="0" fontId="26" fillId="34" borderId="6" xfId="21" applyFont="1" applyFill="1" applyBorder="1" applyAlignment="1">
      <alignment horizontal="center" vertical="center"/>
    </xf>
    <xf numFmtId="0" fontId="26" fillId="34" borderId="2" xfId="21" applyFont="1" applyFill="1" applyBorder="1" applyAlignment="1">
      <alignment horizontal="center" vertical="center"/>
    </xf>
    <xf numFmtId="0" fontId="26" fillId="31" borderId="5" xfId="21" applyFont="1" applyFill="1" applyBorder="1" applyAlignment="1">
      <alignment horizontal="center" vertical="center"/>
    </xf>
    <xf numFmtId="0" fontId="26" fillId="31" borderId="2" xfId="21" applyFont="1" applyFill="1" applyBorder="1" applyAlignment="1">
      <alignment horizontal="center" vertical="center"/>
    </xf>
    <xf numFmtId="0" fontId="26" fillId="3" borderId="1" xfId="21" applyFont="1" applyFill="1" applyBorder="1" applyAlignment="1">
      <alignment horizontal="center" vertical="center"/>
    </xf>
    <xf numFmtId="0" fontId="26" fillId="34" borderId="1" xfId="21" applyFont="1" applyFill="1" applyBorder="1" applyAlignment="1">
      <alignment horizontal="center" vertical="center" wrapText="1"/>
    </xf>
    <xf numFmtId="0" fontId="113" fillId="34" borderId="1" xfId="21" applyFont="1" applyFill="1" applyBorder="1" applyAlignment="1">
      <alignment horizontal="center" vertical="center" wrapText="1"/>
    </xf>
    <xf numFmtId="0" fontId="69" fillId="0" borderId="1" xfId="21" applyFont="1" applyBorder="1" applyAlignment="1">
      <alignment horizontal="center" vertical="center" wrapText="1"/>
    </xf>
    <xf numFmtId="0" fontId="26" fillId="0" borderId="5" xfId="21" applyFont="1" applyBorder="1" applyAlignment="1">
      <alignment horizontal="center" vertical="center"/>
    </xf>
    <xf numFmtId="0" fontId="26" fillId="0" borderId="6" xfId="21" applyFont="1" applyBorder="1" applyAlignment="1">
      <alignment horizontal="center" vertical="center"/>
    </xf>
    <xf numFmtId="0" fontId="26" fillId="0" borderId="2" xfId="21" applyFont="1" applyBorder="1" applyAlignment="1">
      <alignment horizontal="center" vertical="center"/>
    </xf>
    <xf numFmtId="0" fontId="26" fillId="36" borderId="24" xfId="21" applyFont="1" applyFill="1" applyBorder="1" applyAlignment="1">
      <alignment horizontal="center" vertical="center"/>
    </xf>
    <xf numFmtId="0" fontId="26" fillId="36" borderId="3" xfId="21" applyFont="1" applyFill="1" applyBorder="1" applyAlignment="1">
      <alignment horizontal="center" vertical="center"/>
    </xf>
    <xf numFmtId="0" fontId="26" fillId="36" borderId="9" xfId="21" applyFont="1" applyFill="1" applyBorder="1" applyAlignment="1">
      <alignment horizontal="center" vertical="center"/>
    </xf>
    <xf numFmtId="0" fontId="26" fillId="34" borderId="5" xfId="21" applyFont="1" applyFill="1" applyBorder="1" applyAlignment="1">
      <alignment horizontal="center" vertical="center" wrapText="1"/>
    </xf>
    <xf numFmtId="0" fontId="26" fillId="34" borderId="6" xfId="21" applyFont="1" applyFill="1" applyBorder="1" applyAlignment="1">
      <alignment horizontal="center" vertical="center" wrapText="1"/>
    </xf>
    <xf numFmtId="0" fontId="26" fillId="34" borderId="2" xfId="21" applyFont="1" applyFill="1" applyBorder="1" applyAlignment="1">
      <alignment horizontal="center" vertical="center" wrapText="1"/>
    </xf>
    <xf numFmtId="166" fontId="26" fillId="34" borderId="7" xfId="21" applyNumberFormat="1" applyFont="1" applyFill="1" applyBorder="1" applyAlignment="1">
      <alignment horizontal="center" vertical="center"/>
    </xf>
    <xf numFmtId="166" fontId="26" fillId="34" borderId="8" xfId="21" applyNumberFormat="1" applyFont="1" applyFill="1" applyBorder="1" applyAlignment="1">
      <alignment horizontal="center" vertical="center"/>
    </xf>
    <xf numFmtId="166" fontId="26" fillId="34" borderId="11" xfId="21" applyNumberFormat="1" applyFont="1" applyFill="1" applyBorder="1" applyAlignment="1">
      <alignment horizontal="center" vertical="center"/>
    </xf>
    <xf numFmtId="166" fontId="26" fillId="34" borderId="78" xfId="21" applyNumberFormat="1" applyFont="1" applyFill="1" applyBorder="1" applyAlignment="1">
      <alignment horizontal="center" vertical="center"/>
    </xf>
    <xf numFmtId="166" fontId="26" fillId="34" borderId="0" xfId="21" applyNumberFormat="1" applyFont="1" applyFill="1" applyAlignment="1">
      <alignment horizontal="center" vertical="center"/>
    </xf>
    <xf numFmtId="166" fontId="26" fillId="34" borderId="12" xfId="21" applyNumberFormat="1" applyFont="1" applyFill="1" applyBorder="1" applyAlignment="1">
      <alignment horizontal="center" vertical="center"/>
    </xf>
    <xf numFmtId="166" fontId="26" fillId="34" borderId="27" xfId="21" applyNumberFormat="1" applyFont="1" applyFill="1" applyBorder="1" applyAlignment="1">
      <alignment horizontal="center" vertical="center"/>
    </xf>
    <xf numFmtId="166" fontId="26" fillId="34" borderId="4" xfId="21" applyNumberFormat="1" applyFont="1" applyFill="1" applyBorder="1" applyAlignment="1">
      <alignment horizontal="center" vertical="center"/>
    </xf>
    <xf numFmtId="166" fontId="26" fillId="34" borderId="10" xfId="21" applyNumberFormat="1" applyFont="1" applyFill="1" applyBorder="1" applyAlignment="1">
      <alignment horizontal="center" vertical="center"/>
    </xf>
    <xf numFmtId="166" fontId="115" fillId="37" borderId="24" xfId="21" applyNumberFormat="1" applyFont="1" applyFill="1" applyBorder="1" applyAlignment="1">
      <alignment horizontal="center" vertical="center" wrapText="1"/>
    </xf>
    <xf numFmtId="166" fontId="115" fillId="37" borderId="9" xfId="21" applyNumberFormat="1" applyFont="1" applyFill="1" applyBorder="1" applyAlignment="1">
      <alignment horizontal="center" vertical="center" wrapText="1"/>
    </xf>
    <xf numFmtId="0" fontId="26" fillId="34" borderId="5" xfId="21" applyFont="1" applyFill="1" applyBorder="1" applyAlignment="1">
      <alignment horizontal="center" vertical="center"/>
    </xf>
    <xf numFmtId="0" fontId="26" fillId="34" borderId="7" xfId="21" applyFont="1" applyFill="1" applyBorder="1" applyAlignment="1">
      <alignment horizontal="center" vertical="center"/>
    </xf>
    <xf numFmtId="0" fontId="26" fillId="34" borderId="11" xfId="21" applyFont="1" applyFill="1" applyBorder="1" applyAlignment="1">
      <alignment horizontal="center" vertical="center"/>
    </xf>
    <xf numFmtId="0" fontId="26" fillId="34" borderId="78" xfId="21" applyFont="1" applyFill="1" applyBorder="1" applyAlignment="1">
      <alignment horizontal="center" vertical="center"/>
    </xf>
    <xf numFmtId="0" fontId="26" fillId="34" borderId="12" xfId="21" applyFont="1" applyFill="1" applyBorder="1" applyAlignment="1">
      <alignment horizontal="center" vertical="center"/>
    </xf>
    <xf numFmtId="0" fontId="26" fillId="34" borderId="27" xfId="21" applyFont="1" applyFill="1" applyBorder="1" applyAlignment="1">
      <alignment horizontal="center" vertical="center"/>
    </xf>
    <xf numFmtId="0" fontId="26" fillId="34" borderId="10" xfId="21" applyFont="1" applyFill="1" applyBorder="1" applyAlignment="1">
      <alignment horizontal="center" vertical="center"/>
    </xf>
    <xf numFmtId="166" fontId="26" fillId="34" borderId="24" xfId="21" applyNumberFormat="1" applyFont="1" applyFill="1" applyBorder="1" applyAlignment="1">
      <alignment horizontal="center" vertical="center"/>
    </xf>
    <xf numFmtId="166" fontId="26" fillId="34" borderId="9" xfId="21" applyNumberFormat="1" applyFont="1" applyFill="1" applyBorder="1" applyAlignment="1">
      <alignment horizontal="center" vertical="center"/>
    </xf>
    <xf numFmtId="0" fontId="26" fillId="31" borderId="24" xfId="21" applyFont="1" applyFill="1" applyBorder="1" applyAlignment="1">
      <alignment horizontal="center" vertical="center"/>
    </xf>
    <xf numFmtId="0" fontId="26" fillId="31" borderId="3" xfId="21" applyFont="1" applyFill="1" applyBorder="1" applyAlignment="1">
      <alignment horizontal="center" vertical="center"/>
    </xf>
    <xf numFmtId="0" fontId="26" fillId="31" borderId="9" xfId="21" applyFont="1" applyFill="1" applyBorder="1" applyAlignment="1">
      <alignment horizontal="center" vertical="center"/>
    </xf>
    <xf numFmtId="9" fontId="26" fillId="34" borderId="6" xfId="21" applyNumberFormat="1" applyFont="1" applyFill="1" applyBorder="1" applyAlignment="1">
      <alignment horizontal="center" vertical="center"/>
    </xf>
    <xf numFmtId="9" fontId="26" fillId="34" borderId="2" xfId="21" applyNumberFormat="1" applyFont="1" applyFill="1" applyBorder="1" applyAlignment="1">
      <alignment horizontal="center" vertical="center"/>
    </xf>
    <xf numFmtId="9" fontId="69" fillId="0" borderId="5" xfId="21" applyNumberFormat="1" applyFont="1" applyBorder="1" applyAlignment="1">
      <alignment horizontal="center" vertical="center"/>
    </xf>
    <xf numFmtId="0" fontId="69" fillId="0" borderId="6" xfId="21" applyFont="1" applyBorder="1" applyAlignment="1">
      <alignment horizontal="center" vertical="center"/>
    </xf>
    <xf numFmtId="0" fontId="69" fillId="0" borderId="2" xfId="21" applyFont="1" applyBorder="1" applyAlignment="1">
      <alignment horizontal="center" vertical="center"/>
    </xf>
    <xf numFmtId="0" fontId="28" fillId="17" borderId="38" xfId="0" applyFont="1" applyFill="1" applyBorder="1" applyAlignment="1">
      <alignment horizontal="center" vertical="center"/>
    </xf>
    <xf numFmtId="0" fontId="28" fillId="17" borderId="39" xfId="0" applyFont="1" applyFill="1" applyBorder="1" applyAlignment="1">
      <alignment horizontal="center" vertical="center"/>
    </xf>
    <xf numFmtId="0" fontId="28" fillId="17" borderId="40" xfId="0" applyFont="1" applyFill="1" applyBorder="1" applyAlignment="1">
      <alignment horizontal="center" vertical="center"/>
    </xf>
    <xf numFmtId="0" fontId="26" fillId="18" borderId="36" xfId="0" applyFont="1" applyFill="1" applyBorder="1" applyAlignment="1">
      <alignment horizontal="center" vertical="center" wrapText="1"/>
    </xf>
    <xf numFmtId="0" fontId="26" fillId="18" borderId="2" xfId="0" applyFont="1" applyFill="1" applyBorder="1" applyAlignment="1">
      <alignment horizontal="center" vertical="center" wrapText="1"/>
    </xf>
    <xf numFmtId="0" fontId="26" fillId="18" borderId="29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9" fontId="26" fillId="18" borderId="2" xfId="11" applyFont="1" applyFill="1" applyBorder="1" applyAlignment="1">
      <alignment horizontal="center" vertical="center" wrapText="1"/>
    </xf>
    <xf numFmtId="9" fontId="26" fillId="18" borderId="1" xfId="11" applyFont="1" applyFill="1" applyBorder="1" applyAlignment="1">
      <alignment horizontal="center" vertical="center" wrapText="1"/>
    </xf>
    <xf numFmtId="0" fontId="26" fillId="18" borderId="31" xfId="0" applyFont="1" applyFill="1" applyBorder="1" applyAlignment="1">
      <alignment horizontal="center" vertical="center" wrapText="1"/>
    </xf>
    <xf numFmtId="0" fontId="26" fillId="18" borderId="32" xfId="0" applyFont="1" applyFill="1" applyBorder="1" applyAlignment="1">
      <alignment horizontal="center" vertical="center" wrapText="1"/>
    </xf>
    <xf numFmtId="0" fontId="26" fillId="19" borderId="41" xfId="0" applyFont="1" applyFill="1" applyBorder="1" applyAlignment="1">
      <alignment horizontal="center" vertical="center"/>
    </xf>
    <xf numFmtId="0" fontId="26" fillId="19" borderId="43" xfId="0" applyFont="1" applyFill="1" applyBorder="1" applyAlignment="1">
      <alignment horizontal="center" vertical="center"/>
    </xf>
    <xf numFmtId="0" fontId="28" fillId="17" borderId="41" xfId="0" applyFont="1" applyFill="1" applyBorder="1" applyAlignment="1">
      <alignment horizontal="center"/>
    </xf>
    <xf numFmtId="0" fontId="28" fillId="17" borderId="42" xfId="0" applyFont="1" applyFill="1" applyBorder="1" applyAlignment="1">
      <alignment horizontal="center"/>
    </xf>
    <xf numFmtId="0" fontId="28" fillId="17" borderId="43" xfId="0" applyFont="1" applyFill="1" applyBorder="1" applyAlignment="1">
      <alignment horizontal="center"/>
    </xf>
    <xf numFmtId="174" fontId="26" fillId="18" borderId="2" xfId="11" applyNumberFormat="1" applyFont="1" applyFill="1" applyBorder="1" applyAlignment="1">
      <alignment horizontal="center" vertical="center" wrapText="1"/>
    </xf>
    <xf numFmtId="174" fontId="26" fillId="18" borderId="1" xfId="11" applyNumberFormat="1" applyFont="1" applyFill="1" applyBorder="1" applyAlignment="1">
      <alignment horizontal="center" vertical="center" wrapText="1"/>
    </xf>
    <xf numFmtId="0" fontId="28" fillId="17" borderId="41" xfId="0" applyFont="1" applyFill="1" applyBorder="1" applyAlignment="1">
      <alignment horizontal="center" vertical="center"/>
    </xf>
    <xf numFmtId="0" fontId="28" fillId="17" borderId="42" xfId="0" applyFont="1" applyFill="1" applyBorder="1" applyAlignment="1">
      <alignment horizontal="center" vertical="center"/>
    </xf>
    <xf numFmtId="0" fontId="28" fillId="17" borderId="43" xfId="0" applyFont="1" applyFill="1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2" xfId="0" applyBorder="1" applyAlignment="1">
      <alignment vertical="center"/>
    </xf>
    <xf numFmtId="9" fontId="0" fillId="0" borderId="5" xfId="11" applyFont="1" applyBorder="1" applyAlignment="1">
      <alignment vertical="center"/>
    </xf>
    <xf numFmtId="9" fontId="0" fillId="0" borderId="2" xfId="11" applyFont="1" applyBorder="1" applyAlignment="1">
      <alignment vertical="center"/>
    </xf>
    <xf numFmtId="0" fontId="28" fillId="17" borderId="38" xfId="0" applyFont="1" applyFill="1" applyBorder="1" applyAlignment="1">
      <alignment horizontal="center"/>
    </xf>
    <xf numFmtId="0" fontId="28" fillId="17" borderId="39" xfId="0" applyFont="1" applyFill="1" applyBorder="1" applyAlignment="1">
      <alignment horizontal="center"/>
    </xf>
    <xf numFmtId="0" fontId="28" fillId="17" borderId="40" xfId="0" applyFont="1" applyFill="1" applyBorder="1" applyAlignment="1">
      <alignment horizontal="center"/>
    </xf>
    <xf numFmtId="0" fontId="26" fillId="18" borderId="6" xfId="0" applyFont="1" applyFill="1" applyBorder="1" applyAlignment="1">
      <alignment horizontal="center" vertical="center" wrapText="1"/>
    </xf>
    <xf numFmtId="0" fontId="26" fillId="18" borderId="37" xfId="0" applyFont="1" applyFill="1" applyBorder="1" applyAlignment="1">
      <alignment horizontal="center" vertical="center" wrapText="1"/>
    </xf>
    <xf numFmtId="0" fontId="26" fillId="18" borderId="12" xfId="0" applyFont="1" applyFill="1" applyBorder="1" applyAlignment="1">
      <alignment horizontal="center" vertical="center" wrapText="1"/>
    </xf>
    <xf numFmtId="0" fontId="26" fillId="18" borderId="10" xfId="0" applyFont="1" applyFill="1" applyBorder="1" applyAlignment="1">
      <alignment horizontal="center" vertical="center" wrapText="1"/>
    </xf>
    <xf numFmtId="0" fontId="26" fillId="18" borderId="35" xfId="0" applyFont="1" applyFill="1" applyBorder="1" applyAlignment="1">
      <alignment horizontal="center" vertical="center" wrapText="1"/>
    </xf>
    <xf numFmtId="0" fontId="26" fillId="18" borderId="47" xfId="0" applyFont="1" applyFill="1" applyBorder="1" applyAlignment="1">
      <alignment horizontal="center" vertical="center" wrapText="1"/>
    </xf>
    <xf numFmtId="0" fontId="26" fillId="18" borderId="49" xfId="0" applyFont="1" applyFill="1" applyBorder="1" applyAlignment="1">
      <alignment horizontal="center" vertical="center" wrapText="1"/>
    </xf>
    <xf numFmtId="0" fontId="26" fillId="18" borderId="50" xfId="0" applyFont="1" applyFill="1" applyBorder="1" applyAlignment="1">
      <alignment horizontal="center" vertical="center" wrapText="1"/>
    </xf>
    <xf numFmtId="0" fontId="26" fillId="18" borderId="53" xfId="0" applyFont="1" applyFill="1" applyBorder="1" applyAlignment="1">
      <alignment horizontal="center" vertical="center" wrapText="1"/>
    </xf>
    <xf numFmtId="0" fontId="26" fillId="18" borderId="45" xfId="0" applyFont="1" applyFill="1" applyBorder="1" applyAlignment="1">
      <alignment horizontal="center" vertical="center" wrapText="1"/>
    </xf>
    <xf numFmtId="0" fontId="26" fillId="18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5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6" fillId="18" borderId="52" xfId="0" applyFont="1" applyFill="1" applyBorder="1" applyAlignment="1">
      <alignment horizontal="center" vertical="center" wrapText="1"/>
    </xf>
    <xf numFmtId="0" fontId="26" fillId="18" borderId="9" xfId="0" applyFont="1" applyFill="1" applyBorder="1" applyAlignment="1">
      <alignment horizontal="center" vertical="center" wrapText="1"/>
    </xf>
    <xf numFmtId="2" fontId="26" fillId="19" borderId="41" xfId="0" applyNumberFormat="1" applyFont="1" applyFill="1" applyBorder="1" applyAlignment="1">
      <alignment horizontal="center"/>
    </xf>
    <xf numFmtId="2" fontId="26" fillId="19" borderId="43" xfId="0" applyNumberFormat="1" applyFont="1" applyFill="1" applyBorder="1" applyAlignment="1">
      <alignment horizontal="center"/>
    </xf>
    <xf numFmtId="9" fontId="26" fillId="18" borderId="52" xfId="11" applyFont="1" applyFill="1" applyBorder="1" applyAlignment="1">
      <alignment horizontal="center" vertical="center" wrapText="1"/>
    </xf>
    <xf numFmtId="9" fontId="26" fillId="18" borderId="9" xfId="11" applyFont="1" applyFill="1" applyBorder="1" applyAlignment="1">
      <alignment horizontal="center" vertical="center" wrapText="1"/>
    </xf>
    <xf numFmtId="0" fontId="26" fillId="18" borderId="34" xfId="0" applyFont="1" applyFill="1" applyBorder="1" applyAlignment="1">
      <alignment horizontal="center" vertical="center" wrapText="1"/>
    </xf>
    <xf numFmtId="0" fontId="26" fillId="18" borderId="0" xfId="0" applyFont="1" applyFill="1" applyAlignment="1">
      <alignment horizontal="center" vertical="center" wrapText="1"/>
    </xf>
    <xf numFmtId="0" fontId="26" fillId="19" borderId="42" xfId="0" applyFont="1" applyFill="1" applyBorder="1" applyAlignment="1">
      <alignment horizontal="center" vertical="center"/>
    </xf>
    <xf numFmtId="1" fontId="26" fillId="19" borderId="41" xfId="0" applyNumberFormat="1" applyFont="1" applyFill="1" applyBorder="1" applyAlignment="1">
      <alignment horizontal="center" vertical="center"/>
    </xf>
    <xf numFmtId="1" fontId="26" fillId="19" borderId="43" xfId="0" applyNumberFormat="1" applyFont="1" applyFill="1" applyBorder="1" applyAlignment="1">
      <alignment horizontal="center" vertical="center"/>
    </xf>
    <xf numFmtId="0" fontId="26" fillId="18" borderId="64" xfId="0" applyFont="1" applyFill="1" applyBorder="1" applyAlignment="1">
      <alignment horizontal="center" vertical="center" wrapText="1"/>
    </xf>
    <xf numFmtId="1" fontId="26" fillId="19" borderId="56" xfId="0" applyNumberFormat="1" applyFont="1" applyFill="1" applyBorder="1" applyAlignment="1">
      <alignment horizontal="center" vertical="center"/>
    </xf>
    <xf numFmtId="0" fontId="26" fillId="19" borderId="57" xfId="0" applyFont="1" applyFill="1" applyBorder="1" applyAlignment="1">
      <alignment horizontal="center" vertical="center"/>
    </xf>
    <xf numFmtId="1" fontId="26" fillId="19" borderId="62" xfId="0" applyNumberFormat="1" applyFont="1" applyFill="1" applyBorder="1" applyAlignment="1">
      <alignment horizontal="center" vertical="center"/>
    </xf>
    <xf numFmtId="1" fontId="26" fillId="19" borderId="63" xfId="0" applyNumberFormat="1" applyFont="1" applyFill="1" applyBorder="1" applyAlignment="1">
      <alignment horizontal="center" vertical="center"/>
    </xf>
    <xf numFmtId="9" fontId="26" fillId="18" borderId="10" xfId="11" applyFont="1" applyFill="1" applyBorder="1" applyAlignment="1">
      <alignment horizontal="center" vertical="center" wrapText="1"/>
    </xf>
    <xf numFmtId="0" fontId="26" fillId="19" borderId="56" xfId="0" applyFont="1" applyFill="1" applyBorder="1" applyAlignment="1">
      <alignment horizontal="center" vertical="center"/>
    </xf>
    <xf numFmtId="0" fontId="22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center" vertical="center" wrapText="1"/>
    </xf>
    <xf numFmtId="0" fontId="20" fillId="7" borderId="0" xfId="0" applyFont="1" applyFill="1" applyAlignment="1">
      <alignment horizontal="center" vertical="center" wrapText="1"/>
    </xf>
    <xf numFmtId="0" fontId="20" fillId="7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  <xf numFmtId="171" fontId="15" fillId="5" borderId="0" xfId="0" applyNumberFormat="1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25" fillId="0" borderId="22" xfId="0" applyFont="1" applyBorder="1" applyAlignment="1">
      <alignment horizontal="left" vertical="center"/>
    </xf>
    <xf numFmtId="0" fontId="25" fillId="0" borderId="26" xfId="0" applyFont="1" applyBorder="1" applyAlignment="1">
      <alignment horizontal="left" vertical="center"/>
    </xf>
    <xf numFmtId="0" fontId="25" fillId="0" borderId="19" xfId="0" applyFont="1" applyBorder="1" applyAlignment="1">
      <alignment horizontal="left" vertical="center"/>
    </xf>
    <xf numFmtId="171" fontId="15" fillId="0" borderId="17" xfId="0" applyNumberFormat="1" applyFont="1" applyBorder="1" applyAlignment="1">
      <alignment horizontal="left" vertical="center"/>
    </xf>
    <xf numFmtId="171" fontId="15" fillId="0" borderId="23" xfId="0" applyNumberFormat="1" applyFont="1" applyBorder="1" applyAlignment="1">
      <alignment horizontal="left" vertical="center"/>
    </xf>
    <xf numFmtId="171" fontId="15" fillId="0" borderId="15" xfId="0" applyNumberFormat="1" applyFont="1" applyBorder="1" applyAlignment="1">
      <alignment horizontal="left" vertical="center"/>
    </xf>
    <xf numFmtId="171" fontId="15" fillId="12" borderId="0" xfId="0" applyNumberFormat="1" applyFont="1" applyFill="1" applyAlignment="1">
      <alignment horizontal="left" vertical="center"/>
    </xf>
    <xf numFmtId="172" fontId="15" fillId="5" borderId="0" xfId="0" applyNumberFormat="1" applyFont="1" applyFill="1" applyAlignment="1">
      <alignment horizontal="left" vertical="center"/>
    </xf>
    <xf numFmtId="171" fontId="15" fillId="12" borderId="26" xfId="0" applyNumberFormat="1" applyFont="1" applyFill="1" applyBorder="1" applyAlignment="1">
      <alignment horizontal="center" vertical="center"/>
    </xf>
  </cellXfs>
  <cellStyles count="27">
    <cellStyle name="Comma [0] 2" xfId="4" xr:uid="{A269256D-7EBB-4423-B440-A196F2518A74}"/>
    <cellStyle name="Currency 2" xfId="14" xr:uid="{ECBEAE54-E403-4300-8803-5CDB7A51A31F}"/>
    <cellStyle name="Hyperlink 2" xfId="12" xr:uid="{EE9332D7-5460-494D-9677-2C34F767FA57}"/>
    <cellStyle name="Normal 11 2 4" xfId="17" xr:uid="{B9F505C0-5519-4EDC-AB29-67D91FE531D2}"/>
    <cellStyle name="Normal 2 4" xfId="2" xr:uid="{EED815E7-7ADA-4172-852A-1302A68A8392}"/>
    <cellStyle name="Normal 2 6 3" xfId="15" xr:uid="{B3946C32-A1E6-4115-954A-6E6E5F097324}"/>
    <cellStyle name="Percent 2" xfId="13" xr:uid="{AF42F13B-5F3D-4A91-93C8-5114F58F70F8}"/>
    <cellStyle name="백분율" xfId="11" builtinId="5"/>
    <cellStyle name="백분율 2" xfId="19" xr:uid="{B25F0A7E-E98D-431C-9F39-023B487635B4}"/>
    <cellStyle name="쉼표" xfId="26" builtinId="3"/>
    <cellStyle name="통화" xfId="1" builtinId="4"/>
    <cellStyle name="통화 2" xfId="20" xr:uid="{35167944-E63D-4CEE-B72D-4B3180023FA3}"/>
    <cellStyle name="표준" xfId="0" builtinId="0"/>
    <cellStyle name="표준 11" xfId="18" xr:uid="{99EFDC5A-DC17-4741-88E6-3CA82B8AE9A8}"/>
    <cellStyle name="표준 118" xfId="6" xr:uid="{FAE368CE-0259-496E-BF0A-70EB9C6CB865}"/>
    <cellStyle name="표준 12" xfId="16" xr:uid="{9A8916C4-3AF0-413D-A0AD-DD080F856B8B}"/>
    <cellStyle name="표준 12 4 3" xfId="9" xr:uid="{1473246B-F46D-43B6-930A-2C4A5CE7DB36}"/>
    <cellStyle name="표준 13 3 2" xfId="3" xr:uid="{174FEFA9-084E-4FFB-BF69-012F98306D73}"/>
    <cellStyle name="표준 2" xfId="21" xr:uid="{9E64345B-38F8-45D1-90BB-D6E91D0B10ED}"/>
    <cellStyle name="표준 2 2" xfId="7" xr:uid="{F9916D32-C14F-4C6D-AC5F-6F89666AD690}"/>
    <cellStyle name="표준 29 3" xfId="5" xr:uid="{7B7724C0-3F0C-4504-BDDB-281F9617618F}"/>
    <cellStyle name="표준 3" xfId="22" xr:uid="{2182D316-7CAD-4790-8CE5-C13344F0F095}"/>
    <cellStyle name="표준 4" xfId="23" xr:uid="{8A5F605C-8B93-4980-A851-A64CB498AF39}"/>
    <cellStyle name="표준 43" xfId="8" xr:uid="{729F92A9-DC01-4627-B413-A34EB4AE0289}"/>
    <cellStyle name="표준 5" xfId="24" xr:uid="{E7C8E7F7-AEBA-4F33-804F-6F85199D6BF8}"/>
    <cellStyle name="표준 9 2 3" xfId="10" xr:uid="{34949F3D-146F-4215-ADA1-16C9C36E961B}"/>
    <cellStyle name="하이퍼링크" xfId="2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tyles" Target="styles.xml"/><Relationship Id="rId166" Type="http://schemas.microsoft.com/office/2017/06/relationships/richStyles" Target="richData/rich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microsoft.com/office/2017/06/relationships/rdSupportingPropertyBagStructure" Target="richData/rdsupportingpropertybagstructure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microsoft.com/office/2017/06/relationships/rdSupportingPropertyBag" Target="richData/rdsupportingpropertybag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eetMetadata" Target="metadata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microsoft.com/office/2017/06/relationships/rdRichValue" Target="richData/rdrichvalue.xml"/><Relationship Id="rId16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microsoft.com/office/2017/06/relationships/rdRichValueStructure" Target="richData/rdrichvaluestructure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449A435-4D78-494E-9257-780468B44E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6B23564-6C69-4C43-AEB3-D26F3611B9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4B4BE55-46D8-4941-8DC4-FE9093517F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A7E37C3-85CD-48AF-BBE5-99B2E4BDC8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437978C-FBCC-46F6-93F5-EBF79C976E2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623C47D-26FE-406F-916E-9026FA46AA3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3CC62A0-B4C1-4F2A-AE98-BB57DD0FBB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A212F9A-46B8-47B5-99BB-B076BCED47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5B9BBEE-F5D6-4ECA-80D2-7E58E74637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CA7FB7C-D0FB-47A3-8D92-36D66780D09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627D7F3-7AC2-41ED-B540-6FF4E26E7B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224118</xdr:colOff>
      <xdr:row>9</xdr:row>
      <xdr:rowOff>123265</xdr:rowOff>
    </xdr:from>
    <xdr:to>
      <xdr:col>23</xdr:col>
      <xdr:colOff>436030</xdr:colOff>
      <xdr:row>20</xdr:row>
      <xdr:rowOff>208656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F2032CC-6805-53A8-DE9F-C407D7FE9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91030" y="3272118"/>
          <a:ext cx="9187824" cy="26107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614105B-85E6-4CD0-8D67-33FE6711B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4C477D4-5B2A-4A7B-9350-AB8458D7CF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F3A34C8-7CE4-4917-9FE1-32F80E8E24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52D46DDD-0EE5-4292-B9B2-EFB380698F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3D42B04-528B-44A1-828D-44187B12AA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3CCFC5B-7375-4441-8E3B-21838C39E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BC2946A-6A7E-4C51-9A8C-7BBF55C006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93C4A39-0B0A-451C-AA2C-12B82FB1D0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935CC83-0D00-4467-ACE3-F9E2F23C63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0F19AC73-9CBF-45CB-9377-51A627ABB2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ADB2B91-AEA8-4AF9-99B1-2B01A10746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BBB1ACB-D9EF-4F38-A975-CFDA6673B5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5028019-9751-454C-974F-1FCED4DAEE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F2F1C72-25C9-4947-89D5-CA4E47128E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0FE8179-5D5E-4329-93F9-8409783600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58C44C5-923C-4AB6-82DE-5D7C847E10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39C076B-C806-4586-8BB5-F59EE494C3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962E2D7-507F-4744-88D4-5CF248CB9D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0F1920C-4936-4BDD-A108-8C7CFB2238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EB022FA-B231-44BF-8F84-BE3CF46B25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249A13F-057E-4675-8F66-E8B9235564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2A93DA2-823D-4E9A-9EA2-BAD8310FCD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60A0BC7-8A79-40BE-A4F0-CEBE25155A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9A2E41D-50F3-46DA-9259-076D356DE6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6A73FA3-95EC-4017-8AED-36C35C6D0D0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A180E4B-9D54-4174-905B-FC316BB307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B54FDD8-00FA-48A8-8882-5172DF56B3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5A9A87E-2010-45A4-9558-5A6A8806E9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A45171C-6732-4813-A7DC-9D1EFABBC5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760DB75-B866-48D3-8E37-57036FE9A6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5815713-C624-4B81-8482-41C9BF212E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5C8AFB0-73C7-4B1A-A370-2CFCD64B06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0D2CFE5-EC2B-4162-8301-73462A14B9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A2A8502-7CA6-4F5C-926B-170F400D24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DF1F9CD-7BDA-48C0-931C-002E337435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3361509-913A-41EF-875E-BC92624487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EABD858-EDFA-4352-A86A-9C2BC4DB2B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C91CF2F-5139-47D3-934F-9C21F7D7229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EA616D4-9DD6-4818-AE6D-92039B90D2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E8EF382-F713-4744-98F9-A77001BB08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FDEA194-A0AF-40E7-8D63-A025E168C6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63DFF61-328A-45F7-B818-B42F748FF3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DA986CB-F9D7-4EFC-AF1E-EC5165BD67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3F8A3FC-139C-48FB-8957-EFDBEEE443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E6484EB-9CE7-4DC6-83EE-B8D6D39119D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FDC6ED6-7679-46BE-ACE0-DC53CFC521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0357181B-869E-4F17-B840-420FEC3171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6F96DBB-B5D0-4150-BE7F-90344771ED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F132D37-3FAB-4445-B8B7-FD7D9B7EEE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A0BFA35-FBEF-43F0-A6CE-84746111F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F49FA1C-3032-4A59-903B-9FA6E3B3D5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F7A4E25-2D1A-4DCB-8FE8-9DDEEDE907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24B9421-D602-4B3E-8D17-AA8F25E550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6FB3C34-BE03-414E-B65A-5E9D2EBAB1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EB93033-A1D4-4230-8152-7E6F2BC7B74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8CA3716-879A-4D8E-849C-58E7E75A4F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6B60604-A82D-4927-90B5-3A64CF1C9A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8EBFD86-F42A-40CC-B81B-533B662AFA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2CA3AC4-AB32-4F64-8922-DE57079B33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8932D7A-B58A-4F5D-AF6E-15EC3ECC0B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5CA6E35-4140-4D58-9E2A-8F5D69AC5E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3AFE2F1-09AF-4B3C-816D-1B986BEBF32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EC857DC-5110-495E-BBEF-7E0411A5C4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80AF4D5-ACA2-4E83-9AC0-EE36306C1B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47B6F41B-AFA1-414F-A247-552A47822C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51BED705-4722-4B89-B5E1-56C018FD90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4ED445DD-312D-443A-B836-A0DA59C267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8BCCDD0-F8FF-47F0-BB13-BF91AE93FF2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C589698-746F-4103-B91B-9FDE1EDA1F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91C367F-835E-4D83-AB8C-49FAA20689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4A6E26A-C16B-405C-8F47-E2630AF9CE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AB1D2E1-728C-4FFE-B6D6-28C8240F7F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8DA0E3F-F7D7-472F-B224-B5B1C4C3ED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6282AE7-FD99-40C5-B345-C9784EA920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B029A73-2E68-497C-A05C-A6051762DE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355BCDF-EFF4-47B5-9558-D99E0813D0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8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EDB8E60-F7BD-43F9-B611-3A8DE328A3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5A14B09-471C-478E-B41E-EECB25F1FA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4855DCF5-7AC6-4B51-8CA3-5912FA6C48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DC5DC56-7A69-4A7A-8E3F-BE2A73F85E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61F01E3-C499-4588-8D91-84B34EBFDC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2EC9302-65C9-4911-9014-591071A436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49ED13D0-3708-4423-97EE-15C95B934E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F2FDBDA-2312-403D-B0F9-D52352FB41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250B475-E804-4AEB-B6C0-47BDEA9D73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67CD889-B3B3-473C-B704-BE2F0D128E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9179ED4-A7F3-4A23-AD0E-69A4AEE592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0FD9F84-F517-48BB-8167-6DC5B2F0D8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F949419-28AB-44EA-B522-C4EBCDAAAF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45DA6E7-C9EC-482F-AE17-3EA9C90499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FCAA653-85F5-4B6F-AFCD-EFCF99884D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EC9F028-C334-4B5C-8A09-A47BDAEC2B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5472184-2C77-4F95-ACC6-E8556FB992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AC52298-B8DC-4877-ABE8-69847EEC6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D1D6EEF-B75D-4EEF-BE85-D3580ADA01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7C56FEF-D069-4DF7-BA62-592004CE3F5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0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02ACE3F-8A40-47D0-AF0F-E7A09A3800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A59A725-314D-45DD-B1D0-B11457F7D4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725838E-62A1-4AFF-90AD-D7085D3E2D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9F4362B-A3D1-4AFE-8C66-45F50CDDCC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8C73744-712B-49C7-B77F-FB4C60A8A1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F670270-C2A2-4271-9526-76D92028FC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C84364D-1343-4126-98A9-9314CED526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5B43AD0C-7754-4F8A-9726-977A42AC029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E7C51E7-FCB1-4479-9218-024740C6FF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1C3C077-E8B3-41B2-95F3-1DB5FA9ED6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89DADCE-2BEC-42C8-B3D5-1F5D0B5239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9ED1330-7F3E-448C-88AD-7A959674D2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68D37DF-BD08-44B3-A7C6-899EA5CE10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DA23508-4EF5-44E6-8612-5EB36813974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4F1F326-CE06-43EE-8B59-21A2A07612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C9AB67B-0444-40A3-B79F-383144F7F2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5F7FB0B8-56AF-493E-8558-F153604FA7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D138182-B7F3-4D69-933F-A7D77E88BA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C1FB9E3-0A72-4ED5-B9DF-5F3F3B5BA8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81BA673F-9F47-4F60-A284-6B181CA448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196056B-DA1D-457C-AADB-F960D435C2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70B5D26-4DC7-4C07-9037-CF64592DC6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3DCEAA9-886F-425A-9E2B-8010AD91BF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605C775-865B-48C3-B289-BCB7442BC36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F0E395B9-34A2-4A69-A933-707BA4CEAB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2703DD41-B064-40F8-BA80-48124F969A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EF269F86-56AB-4692-A293-6564DA5297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51B0B22-1645-46C5-A014-02FDD2B32C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6829657B-8681-479F-AECE-D5B7B0305B9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29ED799-8D9D-441A-ACEA-25185E66F3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3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FA6B5ED-EFBB-4992-86B3-30E32DAD92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0EDAA0F0-3D2D-4DA7-8097-F847061E57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1E132A99-E5D5-46CD-B007-B5E841A36C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6CF10C7-11F3-4ADE-9592-E23CE02F0A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86E1FB4-EDEF-4AE3-AB26-0AFCBC90DC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50E097CA-9C29-46A5-AD08-AD800778D6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CD10F2D-0C25-4B4F-B210-00F7C55A64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A064BA4F-E61C-4E27-B68F-6A4E17BC17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02E1AEA1-F5EE-40DF-A612-E43CA911E3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310386AA-D096-4910-84C8-412202096E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4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BFDC16A3-C435-4A9E-9BF7-5ED5CF7C10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9A46E715-771F-4DD4-B35C-34D5AD4478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4133A593-FFEA-48B3-B887-9586EB8035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D8BF8B9B-5F33-44E0-9834-3E5BFD7B20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C845D04B-36FF-4547-8FA0-67429F39FB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drawings/drawing15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38374" cy="377052"/>
    <xdr:pic>
      <xdr:nvPicPr>
        <xdr:cNvPr id="2" name="Picture 1">
          <a:extLst>
            <a:ext uri="{FF2B5EF4-FFF2-40B4-BE49-F238E27FC236}">
              <a16:creationId xmlns:a16="http://schemas.microsoft.com/office/drawing/2014/main" id="{797FF996-C336-4FC6-A5BE-4AC545AD5C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435" b="13547"/>
        <a:stretch/>
      </xdr:blipFill>
      <xdr:spPr>
        <a:xfrm>
          <a:off x="0" y="0"/>
          <a:ext cx="2238374" cy="377052"/>
        </a:xfrm>
        <a:prstGeom prst="rect">
          <a:avLst/>
        </a:prstGeom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es-ES</v>
    <v>avynw7</v>
    <v>268435456</v>
    <v>1</v>
    <v>9</v>
    <v>Con tecnología de Refinitiv</v>
    <v>0</v>
    <v>1</v>
    <v>USD/HNL</v>
    <v>3</v>
    <v>4</v>
    <v>Finance</v>
    <v>5</v>
    <v>26.355499999999999</v>
    <v>0</v>
    <v>0</v>
    <v>26.355499999999999</v>
    <v>USD</v>
    <v>46045.976851851854</v>
    <v>26.411000000000001</v>
    <v>26.431999999999999</v>
    <v>26.4</v>
    <v>25.35</v>
    <v>HNL</v>
    <v>US Dollar/Honduras Lempira FX Spot Rate</v>
    <v>26.355499999999999</v>
    <v>USDHNL</v>
    <v>Par de divisa</v>
    <v>USD/HNL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OutdatedReason" t="i"/>
    <k n="%ProviderInfo" t="s"/>
    <k n="_CanonicalPropertyNames" t="spb"/>
    <k n="_Display" t="spb"/>
    <k n="_DisplayString" t="s"/>
    <k n="_Flags" t="spb"/>
    <k n="_Format" t="spb"/>
    <k n="_Icon" t="s"/>
    <k n="_SubLabel" t="spb"/>
    <k n="Apertura"/>
    <k n="Cambio"/>
    <k n="Cambio (%)"/>
    <k n="Cierre anterior"/>
    <k n="De la moneda" t="s"/>
    <k n="Hora de la última operación"/>
    <k n="Máximo"/>
    <k n="Máximo en 52 semanas"/>
    <k n="Mínimo"/>
    <k n="Mínimo en 52 semanas"/>
    <k n="Moneda" t="s"/>
    <k n="Nombre" t="s"/>
    <k n="Precio"/>
    <k n="Símbolo bursátil" t="s"/>
    <k n="Tipo de instrumento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9">
      <v t="s">%EntityServiceId</v>
      <v t="s">_Format</v>
      <v t="s">%IsRefreshable</v>
      <v t="s">_CanonicalPropertyNames</v>
      <v t="s">%EntityCulture</v>
      <v t="s">%EntityId</v>
      <v t="s">_Icon</v>
      <v t="s">_Display</v>
      <v t="s">Nombre</v>
      <v t="s">Precio</v>
      <v t="s">_SubLabel</v>
      <v t="s">Hora de la última operación</v>
      <v t="s">Símbolo bursátil</v>
      <v t="s">Cambio</v>
      <v t="s">Cambio (%)</v>
      <v t="s">Moneda</v>
      <v t="s">De la moneda</v>
      <v t="s">Cierre anterior</v>
      <v t="s">Apertura</v>
      <v t="s">Máximo</v>
      <v t="s">Mínimo</v>
      <v t="s">Máximo en 52 semanas</v>
      <v t="s">Mínimo en 52 semanas</v>
      <v t="s">Tipo de instrumento</v>
      <v t="s">_Flags</v>
      <v t="s">UniqueName</v>
      <v t="s">_DisplayString</v>
      <v t="s">%ProviderInfo</v>
      <v t="s">%OutdatedReason</v>
    </a>
  </spbArrays>
  <spbData count="6">
    <spb s="0">
      <v>Change</v>
      <v>Currency</v>
      <v>High</v>
      <v>Low</v>
      <v>Name</v>
      <v>Price</v>
      <v>Open</v>
      <v>Change (%)</v>
      <v>UniqueName</v>
      <v>From currency</v>
      <v>%ProviderInfo</v>
      <v>Previous close</v>
      <v>Ticker symbol</v>
      <v>Instrument type</v>
      <v>52 week high</v>
      <v>52 week low</v>
      <v>Last trade time</v>
    </spb>
    <spb s="1">
      <v>0</v>
      <v>Name</v>
    </spb>
    <spb s="2">
      <v>0</v>
      <v>0</v>
      <v>0</v>
    </spb>
    <spb s="3">
      <v>2</v>
      <v>2</v>
    </spb>
    <spb s="4">
      <v>1</v>
      <v>1</v>
      <v>1</v>
      <v>2</v>
      <v>1</v>
      <v>1</v>
      <v>3</v>
      <v>1</v>
      <v>4</v>
      <v>1</v>
      <v>1</v>
      <v>5</v>
    </spb>
    <spb s="5">
      <v>GMT</v>
    </spb>
  </spbData>
</supportingPropertyBags>
</file>

<file path=xl/richData/rdsupportingpropertybagstructure.xml><?xml version="1.0" encoding="utf-8"?>
<spbStructures xmlns="http://schemas.microsoft.com/office/spreadsheetml/2017/richdata2" count="6">
  <s>
    <k n="Cambio" t="s"/>
    <k n="Moneda" t="s"/>
    <k n="Máximo" t="s"/>
    <k n="Mínimo" t="s"/>
    <k n="Nombre" t="s"/>
    <k n="Precio" t="s"/>
    <k n="Apertura" t="s"/>
    <k n="Cambio (%)" t="s"/>
    <k n="UniqueName" t="s"/>
    <k n="De la moneda" t="s"/>
    <k n="%ProviderInfo" t="s"/>
    <k n="Cierre anterior" t="s"/>
    <k n="Símbolo bursátil" t="s"/>
    <k n="Tipo de instrumento" t="s"/>
    <k n="Máximo en 52 semanas" t="s"/>
    <k n="Mínimo en 52 semanas" t="s"/>
    <k n="Hora de la última operación" t="s"/>
  </s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Cambio" t="i"/>
    <k n="Máximo" t="i"/>
    <k n="Mínimo" t="i"/>
    <k n="Nombre" t="i"/>
    <k n="Precio" t="i"/>
    <k n="Apertura" t="i"/>
    <k n="Cambio (%)" t="i"/>
    <k n="Cierre anterior" t="i"/>
    <k n="`%EntityServiceId" t="i"/>
    <k n="Máximo en 52 semanas" t="i"/>
    <k n="Mínimo en 52 semanas" t="i"/>
    <k n="Hora de la última operación" t="i"/>
  </s>
  <s>
    <k n="Hora de la última operación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dd/mm/yyyy\ h:mm"/>
    </x:dxf>
    <x:dxf>
      <x:numFmt numFmtId="14" formatCode="0.00%"/>
    </x:dxf>
  </dxfs>
  <richProperties>
    <rPr n="NumberFormat" t="s"/>
    <rPr n="IsTitleField" t="b"/>
  </richProperties>
  <richStyles>
    <rSty dxfid="1">
      <rpv i="0">_-[$L-es-HN]* #,##0.00_-;-[$L-es-HN]* #,##0.00_-;_-[$L-es-HN]* "-"??_-;_-@_-</rpv>
    </rSty>
    <rSty>
      <rpv i="1">1</rpv>
    </rSty>
    <rSty dxfid="3"/>
    <rSty dxfid="0">
      <rpv i="0">0.00</rpv>
    </rSty>
    <rSty dxfid="2"/>
  </richStyles>
</richStyleSheet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fadis.com/order/restaurant/popeyes-louisiana-kitchen---robinson-rd-menu/4" TargetMode="External"/><Relationship Id="rId2" Type="http://schemas.openxmlformats.org/officeDocument/2006/relationships/hyperlink" Target="https://www.kfcnassau.com/" TargetMode="External"/><Relationship Id="rId1" Type="http://schemas.openxmlformats.org/officeDocument/2006/relationships/hyperlink" Target="https://cdn.tictuk.com/en_db321036-4ef4-da2a-1f9f-0066a1b8c247_menu.html?wru=https%3A%2F%2Ffb.tictuk.com%2F&amp;app=10&amp;isM=load&amp;ft=true&amp;webviewFlow=true&amp;btnClicked=showMenu_db321036-4ef4-da2a-1f9f-0066a1b8c247&amp;chargeText=%F0%9F%92%B5%20VAT&amp;ot=peakup-class&amp;p=293521412951&amp;userConsistentId=1f6f9251-caeb-45c2-9d23-1157532211d9&amp;request=7c921b55650447ae314f7682b1775099&amp;cust=openRes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0.bin"/><Relationship Id="rId4" Type="http://schemas.openxmlformats.org/officeDocument/2006/relationships/comments" Target="../comments26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1.bin"/><Relationship Id="rId4" Type="http://schemas.openxmlformats.org/officeDocument/2006/relationships/comments" Target="../comments27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2.bin"/><Relationship Id="rId4" Type="http://schemas.openxmlformats.org/officeDocument/2006/relationships/comments" Target="../comments2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9.vml"/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3.bin"/><Relationship Id="rId4" Type="http://schemas.openxmlformats.org/officeDocument/2006/relationships/comments" Target="../comments29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0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4.bin"/><Relationship Id="rId4" Type="http://schemas.openxmlformats.org/officeDocument/2006/relationships/comments" Target="../comments30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1.vml"/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5.bin"/><Relationship Id="rId4" Type="http://schemas.openxmlformats.org/officeDocument/2006/relationships/comments" Target="../comments31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2.vml"/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6.bin"/><Relationship Id="rId4" Type="http://schemas.openxmlformats.org/officeDocument/2006/relationships/comments" Target="../comments32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3.vml"/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7.bin"/><Relationship Id="rId4" Type="http://schemas.openxmlformats.org/officeDocument/2006/relationships/comments" Target="../comments33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4.vml"/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8.bin"/><Relationship Id="rId4" Type="http://schemas.openxmlformats.org/officeDocument/2006/relationships/comments" Target="../comments34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5.vml"/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9.bin"/><Relationship Id="rId4" Type="http://schemas.openxmlformats.org/officeDocument/2006/relationships/comments" Target="../comments35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6.vml"/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40.bin"/><Relationship Id="rId4" Type="http://schemas.openxmlformats.org/officeDocument/2006/relationships/comments" Target="../comments36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7.vml"/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41.bin"/><Relationship Id="rId4" Type="http://schemas.openxmlformats.org/officeDocument/2006/relationships/comments" Target="../comments37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8.vml"/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2.bin"/><Relationship Id="rId4" Type="http://schemas.openxmlformats.org/officeDocument/2006/relationships/comments" Target="../comments38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9.vml"/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3.bin"/><Relationship Id="rId4" Type="http://schemas.openxmlformats.org/officeDocument/2006/relationships/comments" Target="../comments39.xml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0.vml"/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4.bin"/><Relationship Id="rId4" Type="http://schemas.openxmlformats.org/officeDocument/2006/relationships/comments" Target="../comments40.xml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1.vml"/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5.bin"/><Relationship Id="rId4" Type="http://schemas.openxmlformats.org/officeDocument/2006/relationships/comments" Target="../comments41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2.vml"/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2.x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3.vml"/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7.bin"/><Relationship Id="rId4" Type="http://schemas.openxmlformats.org/officeDocument/2006/relationships/comments" Target="../comments43.xml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4.vml"/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8.bin"/><Relationship Id="rId4" Type="http://schemas.openxmlformats.org/officeDocument/2006/relationships/comments" Target="../comments44.xm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5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9.bin"/><Relationship Id="rId4" Type="http://schemas.openxmlformats.org/officeDocument/2006/relationships/comments" Target="../comments45.xml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6.vml"/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50.bin"/><Relationship Id="rId4" Type="http://schemas.openxmlformats.org/officeDocument/2006/relationships/comments" Target="../comments46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7.vml"/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47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8.vml"/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48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9.vml"/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49.xml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0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4.bin"/><Relationship Id="rId4" Type="http://schemas.openxmlformats.org/officeDocument/2006/relationships/comments" Target="../comments50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1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5.bin"/><Relationship Id="rId4" Type="http://schemas.openxmlformats.org/officeDocument/2006/relationships/comments" Target="../comments51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6.bin"/><Relationship Id="rId4" Type="http://schemas.openxmlformats.org/officeDocument/2006/relationships/comments" Target="../comments5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3.vml"/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53.xm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4.vml"/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8.bin"/><Relationship Id="rId4" Type="http://schemas.openxmlformats.org/officeDocument/2006/relationships/comments" Target="../comments54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5.vml"/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9.bin"/><Relationship Id="rId4" Type="http://schemas.openxmlformats.org/officeDocument/2006/relationships/comments" Target="../comments55.xml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6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60.bin"/><Relationship Id="rId4" Type="http://schemas.openxmlformats.org/officeDocument/2006/relationships/comments" Target="../comments56.x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7.vml"/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61.bin"/><Relationship Id="rId4" Type="http://schemas.openxmlformats.org/officeDocument/2006/relationships/comments" Target="../comments57.xml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8.vml"/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62.bin"/><Relationship Id="rId4" Type="http://schemas.openxmlformats.org/officeDocument/2006/relationships/comments" Target="../comments58.xml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9.vml"/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3.bin"/><Relationship Id="rId4" Type="http://schemas.openxmlformats.org/officeDocument/2006/relationships/comments" Target="../comments59.xml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0.vml"/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4.bin"/><Relationship Id="rId4" Type="http://schemas.openxmlformats.org/officeDocument/2006/relationships/comments" Target="../comments60.xml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1.vml"/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5.bin"/><Relationship Id="rId4" Type="http://schemas.openxmlformats.org/officeDocument/2006/relationships/comments" Target="../comments61.x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2.vml"/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6.bin"/><Relationship Id="rId4" Type="http://schemas.openxmlformats.org/officeDocument/2006/relationships/comments" Target="../comments62.xml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3.vml"/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7.bin"/><Relationship Id="rId4" Type="http://schemas.openxmlformats.org/officeDocument/2006/relationships/comments" Target="../comments63.xml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4.vml"/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8.bin"/><Relationship Id="rId4" Type="http://schemas.openxmlformats.org/officeDocument/2006/relationships/comments" Target="../comments64.xml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5.vml"/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9.bin"/><Relationship Id="rId4" Type="http://schemas.openxmlformats.org/officeDocument/2006/relationships/comments" Target="../comments65.xm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6.vml"/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70.bin"/><Relationship Id="rId4" Type="http://schemas.openxmlformats.org/officeDocument/2006/relationships/comments" Target="../comments66.xml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7.vml"/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71.bin"/><Relationship Id="rId4" Type="http://schemas.openxmlformats.org/officeDocument/2006/relationships/comments" Target="../comments67.xml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8.vml"/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72.bin"/><Relationship Id="rId4" Type="http://schemas.openxmlformats.org/officeDocument/2006/relationships/comments" Target="../comments68.xml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9.vml"/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69.xml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0.vml"/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4.bin"/><Relationship Id="rId4" Type="http://schemas.openxmlformats.org/officeDocument/2006/relationships/comments" Target="../comments70.xml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1.vml"/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5.bin"/><Relationship Id="rId4" Type="http://schemas.openxmlformats.org/officeDocument/2006/relationships/comments" Target="../comments71.xml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2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6.bin"/><Relationship Id="rId4" Type="http://schemas.openxmlformats.org/officeDocument/2006/relationships/comments" Target="../comments72.xml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3.vml"/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7.bin"/><Relationship Id="rId4" Type="http://schemas.openxmlformats.org/officeDocument/2006/relationships/comments" Target="../comments73.xml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4.vml"/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8.bin"/><Relationship Id="rId4" Type="http://schemas.openxmlformats.org/officeDocument/2006/relationships/comments" Target="../comments74.x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5.vml"/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9.bin"/><Relationship Id="rId4" Type="http://schemas.openxmlformats.org/officeDocument/2006/relationships/comments" Target="../comments75.x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6.vml"/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80.bin"/><Relationship Id="rId4" Type="http://schemas.openxmlformats.org/officeDocument/2006/relationships/comments" Target="../comments76.xml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7.vml"/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81.bin"/><Relationship Id="rId4" Type="http://schemas.openxmlformats.org/officeDocument/2006/relationships/comments" Target="../comments77.xml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8.vml"/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82.bin"/><Relationship Id="rId4" Type="http://schemas.openxmlformats.org/officeDocument/2006/relationships/comments" Target="../comments78.xml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9.vml"/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3.bin"/><Relationship Id="rId4" Type="http://schemas.openxmlformats.org/officeDocument/2006/relationships/comments" Target="../comments79.xml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0.vml"/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4.bin"/><Relationship Id="rId4" Type="http://schemas.openxmlformats.org/officeDocument/2006/relationships/comments" Target="../comments80.xml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1.vml"/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5.bin"/><Relationship Id="rId4" Type="http://schemas.openxmlformats.org/officeDocument/2006/relationships/comments" Target="../comments81.xml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2.vml"/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6.bin"/><Relationship Id="rId4" Type="http://schemas.openxmlformats.org/officeDocument/2006/relationships/comments" Target="../comments82.xml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3.vml"/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7.bin"/><Relationship Id="rId4" Type="http://schemas.openxmlformats.org/officeDocument/2006/relationships/comments" Target="../comments83.xml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4.vml"/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8.bin"/><Relationship Id="rId4" Type="http://schemas.openxmlformats.org/officeDocument/2006/relationships/comments" Target="../comments84.xml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5.vml"/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9.bin"/><Relationship Id="rId4" Type="http://schemas.openxmlformats.org/officeDocument/2006/relationships/comments" Target="../comments85.xml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6.vml"/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90.bin"/><Relationship Id="rId4" Type="http://schemas.openxmlformats.org/officeDocument/2006/relationships/comments" Target="../comments86.xml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7.vml"/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91.bin"/><Relationship Id="rId4" Type="http://schemas.openxmlformats.org/officeDocument/2006/relationships/comments" Target="../comments87.xml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8.vml"/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92.bin"/><Relationship Id="rId4" Type="http://schemas.openxmlformats.org/officeDocument/2006/relationships/comments" Target="../comments88.xml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9.vml"/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3.bin"/><Relationship Id="rId4" Type="http://schemas.openxmlformats.org/officeDocument/2006/relationships/comments" Target="../comments89.xml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0.vml"/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4.bin"/><Relationship Id="rId4" Type="http://schemas.openxmlformats.org/officeDocument/2006/relationships/comments" Target="../comments90.xml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1.vml"/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5.bin"/><Relationship Id="rId4" Type="http://schemas.openxmlformats.org/officeDocument/2006/relationships/comments" Target="../comments91.xml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2.vml"/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6.bin"/><Relationship Id="rId4" Type="http://schemas.openxmlformats.org/officeDocument/2006/relationships/comments" Target="../comments92.xml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3.vml"/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7.bin"/><Relationship Id="rId4" Type="http://schemas.openxmlformats.org/officeDocument/2006/relationships/comments" Target="../comments93.xml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4.vml"/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8.bin"/><Relationship Id="rId4" Type="http://schemas.openxmlformats.org/officeDocument/2006/relationships/comments" Target="../comments94.x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5.vml"/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9.bin"/><Relationship Id="rId4" Type="http://schemas.openxmlformats.org/officeDocument/2006/relationships/comments" Target="../comments95.x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6.vml"/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100.bin"/><Relationship Id="rId4" Type="http://schemas.openxmlformats.org/officeDocument/2006/relationships/comments" Target="../comments96.xml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7.vml"/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101.bin"/><Relationship Id="rId4" Type="http://schemas.openxmlformats.org/officeDocument/2006/relationships/comments" Target="../comments97.xml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8.vml"/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102.bin"/><Relationship Id="rId4" Type="http://schemas.openxmlformats.org/officeDocument/2006/relationships/comments" Target="../comments98.xml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9.vml"/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3.bin"/><Relationship Id="rId4" Type="http://schemas.openxmlformats.org/officeDocument/2006/relationships/comments" Target="../comments99.xml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0.vml"/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4.bin"/><Relationship Id="rId4" Type="http://schemas.openxmlformats.org/officeDocument/2006/relationships/comments" Target="../comments100.xml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1.vml"/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5.bin"/><Relationship Id="rId4" Type="http://schemas.openxmlformats.org/officeDocument/2006/relationships/comments" Target="../comments101.xml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2.vml"/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6.bin"/><Relationship Id="rId4" Type="http://schemas.openxmlformats.org/officeDocument/2006/relationships/comments" Target="../comments102.xml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3.vml"/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7.bin"/><Relationship Id="rId4" Type="http://schemas.openxmlformats.org/officeDocument/2006/relationships/comments" Target="../comments103.xml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4.vml"/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8.bin"/><Relationship Id="rId4" Type="http://schemas.openxmlformats.org/officeDocument/2006/relationships/comments" Target="../comments104.xml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5.vml"/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9.bin"/><Relationship Id="rId4" Type="http://schemas.openxmlformats.org/officeDocument/2006/relationships/comments" Target="../comments105.xml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6.vml"/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10.bin"/><Relationship Id="rId4" Type="http://schemas.openxmlformats.org/officeDocument/2006/relationships/comments" Target="../comments106.xml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7.vml"/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11.bin"/><Relationship Id="rId4" Type="http://schemas.openxmlformats.org/officeDocument/2006/relationships/comments" Target="../comments107.xml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8.vml"/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12.bin"/><Relationship Id="rId4" Type="http://schemas.openxmlformats.org/officeDocument/2006/relationships/comments" Target="../comments108.xml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9.vml"/><Relationship Id="rId2" Type="http://schemas.openxmlformats.org/officeDocument/2006/relationships/drawing" Target="../drawings/drawing110.xml"/><Relationship Id="rId1" Type="http://schemas.openxmlformats.org/officeDocument/2006/relationships/printerSettings" Target="../printerSettings/printerSettings113.bin"/><Relationship Id="rId4" Type="http://schemas.openxmlformats.org/officeDocument/2006/relationships/comments" Target="../comments109.xml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0.vml"/><Relationship Id="rId2" Type="http://schemas.openxmlformats.org/officeDocument/2006/relationships/drawing" Target="../drawings/drawing111.xml"/><Relationship Id="rId1" Type="http://schemas.openxmlformats.org/officeDocument/2006/relationships/printerSettings" Target="../printerSettings/printerSettings114.bin"/><Relationship Id="rId4" Type="http://schemas.openxmlformats.org/officeDocument/2006/relationships/comments" Target="../comments110.x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1.vml"/><Relationship Id="rId2" Type="http://schemas.openxmlformats.org/officeDocument/2006/relationships/drawing" Target="../drawings/drawing112.xml"/><Relationship Id="rId1" Type="http://schemas.openxmlformats.org/officeDocument/2006/relationships/printerSettings" Target="../printerSettings/printerSettings115.bin"/><Relationship Id="rId4" Type="http://schemas.openxmlformats.org/officeDocument/2006/relationships/comments" Target="../comments111.x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2.vml"/><Relationship Id="rId2" Type="http://schemas.openxmlformats.org/officeDocument/2006/relationships/drawing" Target="../drawings/drawing113.xml"/><Relationship Id="rId1" Type="http://schemas.openxmlformats.org/officeDocument/2006/relationships/printerSettings" Target="../printerSettings/printerSettings116.bin"/><Relationship Id="rId4" Type="http://schemas.openxmlformats.org/officeDocument/2006/relationships/comments" Target="../comments112.xml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3.vml"/><Relationship Id="rId2" Type="http://schemas.openxmlformats.org/officeDocument/2006/relationships/drawing" Target="../drawings/drawing114.xml"/><Relationship Id="rId1" Type="http://schemas.openxmlformats.org/officeDocument/2006/relationships/printerSettings" Target="../printerSettings/printerSettings117.bin"/><Relationship Id="rId4" Type="http://schemas.openxmlformats.org/officeDocument/2006/relationships/comments" Target="../comments113.xml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4.vml"/><Relationship Id="rId2" Type="http://schemas.openxmlformats.org/officeDocument/2006/relationships/drawing" Target="../drawings/drawing115.xml"/><Relationship Id="rId1" Type="http://schemas.openxmlformats.org/officeDocument/2006/relationships/printerSettings" Target="../printerSettings/printerSettings118.bin"/><Relationship Id="rId4" Type="http://schemas.openxmlformats.org/officeDocument/2006/relationships/comments" Target="../comments114.xml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5.vml"/><Relationship Id="rId2" Type="http://schemas.openxmlformats.org/officeDocument/2006/relationships/drawing" Target="../drawings/drawing116.xml"/><Relationship Id="rId1" Type="http://schemas.openxmlformats.org/officeDocument/2006/relationships/printerSettings" Target="../printerSettings/printerSettings119.bin"/><Relationship Id="rId4" Type="http://schemas.openxmlformats.org/officeDocument/2006/relationships/comments" Target="../comments115.xml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6.vml"/><Relationship Id="rId2" Type="http://schemas.openxmlformats.org/officeDocument/2006/relationships/drawing" Target="../drawings/drawing117.xml"/><Relationship Id="rId1" Type="http://schemas.openxmlformats.org/officeDocument/2006/relationships/printerSettings" Target="../printerSettings/printerSettings120.bin"/><Relationship Id="rId4" Type="http://schemas.openxmlformats.org/officeDocument/2006/relationships/comments" Target="../comments116.x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7.vml"/><Relationship Id="rId2" Type="http://schemas.openxmlformats.org/officeDocument/2006/relationships/drawing" Target="../drawings/drawing118.xml"/><Relationship Id="rId1" Type="http://schemas.openxmlformats.org/officeDocument/2006/relationships/printerSettings" Target="../printerSettings/printerSettings121.bin"/><Relationship Id="rId4" Type="http://schemas.openxmlformats.org/officeDocument/2006/relationships/comments" Target="../comments117.x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8.vml"/><Relationship Id="rId2" Type="http://schemas.openxmlformats.org/officeDocument/2006/relationships/drawing" Target="../drawings/drawing119.xml"/><Relationship Id="rId1" Type="http://schemas.openxmlformats.org/officeDocument/2006/relationships/printerSettings" Target="../printerSettings/printerSettings122.bin"/><Relationship Id="rId4" Type="http://schemas.openxmlformats.org/officeDocument/2006/relationships/comments" Target="../comments118.xml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9.vml"/><Relationship Id="rId2" Type="http://schemas.openxmlformats.org/officeDocument/2006/relationships/drawing" Target="../drawings/drawing120.xml"/><Relationship Id="rId1" Type="http://schemas.openxmlformats.org/officeDocument/2006/relationships/printerSettings" Target="../printerSettings/printerSettings123.bin"/><Relationship Id="rId4" Type="http://schemas.openxmlformats.org/officeDocument/2006/relationships/comments" Target="../comments119.xml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0.vml"/><Relationship Id="rId2" Type="http://schemas.openxmlformats.org/officeDocument/2006/relationships/drawing" Target="../drawings/drawing121.xml"/><Relationship Id="rId1" Type="http://schemas.openxmlformats.org/officeDocument/2006/relationships/printerSettings" Target="../printerSettings/printerSettings124.bin"/><Relationship Id="rId4" Type="http://schemas.openxmlformats.org/officeDocument/2006/relationships/comments" Target="../comments120.xml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1.vml"/><Relationship Id="rId2" Type="http://schemas.openxmlformats.org/officeDocument/2006/relationships/drawing" Target="../drawings/drawing122.xml"/><Relationship Id="rId1" Type="http://schemas.openxmlformats.org/officeDocument/2006/relationships/printerSettings" Target="../printerSettings/printerSettings125.bin"/><Relationship Id="rId4" Type="http://schemas.openxmlformats.org/officeDocument/2006/relationships/comments" Target="../comments121.xml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2.vml"/><Relationship Id="rId2" Type="http://schemas.openxmlformats.org/officeDocument/2006/relationships/drawing" Target="../drawings/drawing123.xml"/><Relationship Id="rId1" Type="http://schemas.openxmlformats.org/officeDocument/2006/relationships/printerSettings" Target="../printerSettings/printerSettings126.bin"/><Relationship Id="rId4" Type="http://schemas.openxmlformats.org/officeDocument/2006/relationships/comments" Target="../comments122.xml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3.vml"/><Relationship Id="rId2" Type="http://schemas.openxmlformats.org/officeDocument/2006/relationships/drawing" Target="../drawings/drawing124.xml"/><Relationship Id="rId1" Type="http://schemas.openxmlformats.org/officeDocument/2006/relationships/printerSettings" Target="../printerSettings/printerSettings127.bin"/><Relationship Id="rId4" Type="http://schemas.openxmlformats.org/officeDocument/2006/relationships/comments" Target="../comments123.xml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4.vml"/><Relationship Id="rId2" Type="http://schemas.openxmlformats.org/officeDocument/2006/relationships/drawing" Target="../drawings/drawing125.xml"/><Relationship Id="rId1" Type="http://schemas.openxmlformats.org/officeDocument/2006/relationships/printerSettings" Target="../printerSettings/printerSettings128.bin"/><Relationship Id="rId4" Type="http://schemas.openxmlformats.org/officeDocument/2006/relationships/comments" Target="../comments124.xml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5.vml"/><Relationship Id="rId2" Type="http://schemas.openxmlformats.org/officeDocument/2006/relationships/drawing" Target="../drawings/drawing126.xml"/><Relationship Id="rId1" Type="http://schemas.openxmlformats.org/officeDocument/2006/relationships/printerSettings" Target="../printerSettings/printerSettings129.bin"/><Relationship Id="rId4" Type="http://schemas.openxmlformats.org/officeDocument/2006/relationships/comments" Target="../comments125.xml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6.vml"/><Relationship Id="rId2" Type="http://schemas.openxmlformats.org/officeDocument/2006/relationships/drawing" Target="../drawings/drawing127.xml"/><Relationship Id="rId1" Type="http://schemas.openxmlformats.org/officeDocument/2006/relationships/printerSettings" Target="../printerSettings/printerSettings130.bin"/><Relationship Id="rId4" Type="http://schemas.openxmlformats.org/officeDocument/2006/relationships/comments" Target="../comments126.x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7.vml"/><Relationship Id="rId2" Type="http://schemas.openxmlformats.org/officeDocument/2006/relationships/drawing" Target="../drawings/drawing128.xml"/><Relationship Id="rId1" Type="http://schemas.openxmlformats.org/officeDocument/2006/relationships/printerSettings" Target="../printerSettings/printerSettings131.bin"/><Relationship Id="rId4" Type="http://schemas.openxmlformats.org/officeDocument/2006/relationships/comments" Target="../comments127.xml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8.vml"/><Relationship Id="rId2" Type="http://schemas.openxmlformats.org/officeDocument/2006/relationships/drawing" Target="../drawings/drawing129.xml"/><Relationship Id="rId1" Type="http://schemas.openxmlformats.org/officeDocument/2006/relationships/printerSettings" Target="../printerSettings/printerSettings132.bin"/><Relationship Id="rId4" Type="http://schemas.openxmlformats.org/officeDocument/2006/relationships/comments" Target="../comments128.xml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9.vml"/><Relationship Id="rId2" Type="http://schemas.openxmlformats.org/officeDocument/2006/relationships/drawing" Target="../drawings/drawing130.xml"/><Relationship Id="rId1" Type="http://schemas.openxmlformats.org/officeDocument/2006/relationships/printerSettings" Target="../printerSettings/printerSettings133.bin"/><Relationship Id="rId4" Type="http://schemas.openxmlformats.org/officeDocument/2006/relationships/comments" Target="../comments129.xml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0.vml"/><Relationship Id="rId2" Type="http://schemas.openxmlformats.org/officeDocument/2006/relationships/drawing" Target="../drawings/drawing131.xml"/><Relationship Id="rId1" Type="http://schemas.openxmlformats.org/officeDocument/2006/relationships/printerSettings" Target="../printerSettings/printerSettings134.bin"/><Relationship Id="rId4" Type="http://schemas.openxmlformats.org/officeDocument/2006/relationships/comments" Target="../comments130.x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1.vml"/><Relationship Id="rId2" Type="http://schemas.openxmlformats.org/officeDocument/2006/relationships/drawing" Target="../drawings/drawing132.xml"/><Relationship Id="rId1" Type="http://schemas.openxmlformats.org/officeDocument/2006/relationships/printerSettings" Target="../printerSettings/printerSettings135.bin"/><Relationship Id="rId4" Type="http://schemas.openxmlformats.org/officeDocument/2006/relationships/comments" Target="../comments131.xml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2.vml"/><Relationship Id="rId2" Type="http://schemas.openxmlformats.org/officeDocument/2006/relationships/drawing" Target="../drawings/drawing133.xml"/><Relationship Id="rId1" Type="http://schemas.openxmlformats.org/officeDocument/2006/relationships/printerSettings" Target="../printerSettings/printerSettings136.bin"/><Relationship Id="rId4" Type="http://schemas.openxmlformats.org/officeDocument/2006/relationships/comments" Target="../comments132.xml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3.vml"/><Relationship Id="rId2" Type="http://schemas.openxmlformats.org/officeDocument/2006/relationships/drawing" Target="../drawings/drawing134.xml"/><Relationship Id="rId1" Type="http://schemas.openxmlformats.org/officeDocument/2006/relationships/printerSettings" Target="../printerSettings/printerSettings137.bin"/><Relationship Id="rId4" Type="http://schemas.openxmlformats.org/officeDocument/2006/relationships/comments" Target="../comments133.xml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4.vml"/><Relationship Id="rId2" Type="http://schemas.openxmlformats.org/officeDocument/2006/relationships/drawing" Target="../drawings/drawing135.xml"/><Relationship Id="rId1" Type="http://schemas.openxmlformats.org/officeDocument/2006/relationships/printerSettings" Target="../printerSettings/printerSettings138.bin"/><Relationship Id="rId4" Type="http://schemas.openxmlformats.org/officeDocument/2006/relationships/comments" Target="../comments134.xml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5.vml"/><Relationship Id="rId2" Type="http://schemas.openxmlformats.org/officeDocument/2006/relationships/drawing" Target="../drawings/drawing136.xml"/><Relationship Id="rId1" Type="http://schemas.openxmlformats.org/officeDocument/2006/relationships/printerSettings" Target="../printerSettings/printerSettings139.bin"/><Relationship Id="rId4" Type="http://schemas.openxmlformats.org/officeDocument/2006/relationships/comments" Target="../comments135.xml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6.vml"/><Relationship Id="rId2" Type="http://schemas.openxmlformats.org/officeDocument/2006/relationships/drawing" Target="../drawings/drawing137.xml"/><Relationship Id="rId1" Type="http://schemas.openxmlformats.org/officeDocument/2006/relationships/printerSettings" Target="../printerSettings/printerSettings140.bin"/><Relationship Id="rId4" Type="http://schemas.openxmlformats.org/officeDocument/2006/relationships/comments" Target="../comments136.xml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7.vml"/><Relationship Id="rId2" Type="http://schemas.openxmlformats.org/officeDocument/2006/relationships/drawing" Target="../drawings/drawing138.xml"/><Relationship Id="rId1" Type="http://schemas.openxmlformats.org/officeDocument/2006/relationships/printerSettings" Target="../printerSettings/printerSettings141.bin"/><Relationship Id="rId4" Type="http://schemas.openxmlformats.org/officeDocument/2006/relationships/comments" Target="../comments137.xml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8.vml"/><Relationship Id="rId2" Type="http://schemas.openxmlformats.org/officeDocument/2006/relationships/drawing" Target="../drawings/drawing139.xml"/><Relationship Id="rId1" Type="http://schemas.openxmlformats.org/officeDocument/2006/relationships/printerSettings" Target="../printerSettings/printerSettings142.bin"/><Relationship Id="rId4" Type="http://schemas.openxmlformats.org/officeDocument/2006/relationships/comments" Target="../comments138.xml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9.vml"/><Relationship Id="rId2" Type="http://schemas.openxmlformats.org/officeDocument/2006/relationships/drawing" Target="../drawings/drawing140.xml"/><Relationship Id="rId1" Type="http://schemas.openxmlformats.org/officeDocument/2006/relationships/printerSettings" Target="../printerSettings/printerSettings143.bin"/><Relationship Id="rId4" Type="http://schemas.openxmlformats.org/officeDocument/2006/relationships/comments" Target="../comments139.xml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0.vml"/><Relationship Id="rId2" Type="http://schemas.openxmlformats.org/officeDocument/2006/relationships/drawing" Target="../drawings/drawing141.xml"/><Relationship Id="rId1" Type="http://schemas.openxmlformats.org/officeDocument/2006/relationships/printerSettings" Target="../printerSettings/printerSettings144.bin"/><Relationship Id="rId4" Type="http://schemas.openxmlformats.org/officeDocument/2006/relationships/comments" Target="../comments140.xml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1.vml"/><Relationship Id="rId2" Type="http://schemas.openxmlformats.org/officeDocument/2006/relationships/drawing" Target="../drawings/drawing142.xml"/><Relationship Id="rId1" Type="http://schemas.openxmlformats.org/officeDocument/2006/relationships/printerSettings" Target="../printerSettings/printerSettings145.bin"/><Relationship Id="rId4" Type="http://schemas.openxmlformats.org/officeDocument/2006/relationships/comments" Target="../comments141.xml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2.vml"/><Relationship Id="rId2" Type="http://schemas.openxmlformats.org/officeDocument/2006/relationships/drawing" Target="../drawings/drawing143.xml"/><Relationship Id="rId1" Type="http://schemas.openxmlformats.org/officeDocument/2006/relationships/printerSettings" Target="../printerSettings/printerSettings146.bin"/><Relationship Id="rId4" Type="http://schemas.openxmlformats.org/officeDocument/2006/relationships/comments" Target="../comments142.xml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3.vml"/><Relationship Id="rId2" Type="http://schemas.openxmlformats.org/officeDocument/2006/relationships/drawing" Target="../drawings/drawing144.xml"/><Relationship Id="rId1" Type="http://schemas.openxmlformats.org/officeDocument/2006/relationships/printerSettings" Target="../printerSettings/printerSettings147.bin"/><Relationship Id="rId4" Type="http://schemas.openxmlformats.org/officeDocument/2006/relationships/comments" Target="../comments143.xml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4.vml"/><Relationship Id="rId2" Type="http://schemas.openxmlformats.org/officeDocument/2006/relationships/drawing" Target="../drawings/drawing145.xml"/><Relationship Id="rId1" Type="http://schemas.openxmlformats.org/officeDocument/2006/relationships/printerSettings" Target="../printerSettings/printerSettings148.bin"/><Relationship Id="rId4" Type="http://schemas.openxmlformats.org/officeDocument/2006/relationships/comments" Target="../comments144.xml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5.vml"/><Relationship Id="rId2" Type="http://schemas.openxmlformats.org/officeDocument/2006/relationships/drawing" Target="../drawings/drawing146.xml"/><Relationship Id="rId1" Type="http://schemas.openxmlformats.org/officeDocument/2006/relationships/printerSettings" Target="../printerSettings/printerSettings149.bin"/><Relationship Id="rId4" Type="http://schemas.openxmlformats.org/officeDocument/2006/relationships/comments" Target="../comments145.xml"/></Relationships>
</file>

<file path=xl/worksheets/_rels/sheet1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6.vml"/><Relationship Id="rId2" Type="http://schemas.openxmlformats.org/officeDocument/2006/relationships/drawing" Target="../drawings/drawing147.xml"/><Relationship Id="rId1" Type="http://schemas.openxmlformats.org/officeDocument/2006/relationships/printerSettings" Target="../printerSettings/printerSettings150.bin"/><Relationship Id="rId4" Type="http://schemas.openxmlformats.org/officeDocument/2006/relationships/comments" Target="../comments146.xml"/></Relationships>
</file>

<file path=xl/worksheets/_rels/sheet1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7.vml"/><Relationship Id="rId2" Type="http://schemas.openxmlformats.org/officeDocument/2006/relationships/drawing" Target="../drawings/drawing148.xml"/><Relationship Id="rId1" Type="http://schemas.openxmlformats.org/officeDocument/2006/relationships/printerSettings" Target="../printerSettings/printerSettings151.bin"/><Relationship Id="rId4" Type="http://schemas.openxmlformats.org/officeDocument/2006/relationships/comments" Target="../comments147.xml"/></Relationships>
</file>

<file path=xl/worksheets/_rels/sheet15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8.vml"/><Relationship Id="rId2" Type="http://schemas.openxmlformats.org/officeDocument/2006/relationships/drawing" Target="../drawings/drawing149.xml"/><Relationship Id="rId1" Type="http://schemas.openxmlformats.org/officeDocument/2006/relationships/printerSettings" Target="../printerSettings/printerSettings152.bin"/><Relationship Id="rId4" Type="http://schemas.openxmlformats.org/officeDocument/2006/relationships/comments" Target="../comments148.xml"/></Relationships>
</file>

<file path=xl/worksheets/_rels/sheet15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9.vml"/><Relationship Id="rId2" Type="http://schemas.openxmlformats.org/officeDocument/2006/relationships/drawing" Target="../drawings/drawing150.xml"/><Relationship Id="rId1" Type="http://schemas.openxmlformats.org/officeDocument/2006/relationships/printerSettings" Target="../printerSettings/printerSettings153.bin"/><Relationship Id="rId4" Type="http://schemas.openxmlformats.org/officeDocument/2006/relationships/comments" Target="../comments149.xml"/></Relationships>
</file>

<file path=xl/worksheets/_rels/sheet15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0.vml"/><Relationship Id="rId2" Type="http://schemas.openxmlformats.org/officeDocument/2006/relationships/drawing" Target="../drawings/drawing151.xml"/><Relationship Id="rId1" Type="http://schemas.openxmlformats.org/officeDocument/2006/relationships/printerSettings" Target="../printerSettings/printerSettings154.bin"/><Relationship Id="rId4" Type="http://schemas.openxmlformats.org/officeDocument/2006/relationships/comments" Target="../comments150.xml"/></Relationships>
</file>

<file path=xl/worksheets/_rels/sheet15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1.vml"/><Relationship Id="rId2" Type="http://schemas.openxmlformats.org/officeDocument/2006/relationships/drawing" Target="../drawings/drawing152.xml"/><Relationship Id="rId1" Type="http://schemas.openxmlformats.org/officeDocument/2006/relationships/printerSettings" Target="../printerSettings/printerSettings155.bin"/><Relationship Id="rId4" Type="http://schemas.openxmlformats.org/officeDocument/2006/relationships/comments" Target="../comments151.xml"/></Relationships>
</file>

<file path=xl/worksheets/_rels/sheet1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2.vml"/><Relationship Id="rId2" Type="http://schemas.openxmlformats.org/officeDocument/2006/relationships/drawing" Target="../drawings/drawing153.xml"/><Relationship Id="rId1" Type="http://schemas.openxmlformats.org/officeDocument/2006/relationships/printerSettings" Target="../printerSettings/printerSettings156.bin"/><Relationship Id="rId4" Type="http://schemas.openxmlformats.org/officeDocument/2006/relationships/comments" Target="../comments152.xml"/></Relationships>
</file>

<file path=xl/worksheets/_rels/sheet15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3.vml"/><Relationship Id="rId2" Type="http://schemas.openxmlformats.org/officeDocument/2006/relationships/drawing" Target="../drawings/drawing154.xml"/><Relationship Id="rId1" Type="http://schemas.openxmlformats.org/officeDocument/2006/relationships/printerSettings" Target="../printerSettings/printerSettings157.bin"/><Relationship Id="rId4" Type="http://schemas.openxmlformats.org/officeDocument/2006/relationships/comments" Target="../comments15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0859-B8DC-4BF2-8943-FBC1A7DF916F}">
  <sheetPr>
    <outlinePr summaryBelow="0" summaryRight="0"/>
  </sheetPr>
  <dimension ref="A1:Z1019"/>
  <sheetViews>
    <sheetView zoomScale="70" zoomScaleNormal="70" workbookViewId="0">
      <selection activeCell="D60" sqref="D60"/>
    </sheetView>
  </sheetViews>
  <sheetFormatPr defaultColWidth="12.5703125" defaultRowHeight="15" customHeight="1"/>
  <cols>
    <col min="1" max="1" width="12.5703125" style="233"/>
    <col min="2" max="2" width="44.28515625" style="233" customWidth="1"/>
    <col min="3" max="3" width="17.140625" style="233" customWidth="1"/>
    <col min="4" max="4" width="34.7109375" style="233" customWidth="1"/>
    <col min="5" max="5" width="12.5703125" style="233"/>
    <col min="6" max="6" width="19.85546875" style="233" customWidth="1"/>
    <col min="7" max="7" width="15.42578125" style="233" customWidth="1"/>
    <col min="8" max="8" width="54.42578125" style="233" bestFit="1" customWidth="1"/>
    <col min="9" max="16384" width="12.5703125" style="233"/>
  </cols>
  <sheetData>
    <row r="1" spans="1:26" ht="15" customHeight="1">
      <c r="A1" s="229"/>
      <c r="B1" s="229"/>
      <c r="C1" s="229"/>
      <c r="D1" s="229"/>
      <c r="E1" s="229"/>
      <c r="F1" s="230"/>
      <c r="G1" s="231"/>
      <c r="H1" s="232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</row>
    <row r="2" spans="1:26" ht="15" customHeight="1">
      <c r="A2" s="229"/>
      <c r="B2" s="229"/>
      <c r="C2" s="229"/>
      <c r="D2" s="229"/>
      <c r="E2" s="229"/>
      <c r="F2" s="229"/>
      <c r="G2" s="231"/>
      <c r="H2" s="234" t="s">
        <v>423</v>
      </c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</row>
    <row r="3" spans="1:26" ht="15" customHeight="1">
      <c r="A3" s="229"/>
      <c r="B3" s="229"/>
      <c r="C3" s="229"/>
      <c r="D3" s="229"/>
      <c r="E3" s="229"/>
      <c r="F3" s="229"/>
      <c r="G3" s="231"/>
      <c r="H3" s="234" t="s">
        <v>424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</row>
    <row r="4" spans="1:26" ht="15" customHeight="1">
      <c r="A4" s="235"/>
      <c r="B4" s="236" t="s">
        <v>425</v>
      </c>
      <c r="C4" s="237" t="s">
        <v>426</v>
      </c>
      <c r="D4" s="237" t="s">
        <v>427</v>
      </c>
      <c r="E4" s="237" t="s">
        <v>428</v>
      </c>
      <c r="F4" s="237" t="s">
        <v>429</v>
      </c>
      <c r="G4" s="237" t="s">
        <v>430</v>
      </c>
      <c r="H4" s="237" t="s">
        <v>3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29"/>
      <c r="U4" s="229"/>
      <c r="V4" s="229"/>
      <c r="W4" s="229"/>
      <c r="X4" s="229"/>
      <c r="Y4" s="229"/>
      <c r="Z4" s="229"/>
    </row>
    <row r="5" spans="1:26" ht="15" customHeight="1">
      <c r="A5" s="229"/>
      <c r="B5" s="238" t="s">
        <v>221</v>
      </c>
      <c r="C5" s="239">
        <v>4.12</v>
      </c>
      <c r="D5" s="240">
        <v>2.61</v>
      </c>
      <c r="E5" s="241">
        <v>-0.36580000000000001</v>
      </c>
      <c r="F5" s="242" t="s">
        <v>431</v>
      </c>
      <c r="G5" s="243"/>
      <c r="H5" s="244" t="s">
        <v>432</v>
      </c>
      <c r="I5" s="229"/>
      <c r="J5" s="229"/>
      <c r="K5" s="229"/>
      <c r="L5" s="229"/>
      <c r="M5" s="229"/>
      <c r="N5" s="229"/>
      <c r="O5" s="229"/>
      <c r="P5" s="229"/>
      <c r="Q5" s="229"/>
      <c r="R5" s="229"/>
      <c r="S5" s="229"/>
      <c r="T5" s="229"/>
      <c r="U5" s="229"/>
      <c r="V5" s="229"/>
      <c r="W5" s="229"/>
      <c r="X5" s="229"/>
      <c r="Y5" s="229"/>
      <c r="Z5" s="229"/>
    </row>
    <row r="6" spans="1:26" ht="15" customHeight="1">
      <c r="A6" s="229"/>
      <c r="B6" s="238" t="s">
        <v>433</v>
      </c>
      <c r="C6" s="239">
        <v>1.61</v>
      </c>
      <c r="D6" s="244" t="s">
        <v>119</v>
      </c>
      <c r="E6" s="245"/>
      <c r="F6" s="244" t="s">
        <v>119</v>
      </c>
      <c r="G6" s="245"/>
      <c r="H6" s="709" t="s">
        <v>434</v>
      </c>
      <c r="I6" s="229"/>
      <c r="J6" s="229"/>
      <c r="K6" s="229"/>
      <c r="L6" s="229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29"/>
    </row>
    <row r="7" spans="1:26" ht="15" customHeight="1">
      <c r="A7" s="229"/>
      <c r="B7" s="238" t="s">
        <v>435</v>
      </c>
      <c r="C7" s="239">
        <v>1.62</v>
      </c>
      <c r="D7" s="244" t="s">
        <v>119</v>
      </c>
      <c r="E7" s="245"/>
      <c r="F7" s="244" t="s">
        <v>119</v>
      </c>
      <c r="G7" s="245"/>
      <c r="H7" s="708"/>
      <c r="I7" s="229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</row>
    <row r="8" spans="1:26" ht="15" customHeight="1">
      <c r="A8" s="229"/>
      <c r="B8" s="238" t="s">
        <v>533</v>
      </c>
      <c r="C8" s="246" t="s">
        <v>534</v>
      </c>
      <c r="D8" s="244" t="s">
        <v>436</v>
      </c>
      <c r="E8" s="245"/>
      <c r="F8" s="244" t="s">
        <v>437</v>
      </c>
      <c r="G8" s="245"/>
      <c r="H8" s="244" t="s">
        <v>535</v>
      </c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29"/>
      <c r="V8" s="229"/>
      <c r="W8" s="229"/>
      <c r="X8" s="229"/>
      <c r="Y8" s="229"/>
      <c r="Z8" s="229"/>
    </row>
    <row r="9" spans="1:26" ht="15" customHeight="1">
      <c r="A9" s="229"/>
      <c r="B9" s="238" t="s">
        <v>438</v>
      </c>
      <c r="C9" s="239">
        <v>4.95</v>
      </c>
      <c r="D9" s="240">
        <v>4.09</v>
      </c>
      <c r="E9" s="241">
        <v>-0.17369999999999999</v>
      </c>
      <c r="F9" s="240">
        <v>5.65</v>
      </c>
      <c r="G9" s="247">
        <v>0.1414</v>
      </c>
      <c r="H9" s="244" t="s">
        <v>439</v>
      </c>
      <c r="I9" s="229"/>
      <c r="J9" s="229"/>
      <c r="K9" s="229"/>
      <c r="L9" s="229"/>
      <c r="M9" s="229"/>
      <c r="N9" s="229"/>
      <c r="O9" s="229"/>
      <c r="P9" s="229"/>
      <c r="Q9" s="229"/>
      <c r="R9" s="229"/>
      <c r="S9" s="229"/>
      <c r="T9" s="229"/>
      <c r="U9" s="229"/>
      <c r="V9" s="229"/>
      <c r="W9" s="229"/>
      <c r="X9" s="229"/>
      <c r="Y9" s="229"/>
      <c r="Z9" s="229"/>
    </row>
    <row r="10" spans="1:26" ht="15" customHeight="1">
      <c r="A10" s="229"/>
      <c r="B10" s="238" t="s">
        <v>440</v>
      </c>
      <c r="C10" s="239">
        <v>1.95</v>
      </c>
      <c r="D10" s="240">
        <v>0.28000000000000003</v>
      </c>
      <c r="E10" s="241">
        <v>-0.85640000000000005</v>
      </c>
      <c r="F10" s="240">
        <v>0.65</v>
      </c>
      <c r="G10" s="241">
        <v>-0.66669999999999996</v>
      </c>
      <c r="H10" s="244"/>
      <c r="I10" s="229"/>
      <c r="J10" s="229"/>
      <c r="K10" s="229"/>
      <c r="L10" s="229"/>
      <c r="M10" s="229"/>
      <c r="N10" s="229"/>
      <c r="O10" s="229"/>
      <c r="P10" s="229"/>
      <c r="Q10" s="229"/>
      <c r="R10" s="229"/>
      <c r="S10" s="229"/>
      <c r="T10" s="229"/>
      <c r="U10" s="229"/>
      <c r="V10" s="229"/>
      <c r="W10" s="229"/>
      <c r="X10" s="229"/>
      <c r="Y10" s="229"/>
      <c r="Z10" s="229"/>
    </row>
    <row r="11" spans="1:26" ht="15" customHeight="1">
      <c r="A11" s="229"/>
      <c r="B11" s="238" t="s">
        <v>441</v>
      </c>
      <c r="C11" s="239">
        <v>2.38</v>
      </c>
      <c r="D11" s="240">
        <v>2.27</v>
      </c>
      <c r="E11" s="241">
        <v>-4.6199999999999998E-2</v>
      </c>
      <c r="F11" s="240">
        <v>3.25</v>
      </c>
      <c r="G11" s="247">
        <v>0.36549999999999999</v>
      </c>
      <c r="H11" s="244" t="s">
        <v>442</v>
      </c>
      <c r="I11" s="229"/>
      <c r="J11" s="229"/>
      <c r="K11" s="229"/>
      <c r="L11" s="229"/>
      <c r="M11" s="229"/>
      <c r="N11" s="229"/>
      <c r="O11" s="229"/>
      <c r="P11" s="229"/>
      <c r="Q11" s="229"/>
      <c r="R11" s="229"/>
      <c r="S11" s="229"/>
      <c r="T11" s="229"/>
      <c r="U11" s="229"/>
      <c r="V11" s="229"/>
      <c r="W11" s="229"/>
      <c r="X11" s="229"/>
      <c r="Y11" s="229"/>
      <c r="Z11" s="229"/>
    </row>
    <row r="12" spans="1:26" ht="15" customHeight="1">
      <c r="A12" s="229"/>
      <c r="B12" s="229"/>
      <c r="C12" s="229"/>
      <c r="D12" s="229"/>
      <c r="E12" s="229"/>
      <c r="F12" s="229"/>
      <c r="G12" s="231"/>
      <c r="H12" s="232"/>
      <c r="I12" s="229"/>
      <c r="J12" s="229"/>
      <c r="K12" s="229"/>
      <c r="L12" s="229"/>
      <c r="M12" s="229"/>
      <c r="N12" s="229"/>
      <c r="O12" s="229"/>
      <c r="P12" s="229"/>
      <c r="Q12" s="229"/>
      <c r="R12" s="229"/>
      <c r="S12" s="229"/>
      <c r="T12" s="229"/>
      <c r="U12" s="229"/>
      <c r="V12" s="229"/>
      <c r="W12" s="229"/>
      <c r="X12" s="229"/>
      <c r="Y12" s="229"/>
      <c r="Z12" s="229"/>
    </row>
    <row r="13" spans="1:26" ht="15" customHeight="1">
      <c r="A13" s="229"/>
      <c r="B13" s="229"/>
      <c r="C13" s="229"/>
      <c r="D13" s="229"/>
      <c r="E13" s="229"/>
      <c r="F13" s="229"/>
      <c r="G13" s="231"/>
      <c r="H13" s="232"/>
      <c r="I13" s="229"/>
      <c r="J13" s="229"/>
      <c r="K13" s="229"/>
      <c r="L13" s="229"/>
      <c r="M13" s="229"/>
      <c r="N13" s="229"/>
      <c r="O13" s="229"/>
      <c r="P13" s="229"/>
      <c r="Q13" s="229"/>
      <c r="R13" s="229"/>
      <c r="S13" s="229"/>
      <c r="T13" s="229"/>
      <c r="U13" s="229"/>
      <c r="V13" s="229"/>
      <c r="W13" s="229"/>
      <c r="X13" s="229"/>
      <c r="Y13" s="229"/>
      <c r="Z13" s="229"/>
    </row>
    <row r="14" spans="1:26" ht="15" customHeight="1">
      <c r="A14" s="229"/>
      <c r="B14" s="229"/>
      <c r="C14" s="229"/>
      <c r="D14" s="229"/>
      <c r="E14" s="229"/>
      <c r="F14" s="229"/>
      <c r="G14" s="231"/>
      <c r="H14" s="232"/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</row>
    <row r="15" spans="1:26" ht="15" customHeight="1">
      <c r="A15" s="248"/>
      <c r="B15" s="715" t="s">
        <v>443</v>
      </c>
      <c r="C15" s="711"/>
      <c r="D15" s="705"/>
      <c r="E15" s="716" t="s">
        <v>536</v>
      </c>
      <c r="F15" s="711"/>
      <c r="G15" s="711"/>
      <c r="H15" s="705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</row>
    <row r="16" spans="1:26" ht="15" customHeight="1">
      <c r="A16" s="229"/>
      <c r="B16" s="704" t="s">
        <v>396</v>
      </c>
      <c r="C16" s="705"/>
      <c r="D16" s="249" t="s">
        <v>397</v>
      </c>
      <c r="E16" s="249" t="s">
        <v>398</v>
      </c>
      <c r="F16" s="250" t="s">
        <v>399</v>
      </c>
      <c r="G16" s="250" t="s">
        <v>444</v>
      </c>
      <c r="H16" s="250" t="s">
        <v>445</v>
      </c>
      <c r="I16" s="229"/>
      <c r="J16" s="229"/>
      <c r="K16" s="229"/>
      <c r="L16" s="229"/>
      <c r="M16" s="229"/>
      <c r="N16" s="229"/>
      <c r="O16" s="229"/>
      <c r="P16" s="229"/>
      <c r="Q16" s="229"/>
      <c r="R16" s="229"/>
      <c r="S16" s="229"/>
      <c r="T16" s="229"/>
      <c r="U16" s="229"/>
      <c r="V16" s="229"/>
      <c r="W16" s="229"/>
      <c r="X16" s="229"/>
      <c r="Y16" s="229"/>
      <c r="Z16" s="229"/>
    </row>
    <row r="17" spans="1:26" ht="15" customHeight="1">
      <c r="A17" s="229"/>
      <c r="B17" s="251" t="s">
        <v>446</v>
      </c>
      <c r="C17" s="252" t="s">
        <v>402</v>
      </c>
      <c r="D17" s="244" t="s">
        <v>537</v>
      </c>
      <c r="E17" s="252">
        <v>2</v>
      </c>
      <c r="F17" s="253">
        <v>11.95</v>
      </c>
      <c r="G17" s="240">
        <v>5.98</v>
      </c>
      <c r="H17" s="706">
        <v>4.12</v>
      </c>
      <c r="I17" s="229"/>
      <c r="J17" s="229"/>
      <c r="K17" s="229"/>
      <c r="L17" s="229"/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</row>
    <row r="18" spans="1:26" ht="15" customHeight="1">
      <c r="A18" s="229"/>
      <c r="B18" s="251" t="s">
        <v>446</v>
      </c>
      <c r="C18" s="252" t="s">
        <v>402</v>
      </c>
      <c r="D18" s="244" t="s">
        <v>538</v>
      </c>
      <c r="E18" s="252">
        <v>3</v>
      </c>
      <c r="F18" s="253">
        <v>12.95</v>
      </c>
      <c r="G18" s="240">
        <v>4.32</v>
      </c>
      <c r="H18" s="707"/>
      <c r="I18" s="229"/>
      <c r="J18" s="229"/>
      <c r="K18" s="229"/>
      <c r="L18" s="229"/>
      <c r="M18" s="229"/>
      <c r="N18" s="229"/>
      <c r="O18" s="229"/>
      <c r="P18" s="229"/>
      <c r="Q18" s="229"/>
      <c r="R18" s="229"/>
      <c r="S18" s="229"/>
      <c r="T18" s="229"/>
      <c r="U18" s="229"/>
      <c r="V18" s="229"/>
      <c r="W18" s="229"/>
      <c r="X18" s="229"/>
      <c r="Y18" s="229"/>
      <c r="Z18" s="229"/>
    </row>
    <row r="19" spans="1:26" ht="15" customHeight="1">
      <c r="A19" s="229"/>
      <c r="B19" s="251" t="s">
        <v>446</v>
      </c>
      <c r="C19" s="252" t="s">
        <v>402</v>
      </c>
      <c r="D19" s="244" t="s">
        <v>447</v>
      </c>
      <c r="E19" s="252">
        <v>5</v>
      </c>
      <c r="F19" s="253">
        <v>17.95</v>
      </c>
      <c r="G19" s="240">
        <v>3.59</v>
      </c>
      <c r="H19" s="707"/>
      <c r="I19" s="229"/>
      <c r="J19" s="229"/>
      <c r="K19" s="229"/>
      <c r="L19" s="229"/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</row>
    <row r="20" spans="1:26" ht="15" customHeight="1">
      <c r="A20" s="229"/>
      <c r="B20" s="251" t="s">
        <v>446</v>
      </c>
      <c r="C20" s="252" t="s">
        <v>402</v>
      </c>
      <c r="D20" s="244" t="s">
        <v>448</v>
      </c>
      <c r="E20" s="252">
        <v>10</v>
      </c>
      <c r="F20" s="253">
        <v>31.95</v>
      </c>
      <c r="G20" s="240">
        <v>3.2</v>
      </c>
      <c r="H20" s="707"/>
      <c r="I20" s="229"/>
      <c r="J20" s="229"/>
      <c r="K20" s="229"/>
      <c r="L20" s="229"/>
      <c r="M20" s="229"/>
      <c r="N20" s="229"/>
      <c r="O20" s="229"/>
      <c r="P20" s="229"/>
      <c r="Q20" s="229"/>
      <c r="R20" s="229"/>
      <c r="S20" s="229"/>
      <c r="T20" s="229"/>
      <c r="U20" s="229"/>
      <c r="V20" s="229"/>
      <c r="W20" s="229"/>
      <c r="X20" s="229"/>
      <c r="Y20" s="229"/>
      <c r="Z20" s="229"/>
    </row>
    <row r="21" spans="1:26" ht="15" customHeight="1">
      <c r="A21" s="229"/>
      <c r="B21" s="251" t="s">
        <v>446</v>
      </c>
      <c r="C21" s="252" t="s">
        <v>402</v>
      </c>
      <c r="D21" s="244" t="s">
        <v>539</v>
      </c>
      <c r="E21" s="244">
        <v>2</v>
      </c>
      <c r="F21" s="240">
        <v>11.95</v>
      </c>
      <c r="G21" s="240">
        <v>5.98</v>
      </c>
      <c r="H21" s="707"/>
      <c r="I21" s="229"/>
      <c r="J21" s="229"/>
      <c r="K21" s="229"/>
      <c r="L21" s="229"/>
      <c r="M21" s="229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  <c r="Y21" s="229"/>
      <c r="Z21" s="229"/>
    </row>
    <row r="22" spans="1:26" ht="15" customHeight="1">
      <c r="A22" s="229"/>
      <c r="B22" s="251" t="s">
        <v>446</v>
      </c>
      <c r="C22" s="252" t="s">
        <v>402</v>
      </c>
      <c r="D22" s="244" t="s">
        <v>538</v>
      </c>
      <c r="E22" s="244">
        <v>3</v>
      </c>
      <c r="F22" s="240">
        <v>12.95</v>
      </c>
      <c r="G22" s="240">
        <v>4.32</v>
      </c>
      <c r="H22" s="707"/>
      <c r="I22" s="229"/>
      <c r="J22" s="229"/>
      <c r="K22" s="229"/>
      <c r="L22" s="229"/>
      <c r="M22" s="229"/>
      <c r="N22" s="229"/>
      <c r="O22" s="229"/>
      <c r="P22" s="229"/>
      <c r="Q22" s="229"/>
      <c r="R22" s="229"/>
      <c r="S22" s="229"/>
      <c r="T22" s="229"/>
      <c r="U22" s="229"/>
      <c r="V22" s="229"/>
      <c r="W22" s="229"/>
      <c r="X22" s="229"/>
      <c r="Y22" s="229"/>
      <c r="Z22" s="229"/>
    </row>
    <row r="23" spans="1:26" ht="15" customHeight="1">
      <c r="A23" s="229"/>
      <c r="B23" s="251" t="s">
        <v>446</v>
      </c>
      <c r="C23" s="252" t="s">
        <v>402</v>
      </c>
      <c r="D23" s="244" t="s">
        <v>447</v>
      </c>
      <c r="E23" s="244">
        <v>5</v>
      </c>
      <c r="F23" s="240">
        <v>17.95</v>
      </c>
      <c r="G23" s="240">
        <v>3.59</v>
      </c>
      <c r="H23" s="707"/>
      <c r="I23" s="229"/>
      <c r="J23" s="229"/>
      <c r="K23" s="229"/>
      <c r="L23" s="229"/>
      <c r="M23" s="229"/>
      <c r="N23" s="229"/>
      <c r="O23" s="229"/>
      <c r="P23" s="229"/>
      <c r="Q23" s="229"/>
      <c r="R23" s="229"/>
      <c r="S23" s="229"/>
      <c r="T23" s="229"/>
      <c r="U23" s="229"/>
      <c r="V23" s="229"/>
      <c r="W23" s="229"/>
      <c r="X23" s="229"/>
      <c r="Y23" s="229"/>
      <c r="Z23" s="229"/>
    </row>
    <row r="24" spans="1:26" ht="15" customHeight="1">
      <c r="A24" s="229"/>
      <c r="B24" s="251" t="s">
        <v>446</v>
      </c>
      <c r="C24" s="252" t="s">
        <v>402</v>
      </c>
      <c r="D24" s="244" t="s">
        <v>448</v>
      </c>
      <c r="E24" s="244">
        <v>10</v>
      </c>
      <c r="F24" s="240">
        <v>31.95</v>
      </c>
      <c r="G24" s="240">
        <v>3.2</v>
      </c>
      <c r="H24" s="707"/>
      <c r="I24" s="229"/>
      <c r="J24" s="229"/>
      <c r="K24" s="229"/>
      <c r="L24" s="229"/>
      <c r="M24" s="229"/>
      <c r="N24" s="229"/>
      <c r="O24" s="229"/>
      <c r="P24" s="229"/>
      <c r="Q24" s="229"/>
      <c r="R24" s="229"/>
      <c r="S24" s="229"/>
      <c r="T24" s="229"/>
      <c r="U24" s="229"/>
      <c r="V24" s="229"/>
      <c r="W24" s="229"/>
      <c r="X24" s="229"/>
      <c r="Y24" s="229"/>
      <c r="Z24" s="229"/>
    </row>
    <row r="25" spans="1:26" ht="15" customHeight="1">
      <c r="A25" s="229"/>
      <c r="B25" s="251" t="s">
        <v>446</v>
      </c>
      <c r="C25" s="252" t="s">
        <v>402</v>
      </c>
      <c r="D25" s="244" t="s">
        <v>540</v>
      </c>
      <c r="E25" s="244">
        <v>2</v>
      </c>
      <c r="F25" s="240">
        <v>11.95</v>
      </c>
      <c r="G25" s="240">
        <v>5.98</v>
      </c>
      <c r="H25" s="707"/>
      <c r="I25" s="229"/>
      <c r="J25" s="229"/>
      <c r="K25" s="229"/>
      <c r="L25" s="229"/>
      <c r="M25" s="229"/>
      <c r="N25" s="229"/>
      <c r="O25" s="229"/>
      <c r="P25" s="229"/>
      <c r="Q25" s="229"/>
      <c r="R25" s="229"/>
      <c r="S25" s="229"/>
      <c r="T25" s="229"/>
      <c r="U25" s="229"/>
      <c r="V25" s="229"/>
      <c r="W25" s="229"/>
      <c r="X25" s="229"/>
      <c r="Y25" s="229"/>
      <c r="Z25" s="229"/>
    </row>
    <row r="26" spans="1:26" ht="15" customHeight="1">
      <c r="A26" s="229"/>
      <c r="B26" s="251" t="s">
        <v>446</v>
      </c>
      <c r="C26" s="252" t="s">
        <v>402</v>
      </c>
      <c r="D26" s="244" t="s">
        <v>538</v>
      </c>
      <c r="E26" s="244">
        <v>3</v>
      </c>
      <c r="F26" s="240">
        <v>12.95</v>
      </c>
      <c r="G26" s="240">
        <v>4.32</v>
      </c>
      <c r="H26" s="707"/>
      <c r="I26" s="229"/>
      <c r="J26" s="229"/>
      <c r="K26" s="229"/>
      <c r="L26" s="229"/>
      <c r="M26" s="229"/>
      <c r="N26" s="229"/>
      <c r="O26" s="229"/>
      <c r="P26" s="229"/>
      <c r="Q26" s="229"/>
      <c r="R26" s="229"/>
      <c r="S26" s="229"/>
      <c r="T26" s="229"/>
      <c r="U26" s="229"/>
      <c r="V26" s="229"/>
      <c r="W26" s="229"/>
      <c r="X26" s="229"/>
      <c r="Y26" s="229"/>
      <c r="Z26" s="229"/>
    </row>
    <row r="27" spans="1:26" ht="15" customHeight="1">
      <c r="A27" s="229"/>
      <c r="B27" s="251" t="s">
        <v>446</v>
      </c>
      <c r="C27" s="252" t="s">
        <v>402</v>
      </c>
      <c r="D27" s="244" t="s">
        <v>447</v>
      </c>
      <c r="E27" s="244">
        <v>5</v>
      </c>
      <c r="F27" s="240">
        <v>17.95</v>
      </c>
      <c r="G27" s="240">
        <v>3.59</v>
      </c>
      <c r="H27" s="707"/>
      <c r="I27" s="229"/>
      <c r="J27" s="229"/>
      <c r="K27" s="229"/>
      <c r="L27" s="229"/>
      <c r="M27" s="229"/>
      <c r="N27" s="229"/>
      <c r="O27" s="229"/>
      <c r="P27" s="229"/>
      <c r="Q27" s="229"/>
      <c r="R27" s="229"/>
      <c r="S27" s="229"/>
      <c r="T27" s="229"/>
      <c r="U27" s="229"/>
      <c r="V27" s="229"/>
      <c r="W27" s="229"/>
      <c r="X27" s="229"/>
      <c r="Y27" s="229"/>
      <c r="Z27" s="229"/>
    </row>
    <row r="28" spans="1:26" ht="15" customHeight="1">
      <c r="A28" s="229"/>
      <c r="B28" s="251" t="s">
        <v>446</v>
      </c>
      <c r="C28" s="252" t="s">
        <v>402</v>
      </c>
      <c r="D28" s="244" t="s">
        <v>448</v>
      </c>
      <c r="E28" s="244">
        <v>10</v>
      </c>
      <c r="F28" s="240">
        <v>31.95</v>
      </c>
      <c r="G28" s="240">
        <v>3.2</v>
      </c>
      <c r="H28" s="707"/>
      <c r="I28" s="229"/>
      <c r="J28" s="229"/>
      <c r="K28" s="229"/>
      <c r="L28" s="229"/>
      <c r="M28" s="229"/>
      <c r="N28" s="229"/>
      <c r="O28" s="229"/>
      <c r="P28" s="229"/>
      <c r="Q28" s="229"/>
      <c r="R28" s="229"/>
      <c r="S28" s="229"/>
      <c r="T28" s="229"/>
      <c r="U28" s="229"/>
      <c r="V28" s="229"/>
      <c r="W28" s="229"/>
      <c r="X28" s="229"/>
      <c r="Y28" s="229"/>
      <c r="Z28" s="229"/>
    </row>
    <row r="29" spans="1:26" ht="15" customHeight="1">
      <c r="A29" s="229"/>
      <c r="B29" s="251" t="s">
        <v>406</v>
      </c>
      <c r="C29" s="252" t="s">
        <v>402</v>
      </c>
      <c r="D29" s="244" t="s">
        <v>407</v>
      </c>
      <c r="E29" s="244">
        <v>10</v>
      </c>
      <c r="F29" s="240">
        <v>31.95</v>
      </c>
      <c r="G29" s="240">
        <v>3.2</v>
      </c>
      <c r="H29" s="707"/>
      <c r="I29" s="229"/>
      <c r="J29" s="229"/>
      <c r="K29" s="229"/>
      <c r="L29" s="229"/>
      <c r="M29" s="229"/>
      <c r="N29" s="229"/>
      <c r="O29" s="229"/>
      <c r="P29" s="229"/>
      <c r="Q29" s="229"/>
      <c r="R29" s="229"/>
      <c r="S29" s="229"/>
      <c r="T29" s="229"/>
      <c r="U29" s="229"/>
      <c r="V29" s="229"/>
      <c r="W29" s="229"/>
      <c r="X29" s="229"/>
      <c r="Y29" s="229"/>
      <c r="Z29" s="229"/>
    </row>
    <row r="30" spans="1:26" ht="15" customHeight="1">
      <c r="A30" s="229"/>
      <c r="B30" s="251" t="s">
        <v>406</v>
      </c>
      <c r="C30" s="252" t="s">
        <v>402</v>
      </c>
      <c r="D30" s="244" t="s">
        <v>408</v>
      </c>
      <c r="E30" s="244">
        <v>10</v>
      </c>
      <c r="F30" s="240">
        <v>31.95</v>
      </c>
      <c r="G30" s="240">
        <v>3.2</v>
      </c>
      <c r="H30" s="708"/>
      <c r="I30" s="229"/>
      <c r="J30" s="229"/>
      <c r="K30" s="229"/>
      <c r="L30" s="229"/>
      <c r="M30" s="229"/>
      <c r="N30" s="229"/>
      <c r="O30" s="229"/>
      <c r="P30" s="229"/>
      <c r="Q30" s="229"/>
      <c r="R30" s="229"/>
      <c r="S30" s="229"/>
      <c r="T30" s="229"/>
      <c r="U30" s="229"/>
      <c r="V30" s="229"/>
      <c r="W30" s="229"/>
      <c r="X30" s="229"/>
      <c r="Y30" s="229"/>
      <c r="Z30" s="229"/>
    </row>
    <row r="31" spans="1:26" ht="15" customHeight="1">
      <c r="A31" s="229"/>
      <c r="B31" s="251" t="s">
        <v>446</v>
      </c>
      <c r="C31" s="252" t="s">
        <v>409</v>
      </c>
      <c r="D31" s="244" t="s">
        <v>410</v>
      </c>
      <c r="E31" s="252">
        <v>6</v>
      </c>
      <c r="F31" s="253">
        <v>10.95</v>
      </c>
      <c r="G31" s="240">
        <v>1.83</v>
      </c>
      <c r="H31" s="706">
        <v>1.7</v>
      </c>
      <c r="I31" s="229"/>
      <c r="J31" s="229"/>
      <c r="K31" s="229"/>
      <c r="L31" s="229"/>
      <c r="M31" s="229"/>
      <c r="N31" s="229"/>
      <c r="O31" s="229"/>
      <c r="P31" s="229"/>
      <c r="Q31" s="229"/>
      <c r="R31" s="229"/>
      <c r="S31" s="229"/>
      <c r="T31" s="229"/>
      <c r="U31" s="229"/>
      <c r="V31" s="229"/>
      <c r="W31" s="229"/>
      <c r="X31" s="229"/>
      <c r="Y31" s="229"/>
      <c r="Z31" s="229"/>
    </row>
    <row r="32" spans="1:26" ht="15" customHeight="1">
      <c r="A32" s="229"/>
      <c r="B32" s="251" t="s">
        <v>446</v>
      </c>
      <c r="C32" s="252" t="s">
        <v>409</v>
      </c>
      <c r="D32" s="244"/>
      <c r="E32" s="252">
        <v>12</v>
      </c>
      <c r="F32" s="253">
        <v>19.95</v>
      </c>
      <c r="G32" s="240">
        <v>1.66</v>
      </c>
      <c r="H32" s="707"/>
      <c r="I32" s="229"/>
      <c r="J32" s="229"/>
      <c r="K32" s="229"/>
      <c r="L32" s="229"/>
      <c r="M32" s="229"/>
      <c r="N32" s="229"/>
      <c r="O32" s="229"/>
      <c r="P32" s="229"/>
      <c r="Q32" s="229"/>
      <c r="R32" s="229"/>
      <c r="S32" s="229"/>
      <c r="T32" s="229"/>
      <c r="U32" s="229"/>
      <c r="V32" s="229"/>
      <c r="W32" s="229"/>
      <c r="X32" s="229"/>
      <c r="Y32" s="229"/>
      <c r="Z32" s="229"/>
    </row>
    <row r="33" spans="1:26" ht="15" customHeight="1">
      <c r="A33" s="229"/>
      <c r="B33" s="251" t="s">
        <v>446</v>
      </c>
      <c r="C33" s="252" t="s">
        <v>409</v>
      </c>
      <c r="D33" s="244"/>
      <c r="E33" s="252">
        <v>18</v>
      </c>
      <c r="F33" s="253">
        <v>28.95</v>
      </c>
      <c r="G33" s="240">
        <v>1.61</v>
      </c>
      <c r="H33" s="707"/>
      <c r="I33" s="229"/>
      <c r="J33" s="229"/>
      <c r="K33" s="229"/>
      <c r="L33" s="229"/>
      <c r="M33" s="229"/>
      <c r="N33" s="229"/>
      <c r="O33" s="229"/>
      <c r="P33" s="229"/>
      <c r="Q33" s="229"/>
      <c r="R33" s="229"/>
      <c r="S33" s="229"/>
      <c r="T33" s="229"/>
      <c r="U33" s="229"/>
      <c r="V33" s="229"/>
      <c r="W33" s="229"/>
      <c r="X33" s="229"/>
      <c r="Y33" s="229"/>
      <c r="Z33" s="229"/>
    </row>
    <row r="34" spans="1:26" ht="15" customHeight="1">
      <c r="A34" s="229"/>
      <c r="B34" s="251" t="s">
        <v>446</v>
      </c>
      <c r="C34" s="252" t="s">
        <v>409</v>
      </c>
      <c r="D34" s="244" t="s">
        <v>411</v>
      </c>
      <c r="E34" s="244">
        <v>6</v>
      </c>
      <c r="F34" s="240">
        <v>10.95</v>
      </c>
      <c r="G34" s="240">
        <v>1.83</v>
      </c>
      <c r="H34" s="707"/>
      <c r="I34" s="229"/>
      <c r="J34" s="229"/>
      <c r="K34" s="229"/>
      <c r="L34" s="229"/>
      <c r="M34" s="229"/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  <c r="Y34" s="229"/>
      <c r="Z34" s="229"/>
    </row>
    <row r="35" spans="1:26" ht="15" customHeight="1">
      <c r="A35" s="229"/>
      <c r="B35" s="251" t="s">
        <v>446</v>
      </c>
      <c r="C35" s="252" t="s">
        <v>409</v>
      </c>
      <c r="D35" s="244"/>
      <c r="E35" s="244">
        <v>12</v>
      </c>
      <c r="F35" s="240">
        <v>19.95</v>
      </c>
      <c r="G35" s="240">
        <v>1.66</v>
      </c>
      <c r="H35" s="707"/>
      <c r="I35" s="229"/>
      <c r="J35" s="229"/>
      <c r="K35" s="229"/>
      <c r="L35" s="229"/>
      <c r="M35" s="229"/>
      <c r="N35" s="229"/>
      <c r="O35" s="229"/>
      <c r="P35" s="229"/>
      <c r="Q35" s="229"/>
      <c r="R35" s="229"/>
      <c r="S35" s="229"/>
      <c r="T35" s="229"/>
      <c r="U35" s="229"/>
      <c r="V35" s="229"/>
      <c r="W35" s="229"/>
      <c r="X35" s="229"/>
      <c r="Y35" s="229"/>
      <c r="Z35" s="229"/>
    </row>
    <row r="36" spans="1:26" ht="15" customHeight="1">
      <c r="A36" s="229"/>
      <c r="B36" s="251" t="s">
        <v>446</v>
      </c>
      <c r="C36" s="252" t="s">
        <v>409</v>
      </c>
      <c r="D36" s="244"/>
      <c r="E36" s="244">
        <v>18</v>
      </c>
      <c r="F36" s="240">
        <v>28.95</v>
      </c>
      <c r="G36" s="240">
        <v>1.61</v>
      </c>
      <c r="H36" s="707"/>
      <c r="I36" s="229"/>
      <c r="J36" s="229"/>
      <c r="K36" s="229"/>
      <c r="L36" s="229"/>
      <c r="M36" s="229"/>
      <c r="N36" s="229"/>
      <c r="O36" s="229"/>
      <c r="P36" s="229"/>
      <c r="Q36" s="229"/>
      <c r="R36" s="229"/>
      <c r="S36" s="229"/>
      <c r="T36" s="229"/>
      <c r="U36" s="229"/>
      <c r="V36" s="229"/>
      <c r="W36" s="229"/>
      <c r="X36" s="229"/>
      <c r="Y36" s="229"/>
      <c r="Z36" s="229"/>
    </row>
    <row r="37" spans="1:26" ht="15" customHeight="1">
      <c r="A37" s="229"/>
      <c r="B37" s="251" t="s">
        <v>446</v>
      </c>
      <c r="C37" s="252" t="s">
        <v>409</v>
      </c>
      <c r="D37" s="244" t="s">
        <v>412</v>
      </c>
      <c r="E37" s="244">
        <v>6</v>
      </c>
      <c r="F37" s="240">
        <v>10.95</v>
      </c>
      <c r="G37" s="240">
        <v>1.83</v>
      </c>
      <c r="H37" s="707"/>
      <c r="I37" s="229"/>
      <c r="J37" s="229"/>
      <c r="K37" s="229"/>
      <c r="L37" s="229"/>
      <c r="M37" s="229"/>
      <c r="N37" s="229"/>
      <c r="O37" s="229"/>
      <c r="P37" s="229"/>
      <c r="Q37" s="229"/>
      <c r="R37" s="229"/>
      <c r="S37" s="229"/>
      <c r="T37" s="229"/>
      <c r="U37" s="229"/>
      <c r="V37" s="229"/>
      <c r="W37" s="229"/>
      <c r="X37" s="229"/>
      <c r="Y37" s="229"/>
      <c r="Z37" s="229"/>
    </row>
    <row r="38" spans="1:26" ht="15" customHeight="1">
      <c r="A38" s="229"/>
      <c r="B38" s="251" t="s">
        <v>446</v>
      </c>
      <c r="C38" s="252" t="s">
        <v>409</v>
      </c>
      <c r="D38" s="244"/>
      <c r="E38" s="244">
        <v>12</v>
      </c>
      <c r="F38" s="240">
        <v>19.95</v>
      </c>
      <c r="G38" s="240">
        <v>1.66</v>
      </c>
      <c r="H38" s="707"/>
      <c r="I38" s="229"/>
      <c r="J38" s="229"/>
      <c r="K38" s="229"/>
      <c r="L38" s="229"/>
      <c r="M38" s="229"/>
      <c r="N38" s="229"/>
      <c r="O38" s="229"/>
      <c r="P38" s="229"/>
      <c r="Q38" s="229"/>
      <c r="R38" s="229"/>
      <c r="S38" s="229"/>
      <c r="T38" s="229"/>
      <c r="U38" s="229"/>
      <c r="V38" s="229"/>
      <c r="W38" s="229"/>
      <c r="X38" s="229"/>
      <c r="Y38" s="229"/>
      <c r="Z38" s="229"/>
    </row>
    <row r="39" spans="1:26" ht="15" customHeight="1">
      <c r="A39" s="229"/>
      <c r="B39" s="251" t="s">
        <v>446</v>
      </c>
      <c r="C39" s="252" t="s">
        <v>409</v>
      </c>
      <c r="D39" s="244"/>
      <c r="E39" s="244">
        <v>18</v>
      </c>
      <c r="F39" s="240">
        <v>28.95</v>
      </c>
      <c r="G39" s="240">
        <v>1.61</v>
      </c>
      <c r="H39" s="707"/>
      <c r="I39" s="229"/>
      <c r="J39" s="229"/>
      <c r="K39" s="229"/>
      <c r="L39" s="229"/>
      <c r="M39" s="229"/>
      <c r="N39" s="229"/>
      <c r="O39" s="229"/>
      <c r="P39" s="229"/>
      <c r="Q39" s="229"/>
      <c r="R39" s="229"/>
      <c r="S39" s="229"/>
      <c r="T39" s="229"/>
      <c r="U39" s="229"/>
      <c r="V39" s="229"/>
      <c r="W39" s="229"/>
      <c r="X39" s="229"/>
      <c r="Y39" s="229"/>
      <c r="Z39" s="229"/>
    </row>
    <row r="40" spans="1:26" ht="15" customHeight="1">
      <c r="A40" s="229"/>
      <c r="B40" s="251" t="s">
        <v>446</v>
      </c>
      <c r="C40" s="252" t="s">
        <v>409</v>
      </c>
      <c r="D40" s="244" t="s">
        <v>449</v>
      </c>
      <c r="E40" s="244">
        <v>6</v>
      </c>
      <c r="F40" s="240">
        <v>10.95</v>
      </c>
      <c r="G40" s="240">
        <v>1.83</v>
      </c>
      <c r="H40" s="707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29"/>
      <c r="T40" s="229"/>
      <c r="U40" s="229"/>
      <c r="V40" s="229"/>
      <c r="W40" s="229"/>
      <c r="X40" s="229"/>
      <c r="Y40" s="229"/>
      <c r="Z40" s="229"/>
    </row>
    <row r="41" spans="1:26" ht="15" customHeight="1">
      <c r="A41" s="229"/>
      <c r="B41" s="251" t="s">
        <v>446</v>
      </c>
      <c r="C41" s="252" t="s">
        <v>409</v>
      </c>
      <c r="D41" s="244"/>
      <c r="E41" s="244">
        <v>12</v>
      </c>
      <c r="F41" s="240">
        <v>19.95</v>
      </c>
      <c r="G41" s="240">
        <v>1.66</v>
      </c>
      <c r="H41" s="707"/>
      <c r="I41" s="229"/>
      <c r="J41" s="229"/>
      <c r="K41" s="229"/>
      <c r="L41" s="229"/>
      <c r="M41" s="229"/>
      <c r="N41" s="229"/>
      <c r="O41" s="229"/>
      <c r="P41" s="229"/>
      <c r="Q41" s="229"/>
      <c r="R41" s="229"/>
      <c r="S41" s="229"/>
      <c r="T41" s="229"/>
      <c r="U41" s="229"/>
      <c r="V41" s="229"/>
      <c r="W41" s="229"/>
      <c r="X41" s="229"/>
      <c r="Y41" s="229"/>
      <c r="Z41" s="229"/>
    </row>
    <row r="42" spans="1:26" ht="15" customHeight="1">
      <c r="A42" s="229"/>
      <c r="B42" s="251" t="s">
        <v>446</v>
      </c>
      <c r="C42" s="252" t="s">
        <v>409</v>
      </c>
      <c r="D42" s="244"/>
      <c r="E42" s="244">
        <v>18</v>
      </c>
      <c r="F42" s="240">
        <v>28.95</v>
      </c>
      <c r="G42" s="240">
        <v>1.61</v>
      </c>
      <c r="H42" s="707"/>
      <c r="I42" s="229"/>
      <c r="J42" s="229"/>
      <c r="K42" s="229"/>
      <c r="L42" s="229"/>
      <c r="M42" s="229"/>
      <c r="N42" s="229"/>
      <c r="O42" s="229"/>
      <c r="P42" s="229"/>
      <c r="Q42" s="229"/>
      <c r="R42" s="229"/>
      <c r="S42" s="229"/>
      <c r="T42" s="229"/>
      <c r="U42" s="229"/>
      <c r="V42" s="229"/>
      <c r="W42" s="229"/>
      <c r="X42" s="229"/>
      <c r="Y42" s="229"/>
      <c r="Z42" s="229"/>
    </row>
    <row r="43" spans="1:26" ht="15" customHeight="1">
      <c r="A43" s="229"/>
      <c r="B43" s="251" t="s">
        <v>446</v>
      </c>
      <c r="C43" s="252" t="s">
        <v>409</v>
      </c>
      <c r="D43" s="244" t="s">
        <v>450</v>
      </c>
      <c r="E43" s="244">
        <v>6</v>
      </c>
      <c r="F43" s="240">
        <v>10.95</v>
      </c>
      <c r="G43" s="240">
        <v>1.83</v>
      </c>
      <c r="H43" s="707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29"/>
      <c r="T43" s="229"/>
      <c r="U43" s="229"/>
      <c r="V43" s="229"/>
      <c r="W43" s="229"/>
      <c r="X43" s="229"/>
      <c r="Y43" s="229"/>
      <c r="Z43" s="229"/>
    </row>
    <row r="44" spans="1:26" ht="15" customHeight="1">
      <c r="A44" s="229"/>
      <c r="B44" s="251" t="s">
        <v>446</v>
      </c>
      <c r="C44" s="252" t="s">
        <v>409</v>
      </c>
      <c r="D44" s="244"/>
      <c r="E44" s="244">
        <v>12</v>
      </c>
      <c r="F44" s="240">
        <v>19.95</v>
      </c>
      <c r="G44" s="240">
        <v>1.66</v>
      </c>
      <c r="H44" s="707"/>
      <c r="I44" s="229"/>
      <c r="J44" s="229"/>
      <c r="K44" s="229"/>
      <c r="L44" s="229"/>
      <c r="M44" s="229"/>
      <c r="N44" s="229"/>
      <c r="O44" s="229"/>
      <c r="P44" s="229"/>
      <c r="Q44" s="229"/>
      <c r="R44" s="229"/>
      <c r="S44" s="229"/>
      <c r="T44" s="229"/>
      <c r="U44" s="229"/>
      <c r="V44" s="229"/>
      <c r="W44" s="229"/>
      <c r="X44" s="229"/>
      <c r="Y44" s="229"/>
      <c r="Z44" s="229"/>
    </row>
    <row r="45" spans="1:26" ht="15" customHeight="1">
      <c r="A45" s="229"/>
      <c r="B45" s="251" t="s">
        <v>446</v>
      </c>
      <c r="C45" s="252" t="s">
        <v>409</v>
      </c>
      <c r="D45" s="244"/>
      <c r="E45" s="244">
        <v>18</v>
      </c>
      <c r="F45" s="240">
        <v>28.95</v>
      </c>
      <c r="G45" s="240">
        <v>1.61</v>
      </c>
      <c r="H45" s="707"/>
      <c r="I45" s="229"/>
      <c r="J45" s="229"/>
      <c r="K45" s="229"/>
      <c r="L45" s="229"/>
      <c r="M45" s="229"/>
      <c r="N45" s="229"/>
      <c r="O45" s="229"/>
      <c r="P45" s="229"/>
      <c r="Q45" s="229"/>
      <c r="R45" s="229"/>
      <c r="S45" s="229"/>
      <c r="T45" s="229"/>
      <c r="U45" s="229"/>
      <c r="V45" s="229"/>
      <c r="W45" s="229"/>
      <c r="X45" s="229"/>
      <c r="Y45" s="229"/>
      <c r="Z45" s="229"/>
    </row>
    <row r="46" spans="1:26" ht="15" customHeight="1">
      <c r="A46" s="229"/>
      <c r="B46" s="251" t="s">
        <v>446</v>
      </c>
      <c r="C46" s="252" t="s">
        <v>409</v>
      </c>
      <c r="D46" s="244" t="s">
        <v>413</v>
      </c>
      <c r="E46" s="244">
        <v>6</v>
      </c>
      <c r="F46" s="240">
        <v>10.95</v>
      </c>
      <c r="G46" s="240">
        <v>1.83</v>
      </c>
      <c r="H46" s="707"/>
      <c r="I46" s="229"/>
      <c r="J46" s="229"/>
      <c r="K46" s="229"/>
      <c r="L46" s="229"/>
      <c r="M46" s="229"/>
      <c r="N46" s="229"/>
      <c r="O46" s="229"/>
      <c r="P46" s="229"/>
      <c r="Q46" s="229"/>
      <c r="R46" s="229"/>
      <c r="S46" s="229"/>
      <c r="T46" s="229"/>
      <c r="U46" s="229"/>
      <c r="V46" s="229"/>
      <c r="W46" s="229"/>
      <c r="X46" s="229"/>
      <c r="Y46" s="229"/>
      <c r="Z46" s="229"/>
    </row>
    <row r="47" spans="1:26" ht="15" customHeight="1">
      <c r="A47" s="229"/>
      <c r="B47" s="251" t="s">
        <v>446</v>
      </c>
      <c r="C47" s="252" t="s">
        <v>409</v>
      </c>
      <c r="D47" s="244"/>
      <c r="E47" s="244">
        <v>12</v>
      </c>
      <c r="F47" s="240">
        <v>19.95</v>
      </c>
      <c r="G47" s="240">
        <v>1.66</v>
      </c>
      <c r="H47" s="707"/>
      <c r="I47" s="229"/>
      <c r="J47" s="229"/>
      <c r="K47" s="229"/>
      <c r="L47" s="229"/>
      <c r="M47" s="229"/>
      <c r="N47" s="229"/>
      <c r="O47" s="229"/>
      <c r="P47" s="229"/>
      <c r="Q47" s="229"/>
      <c r="R47" s="229"/>
      <c r="S47" s="229"/>
      <c r="T47" s="229"/>
      <c r="U47" s="229"/>
      <c r="V47" s="229"/>
      <c r="W47" s="229"/>
      <c r="X47" s="229"/>
      <c r="Y47" s="229"/>
      <c r="Z47" s="229"/>
    </row>
    <row r="48" spans="1:26" ht="15" customHeight="1">
      <c r="A48" s="229"/>
      <c r="B48" s="251" t="s">
        <v>446</v>
      </c>
      <c r="C48" s="252" t="s">
        <v>409</v>
      </c>
      <c r="D48" s="244"/>
      <c r="E48" s="244">
        <v>18</v>
      </c>
      <c r="F48" s="240">
        <v>28.95</v>
      </c>
      <c r="G48" s="240">
        <v>1.61</v>
      </c>
      <c r="H48" s="707"/>
      <c r="I48" s="229"/>
      <c r="J48" s="229"/>
      <c r="K48" s="229"/>
      <c r="L48" s="229"/>
      <c r="M48" s="229"/>
      <c r="N48" s="229"/>
      <c r="O48" s="229"/>
      <c r="P48" s="229"/>
      <c r="Q48" s="229"/>
      <c r="R48" s="229"/>
      <c r="S48" s="229"/>
      <c r="T48" s="229"/>
      <c r="U48" s="229"/>
      <c r="V48" s="229"/>
      <c r="W48" s="229"/>
      <c r="X48" s="229"/>
      <c r="Y48" s="229"/>
      <c r="Z48" s="229"/>
    </row>
    <row r="49" spans="1:26" ht="15" customHeight="1">
      <c r="A49" s="229"/>
      <c r="B49" s="251" t="s">
        <v>446</v>
      </c>
      <c r="C49" s="252" t="s">
        <v>409</v>
      </c>
      <c r="D49" s="244" t="s">
        <v>414</v>
      </c>
      <c r="E49" s="244">
        <v>6</v>
      </c>
      <c r="F49" s="240">
        <v>10.95</v>
      </c>
      <c r="G49" s="240">
        <v>1.83</v>
      </c>
      <c r="H49" s="707"/>
      <c r="I49" s="229"/>
      <c r="J49" s="229"/>
      <c r="K49" s="229"/>
      <c r="L49" s="229"/>
      <c r="M49" s="229"/>
      <c r="N49" s="229"/>
      <c r="O49" s="229"/>
      <c r="P49" s="229"/>
      <c r="Q49" s="229"/>
      <c r="R49" s="229"/>
      <c r="S49" s="229"/>
      <c r="T49" s="229"/>
      <c r="U49" s="229"/>
      <c r="V49" s="229"/>
      <c r="W49" s="229"/>
      <c r="X49" s="229"/>
      <c r="Y49" s="229"/>
      <c r="Z49" s="229"/>
    </row>
    <row r="50" spans="1:26" ht="15" customHeight="1">
      <c r="A50" s="229"/>
      <c r="B50" s="251" t="s">
        <v>446</v>
      </c>
      <c r="C50" s="252" t="s">
        <v>409</v>
      </c>
      <c r="D50" s="244"/>
      <c r="E50" s="244">
        <v>12</v>
      </c>
      <c r="F50" s="240">
        <v>19.95</v>
      </c>
      <c r="G50" s="240">
        <v>1.66</v>
      </c>
      <c r="H50" s="707"/>
      <c r="I50" s="229"/>
      <c r="J50" s="229"/>
      <c r="K50" s="229"/>
      <c r="L50" s="229"/>
      <c r="M50" s="229"/>
      <c r="N50" s="229"/>
      <c r="O50" s="229"/>
      <c r="P50" s="229"/>
      <c r="Q50" s="229"/>
      <c r="R50" s="229"/>
      <c r="S50" s="229"/>
      <c r="T50" s="229"/>
      <c r="U50" s="229"/>
      <c r="V50" s="229"/>
      <c r="W50" s="229"/>
      <c r="X50" s="229"/>
      <c r="Y50" s="229"/>
      <c r="Z50" s="229"/>
    </row>
    <row r="51" spans="1:26" ht="15" customHeight="1">
      <c r="A51" s="229"/>
      <c r="B51" s="251" t="s">
        <v>446</v>
      </c>
      <c r="C51" s="252" t="s">
        <v>409</v>
      </c>
      <c r="D51" s="244"/>
      <c r="E51" s="244">
        <v>18</v>
      </c>
      <c r="F51" s="240">
        <v>28.95</v>
      </c>
      <c r="G51" s="240">
        <v>1.61</v>
      </c>
      <c r="H51" s="707"/>
      <c r="I51" s="229"/>
      <c r="J51" s="229"/>
      <c r="K51" s="229"/>
      <c r="L51" s="229"/>
      <c r="M51" s="229"/>
      <c r="N51" s="229"/>
      <c r="O51" s="229"/>
      <c r="P51" s="229"/>
      <c r="Q51" s="229"/>
      <c r="R51" s="229"/>
      <c r="S51" s="229"/>
      <c r="T51" s="229"/>
      <c r="U51" s="229"/>
      <c r="V51" s="229"/>
      <c r="W51" s="229"/>
      <c r="X51" s="229"/>
      <c r="Y51" s="229"/>
      <c r="Z51" s="229"/>
    </row>
    <row r="52" spans="1:26" ht="15" customHeight="1">
      <c r="A52" s="229"/>
      <c r="B52" s="251" t="s">
        <v>446</v>
      </c>
      <c r="C52" s="252" t="s">
        <v>409</v>
      </c>
      <c r="D52" s="244" t="s">
        <v>451</v>
      </c>
      <c r="E52" s="244">
        <v>6</v>
      </c>
      <c r="F52" s="240">
        <v>10.95</v>
      </c>
      <c r="G52" s="240">
        <v>1.83</v>
      </c>
      <c r="H52" s="707"/>
      <c r="I52" s="229"/>
      <c r="J52" s="229"/>
      <c r="K52" s="229"/>
      <c r="L52" s="229"/>
      <c r="M52" s="229"/>
      <c r="N52" s="229"/>
      <c r="O52" s="229"/>
      <c r="P52" s="229"/>
      <c r="Q52" s="229"/>
      <c r="R52" s="229"/>
      <c r="S52" s="229"/>
      <c r="T52" s="229"/>
      <c r="U52" s="229"/>
      <c r="V52" s="229"/>
      <c r="W52" s="229"/>
      <c r="X52" s="229"/>
      <c r="Y52" s="229"/>
      <c r="Z52" s="229"/>
    </row>
    <row r="53" spans="1:26" ht="15" customHeight="1">
      <c r="A53" s="229"/>
      <c r="B53" s="251" t="s">
        <v>446</v>
      </c>
      <c r="C53" s="252" t="s">
        <v>409</v>
      </c>
      <c r="D53" s="244"/>
      <c r="E53" s="244">
        <v>12</v>
      </c>
      <c r="F53" s="240">
        <v>19.95</v>
      </c>
      <c r="G53" s="240">
        <v>1.66</v>
      </c>
      <c r="H53" s="707"/>
      <c r="I53" s="229"/>
      <c r="J53" s="229"/>
      <c r="K53" s="229"/>
      <c r="L53" s="229"/>
      <c r="M53" s="229"/>
      <c r="N53" s="229"/>
      <c r="O53" s="229"/>
      <c r="P53" s="229"/>
      <c r="Q53" s="229"/>
      <c r="R53" s="229"/>
      <c r="S53" s="229"/>
      <c r="T53" s="229"/>
      <c r="U53" s="229"/>
      <c r="V53" s="229"/>
      <c r="W53" s="229"/>
      <c r="X53" s="229"/>
      <c r="Y53" s="229"/>
      <c r="Z53" s="229"/>
    </row>
    <row r="54" spans="1:26" ht="15" customHeight="1">
      <c r="A54" s="229"/>
      <c r="B54" s="251" t="s">
        <v>446</v>
      </c>
      <c r="C54" s="252" t="s">
        <v>409</v>
      </c>
      <c r="D54" s="244"/>
      <c r="E54" s="244">
        <v>18</v>
      </c>
      <c r="F54" s="240">
        <v>28.95</v>
      </c>
      <c r="G54" s="240">
        <v>1.61</v>
      </c>
      <c r="H54" s="707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</row>
    <row r="55" spans="1:26" ht="15" customHeight="1">
      <c r="A55" s="229"/>
      <c r="B55" s="251" t="s">
        <v>446</v>
      </c>
      <c r="C55" s="252" t="s">
        <v>409</v>
      </c>
      <c r="D55" s="244" t="s">
        <v>452</v>
      </c>
      <c r="E55" s="244">
        <v>6</v>
      </c>
      <c r="F55" s="240">
        <v>10.95</v>
      </c>
      <c r="G55" s="240">
        <v>1.83</v>
      </c>
      <c r="H55" s="707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</row>
    <row r="56" spans="1:26" ht="15" customHeight="1">
      <c r="A56" s="229"/>
      <c r="B56" s="251" t="s">
        <v>446</v>
      </c>
      <c r="C56" s="252" t="s">
        <v>409</v>
      </c>
      <c r="D56" s="244"/>
      <c r="E56" s="244">
        <v>12</v>
      </c>
      <c r="F56" s="240">
        <v>19.95</v>
      </c>
      <c r="G56" s="240">
        <v>1.66</v>
      </c>
      <c r="H56" s="707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</row>
    <row r="57" spans="1:26" ht="15" customHeight="1">
      <c r="A57" s="229"/>
      <c r="B57" s="251" t="s">
        <v>446</v>
      </c>
      <c r="C57" s="252" t="s">
        <v>409</v>
      </c>
      <c r="D57" s="244"/>
      <c r="E57" s="244">
        <v>18</v>
      </c>
      <c r="F57" s="240">
        <v>28.95</v>
      </c>
      <c r="G57" s="240">
        <v>1.61</v>
      </c>
      <c r="H57" s="707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</row>
    <row r="58" spans="1:26" ht="15" customHeight="1">
      <c r="A58" s="229"/>
      <c r="B58" s="251" t="s">
        <v>446</v>
      </c>
      <c r="C58" s="252" t="s">
        <v>409</v>
      </c>
      <c r="D58" s="244" t="s">
        <v>415</v>
      </c>
      <c r="E58" s="244">
        <v>6</v>
      </c>
      <c r="F58" s="240">
        <v>10.95</v>
      </c>
      <c r="G58" s="240">
        <v>1.83</v>
      </c>
      <c r="H58" s="707"/>
      <c r="I58" s="229"/>
      <c r="J58" s="229"/>
      <c r="K58" s="229"/>
      <c r="L58" s="229"/>
      <c r="M58" s="229"/>
      <c r="N58" s="229"/>
      <c r="O58" s="229"/>
      <c r="P58" s="229"/>
      <c r="Q58" s="229"/>
      <c r="R58" s="229"/>
      <c r="S58" s="229"/>
      <c r="T58" s="229"/>
      <c r="U58" s="229"/>
      <c r="V58" s="229"/>
      <c r="W58" s="229"/>
      <c r="X58" s="229"/>
      <c r="Y58" s="229"/>
      <c r="Z58" s="229"/>
    </row>
    <row r="59" spans="1:26" ht="15" customHeight="1">
      <c r="A59" s="229"/>
      <c r="B59" s="251" t="s">
        <v>446</v>
      </c>
      <c r="C59" s="252" t="s">
        <v>409</v>
      </c>
      <c r="D59" s="244"/>
      <c r="E59" s="244">
        <v>12</v>
      </c>
      <c r="F59" s="240">
        <v>19.95</v>
      </c>
      <c r="G59" s="240">
        <v>1.66</v>
      </c>
      <c r="H59" s="707"/>
      <c r="I59" s="229"/>
      <c r="J59" s="229"/>
      <c r="K59" s="229"/>
      <c r="L59" s="229"/>
      <c r="M59" s="229"/>
      <c r="N59" s="229"/>
      <c r="O59" s="229"/>
      <c r="P59" s="229"/>
      <c r="Q59" s="229"/>
      <c r="R59" s="229"/>
      <c r="S59" s="229"/>
      <c r="T59" s="229"/>
      <c r="U59" s="229"/>
      <c r="V59" s="229"/>
      <c r="W59" s="229"/>
      <c r="X59" s="229"/>
      <c r="Y59" s="229"/>
      <c r="Z59" s="229"/>
    </row>
    <row r="60" spans="1:26" ht="15" customHeight="1">
      <c r="A60" s="229"/>
      <c r="B60" s="251" t="s">
        <v>446</v>
      </c>
      <c r="C60" s="252" t="s">
        <v>409</v>
      </c>
      <c r="D60" s="244"/>
      <c r="E60" s="244">
        <v>18</v>
      </c>
      <c r="F60" s="240">
        <v>28.95</v>
      </c>
      <c r="G60" s="240">
        <v>1.61</v>
      </c>
      <c r="H60" s="708"/>
      <c r="I60" s="229"/>
      <c r="J60" s="229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229"/>
      <c r="V60" s="229"/>
      <c r="W60" s="229"/>
      <c r="X60" s="229"/>
      <c r="Y60" s="229"/>
      <c r="Z60" s="229"/>
    </row>
    <row r="61" spans="1:26" ht="15" customHeight="1">
      <c r="A61" s="229"/>
      <c r="B61" s="251" t="s">
        <v>446</v>
      </c>
      <c r="C61" s="252" t="s">
        <v>416</v>
      </c>
      <c r="D61" s="244" t="s">
        <v>453</v>
      </c>
      <c r="E61" s="252">
        <v>6</v>
      </c>
      <c r="F61" s="253">
        <v>9.9499999999999993</v>
      </c>
      <c r="G61" s="240">
        <v>1.66</v>
      </c>
      <c r="H61" s="706">
        <v>1.6</v>
      </c>
      <c r="I61" s="229"/>
      <c r="J61" s="229"/>
      <c r="K61" s="229"/>
      <c r="L61" s="229"/>
      <c r="M61" s="229"/>
      <c r="N61" s="229"/>
      <c r="O61" s="229"/>
      <c r="P61" s="229"/>
      <c r="Q61" s="229"/>
      <c r="R61" s="229"/>
      <c r="S61" s="229"/>
      <c r="T61" s="229"/>
      <c r="U61" s="229"/>
      <c r="V61" s="229"/>
      <c r="W61" s="229"/>
      <c r="X61" s="229"/>
      <c r="Y61" s="229"/>
      <c r="Z61" s="229"/>
    </row>
    <row r="62" spans="1:26" ht="15" customHeight="1">
      <c r="A62" s="229"/>
      <c r="B62" s="251" t="s">
        <v>446</v>
      </c>
      <c r="C62" s="252" t="s">
        <v>416</v>
      </c>
      <c r="D62" s="244"/>
      <c r="E62" s="252">
        <v>12</v>
      </c>
      <c r="F62" s="253">
        <v>18.95</v>
      </c>
      <c r="G62" s="240">
        <v>1.58</v>
      </c>
      <c r="H62" s="707"/>
      <c r="I62" s="229"/>
      <c r="J62" s="229"/>
      <c r="K62" s="229"/>
      <c r="L62" s="229"/>
      <c r="M62" s="229"/>
      <c r="N62" s="229"/>
      <c r="O62" s="229"/>
      <c r="P62" s="229"/>
      <c r="Q62" s="229"/>
      <c r="R62" s="229"/>
      <c r="S62" s="229"/>
      <c r="T62" s="229"/>
      <c r="U62" s="229"/>
      <c r="V62" s="229"/>
      <c r="W62" s="229"/>
      <c r="X62" s="229"/>
      <c r="Y62" s="229"/>
      <c r="Z62" s="229"/>
    </row>
    <row r="63" spans="1:26" ht="15" customHeight="1">
      <c r="A63" s="229"/>
      <c r="B63" s="251" t="s">
        <v>446</v>
      </c>
      <c r="C63" s="252" t="s">
        <v>416</v>
      </c>
      <c r="D63" s="244"/>
      <c r="E63" s="252">
        <v>18</v>
      </c>
      <c r="F63" s="253">
        <v>27.95</v>
      </c>
      <c r="G63" s="240">
        <v>1.55</v>
      </c>
      <c r="H63" s="707"/>
      <c r="I63" s="229"/>
      <c r="J63" s="229"/>
      <c r="K63" s="229"/>
      <c r="L63" s="229"/>
      <c r="M63" s="229"/>
      <c r="N63" s="229"/>
      <c r="O63" s="229"/>
      <c r="P63" s="229"/>
      <c r="Q63" s="229"/>
      <c r="R63" s="229"/>
      <c r="S63" s="229"/>
      <c r="T63" s="229"/>
      <c r="U63" s="229"/>
      <c r="V63" s="229"/>
      <c r="W63" s="229"/>
      <c r="X63" s="229"/>
      <c r="Y63" s="229"/>
      <c r="Z63" s="229"/>
    </row>
    <row r="64" spans="1:26" ht="15" customHeight="1">
      <c r="A64" s="229"/>
      <c r="B64" s="251" t="s">
        <v>446</v>
      </c>
      <c r="C64" s="252" t="s">
        <v>416</v>
      </c>
      <c r="D64" s="244" t="s">
        <v>454</v>
      </c>
      <c r="E64" s="244">
        <v>6</v>
      </c>
      <c r="F64" s="240">
        <v>9.9499999999999993</v>
      </c>
      <c r="G64" s="240">
        <v>1.66</v>
      </c>
      <c r="H64" s="707"/>
      <c r="I64" s="229"/>
      <c r="J64" s="229"/>
      <c r="K64" s="229"/>
      <c r="L64" s="229"/>
      <c r="M64" s="229"/>
      <c r="N64" s="229"/>
      <c r="O64" s="229"/>
      <c r="P64" s="229"/>
      <c r="Q64" s="229"/>
      <c r="R64" s="229"/>
      <c r="S64" s="229"/>
      <c r="T64" s="229"/>
      <c r="U64" s="229"/>
      <c r="V64" s="229"/>
      <c r="W64" s="229"/>
      <c r="X64" s="229"/>
      <c r="Y64" s="229"/>
      <c r="Z64" s="229"/>
    </row>
    <row r="65" spans="1:26" ht="15" customHeight="1">
      <c r="A65" s="229"/>
      <c r="B65" s="251" t="s">
        <v>446</v>
      </c>
      <c r="C65" s="252" t="s">
        <v>416</v>
      </c>
      <c r="D65" s="244"/>
      <c r="E65" s="244">
        <v>12</v>
      </c>
      <c r="F65" s="240">
        <v>18.95</v>
      </c>
      <c r="G65" s="240">
        <v>1.58</v>
      </c>
      <c r="H65" s="707"/>
      <c r="I65" s="229"/>
      <c r="J65" s="229"/>
      <c r="K65" s="229"/>
      <c r="L65" s="229"/>
      <c r="M65" s="229"/>
      <c r="N65" s="229"/>
      <c r="O65" s="229"/>
      <c r="P65" s="229"/>
      <c r="Q65" s="229"/>
      <c r="R65" s="229"/>
      <c r="S65" s="229"/>
      <c r="T65" s="229"/>
      <c r="U65" s="229"/>
      <c r="V65" s="229"/>
      <c r="W65" s="229"/>
      <c r="X65" s="229"/>
      <c r="Y65" s="229"/>
      <c r="Z65" s="229"/>
    </row>
    <row r="66" spans="1:26" ht="15" customHeight="1">
      <c r="A66" s="229"/>
      <c r="B66" s="251" t="s">
        <v>446</v>
      </c>
      <c r="C66" s="252" t="s">
        <v>416</v>
      </c>
      <c r="D66" s="244"/>
      <c r="E66" s="244">
        <v>18</v>
      </c>
      <c r="F66" s="240">
        <v>27.95</v>
      </c>
      <c r="G66" s="240">
        <v>1.55</v>
      </c>
      <c r="H66" s="707"/>
      <c r="I66" s="229"/>
      <c r="J66" s="229"/>
      <c r="K66" s="229"/>
      <c r="L66" s="229"/>
      <c r="M66" s="229"/>
      <c r="N66" s="229"/>
      <c r="O66" s="229"/>
      <c r="P66" s="229"/>
      <c r="Q66" s="229"/>
      <c r="R66" s="229"/>
      <c r="S66" s="229"/>
      <c r="T66" s="229"/>
      <c r="U66" s="229"/>
      <c r="V66" s="229"/>
      <c r="W66" s="229"/>
      <c r="X66" s="229"/>
      <c r="Y66" s="229"/>
      <c r="Z66" s="229"/>
    </row>
    <row r="67" spans="1:26" ht="15" customHeight="1">
      <c r="A67" s="229"/>
      <c r="B67" s="251" t="s">
        <v>446</v>
      </c>
      <c r="C67" s="252" t="s">
        <v>416</v>
      </c>
      <c r="D67" s="244" t="s">
        <v>455</v>
      </c>
      <c r="E67" s="244">
        <v>6</v>
      </c>
      <c r="F67" s="240">
        <v>9.9499999999999993</v>
      </c>
      <c r="G67" s="240">
        <v>1.66</v>
      </c>
      <c r="H67" s="707"/>
      <c r="I67" s="229"/>
      <c r="J67" s="229"/>
      <c r="K67" s="229"/>
      <c r="L67" s="229"/>
      <c r="M67" s="229"/>
      <c r="N67" s="229"/>
      <c r="O67" s="229"/>
      <c r="P67" s="229"/>
      <c r="Q67" s="229"/>
      <c r="R67" s="229"/>
      <c r="S67" s="229"/>
      <c r="T67" s="229"/>
      <c r="U67" s="229"/>
      <c r="V67" s="229"/>
      <c r="W67" s="229"/>
      <c r="X67" s="229"/>
      <c r="Y67" s="229"/>
      <c r="Z67" s="229"/>
    </row>
    <row r="68" spans="1:26" ht="15" customHeight="1">
      <c r="A68" s="229"/>
      <c r="B68" s="251" t="s">
        <v>446</v>
      </c>
      <c r="C68" s="252" t="s">
        <v>416</v>
      </c>
      <c r="D68" s="244"/>
      <c r="E68" s="244">
        <v>12</v>
      </c>
      <c r="F68" s="240">
        <v>18.95</v>
      </c>
      <c r="G68" s="240">
        <v>1.58</v>
      </c>
      <c r="H68" s="707"/>
      <c r="I68" s="229"/>
      <c r="J68" s="229"/>
      <c r="K68" s="229"/>
      <c r="L68" s="229"/>
      <c r="M68" s="229"/>
      <c r="N68" s="229"/>
      <c r="O68" s="229"/>
      <c r="P68" s="229"/>
      <c r="Q68" s="229"/>
      <c r="R68" s="229"/>
      <c r="S68" s="229"/>
      <c r="T68" s="229"/>
      <c r="U68" s="229"/>
      <c r="V68" s="229"/>
      <c r="W68" s="229"/>
      <c r="X68" s="229"/>
      <c r="Y68" s="229"/>
      <c r="Z68" s="229"/>
    </row>
    <row r="69" spans="1:26" ht="15" customHeight="1">
      <c r="A69" s="229"/>
      <c r="B69" s="251" t="s">
        <v>446</v>
      </c>
      <c r="C69" s="252" t="s">
        <v>416</v>
      </c>
      <c r="D69" s="244"/>
      <c r="E69" s="244">
        <v>18</v>
      </c>
      <c r="F69" s="240">
        <v>27.95</v>
      </c>
      <c r="G69" s="240">
        <v>1.55</v>
      </c>
      <c r="H69" s="707"/>
      <c r="I69" s="229"/>
      <c r="J69" s="229"/>
      <c r="K69" s="229"/>
      <c r="L69" s="229"/>
      <c r="M69" s="229"/>
      <c r="N69" s="229"/>
      <c r="O69" s="229"/>
      <c r="P69" s="229"/>
      <c r="Q69" s="229"/>
      <c r="R69" s="229"/>
      <c r="S69" s="229"/>
      <c r="T69" s="229"/>
      <c r="U69" s="229"/>
      <c r="V69" s="229"/>
      <c r="W69" s="229"/>
      <c r="X69" s="229"/>
      <c r="Y69" s="229"/>
      <c r="Z69" s="229"/>
    </row>
    <row r="70" spans="1:26" ht="15" customHeight="1">
      <c r="A70" s="229"/>
      <c r="B70" s="251" t="s">
        <v>446</v>
      </c>
      <c r="C70" s="252" t="s">
        <v>416</v>
      </c>
      <c r="D70" s="244" t="s">
        <v>456</v>
      </c>
      <c r="E70" s="244">
        <v>6</v>
      </c>
      <c r="F70" s="240">
        <v>9.9499999999999993</v>
      </c>
      <c r="G70" s="240">
        <v>1.66</v>
      </c>
      <c r="H70" s="707"/>
      <c r="I70" s="229"/>
      <c r="J70" s="229"/>
      <c r="K70" s="229"/>
      <c r="L70" s="229"/>
      <c r="M70" s="229"/>
      <c r="N70" s="229"/>
      <c r="O70" s="229"/>
      <c r="P70" s="229"/>
      <c r="Q70" s="229"/>
      <c r="R70" s="229"/>
      <c r="S70" s="229"/>
      <c r="T70" s="229"/>
      <c r="U70" s="229"/>
      <c r="V70" s="229"/>
      <c r="W70" s="229"/>
      <c r="X70" s="229"/>
      <c r="Y70" s="229"/>
      <c r="Z70" s="229"/>
    </row>
    <row r="71" spans="1:26" ht="15" customHeight="1">
      <c r="A71" s="229"/>
      <c r="B71" s="251" t="s">
        <v>446</v>
      </c>
      <c r="C71" s="252" t="s">
        <v>416</v>
      </c>
      <c r="D71" s="244"/>
      <c r="E71" s="244">
        <v>12</v>
      </c>
      <c r="F71" s="240">
        <v>18.95</v>
      </c>
      <c r="G71" s="240">
        <v>1.58</v>
      </c>
      <c r="H71" s="707"/>
      <c r="I71" s="229"/>
      <c r="J71" s="229"/>
      <c r="K71" s="229"/>
      <c r="L71" s="229"/>
      <c r="M71" s="229"/>
      <c r="N71" s="229"/>
      <c r="O71" s="229"/>
      <c r="P71" s="229"/>
      <c r="Q71" s="229"/>
      <c r="R71" s="229"/>
      <c r="S71" s="229"/>
      <c r="T71" s="229"/>
      <c r="U71" s="229"/>
      <c r="V71" s="229"/>
      <c r="W71" s="229"/>
      <c r="X71" s="229"/>
      <c r="Y71" s="229"/>
      <c r="Z71" s="229"/>
    </row>
    <row r="72" spans="1:26" ht="15" customHeight="1">
      <c r="A72" s="229"/>
      <c r="B72" s="251" t="s">
        <v>446</v>
      </c>
      <c r="C72" s="252" t="s">
        <v>416</v>
      </c>
      <c r="D72" s="244"/>
      <c r="E72" s="244">
        <v>18</v>
      </c>
      <c r="F72" s="240">
        <v>27.95</v>
      </c>
      <c r="G72" s="240">
        <v>1.55</v>
      </c>
      <c r="H72" s="707"/>
      <c r="I72" s="229"/>
      <c r="J72" s="229"/>
      <c r="K72" s="229"/>
      <c r="L72" s="229"/>
      <c r="M72" s="229"/>
      <c r="N72" s="229"/>
      <c r="O72" s="229"/>
      <c r="P72" s="229"/>
      <c r="Q72" s="229"/>
      <c r="R72" s="229"/>
      <c r="S72" s="229"/>
      <c r="T72" s="229"/>
      <c r="U72" s="229"/>
      <c r="V72" s="229"/>
      <c r="W72" s="229"/>
      <c r="X72" s="229"/>
      <c r="Y72" s="229"/>
      <c r="Z72" s="229"/>
    </row>
    <row r="73" spans="1:26" ht="15" customHeight="1">
      <c r="A73" s="229"/>
      <c r="B73" s="251" t="s">
        <v>446</v>
      </c>
      <c r="C73" s="252" t="s">
        <v>416</v>
      </c>
      <c r="D73" s="244" t="s">
        <v>457</v>
      </c>
      <c r="E73" s="244">
        <v>6</v>
      </c>
      <c r="F73" s="240">
        <v>9.9499999999999993</v>
      </c>
      <c r="G73" s="240">
        <v>1.66</v>
      </c>
      <c r="H73" s="707"/>
      <c r="I73" s="229"/>
      <c r="J73" s="229"/>
      <c r="K73" s="229"/>
      <c r="L73" s="229"/>
      <c r="M73" s="229"/>
      <c r="N73" s="229"/>
      <c r="O73" s="229"/>
      <c r="P73" s="229"/>
      <c r="Q73" s="229"/>
      <c r="R73" s="229"/>
      <c r="S73" s="229"/>
      <c r="T73" s="229"/>
      <c r="U73" s="229"/>
      <c r="V73" s="229"/>
      <c r="W73" s="229"/>
      <c r="X73" s="229"/>
      <c r="Y73" s="229"/>
      <c r="Z73" s="229"/>
    </row>
    <row r="74" spans="1:26" ht="15" customHeight="1">
      <c r="A74" s="229"/>
      <c r="B74" s="251" t="s">
        <v>446</v>
      </c>
      <c r="C74" s="252" t="s">
        <v>416</v>
      </c>
      <c r="D74" s="244"/>
      <c r="E74" s="244">
        <v>12</v>
      </c>
      <c r="F74" s="240">
        <v>18.95</v>
      </c>
      <c r="G74" s="240">
        <v>1.58</v>
      </c>
      <c r="H74" s="707"/>
      <c r="I74" s="229"/>
      <c r="J74" s="229"/>
      <c r="K74" s="229"/>
      <c r="L74" s="229"/>
      <c r="M74" s="229"/>
      <c r="N74" s="229"/>
      <c r="O74" s="229"/>
      <c r="P74" s="229"/>
      <c r="Q74" s="229"/>
      <c r="R74" s="229"/>
      <c r="S74" s="229"/>
      <c r="T74" s="229"/>
      <c r="U74" s="229"/>
      <c r="V74" s="229"/>
      <c r="W74" s="229"/>
      <c r="X74" s="229"/>
      <c r="Y74" s="229"/>
      <c r="Z74" s="229"/>
    </row>
    <row r="75" spans="1:26" ht="15" customHeight="1">
      <c r="A75" s="229"/>
      <c r="B75" s="251" t="s">
        <v>446</v>
      </c>
      <c r="C75" s="252" t="s">
        <v>416</v>
      </c>
      <c r="D75" s="244"/>
      <c r="E75" s="244">
        <v>18</v>
      </c>
      <c r="F75" s="240">
        <v>27.95</v>
      </c>
      <c r="G75" s="240">
        <v>1.55</v>
      </c>
      <c r="H75" s="707"/>
      <c r="I75" s="229"/>
      <c r="J75" s="229"/>
      <c r="K75" s="229"/>
      <c r="L75" s="229"/>
      <c r="M75" s="229"/>
      <c r="N75" s="229"/>
      <c r="O75" s="229"/>
      <c r="P75" s="229"/>
      <c r="Q75" s="229"/>
      <c r="R75" s="229"/>
      <c r="S75" s="229"/>
      <c r="T75" s="229"/>
      <c r="U75" s="229"/>
      <c r="V75" s="229"/>
      <c r="W75" s="229"/>
      <c r="X75" s="229"/>
      <c r="Y75" s="229"/>
      <c r="Z75" s="229"/>
    </row>
    <row r="76" spans="1:26" ht="15" customHeight="1">
      <c r="A76" s="229"/>
      <c r="B76" s="251" t="s">
        <v>446</v>
      </c>
      <c r="C76" s="252" t="s">
        <v>416</v>
      </c>
      <c r="D76" s="244" t="s">
        <v>458</v>
      </c>
      <c r="E76" s="244">
        <v>6</v>
      </c>
      <c r="F76" s="240">
        <v>9.9499999999999993</v>
      </c>
      <c r="G76" s="240">
        <v>1.66</v>
      </c>
      <c r="H76" s="707"/>
      <c r="I76" s="229"/>
      <c r="J76" s="229"/>
      <c r="K76" s="229"/>
      <c r="L76" s="229"/>
      <c r="M76" s="229"/>
      <c r="N76" s="229"/>
      <c r="O76" s="229"/>
      <c r="P76" s="229"/>
      <c r="Q76" s="229"/>
      <c r="R76" s="229"/>
      <c r="S76" s="229"/>
      <c r="T76" s="229"/>
      <c r="U76" s="229"/>
      <c r="V76" s="229"/>
      <c r="W76" s="229"/>
      <c r="X76" s="229"/>
      <c r="Y76" s="229"/>
      <c r="Z76" s="229"/>
    </row>
    <row r="77" spans="1:26" ht="15" customHeight="1">
      <c r="A77" s="229"/>
      <c r="B77" s="251" t="s">
        <v>446</v>
      </c>
      <c r="C77" s="252" t="s">
        <v>416</v>
      </c>
      <c r="D77" s="244"/>
      <c r="E77" s="244">
        <v>12</v>
      </c>
      <c r="F77" s="240">
        <v>18.95</v>
      </c>
      <c r="G77" s="240">
        <v>1.58</v>
      </c>
      <c r="H77" s="707"/>
      <c r="I77" s="229"/>
      <c r="J77" s="229"/>
      <c r="K77" s="229"/>
      <c r="L77" s="229"/>
      <c r="M77" s="229"/>
      <c r="N77" s="229"/>
      <c r="O77" s="229"/>
      <c r="P77" s="229"/>
      <c r="Q77" s="229"/>
      <c r="R77" s="229"/>
      <c r="S77" s="229"/>
      <c r="T77" s="229"/>
      <c r="U77" s="229"/>
      <c r="V77" s="229"/>
      <c r="W77" s="229"/>
      <c r="X77" s="229"/>
      <c r="Y77" s="229"/>
      <c r="Z77" s="229"/>
    </row>
    <row r="78" spans="1:26" ht="15" customHeight="1">
      <c r="A78" s="229"/>
      <c r="B78" s="251" t="s">
        <v>446</v>
      </c>
      <c r="C78" s="252" t="s">
        <v>416</v>
      </c>
      <c r="D78" s="244"/>
      <c r="E78" s="244">
        <v>18</v>
      </c>
      <c r="F78" s="240">
        <v>27.95</v>
      </c>
      <c r="G78" s="240">
        <v>1.55</v>
      </c>
      <c r="H78" s="707"/>
      <c r="I78" s="229"/>
      <c r="J78" s="229"/>
      <c r="K78" s="229"/>
      <c r="L78" s="229"/>
      <c r="M78" s="229"/>
      <c r="N78" s="229"/>
      <c r="O78" s="229"/>
      <c r="P78" s="229"/>
      <c r="Q78" s="229"/>
      <c r="R78" s="229"/>
      <c r="S78" s="229"/>
      <c r="T78" s="229"/>
      <c r="U78" s="229"/>
      <c r="V78" s="229"/>
      <c r="W78" s="229"/>
      <c r="X78" s="229"/>
      <c r="Y78" s="229"/>
      <c r="Z78" s="229"/>
    </row>
    <row r="79" spans="1:26" ht="15" customHeight="1">
      <c r="A79" s="229"/>
      <c r="B79" s="251" t="s">
        <v>446</v>
      </c>
      <c r="C79" s="252" t="s">
        <v>416</v>
      </c>
      <c r="D79" s="244" t="s">
        <v>459</v>
      </c>
      <c r="E79" s="244">
        <v>6</v>
      </c>
      <c r="F79" s="240">
        <v>9.9499999999999993</v>
      </c>
      <c r="G79" s="240">
        <v>1.66</v>
      </c>
      <c r="H79" s="707"/>
      <c r="I79" s="229"/>
      <c r="J79" s="229"/>
      <c r="K79" s="229"/>
      <c r="L79" s="229"/>
      <c r="M79" s="229"/>
      <c r="N79" s="229"/>
      <c r="O79" s="229"/>
      <c r="P79" s="229"/>
      <c r="Q79" s="229"/>
      <c r="R79" s="229"/>
      <c r="S79" s="229"/>
      <c r="T79" s="229"/>
      <c r="U79" s="229"/>
      <c r="V79" s="229"/>
      <c r="W79" s="229"/>
      <c r="X79" s="229"/>
      <c r="Y79" s="229"/>
      <c r="Z79" s="229"/>
    </row>
    <row r="80" spans="1:26" ht="15" customHeight="1">
      <c r="A80" s="229"/>
      <c r="B80" s="251" t="s">
        <v>446</v>
      </c>
      <c r="C80" s="252" t="s">
        <v>416</v>
      </c>
      <c r="D80" s="244"/>
      <c r="E80" s="244">
        <v>12</v>
      </c>
      <c r="F80" s="240">
        <v>18.95</v>
      </c>
      <c r="G80" s="240">
        <v>1.58</v>
      </c>
      <c r="H80" s="707"/>
      <c r="I80" s="229"/>
      <c r="J80" s="229"/>
      <c r="K80" s="229"/>
      <c r="L80" s="229"/>
      <c r="M80" s="229"/>
      <c r="N80" s="229"/>
      <c r="O80" s="229"/>
      <c r="P80" s="229"/>
      <c r="Q80" s="229"/>
      <c r="R80" s="229"/>
      <c r="S80" s="229"/>
      <c r="T80" s="229"/>
      <c r="U80" s="229"/>
      <c r="V80" s="229"/>
      <c r="W80" s="229"/>
      <c r="X80" s="229"/>
      <c r="Y80" s="229"/>
      <c r="Z80" s="229"/>
    </row>
    <row r="81" spans="1:26" ht="15" customHeight="1">
      <c r="A81" s="229"/>
      <c r="B81" s="251" t="s">
        <v>446</v>
      </c>
      <c r="C81" s="252" t="s">
        <v>416</v>
      </c>
      <c r="D81" s="244"/>
      <c r="E81" s="244">
        <v>18</v>
      </c>
      <c r="F81" s="240">
        <v>27.95</v>
      </c>
      <c r="G81" s="240">
        <v>1.55</v>
      </c>
      <c r="H81" s="707"/>
      <c r="I81" s="229"/>
      <c r="J81" s="229"/>
      <c r="K81" s="229"/>
      <c r="L81" s="229"/>
      <c r="M81" s="229"/>
      <c r="N81" s="229"/>
      <c r="O81" s="229"/>
      <c r="P81" s="229"/>
      <c r="Q81" s="229"/>
      <c r="R81" s="229"/>
      <c r="S81" s="229"/>
      <c r="T81" s="229"/>
      <c r="U81" s="229"/>
      <c r="V81" s="229"/>
      <c r="W81" s="229"/>
      <c r="X81" s="229"/>
      <c r="Y81" s="229"/>
      <c r="Z81" s="229"/>
    </row>
    <row r="82" spans="1:26" ht="15" customHeight="1">
      <c r="A82" s="229"/>
      <c r="B82" s="251" t="s">
        <v>446</v>
      </c>
      <c r="C82" s="252" t="s">
        <v>416</v>
      </c>
      <c r="D82" s="244" t="s">
        <v>460</v>
      </c>
      <c r="E82" s="244">
        <v>6</v>
      </c>
      <c r="F82" s="240">
        <v>9.9499999999999993</v>
      </c>
      <c r="G82" s="240">
        <v>1.66</v>
      </c>
      <c r="H82" s="707"/>
      <c r="I82" s="229"/>
      <c r="J82" s="229"/>
      <c r="K82" s="229"/>
      <c r="L82" s="229"/>
      <c r="M82" s="229"/>
      <c r="N82" s="229"/>
      <c r="O82" s="229"/>
      <c r="P82" s="229"/>
      <c r="Q82" s="229"/>
      <c r="R82" s="229"/>
      <c r="S82" s="229"/>
      <c r="T82" s="229"/>
      <c r="U82" s="229"/>
      <c r="V82" s="229"/>
      <c r="W82" s="229"/>
      <c r="X82" s="229"/>
      <c r="Y82" s="229"/>
      <c r="Z82" s="229"/>
    </row>
    <row r="83" spans="1:26" ht="15" customHeight="1">
      <c r="A83" s="229"/>
      <c r="B83" s="251" t="s">
        <v>446</v>
      </c>
      <c r="C83" s="252" t="s">
        <v>416</v>
      </c>
      <c r="D83" s="244"/>
      <c r="E83" s="244">
        <v>12</v>
      </c>
      <c r="F83" s="240">
        <v>18.95</v>
      </c>
      <c r="G83" s="240">
        <v>1.58</v>
      </c>
      <c r="H83" s="707"/>
      <c r="I83" s="229"/>
      <c r="J83" s="229"/>
      <c r="K83" s="229"/>
      <c r="L83" s="229"/>
      <c r="M83" s="229"/>
      <c r="N83" s="229"/>
      <c r="O83" s="229"/>
      <c r="P83" s="229"/>
      <c r="Q83" s="229"/>
      <c r="R83" s="229"/>
      <c r="S83" s="229"/>
      <c r="T83" s="229"/>
      <c r="U83" s="229"/>
      <c r="V83" s="229"/>
      <c r="W83" s="229"/>
      <c r="X83" s="229"/>
      <c r="Y83" s="229"/>
      <c r="Z83" s="229"/>
    </row>
    <row r="84" spans="1:26" ht="15" customHeight="1">
      <c r="A84" s="229"/>
      <c r="B84" s="251" t="s">
        <v>446</v>
      </c>
      <c r="C84" s="252" t="s">
        <v>416</v>
      </c>
      <c r="D84" s="244"/>
      <c r="E84" s="244">
        <v>18</v>
      </c>
      <c r="F84" s="240">
        <v>27.95</v>
      </c>
      <c r="G84" s="240">
        <v>1.55</v>
      </c>
      <c r="H84" s="707"/>
      <c r="I84" s="229"/>
      <c r="J84" s="229"/>
      <c r="K84" s="229"/>
      <c r="L84" s="229"/>
      <c r="M84" s="229"/>
      <c r="N84" s="229"/>
      <c r="O84" s="229"/>
      <c r="P84" s="229"/>
      <c r="Q84" s="229"/>
      <c r="R84" s="229"/>
      <c r="S84" s="229"/>
      <c r="T84" s="229"/>
      <c r="U84" s="229"/>
      <c r="V84" s="229"/>
      <c r="W84" s="229"/>
      <c r="X84" s="229"/>
      <c r="Y84" s="229"/>
      <c r="Z84" s="229"/>
    </row>
    <row r="85" spans="1:26" ht="15" customHeight="1">
      <c r="A85" s="229"/>
      <c r="B85" s="251" t="s">
        <v>446</v>
      </c>
      <c r="C85" s="252" t="s">
        <v>416</v>
      </c>
      <c r="D85" s="244" t="s">
        <v>461</v>
      </c>
      <c r="E85" s="244">
        <v>6</v>
      </c>
      <c r="F85" s="240">
        <v>9.9499999999999993</v>
      </c>
      <c r="G85" s="240">
        <v>1.66</v>
      </c>
      <c r="H85" s="707"/>
      <c r="I85" s="229"/>
      <c r="J85" s="229"/>
      <c r="K85" s="229"/>
      <c r="L85" s="229"/>
      <c r="M85" s="229"/>
      <c r="N85" s="229"/>
      <c r="O85" s="229"/>
      <c r="P85" s="229"/>
      <c r="Q85" s="229"/>
      <c r="R85" s="229"/>
      <c r="S85" s="229"/>
      <c r="T85" s="229"/>
      <c r="U85" s="229"/>
      <c r="V85" s="229"/>
      <c r="W85" s="229"/>
      <c r="X85" s="229"/>
      <c r="Y85" s="229"/>
      <c r="Z85" s="229"/>
    </row>
    <row r="86" spans="1:26" ht="15" customHeight="1">
      <c r="A86" s="229"/>
      <c r="B86" s="251" t="s">
        <v>446</v>
      </c>
      <c r="C86" s="252" t="s">
        <v>416</v>
      </c>
      <c r="D86" s="244"/>
      <c r="E86" s="244">
        <v>12</v>
      </c>
      <c r="F86" s="240">
        <v>18.95</v>
      </c>
      <c r="G86" s="240">
        <v>1.58</v>
      </c>
      <c r="H86" s="707"/>
      <c r="I86" s="229"/>
      <c r="J86" s="229"/>
      <c r="K86" s="229"/>
      <c r="L86" s="229"/>
      <c r="M86" s="229"/>
      <c r="N86" s="229"/>
      <c r="O86" s="229"/>
      <c r="P86" s="229"/>
      <c r="Q86" s="229"/>
      <c r="R86" s="229"/>
      <c r="S86" s="229"/>
      <c r="T86" s="229"/>
      <c r="U86" s="229"/>
      <c r="V86" s="229"/>
      <c r="W86" s="229"/>
      <c r="X86" s="229"/>
      <c r="Y86" s="229"/>
      <c r="Z86" s="229"/>
    </row>
    <row r="87" spans="1:26" ht="15" customHeight="1">
      <c r="A87" s="229"/>
      <c r="B87" s="251" t="s">
        <v>446</v>
      </c>
      <c r="C87" s="252" t="s">
        <v>416</v>
      </c>
      <c r="D87" s="244"/>
      <c r="E87" s="244">
        <v>18</v>
      </c>
      <c r="F87" s="240">
        <v>27.95</v>
      </c>
      <c r="G87" s="240">
        <v>1.55</v>
      </c>
      <c r="H87" s="707"/>
      <c r="I87" s="229"/>
      <c r="J87" s="229"/>
      <c r="K87" s="229"/>
      <c r="L87" s="229"/>
      <c r="M87" s="229"/>
      <c r="N87" s="229"/>
      <c r="O87" s="229"/>
      <c r="P87" s="229"/>
      <c r="Q87" s="229"/>
      <c r="R87" s="229"/>
      <c r="S87" s="229"/>
      <c r="T87" s="229"/>
      <c r="U87" s="229"/>
      <c r="V87" s="229"/>
      <c r="W87" s="229"/>
      <c r="X87" s="229"/>
      <c r="Y87" s="229"/>
      <c r="Z87" s="229"/>
    </row>
    <row r="88" spans="1:26" ht="15" customHeight="1">
      <c r="A88" s="229"/>
      <c r="B88" s="251" t="s">
        <v>446</v>
      </c>
      <c r="C88" s="252" t="s">
        <v>416</v>
      </c>
      <c r="D88" s="244" t="s">
        <v>462</v>
      </c>
      <c r="E88" s="244">
        <v>6</v>
      </c>
      <c r="F88" s="240">
        <v>9.9499999999999993</v>
      </c>
      <c r="G88" s="240">
        <v>1.66</v>
      </c>
      <c r="H88" s="707"/>
      <c r="I88" s="229"/>
      <c r="J88" s="229"/>
      <c r="K88" s="229"/>
      <c r="L88" s="229"/>
      <c r="M88" s="229"/>
      <c r="N88" s="229"/>
      <c r="O88" s="229"/>
      <c r="P88" s="229"/>
      <c r="Q88" s="229"/>
      <c r="R88" s="229"/>
      <c r="S88" s="229"/>
      <c r="T88" s="229"/>
      <c r="U88" s="229"/>
      <c r="V88" s="229"/>
      <c r="W88" s="229"/>
      <c r="X88" s="229"/>
      <c r="Y88" s="229"/>
      <c r="Z88" s="229"/>
    </row>
    <row r="89" spans="1:26" ht="15" customHeight="1">
      <c r="A89" s="229"/>
      <c r="B89" s="251" t="s">
        <v>446</v>
      </c>
      <c r="C89" s="252" t="s">
        <v>416</v>
      </c>
      <c r="D89" s="244"/>
      <c r="E89" s="244">
        <v>12</v>
      </c>
      <c r="F89" s="240">
        <v>18.95</v>
      </c>
      <c r="G89" s="240">
        <v>1.58</v>
      </c>
      <c r="H89" s="707"/>
      <c r="I89" s="229"/>
      <c r="J89" s="229"/>
      <c r="K89" s="229"/>
      <c r="L89" s="229"/>
      <c r="M89" s="229"/>
      <c r="N89" s="229"/>
      <c r="O89" s="229"/>
      <c r="P89" s="229"/>
      <c r="Q89" s="229"/>
      <c r="R89" s="229"/>
      <c r="S89" s="229"/>
      <c r="T89" s="229"/>
      <c r="U89" s="229"/>
      <c r="V89" s="229"/>
      <c r="W89" s="229"/>
      <c r="X89" s="229"/>
      <c r="Y89" s="229"/>
      <c r="Z89" s="229"/>
    </row>
    <row r="90" spans="1:26" ht="15" customHeight="1">
      <c r="A90" s="229"/>
      <c r="B90" s="251" t="s">
        <v>446</v>
      </c>
      <c r="C90" s="252" t="s">
        <v>416</v>
      </c>
      <c r="D90" s="244"/>
      <c r="E90" s="244">
        <v>18</v>
      </c>
      <c r="F90" s="240">
        <v>27.95</v>
      </c>
      <c r="G90" s="240">
        <v>1.55</v>
      </c>
      <c r="H90" s="708"/>
      <c r="I90" s="229"/>
      <c r="J90" s="229"/>
      <c r="K90" s="229"/>
      <c r="L90" s="229"/>
      <c r="M90" s="229"/>
      <c r="N90" s="229"/>
      <c r="O90" s="229"/>
      <c r="P90" s="229"/>
      <c r="Q90" s="229"/>
      <c r="R90" s="229"/>
      <c r="S90" s="229"/>
      <c r="T90" s="229"/>
      <c r="U90" s="229"/>
      <c r="V90" s="229"/>
      <c r="W90" s="229"/>
      <c r="X90" s="229"/>
      <c r="Y90" s="229"/>
      <c r="Z90" s="229"/>
    </row>
    <row r="91" spans="1:26" ht="15" customHeight="1">
      <c r="A91" s="229"/>
      <c r="B91" s="251" t="s">
        <v>464</v>
      </c>
      <c r="C91" s="252" t="s">
        <v>465</v>
      </c>
      <c r="D91" s="244" t="s">
        <v>465</v>
      </c>
      <c r="E91" s="254" t="s">
        <v>541</v>
      </c>
      <c r="F91" s="253">
        <v>13.95</v>
      </c>
      <c r="G91" s="240">
        <v>13.95</v>
      </c>
      <c r="H91" s="713"/>
      <c r="I91" s="229"/>
      <c r="J91" s="229"/>
      <c r="K91" s="229"/>
      <c r="L91" s="229"/>
      <c r="M91" s="229"/>
      <c r="N91" s="229"/>
      <c r="O91" s="229"/>
      <c r="P91" s="229"/>
      <c r="Q91" s="229"/>
      <c r="R91" s="229"/>
      <c r="S91" s="229"/>
      <c r="T91" s="229"/>
      <c r="U91" s="229"/>
      <c r="V91" s="229"/>
      <c r="W91" s="229"/>
      <c r="X91" s="229"/>
      <c r="Y91" s="229"/>
      <c r="Z91" s="229"/>
    </row>
    <row r="92" spans="1:26" ht="15" customHeight="1">
      <c r="A92" s="229"/>
      <c r="B92" s="251" t="s">
        <v>464</v>
      </c>
      <c r="C92" s="252" t="s">
        <v>465</v>
      </c>
      <c r="D92" s="244" t="s">
        <v>466</v>
      </c>
      <c r="E92" s="254" t="s">
        <v>541</v>
      </c>
      <c r="F92" s="253">
        <v>14.95</v>
      </c>
      <c r="G92" s="240">
        <v>14.95</v>
      </c>
      <c r="H92" s="707"/>
      <c r="I92" s="229"/>
      <c r="J92" s="229"/>
      <c r="K92" s="229"/>
      <c r="L92" s="229"/>
      <c r="M92" s="229"/>
      <c r="N92" s="229"/>
      <c r="O92" s="229"/>
      <c r="P92" s="229"/>
      <c r="Q92" s="229"/>
      <c r="R92" s="229"/>
      <c r="S92" s="229"/>
      <c r="T92" s="229"/>
      <c r="U92" s="229"/>
      <c r="V92" s="229"/>
      <c r="W92" s="229"/>
      <c r="X92" s="229"/>
      <c r="Y92" s="229"/>
      <c r="Z92" s="229"/>
    </row>
    <row r="93" spans="1:26" ht="15" customHeight="1">
      <c r="A93" s="229"/>
      <c r="B93" s="251" t="s">
        <v>464</v>
      </c>
      <c r="C93" s="252" t="s">
        <v>465</v>
      </c>
      <c r="D93" s="244" t="s">
        <v>467</v>
      </c>
      <c r="E93" s="254" t="s">
        <v>541</v>
      </c>
      <c r="F93" s="253">
        <v>14.95</v>
      </c>
      <c r="G93" s="240">
        <v>14.95</v>
      </c>
      <c r="H93" s="707"/>
      <c r="I93" s="229"/>
      <c r="J93" s="229"/>
      <c r="K93" s="229"/>
      <c r="L93" s="229"/>
      <c r="M93" s="229"/>
      <c r="N93" s="229"/>
      <c r="O93" s="229"/>
      <c r="P93" s="229"/>
      <c r="Q93" s="229"/>
      <c r="R93" s="229"/>
      <c r="S93" s="229"/>
      <c r="T93" s="229"/>
      <c r="U93" s="229"/>
      <c r="V93" s="229"/>
      <c r="W93" s="229"/>
      <c r="X93" s="229"/>
      <c r="Y93" s="229"/>
      <c r="Z93" s="229"/>
    </row>
    <row r="94" spans="1:26" ht="15" customHeight="1">
      <c r="A94" s="229"/>
      <c r="B94" s="251" t="s">
        <v>464</v>
      </c>
      <c r="C94" s="252" t="s">
        <v>468</v>
      </c>
      <c r="D94" s="244" t="s">
        <v>469</v>
      </c>
      <c r="E94" s="254" t="s">
        <v>541</v>
      </c>
      <c r="F94" s="253">
        <v>7.95</v>
      </c>
      <c r="G94" s="240">
        <v>7.95</v>
      </c>
      <c r="H94" s="707"/>
      <c r="I94" s="229"/>
      <c r="J94" s="229"/>
      <c r="K94" s="229"/>
      <c r="L94" s="229"/>
      <c r="M94" s="229"/>
      <c r="N94" s="229"/>
      <c r="O94" s="229"/>
      <c r="P94" s="229"/>
      <c r="Q94" s="229"/>
      <c r="R94" s="229"/>
      <c r="S94" s="229"/>
      <c r="T94" s="229"/>
      <c r="U94" s="229"/>
      <c r="V94" s="229"/>
      <c r="W94" s="229"/>
      <c r="X94" s="229"/>
      <c r="Y94" s="229"/>
      <c r="Z94" s="229"/>
    </row>
    <row r="95" spans="1:26" ht="15" customHeight="1">
      <c r="A95" s="229"/>
      <c r="B95" s="251" t="s">
        <v>464</v>
      </c>
      <c r="C95" s="252" t="s">
        <v>468</v>
      </c>
      <c r="D95" s="244" t="s">
        <v>470</v>
      </c>
      <c r="E95" s="254" t="s">
        <v>541</v>
      </c>
      <c r="F95" s="253">
        <v>9.9499999999999993</v>
      </c>
      <c r="G95" s="240">
        <v>9.9499999999999993</v>
      </c>
      <c r="H95" s="707"/>
      <c r="I95" s="229"/>
      <c r="J95" s="229"/>
      <c r="K95" s="229"/>
      <c r="L95" s="229"/>
      <c r="M95" s="229"/>
      <c r="N95" s="229"/>
      <c r="O95" s="229"/>
      <c r="P95" s="229"/>
      <c r="Q95" s="229"/>
      <c r="R95" s="229"/>
      <c r="S95" s="229"/>
      <c r="T95" s="229"/>
      <c r="U95" s="229"/>
      <c r="V95" s="229"/>
      <c r="W95" s="229"/>
      <c r="X95" s="229"/>
      <c r="Y95" s="229"/>
      <c r="Z95" s="229"/>
    </row>
    <row r="96" spans="1:26" ht="15" customHeight="1">
      <c r="A96" s="229"/>
      <c r="B96" s="251" t="s">
        <v>464</v>
      </c>
      <c r="C96" s="252" t="s">
        <v>468</v>
      </c>
      <c r="D96" s="244" t="s">
        <v>471</v>
      </c>
      <c r="E96" s="254"/>
      <c r="F96" s="253">
        <v>10.95</v>
      </c>
      <c r="G96" s="240">
        <v>10.95</v>
      </c>
      <c r="H96" s="707"/>
      <c r="I96" s="229"/>
      <c r="J96" s="229"/>
      <c r="K96" s="229"/>
      <c r="L96" s="229"/>
      <c r="M96" s="229"/>
      <c r="N96" s="229"/>
      <c r="O96" s="229"/>
      <c r="P96" s="229"/>
      <c r="Q96" s="229"/>
      <c r="R96" s="229"/>
      <c r="S96" s="229"/>
      <c r="T96" s="229"/>
      <c r="U96" s="229"/>
      <c r="V96" s="229"/>
      <c r="W96" s="229"/>
      <c r="X96" s="229"/>
      <c r="Y96" s="229"/>
      <c r="Z96" s="229"/>
    </row>
    <row r="97" spans="1:26" ht="15" customHeight="1">
      <c r="A97" s="229"/>
      <c r="B97" s="251" t="s">
        <v>464</v>
      </c>
      <c r="C97" s="252" t="s">
        <v>468</v>
      </c>
      <c r="D97" s="244" t="s">
        <v>472</v>
      </c>
      <c r="E97" s="254"/>
      <c r="F97" s="253">
        <v>10.95</v>
      </c>
      <c r="G97" s="240">
        <v>10.95</v>
      </c>
      <c r="H97" s="707"/>
      <c r="I97" s="229"/>
      <c r="J97" s="229"/>
      <c r="K97" s="229"/>
      <c r="L97" s="229"/>
      <c r="M97" s="229"/>
      <c r="N97" s="229"/>
      <c r="O97" s="229"/>
      <c r="P97" s="229"/>
      <c r="Q97" s="229"/>
      <c r="R97" s="229"/>
      <c r="S97" s="229"/>
      <c r="T97" s="229"/>
      <c r="U97" s="229"/>
      <c r="V97" s="229"/>
      <c r="W97" s="229"/>
      <c r="X97" s="229"/>
      <c r="Y97" s="229"/>
      <c r="Z97" s="229"/>
    </row>
    <row r="98" spans="1:26" ht="15" customHeight="1">
      <c r="A98" s="229"/>
      <c r="B98" s="251" t="s">
        <v>464</v>
      </c>
      <c r="C98" s="252" t="s">
        <v>468</v>
      </c>
      <c r="D98" s="244" t="s">
        <v>473</v>
      </c>
      <c r="E98" s="254"/>
      <c r="F98" s="253">
        <v>10.95</v>
      </c>
      <c r="G98" s="240">
        <v>10.95</v>
      </c>
      <c r="H98" s="708"/>
      <c r="I98" s="229"/>
      <c r="J98" s="229"/>
      <c r="K98" s="229"/>
      <c r="L98" s="229"/>
      <c r="M98" s="229"/>
      <c r="N98" s="229"/>
      <c r="O98" s="229"/>
      <c r="P98" s="229"/>
      <c r="Q98" s="229"/>
      <c r="R98" s="229"/>
      <c r="S98" s="229"/>
      <c r="T98" s="229"/>
      <c r="U98" s="229"/>
      <c r="V98" s="229"/>
      <c r="W98" s="229"/>
      <c r="X98" s="229"/>
      <c r="Y98" s="229"/>
      <c r="Z98" s="229"/>
    </row>
    <row r="99" spans="1:26" ht="15" customHeight="1">
      <c r="A99" s="229"/>
      <c r="B99" s="251" t="s">
        <v>474</v>
      </c>
      <c r="C99" s="252" t="s">
        <v>474</v>
      </c>
      <c r="D99" s="244" t="s">
        <v>475</v>
      </c>
      <c r="E99" s="255"/>
      <c r="F99" s="253">
        <v>4.95</v>
      </c>
      <c r="G99" s="240">
        <v>4.95</v>
      </c>
      <c r="H99" s="713"/>
      <c r="I99" s="229"/>
      <c r="J99" s="229"/>
      <c r="K99" s="229"/>
      <c r="L99" s="229"/>
      <c r="M99" s="229"/>
      <c r="N99" s="229"/>
      <c r="O99" s="229"/>
      <c r="P99" s="229"/>
      <c r="Q99" s="229"/>
      <c r="R99" s="229"/>
      <c r="S99" s="229"/>
      <c r="T99" s="229"/>
      <c r="U99" s="229"/>
      <c r="V99" s="229"/>
      <c r="W99" s="229"/>
      <c r="X99" s="229"/>
      <c r="Y99" s="229"/>
      <c r="Z99" s="229"/>
    </row>
    <row r="100" spans="1:26" ht="15" customHeight="1">
      <c r="A100" s="229"/>
      <c r="B100" s="251" t="s">
        <v>474</v>
      </c>
      <c r="C100" s="252" t="s">
        <v>474</v>
      </c>
      <c r="D100" s="244" t="s">
        <v>476</v>
      </c>
      <c r="E100" s="255"/>
      <c r="F100" s="253">
        <v>7.95</v>
      </c>
      <c r="G100" s="240">
        <v>7.95</v>
      </c>
      <c r="H100" s="707"/>
      <c r="I100" s="229"/>
      <c r="J100" s="229"/>
      <c r="K100" s="229"/>
      <c r="L100" s="229"/>
      <c r="M100" s="229"/>
      <c r="N100" s="229"/>
      <c r="O100" s="229"/>
      <c r="P100" s="229"/>
      <c r="Q100" s="229"/>
      <c r="R100" s="229"/>
      <c r="S100" s="229"/>
      <c r="T100" s="229"/>
      <c r="U100" s="229"/>
      <c r="V100" s="229"/>
      <c r="W100" s="229"/>
      <c r="X100" s="229"/>
      <c r="Y100" s="229"/>
      <c r="Z100" s="229"/>
    </row>
    <row r="101" spans="1:26" ht="15" customHeight="1">
      <c r="A101" s="229"/>
      <c r="B101" s="251" t="s">
        <v>474</v>
      </c>
      <c r="C101" s="252" t="s">
        <v>474</v>
      </c>
      <c r="D101" s="244" t="s">
        <v>477</v>
      </c>
      <c r="E101" s="255"/>
      <c r="F101" s="253">
        <v>11.95</v>
      </c>
      <c r="G101" s="240">
        <v>11.95</v>
      </c>
      <c r="H101" s="707"/>
      <c r="I101" s="229"/>
      <c r="J101" s="229"/>
      <c r="K101" s="229"/>
      <c r="L101" s="229"/>
      <c r="M101" s="229"/>
      <c r="N101" s="229"/>
      <c r="O101" s="229"/>
      <c r="P101" s="229"/>
      <c r="Q101" s="229"/>
      <c r="R101" s="229"/>
      <c r="S101" s="229"/>
      <c r="T101" s="229"/>
      <c r="U101" s="229"/>
      <c r="V101" s="229"/>
      <c r="W101" s="229"/>
      <c r="X101" s="229"/>
      <c r="Y101" s="229"/>
      <c r="Z101" s="229"/>
    </row>
    <row r="102" spans="1:26" ht="15" customHeight="1">
      <c r="A102" s="229"/>
      <c r="B102" s="251" t="s">
        <v>474</v>
      </c>
      <c r="C102" s="252" t="s">
        <v>474</v>
      </c>
      <c r="D102" s="244" t="s">
        <v>478</v>
      </c>
      <c r="E102" s="255"/>
      <c r="F102" s="253">
        <v>9.9499999999999993</v>
      </c>
      <c r="G102" s="240">
        <v>9.9499999999999993</v>
      </c>
      <c r="H102" s="707"/>
      <c r="I102" s="229"/>
      <c r="J102" s="229"/>
      <c r="K102" s="229"/>
      <c r="L102" s="229"/>
      <c r="M102" s="229"/>
      <c r="N102" s="229"/>
      <c r="O102" s="229"/>
      <c r="P102" s="229"/>
      <c r="Q102" s="229"/>
      <c r="R102" s="229"/>
      <c r="S102" s="229"/>
      <c r="T102" s="229"/>
      <c r="U102" s="229"/>
      <c r="V102" s="229"/>
      <c r="W102" s="229"/>
      <c r="X102" s="229"/>
      <c r="Y102" s="229"/>
      <c r="Z102" s="229"/>
    </row>
    <row r="103" spans="1:26" ht="15" customHeight="1">
      <c r="A103" s="229"/>
      <c r="B103" s="251" t="s">
        <v>474</v>
      </c>
      <c r="C103" s="252" t="s">
        <v>474</v>
      </c>
      <c r="D103" s="244" t="s">
        <v>122</v>
      </c>
      <c r="E103" s="255"/>
      <c r="F103" s="253">
        <v>4.95</v>
      </c>
      <c r="G103" s="240">
        <v>4.95</v>
      </c>
      <c r="H103" s="707"/>
      <c r="I103" s="229"/>
      <c r="J103" s="229"/>
      <c r="K103" s="229"/>
      <c r="L103" s="229"/>
      <c r="M103" s="229"/>
      <c r="N103" s="229"/>
      <c r="O103" s="229"/>
      <c r="P103" s="229"/>
      <c r="Q103" s="229"/>
      <c r="R103" s="229"/>
      <c r="S103" s="229"/>
      <c r="T103" s="229"/>
      <c r="U103" s="229"/>
      <c r="V103" s="229"/>
      <c r="W103" s="229"/>
      <c r="X103" s="229"/>
      <c r="Y103" s="229"/>
      <c r="Z103" s="229"/>
    </row>
    <row r="104" spans="1:26" ht="15" customHeight="1">
      <c r="A104" s="229"/>
      <c r="B104" s="251" t="s">
        <v>474</v>
      </c>
      <c r="C104" s="252" t="s">
        <v>474</v>
      </c>
      <c r="D104" s="244" t="s">
        <v>139</v>
      </c>
      <c r="E104" s="255"/>
      <c r="F104" s="253">
        <v>1.95</v>
      </c>
      <c r="G104" s="240">
        <v>1.95</v>
      </c>
      <c r="H104" s="707"/>
      <c r="I104" s="229"/>
      <c r="J104" s="229"/>
      <c r="K104" s="229"/>
      <c r="L104" s="229"/>
      <c r="M104" s="229"/>
      <c r="N104" s="229"/>
      <c r="O104" s="229"/>
      <c r="P104" s="229"/>
      <c r="Q104" s="229"/>
      <c r="R104" s="229"/>
      <c r="S104" s="229"/>
      <c r="T104" s="229"/>
      <c r="U104" s="229"/>
      <c r="V104" s="229"/>
      <c r="W104" s="229"/>
      <c r="X104" s="229"/>
      <c r="Y104" s="229"/>
      <c r="Z104" s="229"/>
    </row>
    <row r="105" spans="1:26" ht="15" customHeight="1">
      <c r="A105" s="229"/>
      <c r="B105" s="251" t="s">
        <v>474</v>
      </c>
      <c r="C105" s="252" t="s">
        <v>474</v>
      </c>
      <c r="D105" s="244" t="s">
        <v>479</v>
      </c>
      <c r="E105" s="255"/>
      <c r="F105" s="253">
        <v>5.95</v>
      </c>
      <c r="G105" s="240">
        <v>5.95</v>
      </c>
      <c r="H105" s="707"/>
      <c r="I105" s="229"/>
      <c r="J105" s="229"/>
      <c r="K105" s="229"/>
      <c r="L105" s="229"/>
      <c r="M105" s="229"/>
      <c r="N105" s="229"/>
      <c r="O105" s="229"/>
      <c r="P105" s="229"/>
      <c r="Q105" s="229"/>
      <c r="R105" s="229"/>
      <c r="S105" s="229"/>
      <c r="T105" s="229"/>
      <c r="U105" s="229"/>
      <c r="V105" s="229"/>
      <c r="W105" s="229"/>
      <c r="X105" s="229"/>
      <c r="Y105" s="229"/>
      <c r="Z105" s="229"/>
    </row>
    <row r="106" spans="1:26" ht="15" customHeight="1">
      <c r="A106" s="229"/>
      <c r="B106" s="251" t="s">
        <v>474</v>
      </c>
      <c r="C106" s="252" t="s">
        <v>474</v>
      </c>
      <c r="D106" s="244" t="s">
        <v>480</v>
      </c>
      <c r="E106" s="255"/>
      <c r="F106" s="253">
        <v>1.95</v>
      </c>
      <c r="G106" s="240">
        <v>1.95</v>
      </c>
      <c r="H106" s="707"/>
      <c r="I106" s="229"/>
      <c r="J106" s="229"/>
      <c r="K106" s="229"/>
      <c r="L106" s="229"/>
      <c r="M106" s="229"/>
      <c r="N106" s="229"/>
      <c r="O106" s="229"/>
      <c r="P106" s="229"/>
      <c r="Q106" s="229"/>
      <c r="R106" s="229"/>
      <c r="S106" s="229"/>
      <c r="T106" s="229"/>
      <c r="U106" s="229"/>
      <c r="V106" s="229"/>
      <c r="W106" s="229"/>
      <c r="X106" s="229"/>
      <c r="Y106" s="229"/>
      <c r="Z106" s="229"/>
    </row>
    <row r="107" spans="1:26" ht="15" customHeight="1">
      <c r="A107" s="229"/>
      <c r="B107" s="251" t="s">
        <v>474</v>
      </c>
      <c r="C107" s="252" t="s">
        <v>474</v>
      </c>
      <c r="D107" s="244" t="s">
        <v>481</v>
      </c>
      <c r="E107" s="255"/>
      <c r="F107" s="253">
        <v>1.95</v>
      </c>
      <c r="G107" s="240">
        <v>1.95</v>
      </c>
      <c r="H107" s="707"/>
      <c r="I107" s="229"/>
      <c r="J107" s="229"/>
      <c r="K107" s="229"/>
      <c r="L107" s="229"/>
      <c r="M107" s="229"/>
      <c r="N107" s="229"/>
      <c r="O107" s="229"/>
      <c r="P107" s="229"/>
      <c r="Q107" s="229"/>
      <c r="R107" s="229"/>
      <c r="S107" s="229"/>
      <c r="T107" s="229"/>
      <c r="U107" s="229"/>
      <c r="V107" s="229"/>
      <c r="W107" s="229"/>
      <c r="X107" s="229"/>
      <c r="Y107" s="229"/>
      <c r="Z107" s="229"/>
    </row>
    <row r="108" spans="1:26" ht="15" customHeight="1">
      <c r="A108" s="229"/>
      <c r="B108" s="251" t="s">
        <v>474</v>
      </c>
      <c r="C108" s="252" t="s">
        <v>474</v>
      </c>
      <c r="D108" s="244" t="s">
        <v>482</v>
      </c>
      <c r="E108" s="255"/>
      <c r="F108" s="253">
        <v>1.95</v>
      </c>
      <c r="G108" s="240">
        <v>1.95</v>
      </c>
      <c r="H108" s="707"/>
      <c r="I108" s="229"/>
      <c r="J108" s="229"/>
      <c r="K108" s="229"/>
      <c r="L108" s="229"/>
      <c r="M108" s="229"/>
      <c r="N108" s="229"/>
      <c r="O108" s="229"/>
      <c r="P108" s="229"/>
      <c r="Q108" s="229"/>
      <c r="R108" s="229"/>
      <c r="S108" s="229"/>
      <c r="T108" s="229"/>
      <c r="U108" s="229"/>
      <c r="V108" s="229"/>
      <c r="W108" s="229"/>
      <c r="X108" s="229"/>
      <c r="Y108" s="229"/>
      <c r="Z108" s="229"/>
    </row>
    <row r="109" spans="1:26" ht="15" customHeight="1">
      <c r="A109" s="229"/>
      <c r="B109" s="251" t="s">
        <v>474</v>
      </c>
      <c r="C109" s="252" t="s">
        <v>474</v>
      </c>
      <c r="D109" s="244" t="s">
        <v>483</v>
      </c>
      <c r="E109" s="255"/>
      <c r="F109" s="253">
        <v>1.95</v>
      </c>
      <c r="G109" s="240">
        <v>1.95</v>
      </c>
      <c r="H109" s="708"/>
      <c r="I109" s="229"/>
      <c r="J109" s="229"/>
      <c r="K109" s="229"/>
      <c r="L109" s="229"/>
      <c r="M109" s="229"/>
      <c r="N109" s="229"/>
      <c r="O109" s="229"/>
      <c r="P109" s="229"/>
      <c r="Q109" s="229"/>
      <c r="R109" s="229"/>
      <c r="S109" s="229"/>
      <c r="T109" s="229"/>
      <c r="U109" s="229"/>
      <c r="V109" s="229"/>
      <c r="W109" s="229"/>
      <c r="X109" s="229"/>
      <c r="Y109" s="229"/>
      <c r="Z109" s="229"/>
    </row>
    <row r="110" spans="1:26" ht="15" customHeight="1">
      <c r="A110" s="229"/>
      <c r="B110" s="251" t="s">
        <v>441</v>
      </c>
      <c r="C110" s="252" t="s">
        <v>441</v>
      </c>
      <c r="D110" s="244" t="s">
        <v>484</v>
      </c>
      <c r="E110" s="255"/>
      <c r="F110" s="253">
        <v>2.75</v>
      </c>
      <c r="G110" s="240">
        <v>2.75</v>
      </c>
      <c r="H110" s="713"/>
      <c r="I110" s="229"/>
      <c r="J110" s="229"/>
      <c r="K110" s="229"/>
      <c r="L110" s="229"/>
      <c r="M110" s="229"/>
      <c r="N110" s="229"/>
      <c r="O110" s="229"/>
      <c r="P110" s="229"/>
      <c r="Q110" s="229"/>
      <c r="R110" s="229"/>
      <c r="S110" s="229"/>
      <c r="T110" s="229"/>
      <c r="U110" s="229"/>
      <c r="V110" s="229"/>
      <c r="W110" s="229"/>
      <c r="X110" s="229"/>
      <c r="Y110" s="229"/>
      <c r="Z110" s="229"/>
    </row>
    <row r="111" spans="1:26" ht="15" customHeight="1">
      <c r="A111" s="229"/>
      <c r="B111" s="251" t="s">
        <v>441</v>
      </c>
      <c r="C111" s="252" t="s">
        <v>441</v>
      </c>
      <c r="D111" s="244" t="s">
        <v>485</v>
      </c>
      <c r="E111" s="255"/>
      <c r="F111" s="253">
        <v>2</v>
      </c>
      <c r="G111" s="240">
        <v>2</v>
      </c>
      <c r="H111" s="708"/>
      <c r="I111" s="229"/>
      <c r="J111" s="229"/>
      <c r="K111" s="229"/>
      <c r="L111" s="229"/>
      <c r="M111" s="229"/>
      <c r="N111" s="229"/>
      <c r="O111" s="229"/>
      <c r="P111" s="229"/>
      <c r="Q111" s="229"/>
      <c r="R111" s="229"/>
      <c r="S111" s="229"/>
      <c r="T111" s="229"/>
      <c r="U111" s="229"/>
      <c r="V111" s="229"/>
      <c r="W111" s="229"/>
      <c r="X111" s="229"/>
      <c r="Y111" s="229"/>
      <c r="Z111" s="229"/>
    </row>
    <row r="112" spans="1:26" ht="15" customHeight="1">
      <c r="A112" s="229"/>
      <c r="B112" s="256"/>
      <c r="C112" s="257"/>
      <c r="D112" s="257"/>
      <c r="E112" s="257"/>
      <c r="F112" s="258"/>
      <c r="G112" s="244"/>
      <c r="H112" s="259"/>
      <c r="I112" s="229"/>
      <c r="J112" s="229"/>
      <c r="K112" s="229"/>
      <c r="L112" s="229"/>
      <c r="M112" s="229"/>
      <c r="N112" s="229"/>
      <c r="O112" s="229"/>
      <c r="P112" s="229"/>
      <c r="Q112" s="229"/>
      <c r="R112" s="229"/>
      <c r="S112" s="229"/>
      <c r="T112" s="229"/>
      <c r="U112" s="229"/>
      <c r="V112" s="229"/>
      <c r="W112" s="229"/>
      <c r="X112" s="229"/>
      <c r="Y112" s="229"/>
      <c r="Z112" s="229"/>
    </row>
    <row r="113" spans="1:26" ht="15" customHeight="1">
      <c r="A113" s="229"/>
      <c r="B113" s="256"/>
      <c r="C113" s="257"/>
      <c r="D113" s="257"/>
      <c r="E113" s="257"/>
      <c r="F113" s="258"/>
      <c r="G113" s="244"/>
      <c r="H113" s="259"/>
      <c r="I113" s="229"/>
      <c r="J113" s="229"/>
      <c r="K113" s="229"/>
      <c r="L113" s="229"/>
      <c r="M113" s="229"/>
      <c r="N113" s="229"/>
      <c r="O113" s="229"/>
      <c r="P113" s="229"/>
      <c r="Q113" s="229"/>
      <c r="R113" s="229"/>
      <c r="S113" s="229"/>
      <c r="T113" s="229"/>
      <c r="U113" s="229"/>
      <c r="V113" s="229"/>
      <c r="W113" s="229"/>
      <c r="X113" s="229"/>
      <c r="Y113" s="229"/>
      <c r="Z113" s="229"/>
    </row>
    <row r="114" spans="1:26" ht="15" customHeight="1">
      <c r="A114" s="229"/>
      <c r="B114" s="714" t="s">
        <v>427</v>
      </c>
      <c r="C114" s="711"/>
      <c r="D114" s="711"/>
      <c r="E114" s="711"/>
      <c r="F114" s="711"/>
      <c r="G114" s="711"/>
      <c r="H114" s="705"/>
      <c r="I114" s="229"/>
      <c r="J114" s="229"/>
      <c r="K114" s="229"/>
      <c r="L114" s="229"/>
      <c r="M114" s="229"/>
      <c r="N114" s="229"/>
      <c r="O114" s="229"/>
      <c r="P114" s="229"/>
      <c r="Q114" s="229"/>
      <c r="R114" s="229"/>
      <c r="S114" s="229"/>
      <c r="T114" s="229"/>
      <c r="U114" s="229"/>
      <c r="V114" s="229"/>
      <c r="W114" s="229"/>
      <c r="X114" s="229"/>
      <c r="Y114" s="229"/>
      <c r="Z114" s="229"/>
    </row>
    <row r="115" spans="1:26" ht="15" customHeight="1">
      <c r="A115" s="229"/>
      <c r="B115" s="714" t="s">
        <v>486</v>
      </c>
      <c r="C115" s="711"/>
      <c r="D115" s="711"/>
      <c r="E115" s="711"/>
      <c r="F115" s="711"/>
      <c r="G115" s="711"/>
      <c r="H115" s="705"/>
      <c r="I115" s="229"/>
      <c r="J115" s="229"/>
      <c r="K115" s="229"/>
      <c r="L115" s="229"/>
      <c r="M115" s="229"/>
      <c r="N115" s="229"/>
      <c r="O115" s="229"/>
      <c r="P115" s="229"/>
      <c r="Q115" s="229"/>
      <c r="R115" s="229"/>
      <c r="S115" s="229"/>
      <c r="T115" s="229"/>
      <c r="U115" s="229"/>
      <c r="V115" s="229"/>
      <c r="W115" s="229"/>
      <c r="X115" s="229"/>
      <c r="Y115" s="229"/>
      <c r="Z115" s="229"/>
    </row>
    <row r="116" spans="1:26" ht="15" customHeight="1">
      <c r="A116" s="229"/>
      <c r="B116" s="704" t="s">
        <v>396</v>
      </c>
      <c r="C116" s="705"/>
      <c r="D116" s="250" t="s">
        <v>397</v>
      </c>
      <c r="E116" s="250" t="s">
        <v>487</v>
      </c>
      <c r="F116" s="250" t="s">
        <v>55</v>
      </c>
      <c r="G116" s="250" t="s">
        <v>444</v>
      </c>
      <c r="H116" s="250" t="s">
        <v>445</v>
      </c>
      <c r="I116" s="229"/>
      <c r="J116" s="229"/>
      <c r="K116" s="229"/>
      <c r="L116" s="229"/>
      <c r="M116" s="229"/>
      <c r="N116" s="229"/>
      <c r="O116" s="229"/>
      <c r="P116" s="229"/>
      <c r="Q116" s="229"/>
      <c r="R116" s="229"/>
      <c r="S116" s="229"/>
      <c r="T116" s="229"/>
      <c r="U116" s="229"/>
      <c r="V116" s="229"/>
      <c r="W116" s="229"/>
      <c r="X116" s="229"/>
      <c r="Y116" s="229"/>
      <c r="Z116" s="229"/>
    </row>
    <row r="117" spans="1:26" ht="15" customHeight="1">
      <c r="A117" s="229"/>
      <c r="B117" s="251" t="s">
        <v>446</v>
      </c>
      <c r="C117" s="252" t="s">
        <v>402</v>
      </c>
      <c r="D117" s="244" t="s">
        <v>488</v>
      </c>
      <c r="E117" s="244">
        <v>8</v>
      </c>
      <c r="F117" s="253">
        <v>20.91</v>
      </c>
      <c r="G117" s="240">
        <v>2.61</v>
      </c>
      <c r="H117" s="706">
        <v>2.61</v>
      </c>
      <c r="I117" s="229"/>
      <c r="J117" s="229"/>
      <c r="K117" s="229"/>
      <c r="L117" s="229"/>
      <c r="M117" s="229"/>
      <c r="N117" s="229"/>
      <c r="O117" s="229"/>
      <c r="P117" s="229"/>
      <c r="Q117" s="229"/>
      <c r="R117" s="229"/>
      <c r="S117" s="229"/>
      <c r="T117" s="229"/>
      <c r="U117" s="229"/>
      <c r="V117" s="229"/>
      <c r="W117" s="229"/>
      <c r="X117" s="229"/>
      <c r="Y117" s="229"/>
      <c r="Z117" s="229"/>
    </row>
    <row r="118" spans="1:26" ht="15" customHeight="1">
      <c r="A118" s="229"/>
      <c r="B118" s="251" t="s">
        <v>446</v>
      </c>
      <c r="C118" s="252" t="s">
        <v>402</v>
      </c>
      <c r="D118" s="244" t="s">
        <v>489</v>
      </c>
      <c r="E118" s="244">
        <v>15</v>
      </c>
      <c r="F118" s="253">
        <v>39.090000000000003</v>
      </c>
      <c r="G118" s="240">
        <v>2.61</v>
      </c>
      <c r="H118" s="707"/>
      <c r="I118" s="229"/>
      <c r="J118" s="229"/>
      <c r="K118" s="229"/>
      <c r="L118" s="229"/>
      <c r="M118" s="229"/>
      <c r="N118" s="229"/>
      <c r="O118" s="229"/>
      <c r="P118" s="229"/>
      <c r="Q118" s="229"/>
      <c r="R118" s="229"/>
      <c r="S118" s="229"/>
      <c r="T118" s="229"/>
      <c r="U118" s="229"/>
      <c r="V118" s="229"/>
      <c r="W118" s="229"/>
      <c r="X118" s="229"/>
      <c r="Y118" s="229"/>
      <c r="Z118" s="229"/>
    </row>
    <row r="119" spans="1:26" ht="15" customHeight="1">
      <c r="A119" s="229"/>
      <c r="B119" s="251" t="s">
        <v>446</v>
      </c>
      <c r="C119" s="252" t="s">
        <v>402</v>
      </c>
      <c r="D119" s="244" t="s">
        <v>490</v>
      </c>
      <c r="E119" s="244">
        <v>8</v>
      </c>
      <c r="F119" s="253">
        <v>20.91</v>
      </c>
      <c r="G119" s="240">
        <v>2.61</v>
      </c>
      <c r="H119" s="707"/>
      <c r="I119" s="229"/>
      <c r="J119" s="229"/>
      <c r="K119" s="229"/>
      <c r="L119" s="229"/>
      <c r="M119" s="229"/>
      <c r="N119" s="229"/>
      <c r="O119" s="229"/>
      <c r="P119" s="229"/>
      <c r="Q119" s="229"/>
      <c r="R119" s="229"/>
      <c r="S119" s="229"/>
      <c r="T119" s="229"/>
      <c r="U119" s="229"/>
      <c r="V119" s="229"/>
      <c r="W119" s="229"/>
      <c r="X119" s="229"/>
      <c r="Y119" s="229"/>
      <c r="Z119" s="229"/>
    </row>
    <row r="120" spans="1:26" ht="15" customHeight="1">
      <c r="A120" s="229"/>
      <c r="B120" s="251" t="s">
        <v>446</v>
      </c>
      <c r="C120" s="252" t="s">
        <v>402</v>
      </c>
      <c r="D120" s="244" t="s">
        <v>491</v>
      </c>
      <c r="E120" s="244">
        <v>15</v>
      </c>
      <c r="F120" s="253">
        <v>39.090000000000003</v>
      </c>
      <c r="G120" s="240">
        <v>2.61</v>
      </c>
      <c r="H120" s="708"/>
      <c r="I120" s="229"/>
      <c r="J120" s="229"/>
      <c r="K120" s="229"/>
      <c r="L120" s="229"/>
      <c r="M120" s="229"/>
      <c r="N120" s="229"/>
      <c r="O120" s="229"/>
      <c r="P120" s="229"/>
      <c r="Q120" s="229"/>
      <c r="R120" s="229"/>
      <c r="S120" s="229"/>
      <c r="T120" s="229"/>
      <c r="U120" s="229"/>
      <c r="V120" s="229"/>
      <c r="W120" s="229"/>
      <c r="X120" s="229"/>
      <c r="Y120" s="229"/>
      <c r="Z120" s="229"/>
    </row>
    <row r="121" spans="1:26" ht="15" customHeight="1">
      <c r="A121" s="229"/>
      <c r="B121" s="251" t="s">
        <v>463</v>
      </c>
      <c r="C121" s="252" t="s">
        <v>463</v>
      </c>
      <c r="D121" s="244" t="s">
        <v>492</v>
      </c>
      <c r="E121" s="244">
        <v>2</v>
      </c>
      <c r="F121" s="253">
        <v>7.77</v>
      </c>
      <c r="G121" s="240">
        <v>3.89</v>
      </c>
      <c r="H121" s="706">
        <v>3.71</v>
      </c>
      <c r="I121" s="229"/>
      <c r="J121" s="229"/>
      <c r="K121" s="229"/>
      <c r="L121" s="229"/>
      <c r="M121" s="229"/>
      <c r="N121" s="229"/>
      <c r="O121" s="229"/>
      <c r="P121" s="229"/>
      <c r="Q121" s="229"/>
      <c r="R121" s="229"/>
      <c r="S121" s="229"/>
      <c r="T121" s="229"/>
      <c r="U121" s="229"/>
      <c r="V121" s="229"/>
      <c r="W121" s="229"/>
      <c r="X121" s="229"/>
      <c r="Y121" s="229"/>
      <c r="Z121" s="229"/>
    </row>
    <row r="122" spans="1:26" ht="15" customHeight="1">
      <c r="A122" s="229"/>
      <c r="B122" s="251" t="s">
        <v>463</v>
      </c>
      <c r="C122" s="252" t="s">
        <v>463</v>
      </c>
      <c r="D122" s="244" t="s">
        <v>493</v>
      </c>
      <c r="E122" s="244">
        <v>2</v>
      </c>
      <c r="F122" s="253">
        <v>8.14</v>
      </c>
      <c r="G122" s="240">
        <v>4.07</v>
      </c>
      <c r="H122" s="707"/>
      <c r="I122" s="229"/>
      <c r="J122" s="229"/>
      <c r="K122" s="229"/>
      <c r="L122" s="229"/>
      <c r="M122" s="229"/>
      <c r="N122" s="229"/>
      <c r="O122" s="229"/>
      <c r="P122" s="229"/>
      <c r="Q122" s="229"/>
      <c r="R122" s="229"/>
      <c r="S122" s="229"/>
      <c r="T122" s="229"/>
      <c r="U122" s="229"/>
      <c r="V122" s="229"/>
      <c r="W122" s="229"/>
      <c r="X122" s="229"/>
      <c r="Y122" s="229"/>
      <c r="Z122" s="229"/>
    </row>
    <row r="123" spans="1:26" ht="15" customHeight="1">
      <c r="A123" s="229"/>
      <c r="B123" s="251" t="s">
        <v>463</v>
      </c>
      <c r="C123" s="252" t="s">
        <v>463</v>
      </c>
      <c r="D123" s="244" t="s">
        <v>542</v>
      </c>
      <c r="E123" s="244">
        <v>3</v>
      </c>
      <c r="F123" s="253">
        <v>9.9499999999999993</v>
      </c>
      <c r="G123" s="240">
        <v>3.32</v>
      </c>
      <c r="H123" s="707"/>
      <c r="I123" s="229"/>
      <c r="J123" s="229"/>
      <c r="K123" s="229"/>
      <c r="L123" s="229"/>
      <c r="M123" s="229"/>
      <c r="N123" s="229"/>
      <c r="O123" s="229"/>
      <c r="P123" s="229"/>
      <c r="Q123" s="229"/>
      <c r="R123" s="229"/>
      <c r="S123" s="229"/>
      <c r="T123" s="229"/>
      <c r="U123" s="229"/>
      <c r="V123" s="229"/>
      <c r="W123" s="229"/>
      <c r="X123" s="229"/>
      <c r="Y123" s="229"/>
      <c r="Z123" s="229"/>
    </row>
    <row r="124" spans="1:26" ht="15" customHeight="1">
      <c r="A124" s="229"/>
      <c r="B124" s="251" t="s">
        <v>463</v>
      </c>
      <c r="C124" s="252" t="s">
        <v>463</v>
      </c>
      <c r="D124" s="244" t="s">
        <v>494</v>
      </c>
      <c r="E124" s="244">
        <v>3</v>
      </c>
      <c r="F124" s="253">
        <v>11.77</v>
      </c>
      <c r="G124" s="240">
        <v>3.92</v>
      </c>
      <c r="H124" s="707"/>
      <c r="I124" s="229"/>
      <c r="J124" s="229"/>
      <c r="K124" s="229"/>
      <c r="L124" s="229"/>
      <c r="M124" s="229"/>
      <c r="N124" s="229"/>
      <c r="O124" s="229"/>
      <c r="P124" s="229"/>
      <c r="Q124" s="229"/>
      <c r="R124" s="229"/>
      <c r="S124" s="229"/>
      <c r="T124" s="229"/>
      <c r="U124" s="229"/>
      <c r="V124" s="229"/>
      <c r="W124" s="229"/>
      <c r="X124" s="229"/>
      <c r="Y124" s="229"/>
      <c r="Z124" s="229"/>
    </row>
    <row r="125" spans="1:26" ht="15" customHeight="1">
      <c r="A125" s="229"/>
      <c r="B125" s="251" t="s">
        <v>463</v>
      </c>
      <c r="C125" s="252" t="s">
        <v>463</v>
      </c>
      <c r="D125" s="244" t="s">
        <v>495</v>
      </c>
      <c r="E125" s="244">
        <v>6</v>
      </c>
      <c r="F125" s="253">
        <v>20</v>
      </c>
      <c r="G125" s="240">
        <v>3.33</v>
      </c>
      <c r="H125" s="708"/>
      <c r="I125" s="229"/>
      <c r="J125" s="229"/>
      <c r="K125" s="229"/>
      <c r="L125" s="229"/>
      <c r="M125" s="229"/>
      <c r="N125" s="229"/>
      <c r="O125" s="229"/>
      <c r="P125" s="229"/>
      <c r="Q125" s="229"/>
      <c r="R125" s="229"/>
      <c r="S125" s="229"/>
      <c r="T125" s="229"/>
      <c r="U125" s="229"/>
      <c r="V125" s="229"/>
      <c r="W125" s="229"/>
      <c r="X125" s="229"/>
      <c r="Y125" s="229"/>
      <c r="Z125" s="229"/>
    </row>
    <row r="126" spans="1:26" ht="15" customHeight="1">
      <c r="A126" s="229"/>
      <c r="B126" s="251" t="s">
        <v>474</v>
      </c>
      <c r="C126" s="252" t="s">
        <v>474</v>
      </c>
      <c r="D126" s="244" t="s">
        <v>496</v>
      </c>
      <c r="E126" s="244">
        <v>1</v>
      </c>
      <c r="F126" s="253">
        <v>2.27</v>
      </c>
      <c r="G126" s="240">
        <v>2.27</v>
      </c>
      <c r="H126" s="709"/>
      <c r="I126" s="229"/>
      <c r="J126" s="229"/>
      <c r="K126" s="229"/>
      <c r="L126" s="229"/>
      <c r="M126" s="229"/>
      <c r="N126" s="229"/>
      <c r="O126" s="229"/>
      <c r="P126" s="229"/>
      <c r="Q126" s="229"/>
      <c r="R126" s="229"/>
      <c r="S126" s="229"/>
      <c r="T126" s="229"/>
      <c r="U126" s="229"/>
      <c r="V126" s="229"/>
      <c r="W126" s="229"/>
      <c r="X126" s="229"/>
      <c r="Y126" s="229"/>
      <c r="Z126" s="229"/>
    </row>
    <row r="127" spans="1:26" ht="15" customHeight="1">
      <c r="A127" s="229"/>
      <c r="B127" s="251" t="s">
        <v>474</v>
      </c>
      <c r="C127" s="252" t="s">
        <v>474</v>
      </c>
      <c r="D127" s="244" t="s">
        <v>497</v>
      </c>
      <c r="E127" s="244">
        <v>1</v>
      </c>
      <c r="F127" s="253">
        <v>2.95</v>
      </c>
      <c r="G127" s="240">
        <v>2.95</v>
      </c>
      <c r="H127" s="707"/>
      <c r="I127" s="229"/>
      <c r="J127" s="229"/>
      <c r="K127" s="229"/>
      <c r="L127" s="229"/>
      <c r="M127" s="229"/>
      <c r="N127" s="229"/>
      <c r="O127" s="229"/>
      <c r="P127" s="229"/>
      <c r="Q127" s="229"/>
      <c r="R127" s="229"/>
      <c r="S127" s="229"/>
      <c r="T127" s="229"/>
      <c r="U127" s="229"/>
      <c r="V127" s="229"/>
      <c r="W127" s="229"/>
      <c r="X127" s="229"/>
      <c r="Y127" s="229"/>
      <c r="Z127" s="229"/>
    </row>
    <row r="128" spans="1:26" ht="15" customHeight="1">
      <c r="A128" s="229"/>
      <c r="B128" s="251" t="s">
        <v>474</v>
      </c>
      <c r="C128" s="252" t="s">
        <v>474</v>
      </c>
      <c r="D128" s="244" t="s">
        <v>498</v>
      </c>
      <c r="E128" s="244">
        <v>1</v>
      </c>
      <c r="F128" s="253">
        <v>4.09</v>
      </c>
      <c r="G128" s="240">
        <v>4.09</v>
      </c>
      <c r="H128" s="707"/>
      <c r="I128" s="229"/>
      <c r="J128" s="229"/>
      <c r="K128" s="229"/>
      <c r="L128" s="229"/>
      <c r="M128" s="229"/>
      <c r="N128" s="229"/>
      <c r="O128" s="229"/>
      <c r="P128" s="229"/>
      <c r="Q128" s="229"/>
      <c r="R128" s="229"/>
      <c r="S128" s="229"/>
      <c r="T128" s="229"/>
      <c r="U128" s="229"/>
      <c r="V128" s="229"/>
      <c r="W128" s="229"/>
      <c r="X128" s="229"/>
      <c r="Y128" s="229"/>
      <c r="Z128" s="229"/>
    </row>
    <row r="129" spans="1:26" ht="15" customHeight="1">
      <c r="A129" s="229"/>
      <c r="B129" s="251" t="s">
        <v>474</v>
      </c>
      <c r="C129" s="252" t="s">
        <v>474</v>
      </c>
      <c r="D129" s="244" t="s">
        <v>122</v>
      </c>
      <c r="E129" s="244">
        <v>1</v>
      </c>
      <c r="F129" s="253">
        <v>2.27</v>
      </c>
      <c r="G129" s="240">
        <v>2.27</v>
      </c>
      <c r="H129" s="707"/>
      <c r="I129" s="229"/>
      <c r="J129" s="229"/>
      <c r="K129" s="229"/>
      <c r="L129" s="229"/>
      <c r="M129" s="229"/>
      <c r="N129" s="229"/>
      <c r="O129" s="229"/>
      <c r="P129" s="229"/>
      <c r="Q129" s="229"/>
      <c r="R129" s="229"/>
      <c r="S129" s="229"/>
      <c r="T129" s="229"/>
      <c r="U129" s="229"/>
      <c r="V129" s="229"/>
      <c r="W129" s="229"/>
      <c r="X129" s="229"/>
      <c r="Y129" s="229"/>
      <c r="Z129" s="229"/>
    </row>
    <row r="130" spans="1:26" ht="15" customHeight="1">
      <c r="A130" s="229"/>
      <c r="B130" s="251" t="s">
        <v>474</v>
      </c>
      <c r="C130" s="252" t="s">
        <v>474</v>
      </c>
      <c r="D130" s="244" t="s">
        <v>499</v>
      </c>
      <c r="E130" s="244">
        <v>1</v>
      </c>
      <c r="F130" s="253">
        <v>0.91</v>
      </c>
      <c r="G130" s="240">
        <v>0.91</v>
      </c>
      <c r="H130" s="707"/>
      <c r="I130" s="229"/>
      <c r="J130" s="229"/>
      <c r="K130" s="229"/>
      <c r="L130" s="229"/>
      <c r="M130" s="229"/>
      <c r="N130" s="229"/>
      <c r="O130" s="229"/>
      <c r="P130" s="229"/>
      <c r="Q130" s="229"/>
      <c r="R130" s="229"/>
      <c r="S130" s="229"/>
      <c r="T130" s="229"/>
      <c r="U130" s="229"/>
      <c r="V130" s="229"/>
      <c r="W130" s="229"/>
      <c r="X130" s="229"/>
      <c r="Y130" s="229"/>
      <c r="Z130" s="229"/>
    </row>
    <row r="131" spans="1:26" ht="15" customHeight="1">
      <c r="A131" s="229"/>
      <c r="B131" s="251" t="s">
        <v>474</v>
      </c>
      <c r="C131" s="252" t="s">
        <v>500</v>
      </c>
      <c r="D131" s="244" t="s">
        <v>501</v>
      </c>
      <c r="E131" s="244">
        <v>1</v>
      </c>
      <c r="F131" s="253">
        <v>0.28000000000000003</v>
      </c>
      <c r="G131" s="240">
        <v>0.28000000000000003</v>
      </c>
      <c r="H131" s="707"/>
      <c r="I131" s="229"/>
      <c r="J131" s="229"/>
      <c r="K131" s="229"/>
      <c r="L131" s="229"/>
      <c r="M131" s="229"/>
      <c r="N131" s="229"/>
      <c r="O131" s="229"/>
      <c r="P131" s="229"/>
      <c r="Q131" s="229"/>
      <c r="R131" s="229"/>
      <c r="S131" s="229"/>
      <c r="T131" s="229"/>
      <c r="U131" s="229"/>
      <c r="V131" s="229"/>
      <c r="W131" s="229"/>
      <c r="X131" s="229"/>
      <c r="Y131" s="229"/>
      <c r="Z131" s="229"/>
    </row>
    <row r="132" spans="1:26" ht="15" customHeight="1">
      <c r="A132" s="229"/>
      <c r="B132" s="251" t="s">
        <v>474</v>
      </c>
      <c r="C132" s="252" t="s">
        <v>500</v>
      </c>
      <c r="D132" s="244" t="s">
        <v>502</v>
      </c>
      <c r="E132" s="244">
        <v>1</v>
      </c>
      <c r="F132" s="253">
        <v>0.28000000000000003</v>
      </c>
      <c r="G132" s="240">
        <v>0.28000000000000003</v>
      </c>
      <c r="H132" s="708"/>
      <c r="I132" s="229"/>
      <c r="J132" s="229"/>
      <c r="K132" s="229"/>
      <c r="L132" s="229"/>
      <c r="M132" s="229"/>
      <c r="N132" s="229"/>
      <c r="O132" s="229"/>
      <c r="P132" s="229"/>
      <c r="Q132" s="229"/>
      <c r="R132" s="229"/>
      <c r="S132" s="229"/>
      <c r="T132" s="229"/>
      <c r="U132" s="229"/>
      <c r="V132" s="229"/>
      <c r="W132" s="229"/>
      <c r="X132" s="229"/>
      <c r="Y132" s="229"/>
      <c r="Z132" s="229"/>
    </row>
    <row r="133" spans="1:26" ht="15" customHeight="1">
      <c r="A133" s="229"/>
      <c r="B133" s="251" t="s">
        <v>441</v>
      </c>
      <c r="C133" s="252" t="s">
        <v>441</v>
      </c>
      <c r="D133" s="244" t="s">
        <v>503</v>
      </c>
      <c r="E133" s="244">
        <v>1</v>
      </c>
      <c r="F133" s="240">
        <v>2.27</v>
      </c>
      <c r="G133" s="240">
        <v>2.27</v>
      </c>
      <c r="H133" s="709"/>
      <c r="I133" s="229"/>
      <c r="J133" s="229"/>
      <c r="K133" s="229"/>
      <c r="L133" s="229"/>
      <c r="M133" s="229"/>
      <c r="N133" s="229"/>
      <c r="O133" s="229"/>
      <c r="P133" s="229"/>
      <c r="Q133" s="229"/>
      <c r="R133" s="229"/>
      <c r="S133" s="229"/>
      <c r="T133" s="229"/>
      <c r="U133" s="229"/>
      <c r="V133" s="229"/>
      <c r="W133" s="229"/>
      <c r="X133" s="229"/>
      <c r="Y133" s="229"/>
      <c r="Z133" s="229"/>
    </row>
    <row r="134" spans="1:26" ht="15" customHeight="1">
      <c r="A134" s="229"/>
      <c r="B134" s="251" t="s">
        <v>441</v>
      </c>
      <c r="C134" s="252" t="s">
        <v>441</v>
      </c>
      <c r="D134" s="244" t="s">
        <v>504</v>
      </c>
      <c r="E134" s="244">
        <v>1</v>
      </c>
      <c r="F134" s="240">
        <v>1.86</v>
      </c>
      <c r="G134" s="240">
        <v>1.86</v>
      </c>
      <c r="H134" s="707"/>
      <c r="I134" s="229"/>
      <c r="J134" s="229"/>
      <c r="K134" s="229"/>
      <c r="L134" s="229"/>
      <c r="M134" s="229"/>
      <c r="N134" s="229"/>
      <c r="O134" s="229"/>
      <c r="P134" s="229"/>
      <c r="Q134" s="229"/>
      <c r="R134" s="229"/>
      <c r="S134" s="229"/>
      <c r="T134" s="229"/>
      <c r="U134" s="229"/>
      <c r="V134" s="229"/>
      <c r="W134" s="229"/>
      <c r="X134" s="229"/>
      <c r="Y134" s="229"/>
      <c r="Z134" s="229"/>
    </row>
    <row r="135" spans="1:26" ht="15" customHeight="1">
      <c r="A135" s="229"/>
      <c r="B135" s="251" t="s">
        <v>441</v>
      </c>
      <c r="C135" s="252" t="s">
        <v>441</v>
      </c>
      <c r="D135" s="244" t="s">
        <v>505</v>
      </c>
      <c r="E135" s="244">
        <v>1</v>
      </c>
      <c r="F135" s="240">
        <v>5.35</v>
      </c>
      <c r="G135" s="240">
        <v>5.35</v>
      </c>
      <c r="H135" s="708"/>
      <c r="I135" s="229"/>
      <c r="J135" s="229"/>
      <c r="K135" s="229"/>
      <c r="L135" s="229"/>
      <c r="M135" s="229"/>
      <c r="N135" s="229"/>
      <c r="O135" s="229"/>
      <c r="P135" s="229"/>
      <c r="Q135" s="229"/>
      <c r="R135" s="229"/>
      <c r="S135" s="229"/>
      <c r="T135" s="229"/>
      <c r="U135" s="229"/>
      <c r="V135" s="229"/>
      <c r="W135" s="229"/>
      <c r="X135" s="229"/>
      <c r="Y135" s="229"/>
      <c r="Z135" s="229"/>
    </row>
    <row r="136" spans="1:26" ht="15" customHeight="1">
      <c r="A136" s="229"/>
      <c r="B136" s="231" t="s">
        <v>506</v>
      </c>
      <c r="C136" s="260" t="s">
        <v>507</v>
      </c>
      <c r="D136" s="229"/>
      <c r="E136" s="229"/>
      <c r="F136" s="229"/>
      <c r="G136" s="232"/>
      <c r="H136" s="232"/>
      <c r="I136" s="229"/>
      <c r="J136" s="229"/>
      <c r="K136" s="229"/>
      <c r="L136" s="229"/>
      <c r="M136" s="229"/>
      <c r="N136" s="229"/>
      <c r="O136" s="229"/>
      <c r="P136" s="229"/>
      <c r="Q136" s="229"/>
      <c r="R136" s="229"/>
      <c r="S136" s="229"/>
      <c r="T136" s="229"/>
      <c r="U136" s="229"/>
      <c r="V136" s="229"/>
      <c r="W136" s="229"/>
      <c r="X136" s="229"/>
      <c r="Y136" s="229"/>
      <c r="Z136" s="229"/>
    </row>
    <row r="137" spans="1:26" ht="15" customHeight="1">
      <c r="A137" s="229"/>
      <c r="B137" s="231" t="s">
        <v>508</v>
      </c>
      <c r="C137" s="260" t="s">
        <v>509</v>
      </c>
      <c r="D137" s="229"/>
      <c r="E137" s="229"/>
      <c r="F137" s="229"/>
      <c r="G137" s="232"/>
      <c r="H137" s="232"/>
      <c r="I137" s="229"/>
      <c r="J137" s="229"/>
      <c r="K137" s="229"/>
      <c r="L137" s="229"/>
      <c r="M137" s="229"/>
      <c r="N137" s="229"/>
      <c r="O137" s="229"/>
      <c r="P137" s="229"/>
      <c r="Q137" s="229"/>
      <c r="R137" s="229"/>
      <c r="S137" s="229"/>
      <c r="T137" s="229"/>
      <c r="U137" s="229"/>
      <c r="V137" s="229"/>
      <c r="W137" s="229"/>
      <c r="X137" s="229"/>
      <c r="Y137" s="229"/>
      <c r="Z137" s="229"/>
    </row>
    <row r="138" spans="1:26" ht="15" customHeight="1">
      <c r="A138" s="229"/>
      <c r="B138" s="229"/>
      <c r="C138" s="229"/>
      <c r="D138" s="229"/>
      <c r="E138" s="229"/>
      <c r="F138" s="229"/>
      <c r="G138" s="232"/>
      <c r="H138" s="232"/>
      <c r="I138" s="229"/>
      <c r="J138" s="229"/>
      <c r="K138" s="229"/>
      <c r="L138" s="229"/>
      <c r="M138" s="229"/>
      <c r="N138" s="229"/>
      <c r="O138" s="229"/>
      <c r="P138" s="229"/>
      <c r="Q138" s="229"/>
      <c r="R138" s="229"/>
      <c r="S138" s="229"/>
      <c r="T138" s="229"/>
      <c r="U138" s="229"/>
      <c r="V138" s="229"/>
      <c r="W138" s="229"/>
      <c r="X138" s="229"/>
      <c r="Y138" s="229"/>
      <c r="Z138" s="229"/>
    </row>
    <row r="139" spans="1:26" ht="15" customHeight="1">
      <c r="A139" s="229"/>
      <c r="B139" s="229"/>
      <c r="C139" s="229"/>
      <c r="D139" s="229"/>
      <c r="E139" s="229"/>
      <c r="F139" s="229"/>
      <c r="G139" s="232"/>
      <c r="H139" s="232"/>
      <c r="I139" s="229"/>
      <c r="J139" s="229"/>
      <c r="K139" s="229"/>
      <c r="L139" s="229"/>
      <c r="M139" s="229"/>
      <c r="N139" s="229"/>
      <c r="O139" s="229"/>
      <c r="P139" s="229"/>
      <c r="Q139" s="229"/>
      <c r="R139" s="229"/>
      <c r="S139" s="229"/>
      <c r="T139" s="229"/>
      <c r="U139" s="229"/>
      <c r="V139" s="229"/>
      <c r="W139" s="229"/>
      <c r="X139" s="229"/>
      <c r="Y139" s="229"/>
      <c r="Z139" s="229"/>
    </row>
    <row r="140" spans="1:26" ht="15" customHeight="1">
      <c r="A140" s="229"/>
      <c r="B140" s="710" t="s">
        <v>429</v>
      </c>
      <c r="C140" s="711"/>
      <c r="D140" s="711"/>
      <c r="E140" s="711"/>
      <c r="F140" s="711"/>
      <c r="G140" s="711"/>
      <c r="H140" s="705"/>
      <c r="I140" s="229"/>
      <c r="J140" s="229"/>
      <c r="K140" s="229"/>
      <c r="L140" s="229"/>
      <c r="M140" s="229"/>
      <c r="N140" s="229"/>
      <c r="O140" s="229"/>
      <c r="P140" s="229"/>
      <c r="Q140" s="229"/>
      <c r="R140" s="229"/>
      <c r="S140" s="229"/>
      <c r="T140" s="229"/>
      <c r="U140" s="229"/>
      <c r="V140" s="229"/>
      <c r="W140" s="229"/>
      <c r="X140" s="229"/>
      <c r="Y140" s="229"/>
      <c r="Z140" s="229"/>
    </row>
    <row r="141" spans="1:26" ht="15" customHeight="1">
      <c r="A141" s="229"/>
      <c r="B141" s="710" t="s">
        <v>510</v>
      </c>
      <c r="C141" s="711"/>
      <c r="D141" s="711"/>
      <c r="E141" s="711"/>
      <c r="F141" s="711"/>
      <c r="G141" s="711"/>
      <c r="H141" s="705"/>
      <c r="I141" s="229"/>
      <c r="J141" s="229"/>
      <c r="K141" s="229"/>
      <c r="L141" s="229"/>
      <c r="M141" s="229"/>
      <c r="N141" s="229"/>
      <c r="O141" s="229"/>
      <c r="P141" s="229"/>
      <c r="Q141" s="229"/>
      <c r="R141" s="229"/>
      <c r="S141" s="229"/>
      <c r="T141" s="229"/>
      <c r="U141" s="229"/>
      <c r="V141" s="229"/>
      <c r="W141" s="229"/>
      <c r="X141" s="229"/>
      <c r="Y141" s="229"/>
      <c r="Z141" s="229"/>
    </row>
    <row r="142" spans="1:26" ht="15" customHeight="1">
      <c r="A142" s="229"/>
      <c r="B142" s="712" t="s">
        <v>396</v>
      </c>
      <c r="C142" s="705"/>
      <c r="D142" s="250" t="s">
        <v>397</v>
      </c>
      <c r="E142" s="250" t="s">
        <v>487</v>
      </c>
      <c r="F142" s="250" t="s">
        <v>55</v>
      </c>
      <c r="G142" s="250" t="s">
        <v>444</v>
      </c>
      <c r="H142" s="250" t="s">
        <v>445</v>
      </c>
      <c r="I142" s="229"/>
      <c r="J142" s="229"/>
      <c r="K142" s="229"/>
      <c r="L142" s="229"/>
      <c r="M142" s="229"/>
      <c r="N142" s="229"/>
      <c r="O142" s="229"/>
      <c r="P142" s="229"/>
      <c r="Q142" s="229"/>
      <c r="R142" s="229"/>
      <c r="S142" s="229"/>
      <c r="T142" s="229"/>
      <c r="U142" s="229"/>
      <c r="V142" s="229"/>
      <c r="W142" s="229"/>
      <c r="X142" s="229"/>
      <c r="Y142" s="229"/>
      <c r="Z142" s="229"/>
    </row>
    <row r="143" spans="1:26" ht="15" customHeight="1">
      <c r="A143" s="229"/>
      <c r="B143" s="251" t="s">
        <v>463</v>
      </c>
      <c r="C143" s="252" t="s">
        <v>463</v>
      </c>
      <c r="D143" s="244" t="s">
        <v>511</v>
      </c>
      <c r="E143" s="244">
        <v>2</v>
      </c>
      <c r="F143" s="253">
        <v>11.25</v>
      </c>
      <c r="G143" s="240">
        <v>5.63</v>
      </c>
      <c r="H143" s="706">
        <v>3.99</v>
      </c>
      <c r="I143" s="229"/>
      <c r="J143" s="229"/>
      <c r="K143" s="229"/>
      <c r="L143" s="229"/>
      <c r="M143" s="229"/>
      <c r="N143" s="229"/>
      <c r="O143" s="229"/>
      <c r="P143" s="229"/>
      <c r="Q143" s="229"/>
      <c r="R143" s="229"/>
      <c r="S143" s="229"/>
      <c r="T143" s="229"/>
      <c r="U143" s="229"/>
      <c r="V143" s="229"/>
      <c r="W143" s="229"/>
      <c r="X143" s="229"/>
      <c r="Y143" s="229"/>
      <c r="Z143" s="229"/>
    </row>
    <row r="144" spans="1:26" ht="15" customHeight="1">
      <c r="A144" s="229"/>
      <c r="B144" s="251" t="s">
        <v>463</v>
      </c>
      <c r="C144" s="252" t="s">
        <v>463</v>
      </c>
      <c r="D144" s="244" t="s">
        <v>512</v>
      </c>
      <c r="E144" s="244">
        <v>3</v>
      </c>
      <c r="F144" s="253">
        <v>13.65</v>
      </c>
      <c r="G144" s="240">
        <v>4.55</v>
      </c>
      <c r="H144" s="707"/>
      <c r="I144" s="229"/>
      <c r="J144" s="229"/>
      <c r="K144" s="229"/>
      <c r="L144" s="229"/>
      <c r="M144" s="229"/>
      <c r="N144" s="229"/>
      <c r="O144" s="229"/>
      <c r="P144" s="229"/>
      <c r="Q144" s="229"/>
      <c r="R144" s="229"/>
      <c r="S144" s="229"/>
      <c r="T144" s="229"/>
      <c r="U144" s="229"/>
      <c r="V144" s="229"/>
      <c r="W144" s="229"/>
      <c r="X144" s="229"/>
      <c r="Y144" s="229"/>
      <c r="Z144" s="229"/>
    </row>
    <row r="145" spans="1:26" ht="15" customHeight="1">
      <c r="A145" s="229"/>
      <c r="B145" s="251" t="s">
        <v>463</v>
      </c>
      <c r="C145" s="252" t="s">
        <v>463</v>
      </c>
      <c r="D145" s="244" t="s">
        <v>513</v>
      </c>
      <c r="E145" s="244">
        <v>4</v>
      </c>
      <c r="F145" s="253">
        <v>15.35</v>
      </c>
      <c r="G145" s="240">
        <v>3.84</v>
      </c>
      <c r="H145" s="707"/>
      <c r="I145" s="229"/>
      <c r="J145" s="229"/>
      <c r="K145" s="229"/>
      <c r="L145" s="229"/>
      <c r="M145" s="229"/>
      <c r="N145" s="229"/>
      <c r="O145" s="229"/>
      <c r="P145" s="229"/>
      <c r="Q145" s="229"/>
      <c r="R145" s="229"/>
      <c r="S145" s="229"/>
      <c r="T145" s="229"/>
      <c r="U145" s="229"/>
      <c r="V145" s="229"/>
      <c r="W145" s="229"/>
      <c r="X145" s="229"/>
      <c r="Y145" s="229"/>
      <c r="Z145" s="229"/>
    </row>
    <row r="146" spans="1:26" ht="15" customHeight="1">
      <c r="A146" s="229"/>
      <c r="B146" s="251" t="s">
        <v>463</v>
      </c>
      <c r="C146" s="252" t="s">
        <v>463</v>
      </c>
      <c r="D146" s="244" t="s">
        <v>543</v>
      </c>
      <c r="E146" s="244">
        <v>3</v>
      </c>
      <c r="F146" s="253">
        <v>9.15</v>
      </c>
      <c r="G146" s="240">
        <v>3.05</v>
      </c>
      <c r="H146" s="707"/>
      <c r="I146" s="229"/>
      <c r="J146" s="229"/>
      <c r="K146" s="229"/>
      <c r="L146" s="229"/>
      <c r="M146" s="229"/>
      <c r="N146" s="229"/>
      <c r="O146" s="229"/>
      <c r="P146" s="229"/>
      <c r="Q146" s="229"/>
      <c r="R146" s="229"/>
      <c r="S146" s="229"/>
      <c r="T146" s="229"/>
      <c r="U146" s="229"/>
      <c r="V146" s="229"/>
      <c r="W146" s="229"/>
      <c r="X146" s="229"/>
      <c r="Y146" s="229"/>
      <c r="Z146" s="229"/>
    </row>
    <row r="147" spans="1:26" ht="15" customHeight="1">
      <c r="A147" s="229"/>
      <c r="B147" s="251" t="s">
        <v>463</v>
      </c>
      <c r="C147" s="252" t="s">
        <v>463</v>
      </c>
      <c r="D147" s="244" t="s">
        <v>514</v>
      </c>
      <c r="E147" s="244">
        <v>3</v>
      </c>
      <c r="F147" s="253">
        <v>10.55</v>
      </c>
      <c r="G147" s="240">
        <v>3.52</v>
      </c>
      <c r="H147" s="707"/>
      <c r="I147" s="229"/>
      <c r="J147" s="229"/>
      <c r="K147" s="229"/>
      <c r="L147" s="229"/>
      <c r="M147" s="229"/>
      <c r="N147" s="229"/>
      <c r="O147" s="229"/>
      <c r="P147" s="229"/>
      <c r="Q147" s="229"/>
      <c r="R147" s="229"/>
      <c r="S147" s="229"/>
      <c r="T147" s="229"/>
      <c r="U147" s="229"/>
      <c r="V147" s="229"/>
      <c r="W147" s="229"/>
      <c r="X147" s="229"/>
      <c r="Y147" s="229"/>
      <c r="Z147" s="229"/>
    </row>
    <row r="148" spans="1:26" ht="15" customHeight="1">
      <c r="A148" s="229"/>
      <c r="B148" s="251" t="s">
        <v>463</v>
      </c>
      <c r="C148" s="252" t="s">
        <v>463</v>
      </c>
      <c r="D148" s="244" t="s">
        <v>515</v>
      </c>
      <c r="E148" s="244">
        <v>5</v>
      </c>
      <c r="F148" s="253">
        <v>13.15</v>
      </c>
      <c r="G148" s="240">
        <v>2.63</v>
      </c>
      <c r="H148" s="707"/>
      <c r="I148" s="229"/>
      <c r="J148" s="229"/>
      <c r="K148" s="229"/>
      <c r="L148" s="229"/>
      <c r="M148" s="229"/>
      <c r="N148" s="229"/>
      <c r="O148" s="229"/>
      <c r="P148" s="229"/>
      <c r="Q148" s="229"/>
      <c r="R148" s="229"/>
      <c r="S148" s="229"/>
      <c r="T148" s="229"/>
      <c r="U148" s="229"/>
      <c r="V148" s="229"/>
      <c r="W148" s="229"/>
      <c r="X148" s="229"/>
      <c r="Y148" s="229"/>
      <c r="Z148" s="229"/>
    </row>
    <row r="149" spans="1:26" ht="15" customHeight="1">
      <c r="A149" s="229"/>
      <c r="B149" s="251" t="s">
        <v>463</v>
      </c>
      <c r="C149" s="252" t="s">
        <v>463</v>
      </c>
      <c r="D149" s="244" t="s">
        <v>544</v>
      </c>
      <c r="E149" s="244">
        <v>4</v>
      </c>
      <c r="F149" s="253">
        <v>22.55</v>
      </c>
      <c r="G149" s="240">
        <v>5.64</v>
      </c>
      <c r="H149" s="707"/>
      <c r="I149" s="229"/>
      <c r="J149" s="229"/>
      <c r="K149" s="229"/>
      <c r="L149" s="229"/>
      <c r="M149" s="229"/>
      <c r="N149" s="229"/>
      <c r="O149" s="229"/>
      <c r="P149" s="229"/>
      <c r="Q149" s="229"/>
      <c r="R149" s="229"/>
      <c r="S149" s="229"/>
      <c r="T149" s="229"/>
      <c r="U149" s="229"/>
      <c r="V149" s="229"/>
      <c r="W149" s="229"/>
      <c r="X149" s="229"/>
      <c r="Y149" s="229"/>
      <c r="Z149" s="229"/>
    </row>
    <row r="150" spans="1:26" ht="15" customHeight="1">
      <c r="A150" s="229"/>
      <c r="B150" s="251" t="s">
        <v>463</v>
      </c>
      <c r="C150" s="252" t="s">
        <v>463</v>
      </c>
      <c r="D150" s="244" t="s">
        <v>516</v>
      </c>
      <c r="E150" s="244">
        <v>8</v>
      </c>
      <c r="F150" s="253">
        <v>31.95</v>
      </c>
      <c r="G150" s="240">
        <v>3.99</v>
      </c>
      <c r="H150" s="707"/>
      <c r="I150" s="229"/>
      <c r="J150" s="229"/>
      <c r="K150" s="229"/>
      <c r="L150" s="229"/>
      <c r="M150" s="229"/>
      <c r="N150" s="229"/>
      <c r="O150" s="229"/>
      <c r="P150" s="229"/>
      <c r="Q150" s="229"/>
      <c r="R150" s="229"/>
      <c r="S150" s="229"/>
      <c r="T150" s="229"/>
      <c r="U150" s="229"/>
      <c r="V150" s="229"/>
      <c r="W150" s="229"/>
      <c r="X150" s="229"/>
      <c r="Y150" s="229"/>
      <c r="Z150" s="229"/>
    </row>
    <row r="151" spans="1:26" ht="15" customHeight="1">
      <c r="A151" s="229"/>
      <c r="B151" s="251" t="s">
        <v>463</v>
      </c>
      <c r="C151" s="252" t="s">
        <v>463</v>
      </c>
      <c r="D151" s="244" t="s">
        <v>517</v>
      </c>
      <c r="E151" s="244">
        <v>12</v>
      </c>
      <c r="F151" s="253">
        <v>42.15</v>
      </c>
      <c r="G151" s="240">
        <v>3.51</v>
      </c>
      <c r="H151" s="707"/>
      <c r="I151" s="229"/>
      <c r="J151" s="229"/>
      <c r="K151" s="229"/>
      <c r="L151" s="229"/>
      <c r="M151" s="229"/>
      <c r="N151" s="229"/>
      <c r="O151" s="229"/>
      <c r="P151" s="229"/>
      <c r="Q151" s="229"/>
      <c r="R151" s="229"/>
      <c r="S151" s="229"/>
      <c r="T151" s="229"/>
      <c r="U151" s="229"/>
      <c r="V151" s="229"/>
      <c r="W151" s="229"/>
      <c r="X151" s="229"/>
      <c r="Y151" s="229"/>
      <c r="Z151" s="229"/>
    </row>
    <row r="152" spans="1:26" ht="15" customHeight="1">
      <c r="A152" s="229"/>
      <c r="B152" s="251" t="s">
        <v>463</v>
      </c>
      <c r="C152" s="252" t="s">
        <v>463</v>
      </c>
      <c r="D152" s="244" t="s">
        <v>518</v>
      </c>
      <c r="E152" s="244">
        <v>16</v>
      </c>
      <c r="F152" s="253">
        <v>56.42</v>
      </c>
      <c r="G152" s="240">
        <v>3.53</v>
      </c>
      <c r="H152" s="708"/>
      <c r="I152" s="229"/>
      <c r="J152" s="229"/>
      <c r="K152" s="229"/>
      <c r="L152" s="229"/>
      <c r="M152" s="229"/>
      <c r="N152" s="229"/>
      <c r="O152" s="229"/>
      <c r="P152" s="229"/>
      <c r="Q152" s="229"/>
      <c r="R152" s="229"/>
      <c r="S152" s="229"/>
      <c r="T152" s="229"/>
      <c r="U152" s="229"/>
      <c r="V152" s="229"/>
      <c r="W152" s="229"/>
      <c r="X152" s="229"/>
      <c r="Y152" s="229"/>
      <c r="Z152" s="229"/>
    </row>
    <row r="153" spans="1:26" ht="15" customHeight="1">
      <c r="A153" s="229"/>
      <c r="B153" s="251" t="s">
        <v>474</v>
      </c>
      <c r="C153" s="252" t="s">
        <v>474</v>
      </c>
      <c r="D153" s="244" t="s">
        <v>519</v>
      </c>
      <c r="E153" s="244">
        <v>1</v>
      </c>
      <c r="F153" s="253">
        <v>3.05</v>
      </c>
      <c r="G153" s="240">
        <v>3.05</v>
      </c>
      <c r="H153" s="713"/>
      <c r="I153" s="229"/>
      <c r="J153" s="229"/>
      <c r="K153" s="229"/>
      <c r="L153" s="229"/>
      <c r="M153" s="229"/>
      <c r="N153" s="229"/>
      <c r="O153" s="229"/>
      <c r="P153" s="229"/>
      <c r="Q153" s="229"/>
      <c r="R153" s="229"/>
      <c r="S153" s="229"/>
      <c r="T153" s="229"/>
      <c r="U153" s="229"/>
      <c r="V153" s="229"/>
      <c r="W153" s="229"/>
      <c r="X153" s="229"/>
      <c r="Y153" s="229"/>
      <c r="Z153" s="229"/>
    </row>
    <row r="154" spans="1:26" ht="15" customHeight="1">
      <c r="A154" s="229"/>
      <c r="B154" s="251" t="s">
        <v>474</v>
      </c>
      <c r="C154" s="252" t="s">
        <v>474</v>
      </c>
      <c r="D154" s="244" t="s">
        <v>520</v>
      </c>
      <c r="E154" s="244">
        <v>1</v>
      </c>
      <c r="F154" s="253">
        <v>5.65</v>
      </c>
      <c r="G154" s="240">
        <v>5.65</v>
      </c>
      <c r="H154" s="707"/>
      <c r="I154" s="229"/>
      <c r="J154" s="229"/>
      <c r="K154" s="229"/>
      <c r="L154" s="229"/>
      <c r="M154" s="229"/>
      <c r="N154" s="229"/>
      <c r="O154" s="229"/>
      <c r="P154" s="229"/>
      <c r="Q154" s="229"/>
      <c r="R154" s="229"/>
      <c r="S154" s="229"/>
      <c r="T154" s="229"/>
      <c r="U154" s="229"/>
      <c r="V154" s="229"/>
      <c r="W154" s="229"/>
      <c r="X154" s="229"/>
      <c r="Y154" s="229"/>
      <c r="Z154" s="229"/>
    </row>
    <row r="155" spans="1:26" ht="15" customHeight="1">
      <c r="A155" s="229"/>
      <c r="B155" s="251" t="s">
        <v>474</v>
      </c>
      <c r="C155" s="252" t="s">
        <v>474</v>
      </c>
      <c r="D155" s="244" t="s">
        <v>521</v>
      </c>
      <c r="E155" s="244">
        <v>1</v>
      </c>
      <c r="F155" s="253">
        <v>3.05</v>
      </c>
      <c r="G155" s="240">
        <v>3.05</v>
      </c>
      <c r="H155" s="707"/>
      <c r="I155" s="229"/>
      <c r="J155" s="229"/>
      <c r="K155" s="229"/>
      <c r="L155" s="229"/>
      <c r="M155" s="229"/>
      <c r="N155" s="229"/>
      <c r="O155" s="229"/>
      <c r="P155" s="229"/>
      <c r="Q155" s="229"/>
      <c r="R155" s="229"/>
      <c r="S155" s="229"/>
      <c r="T155" s="229"/>
      <c r="U155" s="229"/>
      <c r="V155" s="229"/>
      <c r="W155" s="229"/>
      <c r="X155" s="229"/>
      <c r="Y155" s="229"/>
      <c r="Z155" s="229"/>
    </row>
    <row r="156" spans="1:26" ht="15" customHeight="1">
      <c r="A156" s="229"/>
      <c r="B156" s="251" t="s">
        <v>474</v>
      </c>
      <c r="C156" s="252" t="s">
        <v>474</v>
      </c>
      <c r="D156" s="244" t="s">
        <v>522</v>
      </c>
      <c r="E156" s="244">
        <v>1</v>
      </c>
      <c r="F156" s="253">
        <v>5.65</v>
      </c>
      <c r="G156" s="240">
        <v>5.65</v>
      </c>
      <c r="H156" s="707"/>
      <c r="I156" s="229"/>
      <c r="J156" s="229"/>
      <c r="K156" s="229"/>
      <c r="L156" s="229"/>
      <c r="M156" s="229"/>
      <c r="N156" s="229"/>
      <c r="O156" s="229"/>
      <c r="P156" s="229"/>
      <c r="Q156" s="229"/>
      <c r="R156" s="229"/>
      <c r="S156" s="229"/>
      <c r="T156" s="229"/>
      <c r="U156" s="229"/>
      <c r="V156" s="229"/>
      <c r="W156" s="229"/>
      <c r="X156" s="229"/>
      <c r="Y156" s="229"/>
      <c r="Z156" s="229"/>
    </row>
    <row r="157" spans="1:26" ht="15" customHeight="1">
      <c r="A157" s="229"/>
      <c r="B157" s="251" t="s">
        <v>474</v>
      </c>
      <c r="C157" s="252" t="s">
        <v>474</v>
      </c>
      <c r="D157" s="244" t="s">
        <v>523</v>
      </c>
      <c r="E157" s="244">
        <v>1</v>
      </c>
      <c r="F157" s="253">
        <v>3.05</v>
      </c>
      <c r="G157" s="240">
        <v>3.05</v>
      </c>
      <c r="H157" s="707"/>
      <c r="I157" s="229"/>
      <c r="J157" s="229"/>
      <c r="K157" s="229"/>
      <c r="L157" s="229"/>
      <c r="M157" s="229"/>
      <c r="N157" s="229"/>
      <c r="O157" s="229"/>
      <c r="P157" s="229"/>
      <c r="Q157" s="229"/>
      <c r="R157" s="229"/>
      <c r="S157" s="229"/>
      <c r="T157" s="229"/>
      <c r="U157" s="229"/>
      <c r="V157" s="229"/>
      <c r="W157" s="229"/>
      <c r="X157" s="229"/>
      <c r="Y157" s="229"/>
      <c r="Z157" s="229"/>
    </row>
    <row r="158" spans="1:26" ht="15" customHeight="1">
      <c r="A158" s="229"/>
      <c r="B158" s="251" t="s">
        <v>474</v>
      </c>
      <c r="C158" s="252" t="s">
        <v>474</v>
      </c>
      <c r="D158" s="244" t="s">
        <v>524</v>
      </c>
      <c r="E158" s="244">
        <v>1</v>
      </c>
      <c r="F158" s="253">
        <v>5.65</v>
      </c>
      <c r="G158" s="240">
        <v>5.65</v>
      </c>
      <c r="H158" s="707"/>
      <c r="I158" s="229"/>
      <c r="J158" s="229"/>
      <c r="K158" s="229"/>
      <c r="L158" s="229"/>
      <c r="M158" s="229"/>
      <c r="N158" s="229"/>
      <c r="O158" s="229"/>
      <c r="P158" s="229"/>
      <c r="Q158" s="229"/>
      <c r="R158" s="229"/>
      <c r="S158" s="229"/>
      <c r="T158" s="229"/>
      <c r="U158" s="229"/>
      <c r="V158" s="229"/>
      <c r="W158" s="229"/>
      <c r="X158" s="229"/>
      <c r="Y158" s="229"/>
      <c r="Z158" s="229"/>
    </row>
    <row r="159" spans="1:26" ht="15" customHeight="1">
      <c r="A159" s="229"/>
      <c r="B159" s="251" t="s">
        <v>474</v>
      </c>
      <c r="C159" s="252" t="s">
        <v>500</v>
      </c>
      <c r="D159" s="244" t="s">
        <v>525</v>
      </c>
      <c r="E159" s="244">
        <v>1</v>
      </c>
      <c r="F159" s="253">
        <v>0.65</v>
      </c>
      <c r="G159" s="240">
        <v>0.65</v>
      </c>
      <c r="H159" s="707"/>
      <c r="I159" s="229"/>
      <c r="J159" s="229"/>
      <c r="K159" s="229"/>
      <c r="L159" s="229"/>
      <c r="M159" s="229"/>
      <c r="N159" s="229"/>
      <c r="O159" s="229"/>
      <c r="P159" s="229"/>
      <c r="Q159" s="229"/>
      <c r="R159" s="229"/>
      <c r="S159" s="229"/>
      <c r="T159" s="229"/>
      <c r="U159" s="229"/>
      <c r="V159" s="229"/>
      <c r="W159" s="229"/>
      <c r="X159" s="229"/>
      <c r="Y159" s="229"/>
      <c r="Z159" s="229"/>
    </row>
    <row r="160" spans="1:26" ht="15" customHeight="1">
      <c r="A160" s="229"/>
      <c r="B160" s="251" t="s">
        <v>474</v>
      </c>
      <c r="C160" s="252" t="s">
        <v>500</v>
      </c>
      <c r="D160" s="244" t="s">
        <v>526</v>
      </c>
      <c r="E160" s="244">
        <v>1</v>
      </c>
      <c r="F160" s="253">
        <v>0.65</v>
      </c>
      <c r="G160" s="240">
        <v>0.65</v>
      </c>
      <c r="H160" s="707"/>
      <c r="I160" s="229"/>
      <c r="J160" s="229"/>
      <c r="K160" s="229"/>
      <c r="L160" s="229"/>
      <c r="M160" s="229"/>
      <c r="N160" s="229"/>
      <c r="O160" s="229"/>
      <c r="P160" s="229"/>
      <c r="Q160" s="229"/>
      <c r="R160" s="229"/>
      <c r="S160" s="229"/>
      <c r="T160" s="229"/>
      <c r="U160" s="229"/>
      <c r="V160" s="229"/>
      <c r="W160" s="229"/>
      <c r="X160" s="229"/>
      <c r="Y160" s="229"/>
      <c r="Z160" s="229"/>
    </row>
    <row r="161" spans="1:26" ht="15" customHeight="1">
      <c r="A161" s="229"/>
      <c r="B161" s="251" t="s">
        <v>474</v>
      </c>
      <c r="C161" s="252" t="s">
        <v>500</v>
      </c>
      <c r="D161" s="244" t="s">
        <v>527</v>
      </c>
      <c r="E161" s="244">
        <v>1</v>
      </c>
      <c r="F161" s="253">
        <v>0.65</v>
      </c>
      <c r="G161" s="240">
        <v>0.65</v>
      </c>
      <c r="H161" s="708"/>
      <c r="I161" s="229"/>
      <c r="J161" s="229"/>
      <c r="K161" s="229"/>
      <c r="L161" s="229"/>
      <c r="M161" s="229"/>
      <c r="N161" s="229"/>
      <c r="O161" s="229"/>
      <c r="P161" s="229"/>
      <c r="Q161" s="229"/>
      <c r="R161" s="229"/>
      <c r="S161" s="229"/>
      <c r="T161" s="229"/>
      <c r="U161" s="229"/>
      <c r="V161" s="229"/>
      <c r="W161" s="229"/>
      <c r="X161" s="229"/>
      <c r="Y161" s="229"/>
      <c r="Z161" s="229"/>
    </row>
    <row r="162" spans="1:26" ht="15" customHeight="1">
      <c r="A162" s="229"/>
      <c r="B162" s="251" t="s">
        <v>441</v>
      </c>
      <c r="C162" s="252" t="s">
        <v>441</v>
      </c>
      <c r="D162" s="244" t="s">
        <v>504</v>
      </c>
      <c r="E162" s="244">
        <v>1</v>
      </c>
      <c r="F162" s="253">
        <v>3.05</v>
      </c>
      <c r="G162" s="240">
        <v>3.05</v>
      </c>
      <c r="H162" s="713"/>
      <c r="I162" s="229"/>
      <c r="J162" s="229"/>
      <c r="K162" s="229"/>
      <c r="L162" s="229"/>
      <c r="M162" s="229"/>
      <c r="N162" s="229"/>
      <c r="O162" s="229"/>
      <c r="P162" s="229"/>
      <c r="Q162" s="229"/>
      <c r="R162" s="229"/>
      <c r="S162" s="229"/>
      <c r="T162" s="229"/>
      <c r="U162" s="229"/>
      <c r="V162" s="229"/>
      <c r="W162" s="229"/>
      <c r="X162" s="229"/>
      <c r="Y162" s="229"/>
      <c r="Z162" s="229"/>
    </row>
    <row r="163" spans="1:26" ht="15" customHeight="1">
      <c r="A163" s="229"/>
      <c r="B163" s="251" t="s">
        <v>441</v>
      </c>
      <c r="C163" s="252" t="s">
        <v>441</v>
      </c>
      <c r="D163" s="244" t="s">
        <v>528</v>
      </c>
      <c r="E163" s="244">
        <v>1</v>
      </c>
      <c r="F163" s="253">
        <v>3.25</v>
      </c>
      <c r="G163" s="240">
        <v>3.25</v>
      </c>
      <c r="H163" s="707"/>
      <c r="I163" s="229"/>
      <c r="J163" s="229"/>
      <c r="K163" s="229"/>
      <c r="L163" s="229"/>
      <c r="M163" s="229"/>
      <c r="N163" s="229"/>
      <c r="O163" s="229"/>
      <c r="P163" s="229"/>
      <c r="Q163" s="229"/>
      <c r="R163" s="229"/>
      <c r="S163" s="229"/>
      <c r="T163" s="229"/>
      <c r="U163" s="229"/>
      <c r="V163" s="229"/>
      <c r="W163" s="229"/>
      <c r="X163" s="229"/>
      <c r="Y163" s="229"/>
      <c r="Z163" s="229"/>
    </row>
    <row r="164" spans="1:26" ht="15" customHeight="1">
      <c r="A164" s="229"/>
      <c r="B164" s="251" t="s">
        <v>441</v>
      </c>
      <c r="C164" s="252" t="s">
        <v>441</v>
      </c>
      <c r="D164" s="244" t="s">
        <v>529</v>
      </c>
      <c r="E164" s="244">
        <v>1</v>
      </c>
      <c r="F164" s="253">
        <v>3.75</v>
      </c>
      <c r="G164" s="240">
        <v>3.75</v>
      </c>
      <c r="H164" s="708"/>
      <c r="I164" s="229"/>
      <c r="J164" s="229"/>
      <c r="K164" s="229"/>
      <c r="L164" s="229"/>
      <c r="M164" s="229"/>
      <c r="N164" s="229"/>
      <c r="O164" s="229"/>
      <c r="P164" s="229"/>
      <c r="Q164" s="229"/>
      <c r="R164" s="229"/>
      <c r="S164" s="229"/>
      <c r="T164" s="229"/>
      <c r="U164" s="229"/>
      <c r="V164" s="229"/>
      <c r="W164" s="229"/>
      <c r="X164" s="229"/>
      <c r="Y164" s="229"/>
      <c r="Z164" s="229"/>
    </row>
    <row r="165" spans="1:26" ht="15" customHeight="1">
      <c r="A165" s="229"/>
      <c r="B165" s="231" t="s">
        <v>530</v>
      </c>
      <c r="C165" s="702" t="s">
        <v>531</v>
      </c>
      <c r="D165" s="703"/>
      <c r="E165" s="703"/>
      <c r="F165" s="703"/>
      <c r="G165" s="232"/>
      <c r="H165" s="232"/>
      <c r="I165" s="229"/>
      <c r="J165" s="229"/>
      <c r="K165" s="229"/>
      <c r="L165" s="229"/>
      <c r="M165" s="229"/>
      <c r="N165" s="229"/>
      <c r="O165" s="229"/>
      <c r="P165" s="229"/>
      <c r="Q165" s="229"/>
      <c r="R165" s="229"/>
      <c r="S165" s="229"/>
      <c r="T165" s="229"/>
      <c r="U165" s="229"/>
      <c r="V165" s="229"/>
      <c r="W165" s="229"/>
      <c r="X165" s="229"/>
      <c r="Y165" s="229"/>
      <c r="Z165" s="229"/>
    </row>
    <row r="166" spans="1:26" ht="15" customHeight="1">
      <c r="A166" s="229"/>
      <c r="B166" s="229"/>
      <c r="C166" s="229"/>
      <c r="D166" s="229"/>
      <c r="E166" s="229"/>
      <c r="F166" s="229"/>
      <c r="G166" s="232"/>
      <c r="H166" s="232"/>
      <c r="I166" s="229"/>
      <c r="J166" s="229"/>
      <c r="K166" s="229"/>
      <c r="L166" s="229"/>
      <c r="M166" s="229"/>
      <c r="N166" s="229"/>
      <c r="O166" s="229"/>
      <c r="P166" s="229"/>
      <c r="Q166" s="229"/>
      <c r="R166" s="229"/>
      <c r="S166" s="229"/>
      <c r="T166" s="229"/>
      <c r="U166" s="229"/>
      <c r="V166" s="229"/>
      <c r="W166" s="229"/>
      <c r="X166" s="229"/>
      <c r="Y166" s="229"/>
      <c r="Z166" s="229"/>
    </row>
    <row r="167" spans="1:26" ht="15" customHeight="1">
      <c r="A167" s="229"/>
      <c r="B167" s="229"/>
      <c r="C167" s="229"/>
      <c r="D167" s="229"/>
      <c r="E167" s="229"/>
      <c r="F167" s="229"/>
      <c r="G167" s="232"/>
      <c r="H167" s="232"/>
      <c r="I167" s="229"/>
      <c r="J167" s="229"/>
      <c r="K167" s="229"/>
      <c r="L167" s="229"/>
      <c r="M167" s="229"/>
      <c r="N167" s="229"/>
      <c r="O167" s="229"/>
      <c r="P167" s="229"/>
      <c r="Q167" s="229"/>
      <c r="R167" s="229"/>
      <c r="S167" s="229"/>
      <c r="T167" s="229"/>
      <c r="U167" s="229"/>
      <c r="V167" s="229"/>
      <c r="W167" s="229"/>
      <c r="X167" s="229"/>
      <c r="Y167" s="229"/>
      <c r="Z167" s="229"/>
    </row>
    <row r="168" spans="1:26" ht="15" customHeight="1">
      <c r="A168" s="229"/>
      <c r="B168" s="229"/>
      <c r="C168" s="229"/>
      <c r="D168" s="229"/>
      <c r="E168" s="229"/>
      <c r="F168" s="230"/>
      <c r="G168" s="231"/>
      <c r="H168" s="232"/>
      <c r="I168" s="229"/>
      <c r="J168" s="229"/>
      <c r="K168" s="229"/>
      <c r="L168" s="229"/>
      <c r="M168" s="229"/>
      <c r="N168" s="229"/>
      <c r="O168" s="229"/>
      <c r="P168" s="229"/>
      <c r="Q168" s="229"/>
      <c r="R168" s="229"/>
      <c r="S168" s="229"/>
      <c r="T168" s="229"/>
      <c r="U168" s="229"/>
      <c r="V168" s="229"/>
      <c r="W168" s="229"/>
      <c r="X168" s="229"/>
      <c r="Y168" s="229"/>
      <c r="Z168" s="229"/>
    </row>
    <row r="169" spans="1:26" ht="15" customHeight="1">
      <c r="A169" s="229"/>
      <c r="B169" s="229"/>
      <c r="C169" s="229"/>
      <c r="D169" s="229"/>
      <c r="E169" s="229"/>
      <c r="F169" s="230"/>
      <c r="G169" s="231"/>
      <c r="H169" s="232"/>
      <c r="I169" s="229"/>
      <c r="J169" s="229"/>
      <c r="K169" s="229"/>
      <c r="L169" s="229"/>
      <c r="M169" s="229"/>
      <c r="N169" s="229"/>
      <c r="O169" s="229"/>
      <c r="P169" s="229"/>
      <c r="Q169" s="229"/>
      <c r="R169" s="229"/>
      <c r="S169" s="229"/>
      <c r="T169" s="229"/>
      <c r="U169" s="229"/>
      <c r="V169" s="229"/>
      <c r="W169" s="229"/>
      <c r="X169" s="229"/>
      <c r="Y169" s="229"/>
      <c r="Z169" s="229"/>
    </row>
    <row r="170" spans="1:26" ht="15" customHeight="1">
      <c r="A170" s="229"/>
      <c r="B170" s="229"/>
      <c r="C170" s="229"/>
      <c r="D170" s="229"/>
      <c r="E170" s="229"/>
      <c r="F170" s="230"/>
      <c r="G170" s="231"/>
      <c r="H170" s="232"/>
      <c r="I170" s="229"/>
      <c r="J170" s="229"/>
      <c r="K170" s="229"/>
      <c r="L170" s="229"/>
      <c r="M170" s="229"/>
      <c r="N170" s="229"/>
      <c r="O170" s="229"/>
      <c r="P170" s="229"/>
      <c r="Q170" s="229"/>
      <c r="R170" s="229"/>
      <c r="S170" s="229"/>
      <c r="T170" s="229"/>
      <c r="U170" s="229"/>
      <c r="V170" s="229"/>
      <c r="W170" s="229"/>
      <c r="X170" s="229"/>
      <c r="Y170" s="229"/>
      <c r="Z170" s="229"/>
    </row>
    <row r="171" spans="1:26" ht="15" customHeight="1">
      <c r="A171" s="229"/>
      <c r="B171" s="229"/>
      <c r="C171" s="229"/>
      <c r="D171" s="229"/>
      <c r="E171" s="229"/>
      <c r="F171" s="230"/>
      <c r="G171" s="231"/>
      <c r="H171" s="232"/>
      <c r="I171" s="229"/>
      <c r="J171" s="229"/>
      <c r="K171" s="229"/>
      <c r="L171" s="229"/>
      <c r="M171" s="229"/>
      <c r="N171" s="229"/>
      <c r="O171" s="229"/>
      <c r="P171" s="229"/>
      <c r="Q171" s="229"/>
      <c r="R171" s="229"/>
      <c r="S171" s="229"/>
      <c r="T171" s="229"/>
      <c r="U171" s="229"/>
      <c r="V171" s="229"/>
      <c r="W171" s="229"/>
      <c r="X171" s="229"/>
      <c r="Y171" s="229"/>
      <c r="Z171" s="229"/>
    </row>
    <row r="172" spans="1:26" ht="15" customHeight="1">
      <c r="A172" s="229"/>
      <c r="B172" s="229"/>
      <c r="C172" s="229"/>
      <c r="D172" s="229"/>
      <c r="E172" s="229"/>
      <c r="F172" s="230"/>
      <c r="G172" s="231"/>
      <c r="H172" s="232"/>
      <c r="I172" s="229"/>
      <c r="J172" s="229"/>
      <c r="K172" s="229"/>
      <c r="L172" s="229"/>
      <c r="M172" s="229"/>
      <c r="N172" s="229"/>
      <c r="O172" s="229"/>
      <c r="P172" s="229"/>
      <c r="Q172" s="229"/>
      <c r="R172" s="229"/>
      <c r="S172" s="229"/>
      <c r="T172" s="229"/>
      <c r="U172" s="229"/>
      <c r="V172" s="229"/>
      <c r="W172" s="229"/>
      <c r="X172" s="229"/>
      <c r="Y172" s="229"/>
      <c r="Z172" s="229"/>
    </row>
    <row r="173" spans="1:26" ht="15" customHeight="1">
      <c r="A173" s="229"/>
      <c r="B173" s="229"/>
      <c r="C173" s="229"/>
      <c r="D173" s="229"/>
      <c r="E173" s="229"/>
      <c r="F173" s="230"/>
      <c r="G173" s="231"/>
      <c r="H173" s="232"/>
      <c r="I173" s="229"/>
      <c r="J173" s="229"/>
      <c r="K173" s="229"/>
      <c r="L173" s="229"/>
      <c r="M173" s="229"/>
      <c r="N173" s="229"/>
      <c r="O173" s="229"/>
      <c r="P173" s="229"/>
      <c r="Q173" s="229"/>
      <c r="R173" s="229"/>
      <c r="S173" s="229"/>
      <c r="T173" s="229"/>
      <c r="U173" s="229"/>
      <c r="V173" s="229"/>
      <c r="W173" s="229"/>
      <c r="X173" s="229"/>
      <c r="Y173" s="229"/>
      <c r="Z173" s="229"/>
    </row>
    <row r="174" spans="1:26" ht="15" customHeight="1">
      <c r="A174" s="229"/>
      <c r="B174" s="229"/>
      <c r="C174" s="229"/>
      <c r="D174" s="229"/>
      <c r="E174" s="229"/>
      <c r="F174" s="230"/>
      <c r="G174" s="231"/>
      <c r="H174" s="232"/>
      <c r="I174" s="229"/>
      <c r="J174" s="229"/>
      <c r="K174" s="229"/>
      <c r="L174" s="229"/>
      <c r="M174" s="229"/>
      <c r="N174" s="229"/>
      <c r="O174" s="229"/>
      <c r="P174" s="229"/>
      <c r="Q174" s="229"/>
      <c r="R174" s="229"/>
      <c r="S174" s="229"/>
      <c r="T174" s="229"/>
      <c r="U174" s="229"/>
      <c r="V174" s="229"/>
      <c r="W174" s="229"/>
      <c r="X174" s="229"/>
      <c r="Y174" s="229"/>
      <c r="Z174" s="229"/>
    </row>
    <row r="175" spans="1:26" ht="15" customHeight="1">
      <c r="A175" s="229"/>
      <c r="B175" s="229"/>
      <c r="C175" s="229"/>
      <c r="D175" s="229"/>
      <c r="E175" s="229"/>
      <c r="F175" s="230"/>
      <c r="G175" s="231"/>
      <c r="H175" s="232"/>
      <c r="I175" s="229"/>
      <c r="J175" s="229"/>
      <c r="K175" s="229"/>
      <c r="L175" s="229"/>
      <c r="M175" s="229"/>
      <c r="N175" s="229"/>
      <c r="O175" s="229"/>
      <c r="P175" s="229"/>
      <c r="Q175" s="229"/>
      <c r="R175" s="229"/>
      <c r="S175" s="229"/>
      <c r="T175" s="229"/>
      <c r="U175" s="229"/>
      <c r="V175" s="229"/>
      <c r="W175" s="229"/>
      <c r="X175" s="229"/>
      <c r="Y175" s="229"/>
      <c r="Z175" s="229"/>
    </row>
    <row r="176" spans="1:26" ht="15" customHeight="1">
      <c r="A176" s="229"/>
      <c r="B176" s="229"/>
      <c r="C176" s="229"/>
      <c r="D176" s="229"/>
      <c r="E176" s="229"/>
      <c r="F176" s="230"/>
      <c r="G176" s="231"/>
      <c r="H176" s="232"/>
      <c r="I176" s="229"/>
      <c r="J176" s="229"/>
      <c r="K176" s="229"/>
      <c r="L176" s="229"/>
      <c r="M176" s="229"/>
      <c r="N176" s="229"/>
      <c r="O176" s="229"/>
      <c r="P176" s="229"/>
      <c r="Q176" s="229"/>
      <c r="R176" s="229"/>
      <c r="S176" s="229"/>
      <c r="T176" s="229"/>
      <c r="U176" s="229"/>
      <c r="V176" s="229"/>
      <c r="W176" s="229"/>
      <c r="X176" s="229"/>
      <c r="Y176" s="229"/>
      <c r="Z176" s="229"/>
    </row>
    <row r="177" spans="1:26" ht="15" customHeight="1">
      <c r="A177" s="229"/>
      <c r="B177" s="229"/>
      <c r="C177" s="229"/>
      <c r="D177" s="229"/>
      <c r="E177" s="229"/>
      <c r="F177" s="230"/>
      <c r="G177" s="231"/>
      <c r="H177" s="232"/>
      <c r="I177" s="229"/>
      <c r="J177" s="229"/>
      <c r="K177" s="229"/>
      <c r="L177" s="229"/>
      <c r="M177" s="229"/>
      <c r="N177" s="229"/>
      <c r="O177" s="229"/>
      <c r="P177" s="229"/>
      <c r="Q177" s="229"/>
      <c r="R177" s="229"/>
      <c r="S177" s="229"/>
      <c r="T177" s="229"/>
      <c r="U177" s="229"/>
      <c r="V177" s="229"/>
      <c r="W177" s="229"/>
      <c r="X177" s="229"/>
      <c r="Y177" s="229"/>
      <c r="Z177" s="229"/>
    </row>
    <row r="178" spans="1:26" ht="15" customHeight="1">
      <c r="A178" s="229"/>
      <c r="B178" s="229"/>
      <c r="C178" s="229"/>
      <c r="D178" s="229"/>
      <c r="E178" s="229"/>
      <c r="F178" s="230"/>
      <c r="G178" s="231"/>
      <c r="H178" s="232"/>
      <c r="I178" s="229"/>
      <c r="J178" s="229"/>
      <c r="K178" s="229"/>
      <c r="L178" s="229"/>
      <c r="M178" s="229"/>
      <c r="N178" s="229"/>
      <c r="O178" s="229"/>
      <c r="P178" s="229"/>
      <c r="Q178" s="229"/>
      <c r="R178" s="229"/>
      <c r="S178" s="229"/>
      <c r="T178" s="229"/>
      <c r="U178" s="229"/>
      <c r="V178" s="229"/>
      <c r="W178" s="229"/>
      <c r="X178" s="229"/>
      <c r="Y178" s="229"/>
      <c r="Z178" s="229"/>
    </row>
    <row r="179" spans="1:26" ht="15" customHeight="1">
      <c r="A179" s="229"/>
      <c r="B179" s="229"/>
      <c r="C179" s="229"/>
      <c r="D179" s="229"/>
      <c r="E179" s="229"/>
      <c r="F179" s="230"/>
      <c r="G179" s="231"/>
      <c r="H179" s="232"/>
      <c r="I179" s="229"/>
      <c r="J179" s="229"/>
      <c r="K179" s="229"/>
      <c r="L179" s="229"/>
      <c r="M179" s="229"/>
      <c r="N179" s="229"/>
      <c r="O179" s="229"/>
      <c r="P179" s="229"/>
      <c r="Q179" s="229"/>
      <c r="R179" s="229"/>
      <c r="S179" s="229"/>
      <c r="T179" s="229"/>
      <c r="U179" s="229"/>
      <c r="V179" s="229"/>
      <c r="W179" s="229"/>
      <c r="X179" s="229"/>
      <c r="Y179" s="229"/>
      <c r="Z179" s="229"/>
    </row>
    <row r="180" spans="1:26" ht="15" customHeight="1">
      <c r="A180" s="229"/>
      <c r="B180" s="229"/>
      <c r="C180" s="229"/>
      <c r="D180" s="229"/>
      <c r="E180" s="229"/>
      <c r="F180" s="230"/>
      <c r="G180" s="231"/>
      <c r="H180" s="232"/>
      <c r="I180" s="229"/>
      <c r="J180" s="229"/>
      <c r="K180" s="229"/>
      <c r="L180" s="229"/>
      <c r="M180" s="229"/>
      <c r="N180" s="229"/>
      <c r="O180" s="229"/>
      <c r="P180" s="229"/>
      <c r="Q180" s="229"/>
      <c r="R180" s="229"/>
      <c r="S180" s="229"/>
      <c r="T180" s="229"/>
      <c r="U180" s="229"/>
      <c r="V180" s="229"/>
      <c r="W180" s="229"/>
      <c r="X180" s="229"/>
      <c r="Y180" s="229"/>
      <c r="Z180" s="229"/>
    </row>
    <row r="181" spans="1:26" ht="15" customHeight="1">
      <c r="A181" s="229"/>
      <c r="B181" s="229"/>
      <c r="C181" s="229"/>
      <c r="D181" s="229"/>
      <c r="E181" s="229"/>
      <c r="F181" s="230"/>
      <c r="G181" s="231"/>
      <c r="H181" s="232"/>
      <c r="I181" s="229"/>
      <c r="J181" s="229"/>
      <c r="K181" s="229"/>
      <c r="L181" s="229"/>
      <c r="M181" s="229"/>
      <c r="N181" s="229"/>
      <c r="O181" s="229"/>
      <c r="P181" s="229"/>
      <c r="Q181" s="229"/>
      <c r="R181" s="229"/>
      <c r="S181" s="229"/>
      <c r="T181" s="229"/>
      <c r="U181" s="229"/>
      <c r="V181" s="229"/>
      <c r="W181" s="229"/>
      <c r="X181" s="229"/>
      <c r="Y181" s="229"/>
      <c r="Z181" s="229"/>
    </row>
    <row r="182" spans="1:26" ht="15" customHeight="1">
      <c r="A182" s="229"/>
      <c r="B182" s="229"/>
      <c r="C182" s="229"/>
      <c r="D182" s="229"/>
      <c r="E182" s="229"/>
      <c r="F182" s="230"/>
      <c r="G182" s="231"/>
      <c r="H182" s="232"/>
      <c r="I182" s="229"/>
      <c r="J182" s="229"/>
      <c r="K182" s="229"/>
      <c r="L182" s="229"/>
      <c r="M182" s="229"/>
      <c r="N182" s="229"/>
      <c r="O182" s="229"/>
      <c r="P182" s="229"/>
      <c r="Q182" s="229"/>
      <c r="R182" s="229"/>
      <c r="S182" s="229"/>
      <c r="T182" s="229"/>
      <c r="U182" s="229"/>
      <c r="V182" s="229"/>
      <c r="W182" s="229"/>
      <c r="X182" s="229"/>
      <c r="Y182" s="229"/>
      <c r="Z182" s="229"/>
    </row>
    <row r="183" spans="1:26" ht="15" customHeight="1">
      <c r="A183" s="229"/>
      <c r="B183" s="229"/>
      <c r="C183" s="229"/>
      <c r="D183" s="229"/>
      <c r="E183" s="229"/>
      <c r="F183" s="230"/>
      <c r="G183" s="231"/>
      <c r="H183" s="232"/>
      <c r="I183" s="229"/>
      <c r="J183" s="229"/>
      <c r="K183" s="229"/>
      <c r="L183" s="229"/>
      <c r="M183" s="229"/>
      <c r="N183" s="229"/>
      <c r="O183" s="229"/>
      <c r="P183" s="229"/>
      <c r="Q183" s="229"/>
      <c r="R183" s="229"/>
      <c r="S183" s="229"/>
      <c r="T183" s="229"/>
      <c r="U183" s="229"/>
      <c r="V183" s="229"/>
      <c r="W183" s="229"/>
      <c r="X183" s="229"/>
      <c r="Y183" s="229"/>
      <c r="Z183" s="229"/>
    </row>
    <row r="184" spans="1:26" ht="15" customHeight="1">
      <c r="A184" s="229"/>
      <c r="B184" s="229"/>
      <c r="C184" s="229"/>
      <c r="D184" s="229"/>
      <c r="E184" s="229"/>
      <c r="F184" s="230"/>
      <c r="G184" s="231"/>
      <c r="H184" s="232"/>
      <c r="I184" s="229"/>
      <c r="J184" s="229"/>
      <c r="K184" s="229"/>
      <c r="L184" s="229"/>
      <c r="M184" s="229"/>
      <c r="N184" s="229"/>
      <c r="O184" s="229"/>
      <c r="P184" s="229"/>
      <c r="Q184" s="229"/>
      <c r="R184" s="229"/>
      <c r="S184" s="229"/>
      <c r="T184" s="229"/>
      <c r="U184" s="229"/>
      <c r="V184" s="229"/>
      <c r="W184" s="229"/>
      <c r="X184" s="229"/>
      <c r="Y184" s="229"/>
      <c r="Z184" s="229"/>
    </row>
    <row r="185" spans="1:26" ht="15" customHeight="1">
      <c r="A185" s="229"/>
      <c r="B185" s="229"/>
      <c r="C185" s="229"/>
      <c r="D185" s="229"/>
      <c r="E185" s="229"/>
      <c r="F185" s="230"/>
      <c r="G185" s="231"/>
      <c r="H185" s="232"/>
      <c r="I185" s="229"/>
      <c r="J185" s="229"/>
      <c r="K185" s="229"/>
      <c r="L185" s="229"/>
      <c r="M185" s="229"/>
      <c r="N185" s="229"/>
      <c r="O185" s="229"/>
      <c r="P185" s="229"/>
      <c r="Q185" s="229"/>
      <c r="R185" s="229"/>
      <c r="S185" s="229"/>
      <c r="T185" s="229"/>
      <c r="U185" s="229"/>
      <c r="V185" s="229"/>
      <c r="W185" s="229"/>
      <c r="X185" s="229"/>
      <c r="Y185" s="229"/>
      <c r="Z185" s="229"/>
    </row>
    <row r="186" spans="1:26" ht="15" customHeight="1">
      <c r="A186" s="229"/>
      <c r="B186" s="229"/>
      <c r="C186" s="229"/>
      <c r="D186" s="229"/>
      <c r="E186" s="229"/>
      <c r="F186" s="230"/>
      <c r="G186" s="231"/>
      <c r="H186" s="232"/>
      <c r="I186" s="229"/>
      <c r="J186" s="229"/>
      <c r="K186" s="229"/>
      <c r="L186" s="229"/>
      <c r="M186" s="229"/>
      <c r="N186" s="229"/>
      <c r="O186" s="229"/>
      <c r="P186" s="229"/>
      <c r="Q186" s="229"/>
      <c r="R186" s="229"/>
      <c r="S186" s="229"/>
      <c r="T186" s="229"/>
      <c r="U186" s="229"/>
      <c r="V186" s="229"/>
      <c r="W186" s="229"/>
      <c r="X186" s="229"/>
      <c r="Y186" s="229"/>
      <c r="Z186" s="229"/>
    </row>
    <row r="187" spans="1:26" ht="15" customHeight="1">
      <c r="A187" s="229"/>
      <c r="B187" s="229"/>
      <c r="C187" s="229"/>
      <c r="D187" s="229"/>
      <c r="E187" s="229"/>
      <c r="F187" s="230"/>
      <c r="G187" s="231"/>
      <c r="H187" s="232"/>
      <c r="I187" s="229"/>
      <c r="J187" s="229"/>
      <c r="K187" s="229"/>
      <c r="L187" s="229"/>
      <c r="M187" s="229"/>
      <c r="N187" s="229"/>
      <c r="O187" s="229"/>
      <c r="P187" s="229"/>
      <c r="Q187" s="229"/>
      <c r="R187" s="229"/>
      <c r="S187" s="229"/>
      <c r="T187" s="229"/>
      <c r="U187" s="229"/>
      <c r="V187" s="229"/>
      <c r="W187" s="229"/>
      <c r="X187" s="229"/>
      <c r="Y187" s="229"/>
      <c r="Z187" s="229"/>
    </row>
    <row r="188" spans="1:26" ht="15" customHeight="1">
      <c r="A188" s="229"/>
      <c r="B188" s="229"/>
      <c r="C188" s="229"/>
      <c r="D188" s="229"/>
      <c r="E188" s="229"/>
      <c r="F188" s="230"/>
      <c r="G188" s="231"/>
      <c r="H188" s="232"/>
      <c r="I188" s="229"/>
      <c r="J188" s="229"/>
      <c r="K188" s="229"/>
      <c r="L188" s="229"/>
      <c r="M188" s="229"/>
      <c r="N188" s="229"/>
      <c r="O188" s="229"/>
      <c r="P188" s="229"/>
      <c r="Q188" s="229"/>
      <c r="R188" s="229"/>
      <c r="S188" s="229"/>
      <c r="T188" s="229"/>
      <c r="U188" s="229"/>
      <c r="V188" s="229"/>
      <c r="W188" s="229"/>
      <c r="X188" s="229"/>
      <c r="Y188" s="229"/>
      <c r="Z188" s="229"/>
    </row>
    <row r="189" spans="1:26" ht="15" customHeight="1">
      <c r="A189" s="229"/>
      <c r="B189" s="229"/>
      <c r="C189" s="229"/>
      <c r="D189" s="229"/>
      <c r="E189" s="229"/>
      <c r="F189" s="230"/>
      <c r="G189" s="231"/>
      <c r="H189" s="232"/>
      <c r="I189" s="229"/>
      <c r="J189" s="229"/>
      <c r="K189" s="229"/>
      <c r="L189" s="229"/>
      <c r="M189" s="229"/>
      <c r="N189" s="229"/>
      <c r="O189" s="229"/>
      <c r="P189" s="229"/>
      <c r="Q189" s="229"/>
      <c r="R189" s="229"/>
      <c r="S189" s="229"/>
      <c r="T189" s="229"/>
      <c r="U189" s="229"/>
      <c r="V189" s="229"/>
      <c r="W189" s="229"/>
      <c r="X189" s="229"/>
      <c r="Y189" s="229"/>
      <c r="Z189" s="229"/>
    </row>
    <row r="190" spans="1:26" ht="15" customHeight="1">
      <c r="A190" s="229"/>
      <c r="B190" s="229"/>
      <c r="C190" s="229"/>
      <c r="D190" s="229"/>
      <c r="E190" s="229"/>
      <c r="F190" s="230"/>
      <c r="G190" s="231"/>
      <c r="H190" s="232"/>
      <c r="I190" s="229"/>
      <c r="J190" s="229"/>
      <c r="K190" s="229"/>
      <c r="L190" s="229"/>
      <c r="M190" s="229"/>
      <c r="N190" s="229"/>
      <c r="O190" s="229"/>
      <c r="P190" s="229"/>
      <c r="Q190" s="229"/>
      <c r="R190" s="229"/>
      <c r="S190" s="229"/>
      <c r="T190" s="229"/>
      <c r="U190" s="229"/>
      <c r="V190" s="229"/>
      <c r="W190" s="229"/>
      <c r="X190" s="229"/>
      <c r="Y190" s="229"/>
      <c r="Z190" s="229"/>
    </row>
    <row r="191" spans="1:26" ht="15" customHeight="1">
      <c r="A191" s="229"/>
      <c r="B191" s="229"/>
      <c r="C191" s="229"/>
      <c r="D191" s="229"/>
      <c r="E191" s="229"/>
      <c r="F191" s="230"/>
      <c r="G191" s="231"/>
      <c r="H191" s="232"/>
      <c r="I191" s="229"/>
      <c r="J191" s="229"/>
      <c r="K191" s="229"/>
      <c r="L191" s="229"/>
      <c r="M191" s="229"/>
      <c r="N191" s="229"/>
      <c r="O191" s="229"/>
      <c r="P191" s="229"/>
      <c r="Q191" s="229"/>
      <c r="R191" s="229"/>
      <c r="S191" s="229"/>
      <c r="T191" s="229"/>
      <c r="U191" s="229"/>
      <c r="V191" s="229"/>
      <c r="W191" s="229"/>
      <c r="X191" s="229"/>
      <c r="Y191" s="229"/>
      <c r="Z191" s="229"/>
    </row>
    <row r="192" spans="1:26" ht="15" customHeight="1">
      <c r="A192" s="229"/>
      <c r="B192" s="229"/>
      <c r="C192" s="229"/>
      <c r="D192" s="229"/>
      <c r="E192" s="229"/>
      <c r="F192" s="230"/>
      <c r="G192" s="231"/>
      <c r="H192" s="232"/>
      <c r="I192" s="229"/>
      <c r="J192" s="229"/>
      <c r="K192" s="229"/>
      <c r="L192" s="229"/>
      <c r="M192" s="229"/>
      <c r="N192" s="229"/>
      <c r="O192" s="229"/>
      <c r="P192" s="229"/>
      <c r="Q192" s="229"/>
      <c r="R192" s="229"/>
      <c r="S192" s="229"/>
      <c r="T192" s="229"/>
      <c r="U192" s="229"/>
      <c r="V192" s="229"/>
      <c r="W192" s="229"/>
      <c r="X192" s="229"/>
      <c r="Y192" s="229"/>
      <c r="Z192" s="229"/>
    </row>
    <row r="193" spans="1:26" ht="15" customHeight="1">
      <c r="A193" s="229"/>
      <c r="B193" s="229"/>
      <c r="C193" s="229"/>
      <c r="D193" s="229"/>
      <c r="E193" s="229"/>
      <c r="F193" s="230"/>
      <c r="G193" s="231"/>
      <c r="H193" s="232"/>
      <c r="I193" s="229"/>
      <c r="J193" s="229"/>
      <c r="K193" s="229"/>
      <c r="L193" s="229"/>
      <c r="M193" s="229"/>
      <c r="N193" s="229"/>
      <c r="O193" s="229"/>
      <c r="P193" s="229"/>
      <c r="Q193" s="229"/>
      <c r="R193" s="229"/>
      <c r="S193" s="229"/>
      <c r="T193" s="229"/>
      <c r="U193" s="229"/>
      <c r="V193" s="229"/>
      <c r="W193" s="229"/>
      <c r="X193" s="229"/>
      <c r="Y193" s="229"/>
      <c r="Z193" s="229"/>
    </row>
    <row r="194" spans="1:26" ht="15" customHeight="1">
      <c r="A194" s="229"/>
      <c r="B194" s="229"/>
      <c r="C194" s="229"/>
      <c r="D194" s="229"/>
      <c r="E194" s="229"/>
      <c r="F194" s="230"/>
      <c r="G194" s="231"/>
      <c r="H194" s="232"/>
      <c r="I194" s="229"/>
      <c r="J194" s="229"/>
      <c r="K194" s="229"/>
      <c r="L194" s="229"/>
      <c r="M194" s="229"/>
      <c r="N194" s="229"/>
      <c r="O194" s="229"/>
      <c r="P194" s="229"/>
      <c r="Q194" s="229"/>
      <c r="R194" s="229"/>
      <c r="S194" s="229"/>
      <c r="T194" s="229"/>
      <c r="U194" s="229"/>
      <c r="V194" s="229"/>
      <c r="W194" s="229"/>
      <c r="X194" s="229"/>
      <c r="Y194" s="229"/>
      <c r="Z194" s="229"/>
    </row>
    <row r="195" spans="1:26" ht="15" customHeight="1">
      <c r="A195" s="229"/>
      <c r="B195" s="229"/>
      <c r="C195" s="229"/>
      <c r="D195" s="229"/>
      <c r="E195" s="229"/>
      <c r="F195" s="230"/>
      <c r="G195" s="231"/>
      <c r="H195" s="232"/>
      <c r="I195" s="229"/>
      <c r="J195" s="229"/>
      <c r="K195" s="229"/>
      <c r="L195" s="229"/>
      <c r="M195" s="229"/>
      <c r="N195" s="229"/>
      <c r="O195" s="229"/>
      <c r="P195" s="229"/>
      <c r="Q195" s="229"/>
      <c r="R195" s="229"/>
      <c r="S195" s="229"/>
      <c r="T195" s="229"/>
      <c r="U195" s="229"/>
      <c r="V195" s="229"/>
      <c r="W195" s="229"/>
      <c r="X195" s="229"/>
      <c r="Y195" s="229"/>
      <c r="Z195" s="229"/>
    </row>
    <row r="196" spans="1:26" ht="15" customHeight="1">
      <c r="A196" s="229"/>
      <c r="B196" s="229"/>
      <c r="C196" s="229"/>
      <c r="D196" s="229"/>
      <c r="E196" s="229"/>
      <c r="F196" s="230"/>
      <c r="G196" s="231"/>
      <c r="H196" s="232"/>
      <c r="I196" s="229"/>
      <c r="J196" s="229"/>
      <c r="K196" s="229"/>
      <c r="L196" s="229"/>
      <c r="M196" s="229"/>
      <c r="N196" s="229"/>
      <c r="O196" s="229"/>
      <c r="P196" s="229"/>
      <c r="Q196" s="229"/>
      <c r="R196" s="229"/>
      <c r="S196" s="229"/>
      <c r="T196" s="229"/>
      <c r="U196" s="229"/>
      <c r="V196" s="229"/>
      <c r="W196" s="229"/>
      <c r="X196" s="229"/>
      <c r="Y196" s="229"/>
      <c r="Z196" s="229"/>
    </row>
    <row r="197" spans="1:26" ht="15" customHeight="1">
      <c r="A197" s="229"/>
      <c r="B197" s="229"/>
      <c r="C197" s="229"/>
      <c r="D197" s="229"/>
      <c r="E197" s="229"/>
      <c r="F197" s="230"/>
      <c r="G197" s="231"/>
      <c r="H197" s="232"/>
      <c r="I197" s="229"/>
      <c r="J197" s="229"/>
      <c r="K197" s="229"/>
      <c r="L197" s="229"/>
      <c r="M197" s="229"/>
      <c r="N197" s="229"/>
      <c r="O197" s="229"/>
      <c r="P197" s="229"/>
      <c r="Q197" s="229"/>
      <c r="R197" s="229"/>
      <c r="S197" s="229"/>
      <c r="T197" s="229"/>
      <c r="U197" s="229"/>
      <c r="V197" s="229"/>
      <c r="W197" s="229"/>
      <c r="X197" s="229"/>
      <c r="Y197" s="229"/>
      <c r="Z197" s="229"/>
    </row>
    <row r="198" spans="1:26" ht="15" customHeight="1">
      <c r="A198" s="229"/>
      <c r="B198" s="229"/>
      <c r="C198" s="229"/>
      <c r="D198" s="229"/>
      <c r="E198" s="229"/>
      <c r="F198" s="230"/>
      <c r="G198" s="231"/>
      <c r="H198" s="232"/>
      <c r="I198" s="229"/>
      <c r="J198" s="229"/>
      <c r="K198" s="229"/>
      <c r="L198" s="229"/>
      <c r="M198" s="229"/>
      <c r="N198" s="229"/>
      <c r="O198" s="229"/>
      <c r="P198" s="229"/>
      <c r="Q198" s="229"/>
      <c r="R198" s="229"/>
      <c r="S198" s="229"/>
      <c r="T198" s="229"/>
      <c r="U198" s="229"/>
      <c r="V198" s="229"/>
      <c r="W198" s="229"/>
      <c r="X198" s="229"/>
      <c r="Y198" s="229"/>
      <c r="Z198" s="229"/>
    </row>
    <row r="199" spans="1:26" ht="15" customHeight="1">
      <c r="A199" s="229"/>
      <c r="B199" s="229"/>
      <c r="C199" s="229"/>
      <c r="D199" s="229"/>
      <c r="E199" s="229"/>
      <c r="F199" s="230"/>
      <c r="G199" s="231"/>
      <c r="H199" s="232"/>
      <c r="I199" s="229"/>
      <c r="J199" s="229"/>
      <c r="K199" s="229"/>
      <c r="L199" s="229"/>
      <c r="M199" s="229"/>
      <c r="N199" s="229"/>
      <c r="O199" s="229"/>
      <c r="P199" s="229"/>
      <c r="Q199" s="229"/>
      <c r="R199" s="229"/>
      <c r="S199" s="229"/>
      <c r="T199" s="229"/>
      <c r="U199" s="229"/>
      <c r="V199" s="229"/>
      <c r="W199" s="229"/>
      <c r="X199" s="229"/>
      <c r="Y199" s="229"/>
      <c r="Z199" s="229"/>
    </row>
    <row r="200" spans="1:26" ht="15" customHeight="1">
      <c r="A200" s="229"/>
      <c r="B200" s="229"/>
      <c r="C200" s="229"/>
      <c r="D200" s="229"/>
      <c r="E200" s="229"/>
      <c r="F200" s="230"/>
      <c r="G200" s="231"/>
      <c r="H200" s="232"/>
      <c r="I200" s="229"/>
      <c r="J200" s="229"/>
      <c r="K200" s="229"/>
      <c r="L200" s="229"/>
      <c r="M200" s="229"/>
      <c r="N200" s="229"/>
      <c r="O200" s="229"/>
      <c r="P200" s="229"/>
      <c r="Q200" s="229"/>
      <c r="R200" s="229"/>
      <c r="S200" s="229"/>
      <c r="T200" s="229"/>
      <c r="U200" s="229"/>
      <c r="V200" s="229"/>
      <c r="W200" s="229"/>
      <c r="X200" s="229"/>
      <c r="Y200" s="229"/>
      <c r="Z200" s="229"/>
    </row>
    <row r="201" spans="1:26" ht="15" customHeight="1">
      <c r="A201" s="229"/>
      <c r="B201" s="229"/>
      <c r="C201" s="229"/>
      <c r="D201" s="229"/>
      <c r="E201" s="229"/>
      <c r="F201" s="230"/>
      <c r="G201" s="231"/>
      <c r="H201" s="232"/>
      <c r="I201" s="229"/>
      <c r="J201" s="229"/>
      <c r="K201" s="229"/>
      <c r="L201" s="229"/>
      <c r="M201" s="229"/>
      <c r="N201" s="229"/>
      <c r="O201" s="229"/>
      <c r="P201" s="229"/>
      <c r="Q201" s="229"/>
      <c r="R201" s="229"/>
      <c r="S201" s="229"/>
      <c r="T201" s="229"/>
      <c r="U201" s="229"/>
      <c r="V201" s="229"/>
      <c r="W201" s="229"/>
      <c r="X201" s="229"/>
      <c r="Y201" s="229"/>
      <c r="Z201" s="229"/>
    </row>
    <row r="202" spans="1:26" ht="15" customHeight="1">
      <c r="A202" s="229"/>
      <c r="B202" s="229"/>
      <c r="C202" s="229"/>
      <c r="D202" s="229"/>
      <c r="E202" s="229"/>
      <c r="F202" s="230"/>
      <c r="G202" s="231"/>
      <c r="H202" s="232"/>
      <c r="I202" s="229"/>
      <c r="J202" s="229"/>
      <c r="K202" s="229"/>
      <c r="L202" s="229"/>
      <c r="M202" s="229"/>
      <c r="N202" s="229"/>
      <c r="O202" s="229"/>
      <c r="P202" s="229"/>
      <c r="Q202" s="229"/>
      <c r="R202" s="229"/>
      <c r="S202" s="229"/>
      <c r="T202" s="229"/>
      <c r="U202" s="229"/>
      <c r="V202" s="229"/>
      <c r="W202" s="229"/>
      <c r="X202" s="229"/>
      <c r="Y202" s="229"/>
      <c r="Z202" s="229"/>
    </row>
    <row r="203" spans="1:26" ht="15" customHeight="1">
      <c r="A203" s="229"/>
      <c r="B203" s="229"/>
      <c r="C203" s="229"/>
      <c r="D203" s="229"/>
      <c r="E203" s="229"/>
      <c r="F203" s="230"/>
      <c r="G203" s="231"/>
      <c r="H203" s="232"/>
      <c r="I203" s="229"/>
      <c r="J203" s="229"/>
      <c r="K203" s="229"/>
      <c r="L203" s="229"/>
      <c r="M203" s="229"/>
      <c r="N203" s="229"/>
      <c r="O203" s="229"/>
      <c r="P203" s="229"/>
      <c r="Q203" s="229"/>
      <c r="R203" s="229"/>
      <c r="S203" s="229"/>
      <c r="T203" s="229"/>
      <c r="U203" s="229"/>
      <c r="V203" s="229"/>
      <c r="W203" s="229"/>
      <c r="X203" s="229"/>
      <c r="Y203" s="229"/>
      <c r="Z203" s="229"/>
    </row>
    <row r="204" spans="1:26" ht="15" customHeight="1">
      <c r="A204" s="229"/>
      <c r="B204" s="229"/>
      <c r="C204" s="229"/>
      <c r="D204" s="229"/>
      <c r="E204" s="229"/>
      <c r="F204" s="230"/>
      <c r="G204" s="231"/>
      <c r="H204" s="232"/>
      <c r="I204" s="229"/>
      <c r="J204" s="229"/>
      <c r="K204" s="229"/>
      <c r="L204" s="229"/>
      <c r="M204" s="229"/>
      <c r="N204" s="229"/>
      <c r="O204" s="229"/>
      <c r="P204" s="229"/>
      <c r="Q204" s="229"/>
      <c r="R204" s="229"/>
      <c r="S204" s="229"/>
      <c r="T204" s="229"/>
      <c r="U204" s="229"/>
      <c r="V204" s="229"/>
      <c r="W204" s="229"/>
      <c r="X204" s="229"/>
      <c r="Y204" s="229"/>
      <c r="Z204" s="229"/>
    </row>
    <row r="205" spans="1:26" ht="15" customHeight="1">
      <c r="A205" s="229"/>
      <c r="B205" s="229"/>
      <c r="C205" s="229"/>
      <c r="D205" s="229"/>
      <c r="E205" s="229"/>
      <c r="F205" s="230"/>
      <c r="G205" s="231"/>
      <c r="H205" s="232"/>
      <c r="I205" s="229"/>
      <c r="J205" s="229"/>
      <c r="K205" s="229"/>
      <c r="L205" s="229"/>
      <c r="M205" s="229"/>
      <c r="N205" s="229"/>
      <c r="O205" s="229"/>
      <c r="P205" s="229"/>
      <c r="Q205" s="229"/>
      <c r="R205" s="229"/>
      <c r="S205" s="229"/>
      <c r="T205" s="229"/>
      <c r="U205" s="229"/>
      <c r="V205" s="229"/>
      <c r="W205" s="229"/>
      <c r="X205" s="229"/>
      <c r="Y205" s="229"/>
      <c r="Z205" s="229"/>
    </row>
    <row r="206" spans="1:26" ht="15" customHeight="1">
      <c r="A206" s="229"/>
      <c r="B206" s="229"/>
      <c r="C206" s="229"/>
      <c r="D206" s="229"/>
      <c r="E206" s="229"/>
      <c r="F206" s="230"/>
      <c r="G206" s="231"/>
      <c r="H206" s="232"/>
      <c r="I206" s="229"/>
      <c r="J206" s="229"/>
      <c r="K206" s="229"/>
      <c r="L206" s="229"/>
      <c r="M206" s="229"/>
      <c r="N206" s="229"/>
      <c r="O206" s="229"/>
      <c r="P206" s="229"/>
      <c r="Q206" s="229"/>
      <c r="R206" s="229"/>
      <c r="S206" s="229"/>
      <c r="T206" s="229"/>
      <c r="U206" s="229"/>
      <c r="V206" s="229"/>
      <c r="W206" s="229"/>
      <c r="X206" s="229"/>
      <c r="Y206" s="229"/>
      <c r="Z206" s="229"/>
    </row>
    <row r="207" spans="1:26" ht="15" customHeight="1">
      <c r="A207" s="229"/>
      <c r="B207" s="229"/>
      <c r="C207" s="229"/>
      <c r="D207" s="229"/>
      <c r="E207" s="229"/>
      <c r="F207" s="230"/>
      <c r="G207" s="231"/>
      <c r="H207" s="232"/>
      <c r="I207" s="229"/>
      <c r="J207" s="229"/>
      <c r="K207" s="229"/>
      <c r="L207" s="229"/>
      <c r="M207" s="229"/>
      <c r="N207" s="229"/>
      <c r="O207" s="229"/>
      <c r="P207" s="229"/>
      <c r="Q207" s="229"/>
      <c r="R207" s="229"/>
      <c r="S207" s="229"/>
      <c r="T207" s="229"/>
      <c r="U207" s="229"/>
      <c r="V207" s="229"/>
      <c r="W207" s="229"/>
      <c r="X207" s="229"/>
      <c r="Y207" s="229"/>
      <c r="Z207" s="229"/>
    </row>
    <row r="208" spans="1:26" ht="15" customHeight="1">
      <c r="A208" s="229"/>
      <c r="B208" s="229"/>
      <c r="C208" s="229"/>
      <c r="D208" s="229"/>
      <c r="E208" s="229"/>
      <c r="F208" s="230"/>
      <c r="G208" s="231"/>
      <c r="H208" s="232"/>
      <c r="I208" s="229"/>
      <c r="J208" s="229"/>
      <c r="K208" s="229"/>
      <c r="L208" s="229"/>
      <c r="M208" s="229"/>
      <c r="N208" s="229"/>
      <c r="O208" s="229"/>
      <c r="P208" s="229"/>
      <c r="Q208" s="229"/>
      <c r="R208" s="229"/>
      <c r="S208" s="229"/>
      <c r="T208" s="229"/>
      <c r="U208" s="229"/>
      <c r="V208" s="229"/>
      <c r="W208" s="229"/>
      <c r="X208" s="229"/>
      <c r="Y208" s="229"/>
      <c r="Z208" s="229"/>
    </row>
    <row r="209" spans="1:26" ht="15" customHeight="1">
      <c r="A209" s="229"/>
      <c r="B209" s="229"/>
      <c r="C209" s="229"/>
      <c r="D209" s="229"/>
      <c r="E209" s="229"/>
      <c r="F209" s="230"/>
      <c r="G209" s="231"/>
      <c r="H209" s="232"/>
      <c r="I209" s="229"/>
      <c r="J209" s="229"/>
      <c r="K209" s="229"/>
      <c r="L209" s="229"/>
      <c r="M209" s="229"/>
      <c r="N209" s="229"/>
      <c r="O209" s="229"/>
      <c r="P209" s="229"/>
      <c r="Q209" s="229"/>
      <c r="R209" s="229"/>
      <c r="S209" s="229"/>
      <c r="T209" s="229"/>
      <c r="U209" s="229"/>
      <c r="V209" s="229"/>
      <c r="W209" s="229"/>
      <c r="X209" s="229"/>
      <c r="Y209" s="229"/>
      <c r="Z209" s="229"/>
    </row>
    <row r="210" spans="1:26" ht="15" customHeight="1">
      <c r="A210" s="229"/>
      <c r="B210" s="229"/>
      <c r="C210" s="229"/>
      <c r="D210" s="229"/>
      <c r="E210" s="229"/>
      <c r="F210" s="230"/>
      <c r="G210" s="231"/>
      <c r="H210" s="232"/>
      <c r="I210" s="229"/>
      <c r="J210" s="229"/>
      <c r="K210" s="229"/>
      <c r="L210" s="229"/>
      <c r="M210" s="229"/>
      <c r="N210" s="229"/>
      <c r="O210" s="229"/>
      <c r="P210" s="229"/>
      <c r="Q210" s="229"/>
      <c r="R210" s="229"/>
      <c r="S210" s="229"/>
      <c r="T210" s="229"/>
      <c r="U210" s="229"/>
      <c r="V210" s="229"/>
      <c r="W210" s="229"/>
      <c r="X210" s="229"/>
      <c r="Y210" s="229"/>
      <c r="Z210" s="229"/>
    </row>
    <row r="211" spans="1:26" ht="15" customHeight="1">
      <c r="A211" s="229"/>
      <c r="B211" s="229"/>
      <c r="C211" s="229"/>
      <c r="D211" s="229"/>
      <c r="E211" s="229"/>
      <c r="F211" s="230"/>
      <c r="G211" s="231"/>
      <c r="H211" s="232"/>
      <c r="I211" s="229"/>
      <c r="J211" s="229"/>
      <c r="K211" s="229"/>
      <c r="L211" s="229"/>
      <c r="M211" s="229"/>
      <c r="N211" s="229"/>
      <c r="O211" s="229"/>
      <c r="P211" s="229"/>
      <c r="Q211" s="229"/>
      <c r="R211" s="229"/>
      <c r="S211" s="229"/>
      <c r="T211" s="229"/>
      <c r="U211" s="229"/>
      <c r="V211" s="229"/>
      <c r="W211" s="229"/>
      <c r="X211" s="229"/>
      <c r="Y211" s="229"/>
      <c r="Z211" s="229"/>
    </row>
    <row r="212" spans="1:26" ht="15" customHeight="1">
      <c r="A212" s="229"/>
      <c r="B212" s="229"/>
      <c r="C212" s="229"/>
      <c r="D212" s="229"/>
      <c r="E212" s="229"/>
      <c r="F212" s="230"/>
      <c r="G212" s="231"/>
      <c r="H212" s="232"/>
      <c r="I212" s="229"/>
      <c r="J212" s="229"/>
      <c r="K212" s="229"/>
      <c r="L212" s="229"/>
      <c r="M212" s="229"/>
      <c r="N212" s="229"/>
      <c r="O212" s="229"/>
      <c r="P212" s="229"/>
      <c r="Q212" s="229"/>
      <c r="R212" s="229"/>
      <c r="S212" s="229"/>
      <c r="T212" s="229"/>
      <c r="U212" s="229"/>
      <c r="V212" s="229"/>
      <c r="W212" s="229"/>
      <c r="X212" s="229"/>
      <c r="Y212" s="229"/>
      <c r="Z212" s="229"/>
    </row>
    <row r="213" spans="1:26" ht="15" customHeight="1">
      <c r="A213" s="229"/>
      <c r="B213" s="229"/>
      <c r="C213" s="229"/>
      <c r="D213" s="229"/>
      <c r="E213" s="229"/>
      <c r="F213" s="230"/>
      <c r="G213" s="231"/>
      <c r="H213" s="232"/>
      <c r="I213" s="229"/>
      <c r="J213" s="229"/>
      <c r="K213" s="229"/>
      <c r="L213" s="229"/>
      <c r="M213" s="229"/>
      <c r="N213" s="229"/>
      <c r="O213" s="229"/>
      <c r="P213" s="229"/>
      <c r="Q213" s="229"/>
      <c r="R213" s="229"/>
      <c r="S213" s="229"/>
      <c r="T213" s="229"/>
      <c r="U213" s="229"/>
      <c r="V213" s="229"/>
      <c r="W213" s="229"/>
      <c r="X213" s="229"/>
      <c r="Y213" s="229"/>
      <c r="Z213" s="229"/>
    </row>
    <row r="214" spans="1:26" ht="15" customHeight="1">
      <c r="A214" s="229"/>
      <c r="B214" s="229"/>
      <c r="C214" s="229"/>
      <c r="D214" s="229"/>
      <c r="E214" s="229"/>
      <c r="F214" s="230"/>
      <c r="G214" s="231"/>
      <c r="H214" s="232"/>
      <c r="I214" s="229"/>
      <c r="J214" s="229"/>
      <c r="K214" s="229"/>
      <c r="L214" s="229"/>
      <c r="M214" s="229"/>
      <c r="N214" s="229"/>
      <c r="O214" s="229"/>
      <c r="P214" s="229"/>
      <c r="Q214" s="229"/>
      <c r="R214" s="229"/>
      <c r="S214" s="229"/>
      <c r="T214" s="229"/>
      <c r="U214" s="229"/>
      <c r="V214" s="229"/>
      <c r="W214" s="229"/>
      <c r="X214" s="229"/>
      <c r="Y214" s="229"/>
      <c r="Z214" s="229"/>
    </row>
    <row r="215" spans="1:26" ht="15" customHeight="1">
      <c r="A215" s="229"/>
      <c r="B215" s="229"/>
      <c r="C215" s="229"/>
      <c r="D215" s="229"/>
      <c r="E215" s="229"/>
      <c r="F215" s="230"/>
      <c r="G215" s="231"/>
      <c r="H215" s="232"/>
      <c r="I215" s="229"/>
      <c r="J215" s="229"/>
      <c r="K215" s="229"/>
      <c r="L215" s="229"/>
      <c r="M215" s="229"/>
      <c r="N215" s="229"/>
      <c r="O215" s="229"/>
      <c r="P215" s="229"/>
      <c r="Q215" s="229"/>
      <c r="R215" s="229"/>
      <c r="S215" s="229"/>
      <c r="T215" s="229"/>
      <c r="U215" s="229"/>
      <c r="V215" s="229"/>
      <c r="W215" s="229"/>
      <c r="X215" s="229"/>
      <c r="Y215" s="229"/>
      <c r="Z215" s="229"/>
    </row>
    <row r="216" spans="1:26" ht="15" customHeight="1">
      <c r="A216" s="229"/>
      <c r="B216" s="229"/>
      <c r="C216" s="229"/>
      <c r="D216" s="229"/>
      <c r="E216" s="229"/>
      <c r="F216" s="230"/>
      <c r="G216" s="231"/>
      <c r="H216" s="232"/>
      <c r="I216" s="229"/>
      <c r="J216" s="229"/>
      <c r="K216" s="229"/>
      <c r="L216" s="229"/>
      <c r="M216" s="229"/>
      <c r="N216" s="229"/>
      <c r="O216" s="229"/>
      <c r="P216" s="229"/>
      <c r="Q216" s="229"/>
      <c r="R216" s="229"/>
      <c r="S216" s="229"/>
      <c r="T216" s="229"/>
      <c r="U216" s="229"/>
      <c r="V216" s="229"/>
      <c r="W216" s="229"/>
      <c r="X216" s="229"/>
      <c r="Y216" s="229"/>
      <c r="Z216" s="229"/>
    </row>
    <row r="217" spans="1:26" ht="15" customHeight="1">
      <c r="A217" s="229"/>
      <c r="B217" s="229"/>
      <c r="C217" s="229"/>
      <c r="D217" s="229"/>
      <c r="E217" s="229"/>
      <c r="F217" s="230"/>
      <c r="G217" s="231"/>
      <c r="H217" s="232"/>
      <c r="I217" s="229"/>
      <c r="J217" s="229"/>
      <c r="K217" s="229"/>
      <c r="L217" s="229"/>
      <c r="M217" s="229"/>
      <c r="N217" s="229"/>
      <c r="O217" s="229"/>
      <c r="P217" s="229"/>
      <c r="Q217" s="229"/>
      <c r="R217" s="229"/>
      <c r="S217" s="229"/>
      <c r="T217" s="229"/>
      <c r="U217" s="229"/>
      <c r="V217" s="229"/>
      <c r="W217" s="229"/>
      <c r="X217" s="229"/>
      <c r="Y217" s="229"/>
      <c r="Z217" s="229"/>
    </row>
    <row r="218" spans="1:26" ht="15" customHeight="1">
      <c r="A218" s="229"/>
      <c r="B218" s="229"/>
      <c r="C218" s="229"/>
      <c r="D218" s="229"/>
      <c r="E218" s="229"/>
      <c r="F218" s="230"/>
      <c r="G218" s="231"/>
      <c r="H218" s="232"/>
      <c r="I218" s="229"/>
      <c r="J218" s="229"/>
      <c r="K218" s="229"/>
      <c r="L218" s="229"/>
      <c r="M218" s="229"/>
      <c r="N218" s="229"/>
      <c r="O218" s="229"/>
      <c r="P218" s="229"/>
      <c r="Q218" s="229"/>
      <c r="R218" s="229"/>
      <c r="S218" s="229"/>
      <c r="T218" s="229"/>
      <c r="U218" s="229"/>
      <c r="V218" s="229"/>
      <c r="W218" s="229"/>
      <c r="X218" s="229"/>
      <c r="Y218" s="229"/>
      <c r="Z218" s="229"/>
    </row>
    <row r="219" spans="1:26" ht="15" customHeight="1">
      <c r="A219" s="229"/>
      <c r="B219" s="229"/>
      <c r="C219" s="229"/>
      <c r="D219" s="229"/>
      <c r="E219" s="229"/>
      <c r="F219" s="230"/>
      <c r="G219" s="231"/>
      <c r="H219" s="232"/>
      <c r="I219" s="229"/>
      <c r="J219" s="229"/>
      <c r="K219" s="229"/>
      <c r="L219" s="229"/>
      <c r="M219" s="229"/>
      <c r="N219" s="229"/>
      <c r="O219" s="229"/>
      <c r="P219" s="229"/>
      <c r="Q219" s="229"/>
      <c r="R219" s="229"/>
      <c r="S219" s="229"/>
      <c r="T219" s="229"/>
      <c r="U219" s="229"/>
      <c r="V219" s="229"/>
      <c r="W219" s="229"/>
      <c r="X219" s="229"/>
      <c r="Y219" s="229"/>
      <c r="Z219" s="229"/>
    </row>
    <row r="220" spans="1:26" ht="15" customHeight="1">
      <c r="A220" s="229"/>
      <c r="B220" s="229"/>
      <c r="C220" s="229"/>
      <c r="D220" s="229"/>
      <c r="E220" s="229"/>
      <c r="F220" s="230"/>
      <c r="G220" s="231"/>
      <c r="H220" s="232"/>
      <c r="I220" s="229"/>
      <c r="J220" s="229"/>
      <c r="K220" s="229"/>
      <c r="L220" s="229"/>
      <c r="M220" s="229"/>
      <c r="N220" s="229"/>
      <c r="O220" s="229"/>
      <c r="P220" s="229"/>
      <c r="Q220" s="229"/>
      <c r="R220" s="229"/>
      <c r="S220" s="229"/>
      <c r="T220" s="229"/>
      <c r="U220" s="229"/>
      <c r="V220" s="229"/>
      <c r="W220" s="229"/>
      <c r="X220" s="229"/>
      <c r="Y220" s="229"/>
      <c r="Z220" s="229"/>
    </row>
    <row r="221" spans="1:26" ht="15" customHeight="1">
      <c r="A221" s="229"/>
      <c r="B221" s="229"/>
      <c r="C221" s="229"/>
      <c r="D221" s="229"/>
      <c r="E221" s="229"/>
      <c r="F221" s="230"/>
      <c r="G221" s="231"/>
      <c r="H221" s="232"/>
      <c r="I221" s="229"/>
      <c r="J221" s="229"/>
      <c r="K221" s="229"/>
      <c r="L221" s="229"/>
      <c r="M221" s="229"/>
      <c r="N221" s="229"/>
      <c r="O221" s="229"/>
      <c r="P221" s="229"/>
      <c r="Q221" s="229"/>
      <c r="R221" s="229"/>
      <c r="S221" s="229"/>
      <c r="T221" s="229"/>
      <c r="U221" s="229"/>
      <c r="V221" s="229"/>
      <c r="W221" s="229"/>
      <c r="X221" s="229"/>
      <c r="Y221" s="229"/>
      <c r="Z221" s="229"/>
    </row>
    <row r="222" spans="1:26" ht="15" customHeight="1">
      <c r="A222" s="229"/>
      <c r="B222" s="229"/>
      <c r="C222" s="229"/>
      <c r="D222" s="229"/>
      <c r="E222" s="229"/>
      <c r="F222" s="230"/>
      <c r="G222" s="231"/>
      <c r="H222" s="232"/>
      <c r="I222" s="229"/>
      <c r="J222" s="229"/>
      <c r="K222" s="229"/>
      <c r="L222" s="229"/>
      <c r="M222" s="229"/>
      <c r="N222" s="229"/>
      <c r="O222" s="229"/>
      <c r="P222" s="229"/>
      <c r="Q222" s="229"/>
      <c r="R222" s="229"/>
      <c r="S222" s="229"/>
      <c r="T222" s="229"/>
      <c r="U222" s="229"/>
      <c r="V222" s="229"/>
      <c r="W222" s="229"/>
      <c r="X222" s="229"/>
      <c r="Y222" s="229"/>
      <c r="Z222" s="229"/>
    </row>
    <row r="223" spans="1:26" ht="15" customHeight="1">
      <c r="A223" s="229"/>
      <c r="B223" s="229"/>
      <c r="C223" s="229"/>
      <c r="D223" s="229"/>
      <c r="E223" s="229"/>
      <c r="F223" s="230"/>
      <c r="G223" s="231"/>
      <c r="H223" s="232"/>
      <c r="I223" s="229"/>
      <c r="J223" s="229"/>
      <c r="K223" s="229"/>
      <c r="L223" s="229"/>
      <c r="M223" s="229"/>
      <c r="N223" s="229"/>
      <c r="O223" s="229"/>
      <c r="P223" s="229"/>
      <c r="Q223" s="229"/>
      <c r="R223" s="229"/>
      <c r="S223" s="229"/>
      <c r="T223" s="229"/>
      <c r="U223" s="229"/>
      <c r="V223" s="229"/>
      <c r="W223" s="229"/>
      <c r="X223" s="229"/>
      <c r="Y223" s="229"/>
      <c r="Z223" s="229"/>
    </row>
    <row r="224" spans="1:26" ht="15" customHeight="1">
      <c r="A224" s="229"/>
      <c r="B224" s="229"/>
      <c r="C224" s="229"/>
      <c r="D224" s="229"/>
      <c r="E224" s="229"/>
      <c r="F224" s="230"/>
      <c r="G224" s="231"/>
      <c r="H224" s="232"/>
      <c r="I224" s="229"/>
      <c r="J224" s="229"/>
      <c r="K224" s="229"/>
      <c r="L224" s="229"/>
      <c r="M224" s="229"/>
      <c r="N224" s="229"/>
      <c r="O224" s="229"/>
      <c r="P224" s="229"/>
      <c r="Q224" s="229"/>
      <c r="R224" s="229"/>
      <c r="S224" s="229"/>
      <c r="T224" s="229"/>
      <c r="U224" s="229"/>
      <c r="V224" s="229"/>
      <c r="W224" s="229"/>
      <c r="X224" s="229"/>
      <c r="Y224" s="229"/>
      <c r="Z224" s="229"/>
    </row>
    <row r="225" spans="1:26" ht="15" customHeight="1">
      <c r="A225" s="229"/>
      <c r="B225" s="229"/>
      <c r="C225" s="229"/>
      <c r="D225" s="229"/>
      <c r="E225" s="229"/>
      <c r="F225" s="230"/>
      <c r="G225" s="231"/>
      <c r="H225" s="232"/>
      <c r="I225" s="229"/>
      <c r="J225" s="229"/>
      <c r="K225" s="229"/>
      <c r="L225" s="229"/>
      <c r="M225" s="229"/>
      <c r="N225" s="229"/>
      <c r="O225" s="229"/>
      <c r="P225" s="229"/>
      <c r="Q225" s="229"/>
      <c r="R225" s="229"/>
      <c r="S225" s="229"/>
      <c r="T225" s="229"/>
      <c r="U225" s="229"/>
      <c r="V225" s="229"/>
      <c r="W225" s="229"/>
      <c r="X225" s="229"/>
      <c r="Y225" s="229"/>
      <c r="Z225" s="229"/>
    </row>
    <row r="226" spans="1:26" ht="15" customHeight="1">
      <c r="A226" s="229"/>
      <c r="B226" s="229"/>
      <c r="C226" s="229"/>
      <c r="D226" s="229"/>
      <c r="E226" s="229"/>
      <c r="F226" s="230"/>
      <c r="G226" s="231"/>
      <c r="H226" s="232"/>
      <c r="I226" s="229"/>
      <c r="J226" s="229"/>
      <c r="K226" s="229"/>
      <c r="L226" s="229"/>
      <c r="M226" s="229"/>
      <c r="N226" s="229"/>
      <c r="O226" s="229"/>
      <c r="P226" s="229"/>
      <c r="Q226" s="229"/>
      <c r="R226" s="229"/>
      <c r="S226" s="229"/>
      <c r="T226" s="229"/>
      <c r="U226" s="229"/>
      <c r="V226" s="229"/>
      <c r="W226" s="229"/>
      <c r="X226" s="229"/>
      <c r="Y226" s="229"/>
      <c r="Z226" s="229"/>
    </row>
    <row r="227" spans="1:26" ht="15" customHeight="1">
      <c r="A227" s="229"/>
      <c r="B227" s="229"/>
      <c r="C227" s="229"/>
      <c r="D227" s="229"/>
      <c r="E227" s="229"/>
      <c r="F227" s="230"/>
      <c r="G227" s="231"/>
      <c r="H227" s="232"/>
      <c r="I227" s="229"/>
      <c r="J227" s="229"/>
      <c r="K227" s="229"/>
      <c r="L227" s="229"/>
      <c r="M227" s="229"/>
      <c r="N227" s="229"/>
      <c r="O227" s="229"/>
      <c r="P227" s="229"/>
      <c r="Q227" s="229"/>
      <c r="R227" s="229"/>
      <c r="S227" s="229"/>
      <c r="T227" s="229"/>
      <c r="U227" s="229"/>
      <c r="V227" s="229"/>
      <c r="W227" s="229"/>
      <c r="X227" s="229"/>
      <c r="Y227" s="229"/>
      <c r="Z227" s="229"/>
    </row>
    <row r="228" spans="1:26" ht="15" customHeight="1">
      <c r="A228" s="229"/>
      <c r="B228" s="229"/>
      <c r="C228" s="229"/>
      <c r="D228" s="229"/>
      <c r="E228" s="229"/>
      <c r="F228" s="230"/>
      <c r="G228" s="231"/>
      <c r="H228" s="232"/>
      <c r="I228" s="229"/>
      <c r="J228" s="229"/>
      <c r="K228" s="229"/>
      <c r="L228" s="229"/>
      <c r="M228" s="229"/>
      <c r="N228" s="229"/>
      <c r="O228" s="229"/>
      <c r="P228" s="229"/>
      <c r="Q228" s="229"/>
      <c r="R228" s="229"/>
      <c r="S228" s="229"/>
      <c r="T228" s="229"/>
      <c r="U228" s="229"/>
      <c r="V228" s="229"/>
      <c r="W228" s="229"/>
      <c r="X228" s="229"/>
      <c r="Y228" s="229"/>
      <c r="Z228" s="229"/>
    </row>
    <row r="229" spans="1:26" ht="15" customHeight="1">
      <c r="A229" s="229"/>
      <c r="B229" s="229"/>
      <c r="C229" s="229"/>
      <c r="D229" s="229"/>
      <c r="E229" s="229"/>
      <c r="F229" s="230"/>
      <c r="G229" s="231"/>
      <c r="H229" s="232"/>
      <c r="I229" s="229"/>
      <c r="J229" s="229"/>
      <c r="K229" s="229"/>
      <c r="L229" s="229"/>
      <c r="M229" s="229"/>
      <c r="N229" s="229"/>
      <c r="O229" s="229"/>
      <c r="P229" s="229"/>
      <c r="Q229" s="229"/>
      <c r="R229" s="229"/>
      <c r="S229" s="229"/>
      <c r="T229" s="229"/>
      <c r="U229" s="229"/>
      <c r="V229" s="229"/>
      <c r="W229" s="229"/>
      <c r="X229" s="229"/>
      <c r="Y229" s="229"/>
      <c r="Z229" s="229"/>
    </row>
    <row r="230" spans="1:26" ht="15" customHeight="1">
      <c r="A230" s="229"/>
      <c r="B230" s="229"/>
      <c r="C230" s="229"/>
      <c r="D230" s="229"/>
      <c r="E230" s="229"/>
      <c r="F230" s="230"/>
      <c r="G230" s="231"/>
      <c r="H230" s="232"/>
      <c r="I230" s="229"/>
      <c r="J230" s="229"/>
      <c r="K230" s="229"/>
      <c r="L230" s="229"/>
      <c r="M230" s="229"/>
      <c r="N230" s="229"/>
      <c r="O230" s="229"/>
      <c r="P230" s="229"/>
      <c r="Q230" s="229"/>
      <c r="R230" s="229"/>
      <c r="S230" s="229"/>
      <c r="T230" s="229"/>
      <c r="U230" s="229"/>
      <c r="V230" s="229"/>
      <c r="W230" s="229"/>
      <c r="X230" s="229"/>
      <c r="Y230" s="229"/>
      <c r="Z230" s="229"/>
    </row>
    <row r="231" spans="1:26" ht="15" customHeight="1">
      <c r="A231" s="229"/>
      <c r="B231" s="229"/>
      <c r="C231" s="229"/>
      <c r="D231" s="229"/>
      <c r="E231" s="229"/>
      <c r="F231" s="230"/>
      <c r="G231" s="231"/>
      <c r="H231" s="232"/>
      <c r="I231" s="229"/>
      <c r="J231" s="229"/>
      <c r="K231" s="229"/>
      <c r="L231" s="229"/>
      <c r="M231" s="229"/>
      <c r="N231" s="229"/>
      <c r="O231" s="229"/>
      <c r="P231" s="229"/>
      <c r="Q231" s="229"/>
      <c r="R231" s="229"/>
      <c r="S231" s="229"/>
      <c r="T231" s="229"/>
      <c r="U231" s="229"/>
      <c r="V231" s="229"/>
      <c r="W231" s="229"/>
      <c r="X231" s="229"/>
      <c r="Y231" s="229"/>
      <c r="Z231" s="229"/>
    </row>
    <row r="232" spans="1:26" ht="15" customHeight="1">
      <c r="A232" s="229"/>
      <c r="B232" s="229"/>
      <c r="C232" s="229"/>
      <c r="D232" s="229"/>
      <c r="E232" s="229"/>
      <c r="F232" s="230"/>
      <c r="G232" s="231"/>
      <c r="H232" s="232"/>
      <c r="I232" s="229"/>
      <c r="J232" s="229"/>
      <c r="K232" s="229"/>
      <c r="L232" s="229"/>
      <c r="M232" s="229"/>
      <c r="N232" s="229"/>
      <c r="O232" s="229"/>
      <c r="P232" s="229"/>
      <c r="Q232" s="229"/>
      <c r="R232" s="229"/>
      <c r="S232" s="229"/>
      <c r="T232" s="229"/>
      <c r="U232" s="229"/>
      <c r="V232" s="229"/>
      <c r="W232" s="229"/>
      <c r="X232" s="229"/>
      <c r="Y232" s="229"/>
      <c r="Z232" s="229"/>
    </row>
    <row r="233" spans="1:26" ht="15" customHeight="1">
      <c r="A233" s="229"/>
      <c r="B233" s="229"/>
      <c r="C233" s="229"/>
      <c r="D233" s="229"/>
      <c r="E233" s="229"/>
      <c r="F233" s="230"/>
      <c r="G233" s="231"/>
      <c r="H233" s="232"/>
      <c r="I233" s="229"/>
      <c r="J233" s="229"/>
      <c r="K233" s="229"/>
      <c r="L233" s="229"/>
      <c r="M233" s="229"/>
      <c r="N233" s="229"/>
      <c r="O233" s="229"/>
      <c r="P233" s="229"/>
      <c r="Q233" s="229"/>
      <c r="R233" s="229"/>
      <c r="S233" s="229"/>
      <c r="T233" s="229"/>
      <c r="U233" s="229"/>
      <c r="V233" s="229"/>
      <c r="W233" s="229"/>
      <c r="X233" s="229"/>
      <c r="Y233" s="229"/>
      <c r="Z233" s="229"/>
    </row>
    <row r="234" spans="1:26" ht="15" customHeight="1">
      <c r="A234" s="229"/>
      <c r="B234" s="229"/>
      <c r="C234" s="229"/>
      <c r="D234" s="229"/>
      <c r="E234" s="229"/>
      <c r="F234" s="230"/>
      <c r="G234" s="231"/>
      <c r="H234" s="232"/>
      <c r="I234" s="229"/>
      <c r="J234" s="229"/>
      <c r="K234" s="229"/>
      <c r="L234" s="229"/>
      <c r="M234" s="229"/>
      <c r="N234" s="229"/>
      <c r="O234" s="229"/>
      <c r="P234" s="229"/>
      <c r="Q234" s="229"/>
      <c r="R234" s="229"/>
      <c r="S234" s="229"/>
      <c r="T234" s="229"/>
      <c r="U234" s="229"/>
      <c r="V234" s="229"/>
      <c r="W234" s="229"/>
      <c r="X234" s="229"/>
      <c r="Y234" s="229"/>
      <c r="Z234" s="229"/>
    </row>
    <row r="235" spans="1:26" ht="15" customHeight="1">
      <c r="A235" s="229"/>
      <c r="B235" s="229"/>
      <c r="C235" s="229"/>
      <c r="D235" s="229"/>
      <c r="E235" s="229"/>
      <c r="F235" s="230"/>
      <c r="G235" s="231"/>
      <c r="H235" s="232"/>
      <c r="I235" s="229"/>
      <c r="J235" s="229"/>
      <c r="K235" s="229"/>
      <c r="L235" s="229"/>
      <c r="M235" s="229"/>
      <c r="N235" s="229"/>
      <c r="O235" s="229"/>
      <c r="P235" s="229"/>
      <c r="Q235" s="229"/>
      <c r="R235" s="229"/>
      <c r="S235" s="229"/>
      <c r="T235" s="229"/>
      <c r="U235" s="229"/>
      <c r="V235" s="229"/>
      <c r="W235" s="229"/>
      <c r="X235" s="229"/>
      <c r="Y235" s="229"/>
      <c r="Z235" s="229"/>
    </row>
    <row r="236" spans="1:26" ht="15" customHeight="1">
      <c r="A236" s="229"/>
      <c r="B236" s="229"/>
      <c r="C236" s="229"/>
      <c r="D236" s="229"/>
      <c r="E236" s="229"/>
      <c r="F236" s="230"/>
      <c r="G236" s="231"/>
      <c r="H236" s="232"/>
      <c r="I236" s="229"/>
      <c r="J236" s="229"/>
      <c r="K236" s="229"/>
      <c r="L236" s="229"/>
      <c r="M236" s="229"/>
      <c r="N236" s="229"/>
      <c r="O236" s="229"/>
      <c r="P236" s="229"/>
      <c r="Q236" s="229"/>
      <c r="R236" s="229"/>
      <c r="S236" s="229"/>
      <c r="T236" s="229"/>
      <c r="U236" s="229"/>
      <c r="V236" s="229"/>
      <c r="W236" s="229"/>
      <c r="X236" s="229"/>
      <c r="Y236" s="229"/>
      <c r="Z236" s="229"/>
    </row>
    <row r="237" spans="1:26" ht="15" customHeight="1">
      <c r="A237" s="229"/>
      <c r="B237" s="229"/>
      <c r="C237" s="229"/>
      <c r="D237" s="229"/>
      <c r="E237" s="229"/>
      <c r="F237" s="230"/>
      <c r="G237" s="231"/>
      <c r="H237" s="232"/>
      <c r="I237" s="229"/>
      <c r="J237" s="229"/>
      <c r="K237" s="229"/>
      <c r="L237" s="229"/>
      <c r="M237" s="229"/>
      <c r="N237" s="229"/>
      <c r="O237" s="229"/>
      <c r="P237" s="229"/>
      <c r="Q237" s="229"/>
      <c r="R237" s="229"/>
      <c r="S237" s="229"/>
      <c r="T237" s="229"/>
      <c r="U237" s="229"/>
      <c r="V237" s="229"/>
      <c r="W237" s="229"/>
      <c r="X237" s="229"/>
      <c r="Y237" s="229"/>
      <c r="Z237" s="229"/>
    </row>
    <row r="238" spans="1:26" ht="15" customHeight="1">
      <c r="A238" s="229"/>
      <c r="B238" s="229"/>
      <c r="C238" s="229"/>
      <c r="D238" s="229"/>
      <c r="E238" s="229"/>
      <c r="F238" s="230"/>
      <c r="G238" s="231"/>
      <c r="H238" s="232"/>
      <c r="I238" s="229"/>
      <c r="J238" s="229"/>
      <c r="K238" s="229"/>
      <c r="L238" s="229"/>
      <c r="M238" s="229"/>
      <c r="N238" s="229"/>
      <c r="O238" s="229"/>
      <c r="P238" s="229"/>
      <c r="Q238" s="229"/>
      <c r="R238" s="229"/>
      <c r="S238" s="229"/>
      <c r="T238" s="229"/>
      <c r="U238" s="229"/>
      <c r="V238" s="229"/>
      <c r="W238" s="229"/>
      <c r="X238" s="229"/>
      <c r="Y238" s="229"/>
      <c r="Z238" s="229"/>
    </row>
    <row r="239" spans="1:26" ht="15" customHeight="1">
      <c r="A239" s="229"/>
      <c r="B239" s="229"/>
      <c r="C239" s="229"/>
      <c r="D239" s="229"/>
      <c r="E239" s="229"/>
      <c r="F239" s="230"/>
      <c r="G239" s="231"/>
      <c r="H239" s="232"/>
      <c r="I239" s="229"/>
      <c r="J239" s="229"/>
      <c r="K239" s="229"/>
      <c r="L239" s="229"/>
      <c r="M239" s="229"/>
      <c r="N239" s="229"/>
      <c r="O239" s="229"/>
      <c r="P239" s="229"/>
      <c r="Q239" s="229"/>
      <c r="R239" s="229"/>
      <c r="S239" s="229"/>
      <c r="T239" s="229"/>
      <c r="U239" s="229"/>
      <c r="V239" s="229"/>
      <c r="W239" s="229"/>
      <c r="X239" s="229"/>
      <c r="Y239" s="229"/>
      <c r="Z239" s="229"/>
    </row>
    <row r="240" spans="1:26" ht="15" customHeight="1">
      <c r="A240" s="229"/>
      <c r="B240" s="229"/>
      <c r="C240" s="229"/>
      <c r="D240" s="229"/>
      <c r="E240" s="229"/>
      <c r="F240" s="230"/>
      <c r="G240" s="231"/>
      <c r="H240" s="232"/>
      <c r="I240" s="229"/>
      <c r="J240" s="229"/>
      <c r="K240" s="229"/>
      <c r="L240" s="229"/>
      <c r="M240" s="229"/>
      <c r="N240" s="229"/>
      <c r="O240" s="229"/>
      <c r="P240" s="229"/>
      <c r="Q240" s="229"/>
      <c r="R240" s="229"/>
      <c r="S240" s="229"/>
      <c r="T240" s="229"/>
      <c r="U240" s="229"/>
      <c r="V240" s="229"/>
      <c r="W240" s="229"/>
      <c r="X240" s="229"/>
      <c r="Y240" s="229"/>
      <c r="Z240" s="229"/>
    </row>
    <row r="241" spans="1:26" ht="15" customHeight="1">
      <c r="A241" s="229"/>
      <c r="B241" s="229"/>
      <c r="C241" s="229"/>
      <c r="D241" s="229"/>
      <c r="E241" s="229"/>
      <c r="F241" s="230"/>
      <c r="G241" s="231"/>
      <c r="H241" s="232"/>
      <c r="I241" s="229"/>
      <c r="J241" s="229"/>
      <c r="K241" s="229"/>
      <c r="L241" s="229"/>
      <c r="M241" s="229"/>
      <c r="N241" s="229"/>
      <c r="O241" s="229"/>
      <c r="P241" s="229"/>
      <c r="Q241" s="229"/>
      <c r="R241" s="229"/>
      <c r="S241" s="229"/>
      <c r="T241" s="229"/>
      <c r="U241" s="229"/>
      <c r="V241" s="229"/>
      <c r="W241" s="229"/>
      <c r="X241" s="229"/>
      <c r="Y241" s="229"/>
      <c r="Z241" s="229"/>
    </row>
    <row r="242" spans="1:26" ht="15" customHeight="1">
      <c r="A242" s="229"/>
      <c r="B242" s="229"/>
      <c r="C242" s="229"/>
      <c r="D242" s="229"/>
      <c r="E242" s="229"/>
      <c r="F242" s="230"/>
      <c r="G242" s="231"/>
      <c r="H242" s="232"/>
      <c r="I242" s="229"/>
      <c r="J242" s="229"/>
      <c r="K242" s="229"/>
      <c r="L242" s="229"/>
      <c r="M242" s="229"/>
      <c r="N242" s="229"/>
      <c r="O242" s="229"/>
      <c r="P242" s="229"/>
      <c r="Q242" s="229"/>
      <c r="R242" s="229"/>
      <c r="S242" s="229"/>
      <c r="T242" s="229"/>
      <c r="U242" s="229"/>
      <c r="V242" s="229"/>
      <c r="W242" s="229"/>
      <c r="X242" s="229"/>
      <c r="Y242" s="229"/>
      <c r="Z242" s="229"/>
    </row>
    <row r="243" spans="1:26" ht="15" customHeight="1">
      <c r="A243" s="229"/>
      <c r="B243" s="229"/>
      <c r="C243" s="229"/>
      <c r="D243" s="229"/>
      <c r="E243" s="229"/>
      <c r="F243" s="230"/>
      <c r="G243" s="231"/>
      <c r="H243" s="232"/>
      <c r="I243" s="229"/>
      <c r="J243" s="229"/>
      <c r="K243" s="229"/>
      <c r="L243" s="229"/>
      <c r="M243" s="229"/>
      <c r="N243" s="229"/>
      <c r="O243" s="229"/>
      <c r="P243" s="229"/>
      <c r="Q243" s="229"/>
      <c r="R243" s="229"/>
      <c r="S243" s="229"/>
      <c r="T243" s="229"/>
      <c r="U243" s="229"/>
      <c r="V243" s="229"/>
      <c r="W243" s="229"/>
      <c r="X243" s="229"/>
      <c r="Y243" s="229"/>
      <c r="Z243" s="229"/>
    </row>
    <row r="244" spans="1:26" ht="15" customHeight="1">
      <c r="A244" s="229"/>
      <c r="B244" s="229"/>
      <c r="C244" s="229"/>
      <c r="D244" s="229"/>
      <c r="E244" s="229"/>
      <c r="F244" s="230"/>
      <c r="G244" s="231"/>
      <c r="H244" s="232"/>
      <c r="I244" s="229"/>
      <c r="J244" s="229"/>
      <c r="K244" s="229"/>
      <c r="L244" s="229"/>
      <c r="M244" s="229"/>
      <c r="N244" s="229"/>
      <c r="O244" s="229"/>
      <c r="P244" s="229"/>
      <c r="Q244" s="229"/>
      <c r="R244" s="229"/>
      <c r="S244" s="229"/>
      <c r="T244" s="229"/>
      <c r="U244" s="229"/>
      <c r="V244" s="229"/>
      <c r="W244" s="229"/>
      <c r="X244" s="229"/>
      <c r="Y244" s="229"/>
      <c r="Z244" s="229"/>
    </row>
    <row r="245" spans="1:26" ht="15" customHeight="1">
      <c r="A245" s="229"/>
      <c r="B245" s="229"/>
      <c r="C245" s="229"/>
      <c r="D245" s="229"/>
      <c r="E245" s="229"/>
      <c r="F245" s="230"/>
      <c r="G245" s="231"/>
      <c r="H245" s="232"/>
      <c r="I245" s="229"/>
      <c r="J245" s="229"/>
      <c r="K245" s="229"/>
      <c r="L245" s="229"/>
      <c r="M245" s="229"/>
      <c r="N245" s="229"/>
      <c r="O245" s="229"/>
      <c r="P245" s="229"/>
      <c r="Q245" s="229"/>
      <c r="R245" s="229"/>
      <c r="S245" s="229"/>
      <c r="T245" s="229"/>
      <c r="U245" s="229"/>
      <c r="V245" s="229"/>
      <c r="W245" s="229"/>
      <c r="X245" s="229"/>
      <c r="Y245" s="229"/>
      <c r="Z245" s="229"/>
    </row>
    <row r="246" spans="1:26" ht="15" customHeight="1">
      <c r="A246" s="229"/>
      <c r="B246" s="229"/>
      <c r="C246" s="229"/>
      <c r="D246" s="229"/>
      <c r="E246" s="229"/>
      <c r="F246" s="230"/>
      <c r="G246" s="231"/>
      <c r="H246" s="232"/>
      <c r="I246" s="229"/>
      <c r="J246" s="229"/>
      <c r="K246" s="229"/>
      <c r="L246" s="229"/>
      <c r="M246" s="229"/>
      <c r="N246" s="229"/>
      <c r="O246" s="229"/>
      <c r="P246" s="229"/>
      <c r="Q246" s="229"/>
      <c r="R246" s="229"/>
      <c r="S246" s="229"/>
      <c r="T246" s="229"/>
      <c r="U246" s="229"/>
      <c r="V246" s="229"/>
      <c r="W246" s="229"/>
      <c r="X246" s="229"/>
      <c r="Y246" s="229"/>
      <c r="Z246" s="229"/>
    </row>
    <row r="247" spans="1:26" ht="15" customHeight="1">
      <c r="A247" s="229"/>
      <c r="B247" s="229"/>
      <c r="C247" s="229"/>
      <c r="D247" s="229"/>
      <c r="E247" s="229"/>
      <c r="F247" s="230"/>
      <c r="G247" s="231"/>
      <c r="H247" s="232"/>
      <c r="I247" s="229"/>
      <c r="J247" s="229"/>
      <c r="K247" s="229"/>
      <c r="L247" s="229"/>
      <c r="M247" s="229"/>
      <c r="N247" s="229"/>
      <c r="O247" s="229"/>
      <c r="P247" s="229"/>
      <c r="Q247" s="229"/>
      <c r="R247" s="229"/>
      <c r="S247" s="229"/>
      <c r="T247" s="229"/>
      <c r="U247" s="229"/>
      <c r="V247" s="229"/>
      <c r="W247" s="229"/>
      <c r="X247" s="229"/>
      <c r="Y247" s="229"/>
      <c r="Z247" s="229"/>
    </row>
    <row r="248" spans="1:26" ht="15" customHeight="1">
      <c r="A248" s="229"/>
      <c r="B248" s="229"/>
      <c r="C248" s="229"/>
      <c r="D248" s="229"/>
      <c r="E248" s="229"/>
      <c r="F248" s="230"/>
      <c r="G248" s="231"/>
      <c r="H248" s="232"/>
      <c r="I248" s="229"/>
      <c r="J248" s="229"/>
      <c r="K248" s="229"/>
      <c r="L248" s="229"/>
      <c r="M248" s="229"/>
      <c r="N248" s="229"/>
      <c r="O248" s="229"/>
      <c r="P248" s="229"/>
      <c r="Q248" s="229"/>
      <c r="R248" s="229"/>
      <c r="S248" s="229"/>
      <c r="T248" s="229"/>
      <c r="U248" s="229"/>
      <c r="V248" s="229"/>
      <c r="W248" s="229"/>
      <c r="X248" s="229"/>
      <c r="Y248" s="229"/>
      <c r="Z248" s="229"/>
    </row>
    <row r="249" spans="1:26" ht="15" customHeight="1">
      <c r="A249" s="229"/>
      <c r="B249" s="229"/>
      <c r="C249" s="229"/>
      <c r="D249" s="229"/>
      <c r="E249" s="229"/>
      <c r="F249" s="230"/>
      <c r="G249" s="231"/>
      <c r="H249" s="232"/>
      <c r="I249" s="229"/>
      <c r="J249" s="229"/>
      <c r="K249" s="229"/>
      <c r="L249" s="229"/>
      <c r="M249" s="229"/>
      <c r="N249" s="229"/>
      <c r="O249" s="229"/>
      <c r="P249" s="229"/>
      <c r="Q249" s="229"/>
      <c r="R249" s="229"/>
      <c r="S249" s="229"/>
      <c r="T249" s="229"/>
      <c r="U249" s="229"/>
      <c r="V249" s="229"/>
      <c r="W249" s="229"/>
      <c r="X249" s="229"/>
      <c r="Y249" s="229"/>
      <c r="Z249" s="229"/>
    </row>
    <row r="250" spans="1:26" ht="15" customHeight="1">
      <c r="A250" s="229"/>
      <c r="B250" s="229"/>
      <c r="C250" s="229"/>
      <c r="D250" s="229"/>
      <c r="E250" s="229"/>
      <c r="F250" s="230"/>
      <c r="G250" s="231"/>
      <c r="H250" s="232"/>
      <c r="I250" s="229"/>
      <c r="J250" s="229"/>
      <c r="K250" s="229"/>
      <c r="L250" s="229"/>
      <c r="M250" s="229"/>
      <c r="N250" s="229"/>
      <c r="O250" s="229"/>
      <c r="P250" s="229"/>
      <c r="Q250" s="229"/>
      <c r="R250" s="229"/>
      <c r="S250" s="229"/>
      <c r="T250" s="229"/>
      <c r="U250" s="229"/>
      <c r="V250" s="229"/>
      <c r="W250" s="229"/>
      <c r="X250" s="229"/>
      <c r="Y250" s="229"/>
      <c r="Z250" s="229"/>
    </row>
    <row r="251" spans="1:26" ht="15" customHeight="1">
      <c r="A251" s="229"/>
      <c r="B251" s="229"/>
      <c r="C251" s="229"/>
      <c r="D251" s="229"/>
      <c r="E251" s="229"/>
      <c r="F251" s="230"/>
      <c r="G251" s="231"/>
      <c r="H251" s="232"/>
      <c r="I251" s="229"/>
      <c r="J251" s="229"/>
      <c r="K251" s="229"/>
      <c r="L251" s="229"/>
      <c r="M251" s="229"/>
      <c r="N251" s="229"/>
      <c r="O251" s="229"/>
      <c r="P251" s="229"/>
      <c r="Q251" s="229"/>
      <c r="R251" s="229"/>
      <c r="S251" s="229"/>
      <c r="T251" s="229"/>
      <c r="U251" s="229"/>
      <c r="V251" s="229"/>
      <c r="W251" s="229"/>
      <c r="X251" s="229"/>
      <c r="Y251" s="229"/>
      <c r="Z251" s="229"/>
    </row>
    <row r="252" spans="1:26" ht="15" customHeight="1">
      <c r="A252" s="229"/>
      <c r="B252" s="229"/>
      <c r="C252" s="229"/>
      <c r="D252" s="229"/>
      <c r="E252" s="229"/>
      <c r="F252" s="230"/>
      <c r="G252" s="231"/>
      <c r="H252" s="232"/>
      <c r="I252" s="229"/>
      <c r="J252" s="229"/>
      <c r="K252" s="229"/>
      <c r="L252" s="229"/>
      <c r="M252" s="229"/>
      <c r="N252" s="229"/>
      <c r="O252" s="229"/>
      <c r="P252" s="229"/>
      <c r="Q252" s="229"/>
      <c r="R252" s="229"/>
      <c r="S252" s="229"/>
      <c r="T252" s="229"/>
      <c r="U252" s="229"/>
      <c r="V252" s="229"/>
      <c r="W252" s="229"/>
      <c r="X252" s="229"/>
      <c r="Y252" s="229"/>
      <c r="Z252" s="229"/>
    </row>
    <row r="253" spans="1:26" ht="15" customHeight="1">
      <c r="A253" s="229"/>
      <c r="B253" s="229"/>
      <c r="C253" s="229"/>
      <c r="D253" s="229"/>
      <c r="E253" s="229"/>
      <c r="F253" s="230"/>
      <c r="G253" s="231"/>
      <c r="H253" s="232"/>
      <c r="I253" s="229"/>
      <c r="J253" s="229"/>
      <c r="K253" s="229"/>
      <c r="L253" s="229"/>
      <c r="M253" s="229"/>
      <c r="N253" s="229"/>
      <c r="O253" s="229"/>
      <c r="P253" s="229"/>
      <c r="Q253" s="229"/>
      <c r="R253" s="229"/>
      <c r="S253" s="229"/>
      <c r="T253" s="229"/>
      <c r="U253" s="229"/>
      <c r="V253" s="229"/>
      <c r="W253" s="229"/>
      <c r="X253" s="229"/>
      <c r="Y253" s="229"/>
      <c r="Z253" s="229"/>
    </row>
    <row r="254" spans="1:26" ht="15" customHeight="1">
      <c r="A254" s="229"/>
      <c r="B254" s="229"/>
      <c r="C254" s="229"/>
      <c r="D254" s="229"/>
      <c r="E254" s="229"/>
      <c r="F254" s="230"/>
      <c r="G254" s="231"/>
      <c r="H254" s="232"/>
      <c r="I254" s="229"/>
      <c r="J254" s="229"/>
      <c r="K254" s="229"/>
      <c r="L254" s="229"/>
      <c r="M254" s="229"/>
      <c r="N254" s="229"/>
      <c r="O254" s="229"/>
      <c r="P254" s="229"/>
      <c r="Q254" s="229"/>
      <c r="R254" s="229"/>
      <c r="S254" s="229"/>
      <c r="T254" s="229"/>
      <c r="U254" s="229"/>
      <c r="V254" s="229"/>
      <c r="W254" s="229"/>
      <c r="X254" s="229"/>
      <c r="Y254" s="229"/>
      <c r="Z254" s="229"/>
    </row>
    <row r="255" spans="1:26" ht="15" customHeight="1">
      <c r="A255" s="229"/>
      <c r="B255" s="229"/>
      <c r="C255" s="229"/>
      <c r="D255" s="229"/>
      <c r="E255" s="229"/>
      <c r="F255" s="230"/>
      <c r="G255" s="231"/>
      <c r="H255" s="232"/>
      <c r="I255" s="229"/>
      <c r="J255" s="229"/>
      <c r="K255" s="229"/>
      <c r="L255" s="229"/>
      <c r="M255" s="229"/>
      <c r="N255" s="229"/>
      <c r="O255" s="229"/>
      <c r="P255" s="229"/>
      <c r="Q255" s="229"/>
      <c r="R255" s="229"/>
      <c r="S255" s="229"/>
      <c r="T255" s="229"/>
      <c r="U255" s="229"/>
      <c r="V255" s="229"/>
      <c r="W255" s="229"/>
      <c r="X255" s="229"/>
      <c r="Y255" s="229"/>
      <c r="Z255" s="229"/>
    </row>
    <row r="256" spans="1:26" ht="15" customHeight="1">
      <c r="A256" s="229"/>
      <c r="B256" s="229"/>
      <c r="C256" s="229"/>
      <c r="D256" s="229"/>
      <c r="E256" s="229"/>
      <c r="F256" s="230"/>
      <c r="G256" s="231"/>
      <c r="H256" s="232"/>
      <c r="I256" s="229"/>
      <c r="J256" s="229"/>
      <c r="K256" s="229"/>
      <c r="L256" s="229"/>
      <c r="M256" s="229"/>
      <c r="N256" s="229"/>
      <c r="O256" s="229"/>
      <c r="P256" s="229"/>
      <c r="Q256" s="229"/>
      <c r="R256" s="229"/>
      <c r="S256" s="229"/>
      <c r="T256" s="229"/>
      <c r="U256" s="229"/>
      <c r="V256" s="229"/>
      <c r="W256" s="229"/>
      <c r="X256" s="229"/>
      <c r="Y256" s="229"/>
      <c r="Z256" s="229"/>
    </row>
    <row r="257" spans="1:26" ht="15" customHeight="1">
      <c r="A257" s="229"/>
      <c r="B257" s="229"/>
      <c r="C257" s="229"/>
      <c r="D257" s="229"/>
      <c r="E257" s="229"/>
      <c r="F257" s="230"/>
      <c r="G257" s="231"/>
      <c r="H257" s="232"/>
      <c r="I257" s="229"/>
      <c r="J257" s="229"/>
      <c r="K257" s="229"/>
      <c r="L257" s="229"/>
      <c r="M257" s="229"/>
      <c r="N257" s="229"/>
      <c r="O257" s="229"/>
      <c r="P257" s="229"/>
      <c r="Q257" s="229"/>
      <c r="R257" s="229"/>
      <c r="S257" s="229"/>
      <c r="T257" s="229"/>
      <c r="U257" s="229"/>
      <c r="V257" s="229"/>
      <c r="W257" s="229"/>
      <c r="X257" s="229"/>
      <c r="Y257" s="229"/>
      <c r="Z257" s="229"/>
    </row>
    <row r="258" spans="1:26" ht="15" customHeight="1">
      <c r="A258" s="229"/>
      <c r="B258" s="229"/>
      <c r="C258" s="229"/>
      <c r="D258" s="229"/>
      <c r="E258" s="229"/>
      <c r="F258" s="230"/>
      <c r="G258" s="231"/>
      <c r="H258" s="232"/>
      <c r="I258" s="229"/>
      <c r="J258" s="229"/>
      <c r="K258" s="229"/>
      <c r="L258" s="229"/>
      <c r="M258" s="229"/>
      <c r="N258" s="229"/>
      <c r="O258" s="229"/>
      <c r="P258" s="229"/>
      <c r="Q258" s="229"/>
      <c r="R258" s="229"/>
      <c r="S258" s="229"/>
      <c r="T258" s="229"/>
      <c r="U258" s="229"/>
      <c r="V258" s="229"/>
      <c r="W258" s="229"/>
      <c r="X258" s="229"/>
      <c r="Y258" s="229"/>
      <c r="Z258" s="229"/>
    </row>
    <row r="259" spans="1:26" ht="15" customHeight="1">
      <c r="A259" s="229"/>
      <c r="B259" s="229"/>
      <c r="C259" s="229"/>
      <c r="D259" s="229"/>
      <c r="E259" s="229"/>
      <c r="F259" s="230"/>
      <c r="G259" s="231"/>
      <c r="H259" s="232"/>
      <c r="I259" s="229"/>
      <c r="J259" s="229"/>
      <c r="K259" s="229"/>
      <c r="L259" s="229"/>
      <c r="M259" s="229"/>
      <c r="N259" s="229"/>
      <c r="O259" s="229"/>
      <c r="P259" s="229"/>
      <c r="Q259" s="229"/>
      <c r="R259" s="229"/>
      <c r="S259" s="229"/>
      <c r="T259" s="229"/>
      <c r="U259" s="229"/>
      <c r="V259" s="229"/>
      <c r="W259" s="229"/>
      <c r="X259" s="229"/>
      <c r="Y259" s="229"/>
      <c r="Z259" s="229"/>
    </row>
    <row r="260" spans="1:26" ht="15" customHeight="1">
      <c r="A260" s="229"/>
      <c r="B260" s="229"/>
      <c r="C260" s="229"/>
      <c r="D260" s="229"/>
      <c r="E260" s="229"/>
      <c r="F260" s="230"/>
      <c r="G260" s="231"/>
      <c r="H260" s="232"/>
      <c r="I260" s="229"/>
      <c r="J260" s="229"/>
      <c r="K260" s="229"/>
      <c r="L260" s="229"/>
      <c r="M260" s="229"/>
      <c r="N260" s="229"/>
      <c r="O260" s="229"/>
      <c r="P260" s="229"/>
      <c r="Q260" s="229"/>
      <c r="R260" s="229"/>
      <c r="S260" s="229"/>
      <c r="T260" s="229"/>
      <c r="U260" s="229"/>
      <c r="V260" s="229"/>
      <c r="W260" s="229"/>
      <c r="X260" s="229"/>
      <c r="Y260" s="229"/>
      <c r="Z260" s="229"/>
    </row>
    <row r="261" spans="1:26" ht="15" customHeight="1">
      <c r="A261" s="229"/>
      <c r="B261" s="229"/>
      <c r="C261" s="229"/>
      <c r="D261" s="229"/>
      <c r="E261" s="229"/>
      <c r="F261" s="230"/>
      <c r="G261" s="231"/>
      <c r="H261" s="232"/>
      <c r="I261" s="229"/>
      <c r="J261" s="229"/>
      <c r="K261" s="229"/>
      <c r="L261" s="229"/>
      <c r="M261" s="229"/>
      <c r="N261" s="229"/>
      <c r="O261" s="229"/>
      <c r="P261" s="229"/>
      <c r="Q261" s="229"/>
      <c r="R261" s="229"/>
      <c r="S261" s="229"/>
      <c r="T261" s="229"/>
      <c r="U261" s="229"/>
      <c r="V261" s="229"/>
      <c r="W261" s="229"/>
      <c r="X261" s="229"/>
      <c r="Y261" s="229"/>
      <c r="Z261" s="229"/>
    </row>
    <row r="262" spans="1:26" ht="15" customHeight="1">
      <c r="A262" s="229"/>
      <c r="B262" s="229"/>
      <c r="C262" s="229"/>
      <c r="D262" s="229"/>
      <c r="E262" s="229"/>
      <c r="F262" s="230"/>
      <c r="G262" s="231"/>
      <c r="H262" s="232"/>
      <c r="I262" s="229"/>
      <c r="J262" s="229"/>
      <c r="K262" s="229"/>
      <c r="L262" s="229"/>
      <c r="M262" s="229"/>
      <c r="N262" s="229"/>
      <c r="O262" s="229"/>
      <c r="P262" s="229"/>
      <c r="Q262" s="229"/>
      <c r="R262" s="229"/>
      <c r="S262" s="229"/>
      <c r="T262" s="229"/>
      <c r="U262" s="229"/>
      <c r="V262" s="229"/>
      <c r="W262" s="229"/>
      <c r="X262" s="229"/>
      <c r="Y262" s="229"/>
      <c r="Z262" s="229"/>
    </row>
    <row r="263" spans="1:26" ht="15" customHeight="1">
      <c r="A263" s="229"/>
      <c r="B263" s="229"/>
      <c r="C263" s="229"/>
      <c r="D263" s="229"/>
      <c r="E263" s="229"/>
      <c r="F263" s="230"/>
      <c r="G263" s="231"/>
      <c r="H263" s="232"/>
      <c r="I263" s="229"/>
      <c r="J263" s="229"/>
      <c r="K263" s="229"/>
      <c r="L263" s="229"/>
      <c r="M263" s="229"/>
      <c r="N263" s="229"/>
      <c r="O263" s="229"/>
      <c r="P263" s="229"/>
      <c r="Q263" s="229"/>
      <c r="R263" s="229"/>
      <c r="S263" s="229"/>
      <c r="T263" s="229"/>
      <c r="U263" s="229"/>
      <c r="V263" s="229"/>
      <c r="W263" s="229"/>
      <c r="X263" s="229"/>
      <c r="Y263" s="229"/>
      <c r="Z263" s="229"/>
    </row>
    <row r="264" spans="1:26" ht="15" customHeight="1">
      <c r="A264" s="229"/>
      <c r="B264" s="229"/>
      <c r="C264" s="229"/>
      <c r="D264" s="229"/>
      <c r="E264" s="229"/>
      <c r="F264" s="230"/>
      <c r="G264" s="231"/>
      <c r="H264" s="232"/>
      <c r="I264" s="229"/>
      <c r="J264" s="229"/>
      <c r="K264" s="229"/>
      <c r="L264" s="229"/>
      <c r="M264" s="229"/>
      <c r="N264" s="229"/>
      <c r="O264" s="229"/>
      <c r="P264" s="229"/>
      <c r="Q264" s="229"/>
      <c r="R264" s="229"/>
      <c r="S264" s="229"/>
      <c r="T264" s="229"/>
      <c r="U264" s="229"/>
      <c r="V264" s="229"/>
      <c r="W264" s="229"/>
      <c r="X264" s="229"/>
      <c r="Y264" s="229"/>
      <c r="Z264" s="229"/>
    </row>
    <row r="265" spans="1:26" ht="15" customHeight="1">
      <c r="A265" s="229"/>
      <c r="B265" s="229"/>
      <c r="C265" s="229"/>
      <c r="D265" s="229"/>
      <c r="E265" s="229"/>
      <c r="F265" s="230"/>
      <c r="G265" s="231"/>
      <c r="H265" s="232"/>
      <c r="I265" s="229"/>
      <c r="J265" s="229"/>
      <c r="K265" s="229"/>
      <c r="L265" s="229"/>
      <c r="M265" s="229"/>
      <c r="N265" s="229"/>
      <c r="O265" s="229"/>
      <c r="P265" s="229"/>
      <c r="Q265" s="229"/>
      <c r="R265" s="229"/>
      <c r="S265" s="229"/>
      <c r="T265" s="229"/>
      <c r="U265" s="229"/>
      <c r="V265" s="229"/>
      <c r="W265" s="229"/>
      <c r="X265" s="229"/>
      <c r="Y265" s="229"/>
      <c r="Z265" s="229"/>
    </row>
    <row r="266" spans="1:26" ht="15" customHeight="1">
      <c r="A266" s="229"/>
      <c r="B266" s="229"/>
      <c r="C266" s="229"/>
      <c r="D266" s="229"/>
      <c r="E266" s="229"/>
      <c r="F266" s="230"/>
      <c r="G266" s="231"/>
      <c r="H266" s="232"/>
      <c r="I266" s="229"/>
      <c r="J266" s="229"/>
      <c r="K266" s="229"/>
      <c r="L266" s="229"/>
      <c r="M266" s="229"/>
      <c r="N266" s="229"/>
      <c r="O266" s="229"/>
      <c r="P266" s="229"/>
      <c r="Q266" s="229"/>
      <c r="R266" s="229"/>
      <c r="S266" s="229"/>
      <c r="T266" s="229"/>
      <c r="U266" s="229"/>
      <c r="V266" s="229"/>
      <c r="W266" s="229"/>
      <c r="X266" s="229"/>
      <c r="Y266" s="229"/>
      <c r="Z266" s="229"/>
    </row>
    <row r="267" spans="1:26" ht="15" customHeight="1">
      <c r="A267" s="229"/>
      <c r="B267" s="229"/>
      <c r="C267" s="229"/>
      <c r="D267" s="229"/>
      <c r="E267" s="229"/>
      <c r="F267" s="230"/>
      <c r="G267" s="231"/>
      <c r="H267" s="232"/>
      <c r="I267" s="229"/>
      <c r="J267" s="229"/>
      <c r="K267" s="229"/>
      <c r="L267" s="229"/>
      <c r="M267" s="229"/>
      <c r="N267" s="229"/>
      <c r="O267" s="229"/>
      <c r="P267" s="229"/>
      <c r="Q267" s="229"/>
      <c r="R267" s="229"/>
      <c r="S267" s="229"/>
      <c r="T267" s="229"/>
      <c r="U267" s="229"/>
      <c r="V267" s="229"/>
      <c r="W267" s="229"/>
      <c r="X267" s="229"/>
      <c r="Y267" s="229"/>
      <c r="Z267" s="229"/>
    </row>
    <row r="268" spans="1:26" ht="15" customHeight="1">
      <c r="A268" s="229"/>
      <c r="B268" s="229"/>
      <c r="C268" s="229"/>
      <c r="D268" s="229"/>
      <c r="E268" s="229"/>
      <c r="F268" s="230"/>
      <c r="G268" s="231"/>
      <c r="H268" s="232"/>
      <c r="I268" s="229"/>
      <c r="J268" s="229"/>
      <c r="K268" s="229"/>
      <c r="L268" s="229"/>
      <c r="M268" s="229"/>
      <c r="N268" s="229"/>
      <c r="O268" s="229"/>
      <c r="P268" s="229"/>
      <c r="Q268" s="229"/>
      <c r="R268" s="229"/>
      <c r="S268" s="229"/>
      <c r="T268" s="229"/>
      <c r="U268" s="229"/>
      <c r="V268" s="229"/>
      <c r="W268" s="229"/>
      <c r="X268" s="229"/>
      <c r="Y268" s="229"/>
      <c r="Z268" s="229"/>
    </row>
    <row r="269" spans="1:26" ht="15" customHeight="1">
      <c r="A269" s="229"/>
      <c r="B269" s="229"/>
      <c r="C269" s="229"/>
      <c r="D269" s="229"/>
      <c r="E269" s="229"/>
      <c r="F269" s="230"/>
      <c r="G269" s="231"/>
      <c r="H269" s="232"/>
      <c r="I269" s="229"/>
      <c r="J269" s="229"/>
      <c r="K269" s="229"/>
      <c r="L269" s="229"/>
      <c r="M269" s="229"/>
      <c r="N269" s="229"/>
      <c r="O269" s="229"/>
      <c r="P269" s="229"/>
      <c r="Q269" s="229"/>
      <c r="R269" s="229"/>
      <c r="S269" s="229"/>
      <c r="T269" s="229"/>
      <c r="U269" s="229"/>
      <c r="V269" s="229"/>
      <c r="W269" s="229"/>
      <c r="X269" s="229"/>
      <c r="Y269" s="229"/>
      <c r="Z269" s="229"/>
    </row>
    <row r="270" spans="1:26" ht="15" customHeight="1">
      <c r="A270" s="229"/>
      <c r="B270" s="229"/>
      <c r="C270" s="229"/>
      <c r="D270" s="229"/>
      <c r="E270" s="229"/>
      <c r="F270" s="230"/>
      <c r="G270" s="231"/>
      <c r="H270" s="232"/>
      <c r="I270" s="229"/>
      <c r="J270" s="229"/>
      <c r="K270" s="229"/>
      <c r="L270" s="229"/>
      <c r="M270" s="229"/>
      <c r="N270" s="229"/>
      <c r="O270" s="229"/>
      <c r="P270" s="229"/>
      <c r="Q270" s="229"/>
      <c r="R270" s="229"/>
      <c r="S270" s="229"/>
      <c r="T270" s="229"/>
      <c r="U270" s="229"/>
      <c r="V270" s="229"/>
      <c r="W270" s="229"/>
      <c r="X270" s="229"/>
      <c r="Y270" s="229"/>
      <c r="Z270" s="229"/>
    </row>
    <row r="271" spans="1:26" ht="15" customHeight="1">
      <c r="A271" s="229"/>
      <c r="B271" s="229"/>
      <c r="C271" s="229"/>
      <c r="D271" s="229"/>
      <c r="E271" s="229"/>
      <c r="F271" s="230"/>
      <c r="G271" s="231"/>
      <c r="H271" s="232"/>
      <c r="I271" s="229"/>
      <c r="J271" s="229"/>
      <c r="K271" s="229"/>
      <c r="L271" s="229"/>
      <c r="M271" s="229"/>
      <c r="N271" s="229"/>
      <c r="O271" s="229"/>
      <c r="P271" s="229"/>
      <c r="Q271" s="229"/>
      <c r="R271" s="229"/>
      <c r="S271" s="229"/>
      <c r="T271" s="229"/>
      <c r="U271" s="229"/>
      <c r="V271" s="229"/>
      <c r="W271" s="229"/>
      <c r="X271" s="229"/>
      <c r="Y271" s="229"/>
      <c r="Z271" s="229"/>
    </row>
    <row r="272" spans="1:26" ht="15" customHeight="1">
      <c r="A272" s="229"/>
      <c r="B272" s="229"/>
      <c r="C272" s="229"/>
      <c r="D272" s="229"/>
      <c r="E272" s="229"/>
      <c r="F272" s="230"/>
      <c r="G272" s="231"/>
      <c r="H272" s="232"/>
      <c r="I272" s="229"/>
      <c r="J272" s="229"/>
      <c r="K272" s="229"/>
      <c r="L272" s="229"/>
      <c r="M272" s="229"/>
      <c r="N272" s="229"/>
      <c r="O272" s="229"/>
      <c r="P272" s="229"/>
      <c r="Q272" s="229"/>
      <c r="R272" s="229"/>
      <c r="S272" s="229"/>
      <c r="T272" s="229"/>
      <c r="U272" s="229"/>
      <c r="V272" s="229"/>
      <c r="W272" s="229"/>
      <c r="X272" s="229"/>
      <c r="Y272" s="229"/>
      <c r="Z272" s="229"/>
    </row>
    <row r="273" spans="1:26" ht="15" customHeight="1">
      <c r="A273" s="229"/>
      <c r="B273" s="229"/>
      <c r="C273" s="229"/>
      <c r="D273" s="229"/>
      <c r="E273" s="229"/>
      <c r="F273" s="230"/>
      <c r="G273" s="231"/>
      <c r="H273" s="232"/>
      <c r="I273" s="229"/>
      <c r="J273" s="229"/>
      <c r="K273" s="229"/>
      <c r="L273" s="229"/>
      <c r="M273" s="229"/>
      <c r="N273" s="229"/>
      <c r="O273" s="229"/>
      <c r="P273" s="229"/>
      <c r="Q273" s="229"/>
      <c r="R273" s="229"/>
      <c r="S273" s="229"/>
      <c r="T273" s="229"/>
      <c r="U273" s="229"/>
      <c r="V273" s="229"/>
      <c r="W273" s="229"/>
      <c r="X273" s="229"/>
      <c r="Y273" s="229"/>
      <c r="Z273" s="229"/>
    </row>
    <row r="274" spans="1:26" ht="15" customHeight="1">
      <c r="A274" s="229"/>
      <c r="B274" s="229"/>
      <c r="C274" s="229"/>
      <c r="D274" s="229"/>
      <c r="E274" s="229"/>
      <c r="F274" s="230"/>
      <c r="G274" s="231"/>
      <c r="H274" s="232"/>
      <c r="I274" s="229"/>
      <c r="J274" s="229"/>
      <c r="K274" s="229"/>
      <c r="L274" s="229"/>
      <c r="M274" s="229"/>
      <c r="N274" s="229"/>
      <c r="O274" s="229"/>
      <c r="P274" s="229"/>
      <c r="Q274" s="229"/>
      <c r="R274" s="229"/>
      <c r="S274" s="229"/>
      <c r="T274" s="229"/>
      <c r="U274" s="229"/>
      <c r="V274" s="229"/>
      <c r="W274" s="229"/>
      <c r="X274" s="229"/>
      <c r="Y274" s="229"/>
      <c r="Z274" s="229"/>
    </row>
    <row r="275" spans="1:26" ht="15" customHeight="1">
      <c r="A275" s="229"/>
      <c r="B275" s="229"/>
      <c r="C275" s="229"/>
      <c r="D275" s="229"/>
      <c r="E275" s="229"/>
      <c r="F275" s="230"/>
      <c r="G275" s="231"/>
      <c r="H275" s="232"/>
      <c r="I275" s="229"/>
      <c r="J275" s="229"/>
      <c r="K275" s="229"/>
      <c r="L275" s="229"/>
      <c r="M275" s="229"/>
      <c r="N275" s="229"/>
      <c r="O275" s="229"/>
      <c r="P275" s="229"/>
      <c r="Q275" s="229"/>
      <c r="R275" s="229"/>
      <c r="S275" s="229"/>
      <c r="T275" s="229"/>
      <c r="U275" s="229"/>
      <c r="V275" s="229"/>
      <c r="W275" s="229"/>
      <c r="X275" s="229"/>
      <c r="Y275" s="229"/>
      <c r="Z275" s="229"/>
    </row>
    <row r="276" spans="1:26" ht="15" customHeight="1">
      <c r="A276" s="229"/>
      <c r="B276" s="229"/>
      <c r="C276" s="229"/>
      <c r="D276" s="229"/>
      <c r="E276" s="229"/>
      <c r="F276" s="230"/>
      <c r="G276" s="231"/>
      <c r="H276" s="232"/>
      <c r="I276" s="229"/>
      <c r="J276" s="229"/>
      <c r="K276" s="229"/>
      <c r="L276" s="229"/>
      <c r="M276" s="229"/>
      <c r="N276" s="229"/>
      <c r="O276" s="229"/>
      <c r="P276" s="229"/>
      <c r="Q276" s="229"/>
      <c r="R276" s="229"/>
      <c r="S276" s="229"/>
      <c r="T276" s="229"/>
      <c r="U276" s="229"/>
      <c r="V276" s="229"/>
      <c r="W276" s="229"/>
      <c r="X276" s="229"/>
      <c r="Y276" s="229"/>
      <c r="Z276" s="229"/>
    </row>
    <row r="277" spans="1:26" ht="15" customHeight="1">
      <c r="A277" s="229"/>
      <c r="B277" s="229"/>
      <c r="C277" s="229"/>
      <c r="D277" s="229"/>
      <c r="E277" s="229"/>
      <c r="F277" s="230"/>
      <c r="G277" s="231"/>
      <c r="H277" s="232"/>
      <c r="I277" s="229"/>
      <c r="J277" s="229"/>
      <c r="K277" s="229"/>
      <c r="L277" s="229"/>
      <c r="M277" s="229"/>
      <c r="N277" s="229"/>
      <c r="O277" s="229"/>
      <c r="P277" s="229"/>
      <c r="Q277" s="229"/>
      <c r="R277" s="229"/>
      <c r="S277" s="229"/>
      <c r="T277" s="229"/>
      <c r="U277" s="229"/>
      <c r="V277" s="229"/>
      <c r="W277" s="229"/>
      <c r="X277" s="229"/>
      <c r="Y277" s="229"/>
      <c r="Z277" s="229"/>
    </row>
    <row r="278" spans="1:26" ht="15" customHeight="1">
      <c r="A278" s="229"/>
      <c r="B278" s="229"/>
      <c r="C278" s="229"/>
      <c r="D278" s="229"/>
      <c r="E278" s="229"/>
      <c r="F278" s="230"/>
      <c r="G278" s="231"/>
      <c r="H278" s="232"/>
      <c r="I278" s="229"/>
      <c r="J278" s="229"/>
      <c r="K278" s="229"/>
      <c r="L278" s="229"/>
      <c r="M278" s="229"/>
      <c r="N278" s="229"/>
      <c r="O278" s="229"/>
      <c r="P278" s="229"/>
      <c r="Q278" s="229"/>
      <c r="R278" s="229"/>
      <c r="S278" s="229"/>
      <c r="T278" s="229"/>
      <c r="U278" s="229"/>
      <c r="V278" s="229"/>
      <c r="W278" s="229"/>
      <c r="X278" s="229"/>
      <c r="Y278" s="229"/>
      <c r="Z278" s="229"/>
    </row>
    <row r="279" spans="1:26" ht="15" customHeight="1">
      <c r="A279" s="229"/>
      <c r="B279" s="229"/>
      <c r="C279" s="229"/>
      <c r="D279" s="229"/>
      <c r="E279" s="229"/>
      <c r="F279" s="230"/>
      <c r="G279" s="231"/>
      <c r="H279" s="232"/>
      <c r="I279" s="229"/>
      <c r="J279" s="229"/>
      <c r="K279" s="229"/>
      <c r="L279" s="229"/>
      <c r="M279" s="229"/>
      <c r="N279" s="229"/>
      <c r="O279" s="229"/>
      <c r="P279" s="229"/>
      <c r="Q279" s="229"/>
      <c r="R279" s="229"/>
      <c r="S279" s="229"/>
      <c r="T279" s="229"/>
      <c r="U279" s="229"/>
      <c r="V279" s="229"/>
      <c r="W279" s="229"/>
      <c r="X279" s="229"/>
      <c r="Y279" s="229"/>
      <c r="Z279" s="229"/>
    </row>
    <row r="280" spans="1:26" ht="15" customHeight="1">
      <c r="A280" s="229"/>
      <c r="B280" s="229"/>
      <c r="C280" s="229"/>
      <c r="D280" s="229"/>
      <c r="E280" s="229"/>
      <c r="F280" s="230"/>
      <c r="G280" s="231"/>
      <c r="H280" s="232"/>
      <c r="I280" s="229"/>
      <c r="J280" s="229"/>
      <c r="K280" s="229"/>
      <c r="L280" s="229"/>
      <c r="M280" s="229"/>
      <c r="N280" s="229"/>
      <c r="O280" s="229"/>
      <c r="P280" s="229"/>
      <c r="Q280" s="229"/>
      <c r="R280" s="229"/>
      <c r="S280" s="229"/>
      <c r="T280" s="229"/>
      <c r="U280" s="229"/>
      <c r="V280" s="229"/>
      <c r="W280" s="229"/>
      <c r="X280" s="229"/>
      <c r="Y280" s="229"/>
      <c r="Z280" s="229"/>
    </row>
    <row r="281" spans="1:26" ht="15" customHeight="1">
      <c r="A281" s="229"/>
      <c r="B281" s="229"/>
      <c r="C281" s="229"/>
      <c r="D281" s="229"/>
      <c r="E281" s="229"/>
      <c r="F281" s="230"/>
      <c r="G281" s="231"/>
      <c r="H281" s="232"/>
      <c r="I281" s="229"/>
      <c r="J281" s="229"/>
      <c r="K281" s="229"/>
      <c r="L281" s="229"/>
      <c r="M281" s="229"/>
      <c r="N281" s="229"/>
      <c r="O281" s="229"/>
      <c r="P281" s="229"/>
      <c r="Q281" s="229"/>
      <c r="R281" s="229"/>
      <c r="S281" s="229"/>
      <c r="T281" s="229"/>
      <c r="U281" s="229"/>
      <c r="V281" s="229"/>
      <c r="W281" s="229"/>
      <c r="X281" s="229"/>
      <c r="Y281" s="229"/>
      <c r="Z281" s="229"/>
    </row>
    <row r="282" spans="1:26" ht="15" customHeight="1">
      <c r="A282" s="229"/>
      <c r="B282" s="229"/>
      <c r="C282" s="229"/>
      <c r="D282" s="229"/>
      <c r="E282" s="229"/>
      <c r="F282" s="230"/>
      <c r="G282" s="231"/>
      <c r="H282" s="232"/>
      <c r="I282" s="229"/>
      <c r="J282" s="229"/>
      <c r="K282" s="229"/>
      <c r="L282" s="229"/>
      <c r="M282" s="229"/>
      <c r="N282" s="229"/>
      <c r="O282" s="229"/>
      <c r="P282" s="229"/>
      <c r="Q282" s="229"/>
      <c r="R282" s="229"/>
      <c r="S282" s="229"/>
      <c r="T282" s="229"/>
      <c r="U282" s="229"/>
      <c r="V282" s="229"/>
      <c r="W282" s="229"/>
      <c r="X282" s="229"/>
      <c r="Y282" s="229"/>
      <c r="Z282" s="229"/>
    </row>
    <row r="283" spans="1:26" ht="15" customHeight="1">
      <c r="A283" s="229"/>
      <c r="B283" s="229"/>
      <c r="C283" s="229"/>
      <c r="D283" s="229"/>
      <c r="E283" s="229"/>
      <c r="F283" s="230"/>
      <c r="G283" s="231"/>
      <c r="H283" s="232"/>
      <c r="I283" s="229"/>
      <c r="J283" s="229"/>
      <c r="K283" s="229"/>
      <c r="L283" s="229"/>
      <c r="M283" s="229"/>
      <c r="N283" s="229"/>
      <c r="O283" s="229"/>
      <c r="P283" s="229"/>
      <c r="Q283" s="229"/>
      <c r="R283" s="229"/>
      <c r="S283" s="229"/>
      <c r="T283" s="229"/>
      <c r="U283" s="229"/>
      <c r="V283" s="229"/>
      <c r="W283" s="229"/>
      <c r="X283" s="229"/>
      <c r="Y283" s="229"/>
      <c r="Z283" s="229"/>
    </row>
    <row r="284" spans="1:26" ht="15" customHeight="1">
      <c r="A284" s="229"/>
      <c r="B284" s="229"/>
      <c r="C284" s="229"/>
      <c r="D284" s="229"/>
      <c r="E284" s="229"/>
      <c r="F284" s="230"/>
      <c r="G284" s="231"/>
      <c r="H284" s="232"/>
      <c r="I284" s="229"/>
      <c r="J284" s="229"/>
      <c r="K284" s="229"/>
      <c r="L284" s="229"/>
      <c r="M284" s="229"/>
      <c r="N284" s="229"/>
      <c r="O284" s="229"/>
      <c r="P284" s="229"/>
      <c r="Q284" s="229"/>
      <c r="R284" s="229"/>
      <c r="S284" s="229"/>
      <c r="T284" s="229"/>
      <c r="U284" s="229"/>
      <c r="V284" s="229"/>
      <c r="W284" s="229"/>
      <c r="X284" s="229"/>
      <c r="Y284" s="229"/>
      <c r="Z284" s="229"/>
    </row>
    <row r="285" spans="1:26" ht="15" customHeight="1">
      <c r="A285" s="229"/>
      <c r="B285" s="229"/>
      <c r="C285" s="229"/>
      <c r="D285" s="229"/>
      <c r="E285" s="229"/>
      <c r="F285" s="230"/>
      <c r="G285" s="231"/>
      <c r="H285" s="232"/>
      <c r="I285" s="229"/>
      <c r="J285" s="229"/>
      <c r="K285" s="229"/>
      <c r="L285" s="229"/>
      <c r="M285" s="229"/>
      <c r="N285" s="229"/>
      <c r="O285" s="229"/>
      <c r="P285" s="229"/>
      <c r="Q285" s="229"/>
      <c r="R285" s="229"/>
      <c r="S285" s="229"/>
      <c r="T285" s="229"/>
      <c r="U285" s="229"/>
      <c r="V285" s="229"/>
      <c r="W285" s="229"/>
      <c r="X285" s="229"/>
      <c r="Y285" s="229"/>
      <c r="Z285" s="229"/>
    </row>
    <row r="286" spans="1:26" ht="15" customHeight="1">
      <c r="A286" s="229"/>
      <c r="B286" s="229"/>
      <c r="C286" s="229"/>
      <c r="D286" s="229"/>
      <c r="E286" s="229"/>
      <c r="F286" s="230"/>
      <c r="G286" s="231"/>
      <c r="H286" s="232"/>
      <c r="I286" s="229"/>
      <c r="J286" s="229"/>
      <c r="K286" s="229"/>
      <c r="L286" s="229"/>
      <c r="M286" s="229"/>
      <c r="N286" s="229"/>
      <c r="O286" s="229"/>
      <c r="P286" s="229"/>
      <c r="Q286" s="229"/>
      <c r="R286" s="229"/>
      <c r="S286" s="229"/>
      <c r="T286" s="229"/>
      <c r="U286" s="229"/>
      <c r="V286" s="229"/>
      <c r="W286" s="229"/>
      <c r="X286" s="229"/>
      <c r="Y286" s="229"/>
      <c r="Z286" s="229"/>
    </row>
    <row r="287" spans="1:26" ht="15" customHeight="1">
      <c r="A287" s="229"/>
      <c r="B287" s="229"/>
      <c r="C287" s="229"/>
      <c r="D287" s="229"/>
      <c r="E287" s="229"/>
      <c r="F287" s="230"/>
      <c r="G287" s="231"/>
      <c r="H287" s="232"/>
      <c r="I287" s="229"/>
      <c r="J287" s="229"/>
      <c r="K287" s="229"/>
      <c r="L287" s="229"/>
      <c r="M287" s="229"/>
      <c r="N287" s="229"/>
      <c r="O287" s="229"/>
      <c r="P287" s="229"/>
      <c r="Q287" s="229"/>
      <c r="R287" s="229"/>
      <c r="S287" s="229"/>
      <c r="T287" s="229"/>
      <c r="U287" s="229"/>
      <c r="V287" s="229"/>
      <c r="W287" s="229"/>
      <c r="X287" s="229"/>
      <c r="Y287" s="229"/>
      <c r="Z287" s="229"/>
    </row>
    <row r="288" spans="1:26" ht="15" customHeight="1">
      <c r="A288" s="229"/>
      <c r="B288" s="229"/>
      <c r="C288" s="229"/>
      <c r="D288" s="229"/>
      <c r="E288" s="229"/>
      <c r="F288" s="230"/>
      <c r="G288" s="231"/>
      <c r="H288" s="232"/>
      <c r="I288" s="229"/>
      <c r="J288" s="229"/>
      <c r="K288" s="229"/>
      <c r="L288" s="229"/>
      <c r="M288" s="229"/>
      <c r="N288" s="229"/>
      <c r="O288" s="229"/>
      <c r="P288" s="229"/>
      <c r="Q288" s="229"/>
      <c r="R288" s="229"/>
      <c r="S288" s="229"/>
      <c r="T288" s="229"/>
      <c r="U288" s="229"/>
      <c r="V288" s="229"/>
      <c r="W288" s="229"/>
      <c r="X288" s="229"/>
      <c r="Y288" s="229"/>
      <c r="Z288" s="229"/>
    </row>
    <row r="289" spans="1:26" ht="15" customHeight="1">
      <c r="A289" s="229"/>
      <c r="B289" s="229"/>
      <c r="C289" s="229"/>
      <c r="D289" s="229"/>
      <c r="E289" s="229"/>
      <c r="F289" s="230"/>
      <c r="G289" s="231"/>
      <c r="H289" s="232"/>
      <c r="I289" s="229"/>
      <c r="J289" s="229"/>
      <c r="K289" s="229"/>
      <c r="L289" s="229"/>
      <c r="M289" s="229"/>
      <c r="N289" s="229"/>
      <c r="O289" s="229"/>
      <c r="P289" s="229"/>
      <c r="Q289" s="229"/>
      <c r="R289" s="229"/>
      <c r="S289" s="229"/>
      <c r="T289" s="229"/>
      <c r="U289" s="229"/>
      <c r="V289" s="229"/>
      <c r="W289" s="229"/>
      <c r="X289" s="229"/>
      <c r="Y289" s="229"/>
      <c r="Z289" s="229"/>
    </row>
    <row r="290" spans="1:26" ht="15" customHeight="1">
      <c r="A290" s="229"/>
      <c r="B290" s="229"/>
      <c r="C290" s="229"/>
      <c r="D290" s="229"/>
      <c r="E290" s="229"/>
      <c r="F290" s="230"/>
      <c r="G290" s="231"/>
      <c r="H290" s="232"/>
      <c r="I290" s="229"/>
      <c r="J290" s="229"/>
      <c r="K290" s="229"/>
      <c r="L290" s="229"/>
      <c r="M290" s="229"/>
      <c r="N290" s="229"/>
      <c r="O290" s="229"/>
      <c r="P290" s="229"/>
      <c r="Q290" s="229"/>
      <c r="R290" s="229"/>
      <c r="S290" s="229"/>
      <c r="T290" s="229"/>
      <c r="U290" s="229"/>
      <c r="V290" s="229"/>
      <c r="W290" s="229"/>
      <c r="X290" s="229"/>
      <c r="Y290" s="229"/>
      <c r="Z290" s="229"/>
    </row>
    <row r="291" spans="1:26" ht="15" customHeight="1">
      <c r="A291" s="229"/>
      <c r="B291" s="229"/>
      <c r="C291" s="229"/>
      <c r="D291" s="229"/>
      <c r="E291" s="229"/>
      <c r="F291" s="230"/>
      <c r="G291" s="231"/>
      <c r="H291" s="232"/>
      <c r="I291" s="229"/>
      <c r="J291" s="229"/>
      <c r="K291" s="229"/>
      <c r="L291" s="229"/>
      <c r="M291" s="229"/>
      <c r="N291" s="229"/>
      <c r="O291" s="229"/>
      <c r="P291" s="229"/>
      <c r="Q291" s="229"/>
      <c r="R291" s="229"/>
      <c r="S291" s="229"/>
      <c r="T291" s="229"/>
      <c r="U291" s="229"/>
      <c r="V291" s="229"/>
      <c r="W291" s="229"/>
      <c r="X291" s="229"/>
      <c r="Y291" s="229"/>
      <c r="Z291" s="229"/>
    </row>
    <row r="292" spans="1:26" ht="15" customHeight="1">
      <c r="A292" s="229"/>
      <c r="B292" s="229"/>
      <c r="C292" s="229"/>
      <c r="D292" s="229"/>
      <c r="E292" s="229"/>
      <c r="F292" s="230"/>
      <c r="G292" s="231"/>
      <c r="H292" s="232"/>
      <c r="I292" s="229"/>
      <c r="J292" s="229"/>
      <c r="K292" s="229"/>
      <c r="L292" s="229"/>
      <c r="M292" s="229"/>
      <c r="N292" s="229"/>
      <c r="O292" s="229"/>
      <c r="P292" s="229"/>
      <c r="Q292" s="229"/>
      <c r="R292" s="229"/>
      <c r="S292" s="229"/>
      <c r="T292" s="229"/>
      <c r="U292" s="229"/>
      <c r="V292" s="229"/>
      <c r="W292" s="229"/>
      <c r="X292" s="229"/>
      <c r="Y292" s="229"/>
      <c r="Z292" s="229"/>
    </row>
    <row r="293" spans="1:26" ht="15" customHeight="1">
      <c r="A293" s="229"/>
      <c r="B293" s="229"/>
      <c r="C293" s="229"/>
      <c r="D293" s="229"/>
      <c r="E293" s="229"/>
      <c r="F293" s="230"/>
      <c r="G293" s="231"/>
      <c r="H293" s="232"/>
      <c r="I293" s="229"/>
      <c r="J293" s="229"/>
      <c r="K293" s="229"/>
      <c r="L293" s="229"/>
      <c r="M293" s="229"/>
      <c r="N293" s="229"/>
      <c r="O293" s="229"/>
      <c r="P293" s="229"/>
      <c r="Q293" s="229"/>
      <c r="R293" s="229"/>
      <c r="S293" s="229"/>
      <c r="T293" s="229"/>
      <c r="U293" s="229"/>
      <c r="V293" s="229"/>
      <c r="W293" s="229"/>
      <c r="X293" s="229"/>
      <c r="Y293" s="229"/>
      <c r="Z293" s="229"/>
    </row>
    <row r="294" spans="1:26" ht="15" customHeight="1">
      <c r="A294" s="229"/>
      <c r="B294" s="229"/>
      <c r="C294" s="229"/>
      <c r="D294" s="229"/>
      <c r="E294" s="229"/>
      <c r="F294" s="230"/>
      <c r="G294" s="231"/>
      <c r="H294" s="232"/>
      <c r="I294" s="229"/>
      <c r="J294" s="229"/>
      <c r="K294" s="229"/>
      <c r="L294" s="229"/>
      <c r="M294" s="229"/>
      <c r="N294" s="229"/>
      <c r="O294" s="229"/>
      <c r="P294" s="229"/>
      <c r="Q294" s="229"/>
      <c r="R294" s="229"/>
      <c r="S294" s="229"/>
      <c r="T294" s="229"/>
      <c r="U294" s="229"/>
      <c r="V294" s="229"/>
      <c r="W294" s="229"/>
      <c r="X294" s="229"/>
      <c r="Y294" s="229"/>
      <c r="Z294" s="229"/>
    </row>
    <row r="295" spans="1:26" ht="15" customHeight="1">
      <c r="A295" s="229"/>
      <c r="B295" s="229"/>
      <c r="C295" s="229"/>
      <c r="D295" s="229"/>
      <c r="E295" s="229"/>
      <c r="F295" s="230"/>
      <c r="G295" s="231"/>
      <c r="H295" s="232"/>
      <c r="I295" s="229"/>
      <c r="J295" s="229"/>
      <c r="K295" s="229"/>
      <c r="L295" s="229"/>
      <c r="M295" s="229"/>
      <c r="N295" s="229"/>
      <c r="O295" s="229"/>
      <c r="P295" s="229"/>
      <c r="Q295" s="229"/>
      <c r="R295" s="229"/>
      <c r="S295" s="229"/>
      <c r="T295" s="229"/>
      <c r="U295" s="229"/>
      <c r="V295" s="229"/>
      <c r="W295" s="229"/>
      <c r="X295" s="229"/>
      <c r="Y295" s="229"/>
      <c r="Z295" s="229"/>
    </row>
    <row r="296" spans="1:26" ht="15" customHeight="1">
      <c r="A296" s="229"/>
      <c r="B296" s="229"/>
      <c r="C296" s="229"/>
      <c r="D296" s="229"/>
      <c r="E296" s="229"/>
      <c r="F296" s="230"/>
      <c r="G296" s="231"/>
      <c r="H296" s="232"/>
      <c r="I296" s="229"/>
      <c r="J296" s="229"/>
      <c r="K296" s="229"/>
      <c r="L296" s="229"/>
      <c r="M296" s="229"/>
      <c r="N296" s="229"/>
      <c r="O296" s="229"/>
      <c r="P296" s="229"/>
      <c r="Q296" s="229"/>
      <c r="R296" s="229"/>
      <c r="S296" s="229"/>
      <c r="T296" s="229"/>
      <c r="U296" s="229"/>
      <c r="V296" s="229"/>
      <c r="W296" s="229"/>
      <c r="X296" s="229"/>
      <c r="Y296" s="229"/>
      <c r="Z296" s="229"/>
    </row>
    <row r="297" spans="1:26" ht="15" customHeight="1">
      <c r="A297" s="229"/>
      <c r="B297" s="229"/>
      <c r="C297" s="229"/>
      <c r="D297" s="229"/>
      <c r="E297" s="229"/>
      <c r="F297" s="230"/>
      <c r="G297" s="231"/>
      <c r="H297" s="232"/>
      <c r="I297" s="229"/>
      <c r="J297" s="229"/>
      <c r="K297" s="229"/>
      <c r="L297" s="229"/>
      <c r="M297" s="229"/>
      <c r="N297" s="229"/>
      <c r="O297" s="229"/>
      <c r="P297" s="229"/>
      <c r="Q297" s="229"/>
      <c r="R297" s="229"/>
      <c r="S297" s="229"/>
      <c r="T297" s="229"/>
      <c r="U297" s="229"/>
      <c r="V297" s="229"/>
      <c r="W297" s="229"/>
      <c r="X297" s="229"/>
      <c r="Y297" s="229"/>
      <c r="Z297" s="229"/>
    </row>
    <row r="298" spans="1:26" ht="15" customHeight="1">
      <c r="A298" s="229"/>
      <c r="B298" s="229"/>
      <c r="C298" s="229"/>
      <c r="D298" s="229"/>
      <c r="E298" s="229"/>
      <c r="F298" s="230"/>
      <c r="G298" s="231"/>
      <c r="H298" s="232"/>
      <c r="I298" s="229"/>
      <c r="J298" s="229"/>
      <c r="K298" s="229"/>
      <c r="L298" s="229"/>
      <c r="M298" s="229"/>
      <c r="N298" s="229"/>
      <c r="O298" s="229"/>
      <c r="P298" s="229"/>
      <c r="Q298" s="229"/>
      <c r="R298" s="229"/>
      <c r="S298" s="229"/>
      <c r="T298" s="229"/>
      <c r="U298" s="229"/>
      <c r="V298" s="229"/>
      <c r="W298" s="229"/>
      <c r="X298" s="229"/>
      <c r="Y298" s="229"/>
      <c r="Z298" s="229"/>
    </row>
    <row r="299" spans="1:26" ht="15" customHeight="1">
      <c r="A299" s="229"/>
      <c r="B299" s="229"/>
      <c r="C299" s="229"/>
      <c r="D299" s="229"/>
      <c r="E299" s="229"/>
      <c r="F299" s="230"/>
      <c r="G299" s="231"/>
      <c r="H299" s="232"/>
      <c r="I299" s="229"/>
      <c r="J299" s="229"/>
      <c r="K299" s="229"/>
      <c r="L299" s="229"/>
      <c r="M299" s="229"/>
      <c r="N299" s="229"/>
      <c r="O299" s="229"/>
      <c r="P299" s="229"/>
      <c r="Q299" s="229"/>
      <c r="R299" s="229"/>
      <c r="S299" s="229"/>
      <c r="T299" s="229"/>
      <c r="U299" s="229"/>
      <c r="V299" s="229"/>
      <c r="W299" s="229"/>
      <c r="X299" s="229"/>
      <c r="Y299" s="229"/>
      <c r="Z299" s="229"/>
    </row>
    <row r="300" spans="1:26" ht="15" customHeight="1">
      <c r="A300" s="229"/>
      <c r="B300" s="229"/>
      <c r="C300" s="229"/>
      <c r="D300" s="229"/>
      <c r="E300" s="229"/>
      <c r="F300" s="230"/>
      <c r="G300" s="231"/>
      <c r="H300" s="232"/>
      <c r="I300" s="229"/>
      <c r="J300" s="229"/>
      <c r="K300" s="229"/>
      <c r="L300" s="229"/>
      <c r="M300" s="229"/>
      <c r="N300" s="229"/>
      <c r="O300" s="229"/>
      <c r="P300" s="229"/>
      <c r="Q300" s="229"/>
      <c r="R300" s="229"/>
      <c r="S300" s="229"/>
      <c r="T300" s="229"/>
      <c r="U300" s="229"/>
      <c r="V300" s="229"/>
      <c r="W300" s="229"/>
      <c r="X300" s="229"/>
      <c r="Y300" s="229"/>
      <c r="Z300" s="229"/>
    </row>
    <row r="301" spans="1:26" ht="15" customHeight="1">
      <c r="A301" s="229"/>
      <c r="B301" s="229"/>
      <c r="C301" s="229"/>
      <c r="D301" s="229"/>
      <c r="E301" s="229"/>
      <c r="F301" s="230"/>
      <c r="G301" s="231"/>
      <c r="H301" s="232"/>
      <c r="I301" s="229"/>
      <c r="J301" s="229"/>
      <c r="K301" s="229"/>
      <c r="L301" s="229"/>
      <c r="M301" s="229"/>
      <c r="N301" s="229"/>
      <c r="O301" s="229"/>
      <c r="P301" s="229"/>
      <c r="Q301" s="229"/>
      <c r="R301" s="229"/>
      <c r="S301" s="229"/>
      <c r="T301" s="229"/>
      <c r="U301" s="229"/>
      <c r="V301" s="229"/>
      <c r="W301" s="229"/>
      <c r="X301" s="229"/>
      <c r="Y301" s="229"/>
      <c r="Z301" s="229"/>
    </row>
    <row r="302" spans="1:26" ht="15" customHeight="1">
      <c r="A302" s="229"/>
      <c r="B302" s="229"/>
      <c r="C302" s="229"/>
      <c r="D302" s="229"/>
      <c r="E302" s="229"/>
      <c r="F302" s="230"/>
      <c r="G302" s="231"/>
      <c r="H302" s="232"/>
      <c r="I302" s="229"/>
      <c r="J302" s="229"/>
      <c r="K302" s="229"/>
      <c r="L302" s="229"/>
      <c r="M302" s="229"/>
      <c r="N302" s="229"/>
      <c r="O302" s="229"/>
      <c r="P302" s="229"/>
      <c r="Q302" s="229"/>
      <c r="R302" s="229"/>
      <c r="S302" s="229"/>
      <c r="T302" s="229"/>
      <c r="U302" s="229"/>
      <c r="V302" s="229"/>
      <c r="W302" s="229"/>
      <c r="X302" s="229"/>
      <c r="Y302" s="229"/>
      <c r="Z302" s="229"/>
    </row>
    <row r="303" spans="1:26" ht="15" customHeight="1">
      <c r="A303" s="229"/>
      <c r="B303" s="229"/>
      <c r="C303" s="229"/>
      <c r="D303" s="229"/>
      <c r="E303" s="229"/>
      <c r="F303" s="230"/>
      <c r="G303" s="231"/>
      <c r="H303" s="232"/>
      <c r="I303" s="229"/>
      <c r="J303" s="229"/>
      <c r="K303" s="229"/>
      <c r="L303" s="229"/>
      <c r="M303" s="229"/>
      <c r="N303" s="229"/>
      <c r="O303" s="229"/>
      <c r="P303" s="229"/>
      <c r="Q303" s="229"/>
      <c r="R303" s="229"/>
      <c r="S303" s="229"/>
      <c r="T303" s="229"/>
      <c r="U303" s="229"/>
      <c r="V303" s="229"/>
      <c r="W303" s="229"/>
      <c r="X303" s="229"/>
      <c r="Y303" s="229"/>
      <c r="Z303" s="229"/>
    </row>
    <row r="304" spans="1:26" ht="15" customHeight="1">
      <c r="A304" s="229"/>
      <c r="B304" s="229"/>
      <c r="C304" s="229"/>
      <c r="D304" s="229"/>
      <c r="E304" s="229"/>
      <c r="F304" s="230"/>
      <c r="G304" s="231"/>
      <c r="H304" s="232"/>
      <c r="I304" s="229"/>
      <c r="J304" s="229"/>
      <c r="K304" s="229"/>
      <c r="L304" s="229"/>
      <c r="M304" s="229"/>
      <c r="N304" s="229"/>
      <c r="O304" s="229"/>
      <c r="P304" s="229"/>
      <c r="Q304" s="229"/>
      <c r="R304" s="229"/>
      <c r="S304" s="229"/>
      <c r="T304" s="229"/>
      <c r="U304" s="229"/>
      <c r="V304" s="229"/>
      <c r="W304" s="229"/>
      <c r="X304" s="229"/>
      <c r="Y304" s="229"/>
      <c r="Z304" s="229"/>
    </row>
    <row r="305" spans="1:26" ht="15" customHeight="1">
      <c r="A305" s="229"/>
      <c r="B305" s="229"/>
      <c r="C305" s="229"/>
      <c r="D305" s="229"/>
      <c r="E305" s="229"/>
      <c r="F305" s="230"/>
      <c r="G305" s="231"/>
      <c r="H305" s="232"/>
      <c r="I305" s="229"/>
      <c r="J305" s="229"/>
      <c r="K305" s="229"/>
      <c r="L305" s="229"/>
      <c r="M305" s="229"/>
      <c r="N305" s="229"/>
      <c r="O305" s="229"/>
      <c r="P305" s="229"/>
      <c r="Q305" s="229"/>
      <c r="R305" s="229"/>
      <c r="S305" s="229"/>
      <c r="T305" s="229"/>
      <c r="U305" s="229"/>
      <c r="V305" s="229"/>
      <c r="W305" s="229"/>
      <c r="X305" s="229"/>
      <c r="Y305" s="229"/>
      <c r="Z305" s="229"/>
    </row>
    <row r="306" spans="1:26" ht="15" customHeight="1">
      <c r="A306" s="229"/>
      <c r="B306" s="229"/>
      <c r="C306" s="229"/>
      <c r="D306" s="229"/>
      <c r="E306" s="229"/>
      <c r="F306" s="230"/>
      <c r="G306" s="231"/>
      <c r="H306" s="232"/>
      <c r="I306" s="229"/>
      <c r="J306" s="229"/>
      <c r="K306" s="229"/>
      <c r="L306" s="229"/>
      <c r="M306" s="229"/>
      <c r="N306" s="229"/>
      <c r="O306" s="229"/>
      <c r="P306" s="229"/>
      <c r="Q306" s="229"/>
      <c r="R306" s="229"/>
      <c r="S306" s="229"/>
      <c r="T306" s="229"/>
      <c r="U306" s="229"/>
      <c r="V306" s="229"/>
      <c r="W306" s="229"/>
      <c r="X306" s="229"/>
      <c r="Y306" s="229"/>
      <c r="Z306" s="229"/>
    </row>
    <row r="307" spans="1:26" ht="15" customHeight="1">
      <c r="A307" s="229"/>
      <c r="B307" s="229"/>
      <c r="C307" s="229"/>
      <c r="D307" s="229"/>
      <c r="E307" s="229"/>
      <c r="F307" s="230"/>
      <c r="G307" s="231"/>
      <c r="H307" s="232"/>
      <c r="I307" s="229"/>
      <c r="J307" s="229"/>
      <c r="K307" s="229"/>
      <c r="L307" s="229"/>
      <c r="M307" s="229"/>
      <c r="N307" s="229"/>
      <c r="O307" s="229"/>
      <c r="P307" s="229"/>
      <c r="Q307" s="229"/>
      <c r="R307" s="229"/>
      <c r="S307" s="229"/>
      <c r="T307" s="229"/>
      <c r="U307" s="229"/>
      <c r="V307" s="229"/>
      <c r="W307" s="229"/>
      <c r="X307" s="229"/>
      <c r="Y307" s="229"/>
      <c r="Z307" s="229"/>
    </row>
    <row r="308" spans="1:26" ht="15" customHeight="1">
      <c r="A308" s="229"/>
      <c r="B308" s="229"/>
      <c r="C308" s="229"/>
      <c r="D308" s="229"/>
      <c r="E308" s="229"/>
      <c r="F308" s="230"/>
      <c r="G308" s="231"/>
      <c r="H308" s="232"/>
      <c r="I308" s="229"/>
      <c r="J308" s="229"/>
      <c r="K308" s="229"/>
      <c r="L308" s="229"/>
      <c r="M308" s="229"/>
      <c r="N308" s="229"/>
      <c r="O308" s="229"/>
      <c r="P308" s="229"/>
      <c r="Q308" s="229"/>
      <c r="R308" s="229"/>
      <c r="S308" s="229"/>
      <c r="T308" s="229"/>
      <c r="U308" s="229"/>
      <c r="V308" s="229"/>
      <c r="W308" s="229"/>
      <c r="X308" s="229"/>
      <c r="Y308" s="229"/>
      <c r="Z308" s="229"/>
    </row>
    <row r="309" spans="1:26" ht="15" customHeight="1">
      <c r="A309" s="229"/>
      <c r="B309" s="229"/>
      <c r="C309" s="229"/>
      <c r="D309" s="229"/>
      <c r="E309" s="229"/>
      <c r="F309" s="230"/>
      <c r="G309" s="231"/>
      <c r="H309" s="232"/>
      <c r="I309" s="229"/>
      <c r="J309" s="229"/>
      <c r="K309" s="229"/>
      <c r="L309" s="229"/>
      <c r="M309" s="229"/>
      <c r="N309" s="229"/>
      <c r="O309" s="229"/>
      <c r="P309" s="229"/>
      <c r="Q309" s="229"/>
      <c r="R309" s="229"/>
      <c r="S309" s="229"/>
      <c r="T309" s="229"/>
      <c r="U309" s="229"/>
      <c r="V309" s="229"/>
      <c r="W309" s="229"/>
      <c r="X309" s="229"/>
      <c r="Y309" s="229"/>
      <c r="Z309" s="229"/>
    </row>
    <row r="310" spans="1:26" ht="15" customHeight="1">
      <c r="A310" s="229"/>
      <c r="B310" s="229"/>
      <c r="C310" s="229"/>
      <c r="D310" s="229"/>
      <c r="E310" s="229"/>
      <c r="F310" s="230"/>
      <c r="G310" s="231"/>
      <c r="H310" s="232"/>
      <c r="I310" s="229"/>
      <c r="J310" s="229"/>
      <c r="K310" s="229"/>
      <c r="L310" s="229"/>
      <c r="M310" s="229"/>
      <c r="N310" s="229"/>
      <c r="O310" s="229"/>
      <c r="P310" s="229"/>
      <c r="Q310" s="229"/>
      <c r="R310" s="229"/>
      <c r="S310" s="229"/>
      <c r="T310" s="229"/>
      <c r="U310" s="229"/>
      <c r="V310" s="229"/>
      <c r="W310" s="229"/>
      <c r="X310" s="229"/>
      <c r="Y310" s="229"/>
      <c r="Z310" s="229"/>
    </row>
    <row r="311" spans="1:26" ht="15" customHeight="1">
      <c r="A311" s="229"/>
      <c r="B311" s="229"/>
      <c r="C311" s="229"/>
      <c r="D311" s="229"/>
      <c r="E311" s="229"/>
      <c r="F311" s="230"/>
      <c r="G311" s="231"/>
      <c r="H311" s="232"/>
      <c r="I311" s="229"/>
      <c r="J311" s="229"/>
      <c r="K311" s="229"/>
      <c r="L311" s="229"/>
      <c r="M311" s="229"/>
      <c r="N311" s="229"/>
      <c r="O311" s="229"/>
      <c r="P311" s="229"/>
      <c r="Q311" s="229"/>
      <c r="R311" s="229"/>
      <c r="S311" s="229"/>
      <c r="T311" s="229"/>
      <c r="U311" s="229"/>
      <c r="V311" s="229"/>
      <c r="W311" s="229"/>
      <c r="X311" s="229"/>
      <c r="Y311" s="229"/>
      <c r="Z311" s="229"/>
    </row>
    <row r="312" spans="1:26" ht="15" customHeight="1">
      <c r="A312" s="229"/>
      <c r="B312" s="229"/>
      <c r="C312" s="229"/>
      <c r="D312" s="229"/>
      <c r="E312" s="229"/>
      <c r="F312" s="230"/>
      <c r="G312" s="231"/>
      <c r="H312" s="232"/>
      <c r="I312" s="229"/>
      <c r="J312" s="229"/>
      <c r="K312" s="229"/>
      <c r="L312" s="229"/>
      <c r="M312" s="229"/>
      <c r="N312" s="229"/>
      <c r="O312" s="229"/>
      <c r="P312" s="229"/>
      <c r="Q312" s="229"/>
      <c r="R312" s="229"/>
      <c r="S312" s="229"/>
      <c r="T312" s="229"/>
      <c r="U312" s="229"/>
      <c r="V312" s="229"/>
      <c r="W312" s="229"/>
      <c r="X312" s="229"/>
      <c r="Y312" s="229"/>
      <c r="Z312" s="229"/>
    </row>
    <row r="313" spans="1:26" ht="15" customHeight="1">
      <c r="A313" s="229"/>
      <c r="B313" s="229"/>
      <c r="C313" s="229"/>
      <c r="D313" s="229"/>
      <c r="E313" s="229"/>
      <c r="F313" s="230"/>
      <c r="G313" s="231"/>
      <c r="H313" s="232"/>
      <c r="I313" s="229"/>
      <c r="J313" s="229"/>
      <c r="K313" s="229"/>
      <c r="L313" s="229"/>
      <c r="M313" s="229"/>
      <c r="N313" s="229"/>
      <c r="O313" s="229"/>
      <c r="P313" s="229"/>
      <c r="Q313" s="229"/>
      <c r="R313" s="229"/>
      <c r="S313" s="229"/>
      <c r="T313" s="229"/>
      <c r="U313" s="229"/>
      <c r="V313" s="229"/>
      <c r="W313" s="229"/>
      <c r="X313" s="229"/>
      <c r="Y313" s="229"/>
      <c r="Z313" s="229"/>
    </row>
    <row r="314" spans="1:26" ht="15" customHeight="1">
      <c r="A314" s="229"/>
      <c r="B314" s="229"/>
      <c r="C314" s="229"/>
      <c r="D314" s="229"/>
      <c r="E314" s="229"/>
      <c r="F314" s="230"/>
      <c r="G314" s="231"/>
      <c r="H314" s="232"/>
      <c r="I314" s="229"/>
      <c r="J314" s="229"/>
      <c r="K314" s="229"/>
      <c r="L314" s="229"/>
      <c r="M314" s="229"/>
      <c r="N314" s="229"/>
      <c r="O314" s="229"/>
      <c r="P314" s="229"/>
      <c r="Q314" s="229"/>
      <c r="R314" s="229"/>
      <c r="S314" s="229"/>
      <c r="T314" s="229"/>
      <c r="U314" s="229"/>
      <c r="V314" s="229"/>
      <c r="W314" s="229"/>
      <c r="X314" s="229"/>
      <c r="Y314" s="229"/>
      <c r="Z314" s="229"/>
    </row>
    <row r="315" spans="1:26" ht="15" customHeight="1">
      <c r="A315" s="229"/>
      <c r="B315" s="229"/>
      <c r="C315" s="229"/>
      <c r="D315" s="229"/>
      <c r="E315" s="229"/>
      <c r="F315" s="230"/>
      <c r="G315" s="231"/>
      <c r="H315" s="232"/>
      <c r="I315" s="229"/>
      <c r="J315" s="229"/>
      <c r="K315" s="229"/>
      <c r="L315" s="229"/>
      <c r="M315" s="229"/>
      <c r="N315" s="229"/>
      <c r="O315" s="229"/>
      <c r="P315" s="229"/>
      <c r="Q315" s="229"/>
      <c r="R315" s="229"/>
      <c r="S315" s="229"/>
      <c r="T315" s="229"/>
      <c r="U315" s="229"/>
      <c r="V315" s="229"/>
      <c r="W315" s="229"/>
      <c r="X315" s="229"/>
      <c r="Y315" s="229"/>
      <c r="Z315" s="229"/>
    </row>
    <row r="316" spans="1:26" ht="15" customHeight="1">
      <c r="A316" s="229"/>
      <c r="B316" s="229"/>
      <c r="C316" s="229"/>
      <c r="D316" s="229"/>
      <c r="E316" s="229"/>
      <c r="F316" s="230"/>
      <c r="G316" s="231"/>
      <c r="H316" s="232"/>
      <c r="I316" s="229"/>
      <c r="J316" s="229"/>
      <c r="K316" s="229"/>
      <c r="L316" s="229"/>
      <c r="M316" s="229"/>
      <c r="N316" s="229"/>
      <c r="O316" s="229"/>
      <c r="P316" s="229"/>
      <c r="Q316" s="229"/>
      <c r="R316" s="229"/>
      <c r="S316" s="229"/>
      <c r="T316" s="229"/>
      <c r="U316" s="229"/>
      <c r="V316" s="229"/>
      <c r="W316" s="229"/>
      <c r="X316" s="229"/>
      <c r="Y316" s="229"/>
      <c r="Z316" s="229"/>
    </row>
    <row r="317" spans="1:26" ht="15" customHeight="1">
      <c r="A317" s="229"/>
      <c r="B317" s="229"/>
      <c r="C317" s="229"/>
      <c r="D317" s="229"/>
      <c r="E317" s="229"/>
      <c r="F317" s="230"/>
      <c r="G317" s="231"/>
      <c r="H317" s="232"/>
      <c r="I317" s="229"/>
      <c r="J317" s="229"/>
      <c r="K317" s="229"/>
      <c r="L317" s="229"/>
      <c r="M317" s="229"/>
      <c r="N317" s="229"/>
      <c r="O317" s="229"/>
      <c r="P317" s="229"/>
      <c r="Q317" s="229"/>
      <c r="R317" s="229"/>
      <c r="S317" s="229"/>
      <c r="T317" s="229"/>
      <c r="U317" s="229"/>
      <c r="V317" s="229"/>
      <c r="W317" s="229"/>
      <c r="X317" s="229"/>
      <c r="Y317" s="229"/>
      <c r="Z317" s="229"/>
    </row>
    <row r="318" spans="1:26" ht="15" customHeight="1">
      <c r="A318" s="229"/>
      <c r="B318" s="229"/>
      <c r="C318" s="229"/>
      <c r="D318" s="229"/>
      <c r="E318" s="229"/>
      <c r="F318" s="230"/>
      <c r="G318" s="231"/>
      <c r="H318" s="232"/>
      <c r="I318" s="229"/>
      <c r="J318" s="229"/>
      <c r="K318" s="229"/>
      <c r="L318" s="229"/>
      <c r="M318" s="229"/>
      <c r="N318" s="229"/>
      <c r="O318" s="229"/>
      <c r="P318" s="229"/>
      <c r="Q318" s="229"/>
      <c r="R318" s="229"/>
      <c r="S318" s="229"/>
      <c r="T318" s="229"/>
      <c r="U318" s="229"/>
      <c r="V318" s="229"/>
      <c r="W318" s="229"/>
      <c r="X318" s="229"/>
      <c r="Y318" s="229"/>
      <c r="Z318" s="229"/>
    </row>
    <row r="319" spans="1:26" ht="15" customHeight="1">
      <c r="A319" s="229"/>
      <c r="B319" s="229"/>
      <c r="C319" s="229"/>
      <c r="D319" s="229"/>
      <c r="E319" s="229"/>
      <c r="F319" s="230"/>
      <c r="G319" s="231"/>
      <c r="H319" s="232"/>
      <c r="I319" s="229"/>
      <c r="J319" s="229"/>
      <c r="K319" s="229"/>
      <c r="L319" s="229"/>
      <c r="M319" s="229"/>
      <c r="N319" s="229"/>
      <c r="O319" s="229"/>
      <c r="P319" s="229"/>
      <c r="Q319" s="229"/>
      <c r="R319" s="229"/>
      <c r="S319" s="229"/>
      <c r="T319" s="229"/>
      <c r="U319" s="229"/>
      <c r="V319" s="229"/>
      <c r="W319" s="229"/>
      <c r="X319" s="229"/>
      <c r="Y319" s="229"/>
      <c r="Z319" s="229"/>
    </row>
    <row r="320" spans="1:26" ht="15" customHeight="1">
      <c r="A320" s="229"/>
      <c r="B320" s="229"/>
      <c r="C320" s="229"/>
      <c r="D320" s="229"/>
      <c r="E320" s="229"/>
      <c r="F320" s="230"/>
      <c r="G320" s="231"/>
      <c r="H320" s="232"/>
      <c r="I320" s="229"/>
      <c r="J320" s="229"/>
      <c r="K320" s="229"/>
      <c r="L320" s="229"/>
      <c r="M320" s="229"/>
      <c r="N320" s="229"/>
      <c r="O320" s="229"/>
      <c r="P320" s="229"/>
      <c r="Q320" s="229"/>
      <c r="R320" s="229"/>
      <c r="S320" s="229"/>
      <c r="T320" s="229"/>
      <c r="U320" s="229"/>
      <c r="V320" s="229"/>
      <c r="W320" s="229"/>
      <c r="X320" s="229"/>
      <c r="Y320" s="229"/>
      <c r="Z320" s="229"/>
    </row>
    <row r="321" spans="1:26" ht="15" customHeight="1">
      <c r="A321" s="229"/>
      <c r="B321" s="229"/>
      <c r="C321" s="229"/>
      <c r="D321" s="229"/>
      <c r="E321" s="229"/>
      <c r="F321" s="230"/>
      <c r="G321" s="231"/>
      <c r="H321" s="232"/>
      <c r="I321" s="229"/>
      <c r="J321" s="229"/>
      <c r="K321" s="229"/>
      <c r="L321" s="229"/>
      <c r="M321" s="229"/>
      <c r="N321" s="229"/>
      <c r="O321" s="229"/>
      <c r="P321" s="229"/>
      <c r="Q321" s="229"/>
      <c r="R321" s="229"/>
      <c r="S321" s="229"/>
      <c r="T321" s="229"/>
      <c r="U321" s="229"/>
      <c r="V321" s="229"/>
      <c r="W321" s="229"/>
      <c r="X321" s="229"/>
      <c r="Y321" s="229"/>
      <c r="Z321" s="229"/>
    </row>
    <row r="322" spans="1:26" ht="15" customHeight="1">
      <c r="A322" s="229"/>
      <c r="B322" s="229"/>
      <c r="C322" s="229"/>
      <c r="D322" s="229"/>
      <c r="E322" s="229"/>
      <c r="F322" s="230"/>
      <c r="G322" s="231"/>
      <c r="H322" s="232"/>
      <c r="I322" s="229"/>
      <c r="J322" s="229"/>
      <c r="K322" s="229"/>
      <c r="L322" s="229"/>
      <c r="M322" s="229"/>
      <c r="N322" s="229"/>
      <c r="O322" s="229"/>
      <c r="P322" s="229"/>
      <c r="Q322" s="229"/>
      <c r="R322" s="229"/>
      <c r="S322" s="229"/>
      <c r="T322" s="229"/>
      <c r="U322" s="229"/>
      <c r="V322" s="229"/>
      <c r="W322" s="229"/>
      <c r="X322" s="229"/>
      <c r="Y322" s="229"/>
      <c r="Z322" s="229"/>
    </row>
    <row r="323" spans="1:26" ht="15" customHeight="1">
      <c r="A323" s="229"/>
      <c r="B323" s="229"/>
      <c r="C323" s="229"/>
      <c r="D323" s="229"/>
      <c r="E323" s="229"/>
      <c r="F323" s="230"/>
      <c r="G323" s="231"/>
      <c r="H323" s="232"/>
      <c r="I323" s="229"/>
      <c r="J323" s="229"/>
      <c r="K323" s="229"/>
      <c r="L323" s="229"/>
      <c r="M323" s="229"/>
      <c r="N323" s="229"/>
      <c r="O323" s="229"/>
      <c r="P323" s="229"/>
      <c r="Q323" s="229"/>
      <c r="R323" s="229"/>
      <c r="S323" s="229"/>
      <c r="T323" s="229"/>
      <c r="U323" s="229"/>
      <c r="V323" s="229"/>
      <c r="W323" s="229"/>
      <c r="X323" s="229"/>
      <c r="Y323" s="229"/>
      <c r="Z323" s="229"/>
    </row>
    <row r="324" spans="1:26" ht="15" customHeight="1">
      <c r="A324" s="229"/>
      <c r="B324" s="229"/>
      <c r="C324" s="229"/>
      <c r="D324" s="229"/>
      <c r="E324" s="229"/>
      <c r="F324" s="230"/>
      <c r="G324" s="231"/>
      <c r="H324" s="232"/>
      <c r="I324" s="229"/>
      <c r="J324" s="229"/>
      <c r="K324" s="229"/>
      <c r="L324" s="229"/>
      <c r="M324" s="229"/>
      <c r="N324" s="229"/>
      <c r="O324" s="229"/>
      <c r="P324" s="229"/>
      <c r="Q324" s="229"/>
      <c r="R324" s="229"/>
      <c r="S324" s="229"/>
      <c r="T324" s="229"/>
      <c r="U324" s="229"/>
      <c r="V324" s="229"/>
      <c r="W324" s="229"/>
      <c r="X324" s="229"/>
      <c r="Y324" s="229"/>
      <c r="Z324" s="229"/>
    </row>
    <row r="325" spans="1:26" ht="15" customHeight="1">
      <c r="A325" s="229"/>
      <c r="B325" s="229"/>
      <c r="C325" s="229"/>
      <c r="D325" s="229"/>
      <c r="E325" s="229"/>
      <c r="F325" s="230"/>
      <c r="G325" s="231"/>
      <c r="H325" s="232"/>
      <c r="I325" s="229"/>
      <c r="J325" s="229"/>
      <c r="K325" s="229"/>
      <c r="L325" s="229"/>
      <c r="M325" s="229"/>
      <c r="N325" s="229"/>
      <c r="O325" s="229"/>
      <c r="P325" s="229"/>
      <c r="Q325" s="229"/>
      <c r="R325" s="229"/>
      <c r="S325" s="229"/>
      <c r="T325" s="229"/>
      <c r="U325" s="229"/>
      <c r="V325" s="229"/>
      <c r="W325" s="229"/>
      <c r="X325" s="229"/>
      <c r="Y325" s="229"/>
      <c r="Z325" s="229"/>
    </row>
    <row r="326" spans="1:26" ht="15" customHeight="1">
      <c r="A326" s="229"/>
      <c r="B326" s="229"/>
      <c r="C326" s="229"/>
      <c r="D326" s="229"/>
      <c r="E326" s="229"/>
      <c r="F326" s="230"/>
      <c r="G326" s="231"/>
      <c r="H326" s="232"/>
      <c r="I326" s="229"/>
      <c r="J326" s="229"/>
      <c r="K326" s="229"/>
      <c r="L326" s="229"/>
      <c r="M326" s="229"/>
      <c r="N326" s="229"/>
      <c r="O326" s="229"/>
      <c r="P326" s="229"/>
      <c r="Q326" s="229"/>
      <c r="R326" s="229"/>
      <c r="S326" s="229"/>
      <c r="T326" s="229"/>
      <c r="U326" s="229"/>
      <c r="V326" s="229"/>
      <c r="W326" s="229"/>
      <c r="X326" s="229"/>
      <c r="Y326" s="229"/>
      <c r="Z326" s="229"/>
    </row>
    <row r="327" spans="1:26" ht="15" customHeight="1">
      <c r="A327" s="229"/>
      <c r="B327" s="229"/>
      <c r="C327" s="229"/>
      <c r="D327" s="229"/>
      <c r="E327" s="229"/>
      <c r="F327" s="230"/>
      <c r="G327" s="231"/>
      <c r="H327" s="232"/>
      <c r="I327" s="229"/>
      <c r="J327" s="229"/>
      <c r="K327" s="229"/>
      <c r="L327" s="229"/>
      <c r="M327" s="229"/>
      <c r="N327" s="229"/>
      <c r="O327" s="229"/>
      <c r="P327" s="229"/>
      <c r="Q327" s="229"/>
      <c r="R327" s="229"/>
      <c r="S327" s="229"/>
      <c r="T327" s="229"/>
      <c r="U327" s="229"/>
      <c r="V327" s="229"/>
      <c r="W327" s="229"/>
      <c r="X327" s="229"/>
      <c r="Y327" s="229"/>
      <c r="Z327" s="229"/>
    </row>
    <row r="328" spans="1:26" ht="15" customHeight="1">
      <c r="A328" s="229"/>
      <c r="B328" s="229"/>
      <c r="C328" s="229"/>
      <c r="D328" s="229"/>
      <c r="E328" s="229"/>
      <c r="F328" s="230"/>
      <c r="G328" s="231"/>
      <c r="H328" s="232"/>
      <c r="I328" s="229"/>
      <c r="J328" s="229"/>
      <c r="K328" s="229"/>
      <c r="L328" s="229"/>
      <c r="M328" s="229"/>
      <c r="N328" s="229"/>
      <c r="O328" s="229"/>
      <c r="P328" s="229"/>
      <c r="Q328" s="229"/>
      <c r="R328" s="229"/>
      <c r="S328" s="229"/>
      <c r="T328" s="229"/>
      <c r="U328" s="229"/>
      <c r="V328" s="229"/>
      <c r="W328" s="229"/>
      <c r="X328" s="229"/>
      <c r="Y328" s="229"/>
      <c r="Z328" s="229"/>
    </row>
    <row r="329" spans="1:26" ht="15" customHeight="1">
      <c r="A329" s="229"/>
      <c r="B329" s="229"/>
      <c r="C329" s="229"/>
      <c r="D329" s="229"/>
      <c r="E329" s="229"/>
      <c r="F329" s="230"/>
      <c r="G329" s="231"/>
      <c r="H329" s="232"/>
      <c r="I329" s="229"/>
      <c r="J329" s="229"/>
      <c r="K329" s="229"/>
      <c r="L329" s="229"/>
      <c r="M329" s="229"/>
      <c r="N329" s="229"/>
      <c r="O329" s="229"/>
      <c r="P329" s="229"/>
      <c r="Q329" s="229"/>
      <c r="R329" s="229"/>
      <c r="S329" s="229"/>
      <c r="T329" s="229"/>
      <c r="U329" s="229"/>
      <c r="V329" s="229"/>
      <c r="W329" s="229"/>
      <c r="X329" s="229"/>
      <c r="Y329" s="229"/>
      <c r="Z329" s="229"/>
    </row>
    <row r="330" spans="1:26" ht="15" customHeight="1">
      <c r="A330" s="229"/>
      <c r="B330" s="229"/>
      <c r="C330" s="229"/>
      <c r="D330" s="229"/>
      <c r="E330" s="229"/>
      <c r="F330" s="230"/>
      <c r="G330" s="231"/>
      <c r="H330" s="232"/>
      <c r="I330" s="229"/>
      <c r="J330" s="229"/>
      <c r="K330" s="229"/>
      <c r="L330" s="229"/>
      <c r="M330" s="229"/>
      <c r="N330" s="229"/>
      <c r="O330" s="229"/>
      <c r="P330" s="229"/>
      <c r="Q330" s="229"/>
      <c r="R330" s="229"/>
      <c r="S330" s="229"/>
      <c r="T330" s="229"/>
      <c r="U330" s="229"/>
      <c r="V330" s="229"/>
      <c r="W330" s="229"/>
      <c r="X330" s="229"/>
      <c r="Y330" s="229"/>
      <c r="Z330" s="229"/>
    </row>
    <row r="331" spans="1:26" ht="15" customHeight="1">
      <c r="A331" s="229"/>
      <c r="B331" s="229"/>
      <c r="C331" s="229"/>
      <c r="D331" s="229"/>
      <c r="E331" s="229"/>
      <c r="F331" s="230"/>
      <c r="G331" s="231"/>
      <c r="H331" s="232"/>
      <c r="I331" s="229"/>
      <c r="J331" s="229"/>
      <c r="K331" s="229"/>
      <c r="L331" s="229"/>
      <c r="M331" s="229"/>
      <c r="N331" s="229"/>
      <c r="O331" s="229"/>
      <c r="P331" s="229"/>
      <c r="Q331" s="229"/>
      <c r="R331" s="229"/>
      <c r="S331" s="229"/>
      <c r="T331" s="229"/>
      <c r="U331" s="229"/>
      <c r="V331" s="229"/>
      <c r="W331" s="229"/>
      <c r="X331" s="229"/>
      <c r="Y331" s="229"/>
      <c r="Z331" s="229"/>
    </row>
    <row r="332" spans="1:26" ht="15" customHeight="1">
      <c r="A332" s="229"/>
      <c r="B332" s="229"/>
      <c r="C332" s="229"/>
      <c r="D332" s="229"/>
      <c r="E332" s="229"/>
      <c r="F332" s="230"/>
      <c r="G332" s="231"/>
      <c r="H332" s="232"/>
      <c r="I332" s="229"/>
      <c r="J332" s="229"/>
      <c r="K332" s="229"/>
      <c r="L332" s="229"/>
      <c r="M332" s="229"/>
      <c r="N332" s="229"/>
      <c r="O332" s="229"/>
      <c r="P332" s="229"/>
      <c r="Q332" s="229"/>
      <c r="R332" s="229"/>
      <c r="S332" s="229"/>
      <c r="T332" s="229"/>
      <c r="U332" s="229"/>
      <c r="V332" s="229"/>
      <c r="W332" s="229"/>
      <c r="X332" s="229"/>
      <c r="Y332" s="229"/>
      <c r="Z332" s="229"/>
    </row>
    <row r="333" spans="1:26" ht="15" customHeight="1">
      <c r="A333" s="229"/>
      <c r="B333" s="229"/>
      <c r="C333" s="229"/>
      <c r="D333" s="229"/>
      <c r="E333" s="229"/>
      <c r="F333" s="230"/>
      <c r="G333" s="231"/>
      <c r="H333" s="232"/>
      <c r="I333" s="229"/>
      <c r="J333" s="229"/>
      <c r="K333" s="229"/>
      <c r="L333" s="229"/>
      <c r="M333" s="229"/>
      <c r="N333" s="229"/>
      <c r="O333" s="229"/>
      <c r="P333" s="229"/>
      <c r="Q333" s="229"/>
      <c r="R333" s="229"/>
      <c r="S333" s="229"/>
      <c r="T333" s="229"/>
      <c r="U333" s="229"/>
      <c r="V333" s="229"/>
      <c r="W333" s="229"/>
      <c r="X333" s="229"/>
      <c r="Y333" s="229"/>
      <c r="Z333" s="229"/>
    </row>
    <row r="334" spans="1:26" ht="15" customHeight="1">
      <c r="A334" s="229"/>
      <c r="B334" s="229"/>
      <c r="C334" s="229"/>
      <c r="D334" s="229"/>
      <c r="E334" s="229"/>
      <c r="F334" s="230"/>
      <c r="G334" s="231"/>
      <c r="H334" s="232"/>
      <c r="I334" s="229"/>
      <c r="J334" s="229"/>
      <c r="K334" s="229"/>
      <c r="L334" s="229"/>
      <c r="M334" s="229"/>
      <c r="N334" s="229"/>
      <c r="O334" s="229"/>
      <c r="P334" s="229"/>
      <c r="Q334" s="229"/>
      <c r="R334" s="229"/>
      <c r="S334" s="229"/>
      <c r="T334" s="229"/>
      <c r="U334" s="229"/>
      <c r="V334" s="229"/>
      <c r="W334" s="229"/>
      <c r="X334" s="229"/>
      <c r="Y334" s="229"/>
      <c r="Z334" s="229"/>
    </row>
    <row r="335" spans="1:26" ht="15" customHeight="1">
      <c r="A335" s="229"/>
      <c r="B335" s="229"/>
      <c r="C335" s="229"/>
      <c r="D335" s="229"/>
      <c r="E335" s="229"/>
      <c r="F335" s="230"/>
      <c r="G335" s="231"/>
      <c r="H335" s="232"/>
      <c r="I335" s="229"/>
      <c r="J335" s="229"/>
      <c r="K335" s="229"/>
      <c r="L335" s="229"/>
      <c r="M335" s="229"/>
      <c r="N335" s="229"/>
      <c r="O335" s="229"/>
      <c r="P335" s="229"/>
      <c r="Q335" s="229"/>
      <c r="R335" s="229"/>
      <c r="S335" s="229"/>
      <c r="T335" s="229"/>
      <c r="U335" s="229"/>
      <c r="V335" s="229"/>
      <c r="W335" s="229"/>
      <c r="X335" s="229"/>
      <c r="Y335" s="229"/>
      <c r="Z335" s="229"/>
    </row>
    <row r="336" spans="1:26" ht="15" customHeight="1">
      <c r="A336" s="229"/>
      <c r="B336" s="229"/>
      <c r="C336" s="229"/>
      <c r="D336" s="229"/>
      <c r="E336" s="229"/>
      <c r="F336" s="230"/>
      <c r="G336" s="231"/>
      <c r="H336" s="232"/>
      <c r="I336" s="229"/>
      <c r="J336" s="229"/>
      <c r="K336" s="229"/>
      <c r="L336" s="229"/>
      <c r="M336" s="229"/>
      <c r="N336" s="229"/>
      <c r="O336" s="229"/>
      <c r="P336" s="229"/>
      <c r="Q336" s="229"/>
      <c r="R336" s="229"/>
      <c r="S336" s="229"/>
      <c r="T336" s="229"/>
      <c r="U336" s="229"/>
      <c r="V336" s="229"/>
      <c r="W336" s="229"/>
      <c r="X336" s="229"/>
      <c r="Y336" s="229"/>
      <c r="Z336" s="229"/>
    </row>
    <row r="337" spans="1:26" ht="15" customHeight="1">
      <c r="A337" s="229"/>
      <c r="B337" s="229"/>
      <c r="C337" s="229"/>
      <c r="D337" s="229"/>
      <c r="E337" s="229"/>
      <c r="F337" s="230"/>
      <c r="G337" s="231"/>
      <c r="H337" s="232"/>
      <c r="I337" s="229"/>
      <c r="J337" s="229"/>
      <c r="K337" s="229"/>
      <c r="L337" s="229"/>
      <c r="M337" s="229"/>
      <c r="N337" s="229"/>
      <c r="O337" s="229"/>
      <c r="P337" s="229"/>
      <c r="Q337" s="229"/>
      <c r="R337" s="229"/>
      <c r="S337" s="229"/>
      <c r="T337" s="229"/>
      <c r="U337" s="229"/>
      <c r="V337" s="229"/>
      <c r="W337" s="229"/>
      <c r="X337" s="229"/>
      <c r="Y337" s="229"/>
      <c r="Z337" s="229"/>
    </row>
    <row r="338" spans="1:26" ht="15" customHeight="1">
      <c r="A338" s="229"/>
      <c r="B338" s="229"/>
      <c r="C338" s="229"/>
      <c r="D338" s="229"/>
      <c r="E338" s="229"/>
      <c r="F338" s="230"/>
      <c r="G338" s="231"/>
      <c r="H338" s="232"/>
      <c r="I338" s="229"/>
      <c r="J338" s="229"/>
      <c r="K338" s="229"/>
      <c r="L338" s="229"/>
      <c r="M338" s="229"/>
      <c r="N338" s="229"/>
      <c r="O338" s="229"/>
      <c r="P338" s="229"/>
      <c r="Q338" s="229"/>
      <c r="R338" s="229"/>
      <c r="S338" s="229"/>
      <c r="T338" s="229"/>
      <c r="U338" s="229"/>
      <c r="V338" s="229"/>
      <c r="W338" s="229"/>
      <c r="X338" s="229"/>
      <c r="Y338" s="229"/>
      <c r="Z338" s="229"/>
    </row>
    <row r="339" spans="1:26" ht="15" customHeight="1">
      <c r="A339" s="229"/>
      <c r="B339" s="229"/>
      <c r="C339" s="229"/>
      <c r="D339" s="229"/>
      <c r="E339" s="229"/>
      <c r="F339" s="230"/>
      <c r="G339" s="231"/>
      <c r="H339" s="232"/>
      <c r="I339" s="229"/>
      <c r="J339" s="229"/>
      <c r="K339" s="229"/>
      <c r="L339" s="229"/>
      <c r="M339" s="229"/>
      <c r="N339" s="229"/>
      <c r="O339" s="229"/>
      <c r="P339" s="229"/>
      <c r="Q339" s="229"/>
      <c r="R339" s="229"/>
      <c r="S339" s="229"/>
      <c r="T339" s="229"/>
      <c r="U339" s="229"/>
      <c r="V339" s="229"/>
      <c r="W339" s="229"/>
      <c r="X339" s="229"/>
      <c r="Y339" s="229"/>
      <c r="Z339" s="229"/>
    </row>
    <row r="340" spans="1:26" ht="15" customHeight="1">
      <c r="A340" s="229"/>
      <c r="B340" s="229"/>
      <c r="C340" s="229"/>
      <c r="D340" s="229"/>
      <c r="E340" s="229"/>
      <c r="F340" s="230"/>
      <c r="G340" s="231"/>
      <c r="H340" s="232"/>
      <c r="I340" s="229"/>
      <c r="J340" s="229"/>
      <c r="K340" s="229"/>
      <c r="L340" s="229"/>
      <c r="M340" s="229"/>
      <c r="N340" s="229"/>
      <c r="O340" s="229"/>
      <c r="P340" s="229"/>
      <c r="Q340" s="229"/>
      <c r="R340" s="229"/>
      <c r="S340" s="229"/>
      <c r="T340" s="229"/>
      <c r="U340" s="229"/>
      <c r="V340" s="229"/>
      <c r="W340" s="229"/>
      <c r="X340" s="229"/>
      <c r="Y340" s="229"/>
      <c r="Z340" s="229"/>
    </row>
    <row r="341" spans="1:26" ht="15" customHeight="1">
      <c r="A341" s="229"/>
      <c r="B341" s="229"/>
      <c r="C341" s="229"/>
      <c r="D341" s="229"/>
      <c r="E341" s="229"/>
      <c r="F341" s="230"/>
      <c r="G341" s="231"/>
      <c r="H341" s="232"/>
      <c r="I341" s="229"/>
      <c r="J341" s="229"/>
      <c r="K341" s="229"/>
      <c r="L341" s="229"/>
      <c r="M341" s="229"/>
      <c r="N341" s="229"/>
      <c r="O341" s="229"/>
      <c r="P341" s="229"/>
      <c r="Q341" s="229"/>
      <c r="R341" s="229"/>
      <c r="S341" s="229"/>
      <c r="T341" s="229"/>
      <c r="U341" s="229"/>
      <c r="V341" s="229"/>
      <c r="W341" s="229"/>
      <c r="X341" s="229"/>
      <c r="Y341" s="229"/>
      <c r="Z341" s="229"/>
    </row>
    <row r="342" spans="1:26" ht="15" customHeight="1">
      <c r="A342" s="229"/>
      <c r="B342" s="229"/>
      <c r="C342" s="229"/>
      <c r="D342" s="229"/>
      <c r="E342" s="229"/>
      <c r="F342" s="230"/>
      <c r="G342" s="231"/>
      <c r="H342" s="232"/>
      <c r="I342" s="229"/>
      <c r="J342" s="229"/>
      <c r="K342" s="229"/>
      <c r="L342" s="229"/>
      <c r="M342" s="229"/>
      <c r="N342" s="229"/>
      <c r="O342" s="229"/>
      <c r="P342" s="229"/>
      <c r="Q342" s="229"/>
      <c r="R342" s="229"/>
      <c r="S342" s="229"/>
      <c r="T342" s="229"/>
      <c r="U342" s="229"/>
      <c r="V342" s="229"/>
      <c r="W342" s="229"/>
      <c r="X342" s="229"/>
      <c r="Y342" s="229"/>
      <c r="Z342" s="229"/>
    </row>
    <row r="343" spans="1:26" ht="15" customHeight="1">
      <c r="A343" s="229"/>
      <c r="B343" s="229"/>
      <c r="C343" s="229"/>
      <c r="D343" s="229"/>
      <c r="E343" s="229"/>
      <c r="F343" s="230"/>
      <c r="G343" s="231"/>
      <c r="H343" s="232"/>
      <c r="I343" s="229"/>
      <c r="J343" s="229"/>
      <c r="K343" s="229"/>
      <c r="L343" s="229"/>
      <c r="M343" s="229"/>
      <c r="N343" s="229"/>
      <c r="O343" s="229"/>
      <c r="P343" s="229"/>
      <c r="Q343" s="229"/>
      <c r="R343" s="229"/>
      <c r="S343" s="229"/>
      <c r="T343" s="229"/>
      <c r="U343" s="229"/>
      <c r="V343" s="229"/>
      <c r="W343" s="229"/>
      <c r="X343" s="229"/>
      <c r="Y343" s="229"/>
      <c r="Z343" s="229"/>
    </row>
    <row r="344" spans="1:26" ht="15" customHeight="1">
      <c r="A344" s="229"/>
      <c r="B344" s="229"/>
      <c r="C344" s="229"/>
      <c r="D344" s="229"/>
      <c r="E344" s="229"/>
      <c r="F344" s="230"/>
      <c r="G344" s="231"/>
      <c r="H344" s="232"/>
      <c r="I344" s="229"/>
      <c r="J344" s="229"/>
      <c r="K344" s="229"/>
      <c r="L344" s="229"/>
      <c r="M344" s="229"/>
      <c r="N344" s="229"/>
      <c r="O344" s="229"/>
      <c r="P344" s="229"/>
      <c r="Q344" s="229"/>
      <c r="R344" s="229"/>
      <c r="S344" s="229"/>
      <c r="T344" s="229"/>
      <c r="U344" s="229"/>
      <c r="V344" s="229"/>
      <c r="W344" s="229"/>
      <c r="X344" s="229"/>
      <c r="Y344" s="229"/>
      <c r="Z344" s="229"/>
    </row>
    <row r="345" spans="1:26" ht="15" customHeight="1">
      <c r="A345" s="229"/>
      <c r="B345" s="229"/>
      <c r="C345" s="229"/>
      <c r="D345" s="229"/>
      <c r="E345" s="229"/>
      <c r="F345" s="230"/>
      <c r="G345" s="231"/>
      <c r="H345" s="232"/>
      <c r="I345" s="229"/>
      <c r="J345" s="229"/>
      <c r="K345" s="229"/>
      <c r="L345" s="229"/>
      <c r="M345" s="229"/>
      <c r="N345" s="229"/>
      <c r="O345" s="229"/>
      <c r="P345" s="229"/>
      <c r="Q345" s="229"/>
      <c r="R345" s="229"/>
      <c r="S345" s="229"/>
      <c r="T345" s="229"/>
      <c r="U345" s="229"/>
      <c r="V345" s="229"/>
      <c r="W345" s="229"/>
      <c r="X345" s="229"/>
      <c r="Y345" s="229"/>
      <c r="Z345" s="229"/>
    </row>
    <row r="346" spans="1:26" ht="15" customHeight="1">
      <c r="A346" s="229"/>
      <c r="B346" s="229"/>
      <c r="C346" s="229"/>
      <c r="D346" s="229"/>
      <c r="E346" s="229"/>
      <c r="F346" s="230"/>
      <c r="G346" s="231"/>
      <c r="H346" s="232"/>
      <c r="I346" s="229"/>
      <c r="J346" s="229"/>
      <c r="K346" s="229"/>
      <c r="L346" s="229"/>
      <c r="M346" s="229"/>
      <c r="N346" s="229"/>
      <c r="O346" s="229"/>
      <c r="P346" s="229"/>
      <c r="Q346" s="229"/>
      <c r="R346" s="229"/>
      <c r="S346" s="229"/>
      <c r="T346" s="229"/>
      <c r="U346" s="229"/>
      <c r="V346" s="229"/>
      <c r="W346" s="229"/>
      <c r="X346" s="229"/>
      <c r="Y346" s="229"/>
      <c r="Z346" s="229"/>
    </row>
    <row r="347" spans="1:26" ht="15" customHeight="1">
      <c r="A347" s="229"/>
      <c r="B347" s="229"/>
      <c r="C347" s="229"/>
      <c r="D347" s="229"/>
      <c r="E347" s="229"/>
      <c r="F347" s="230"/>
      <c r="G347" s="231"/>
      <c r="H347" s="232"/>
      <c r="I347" s="229"/>
      <c r="J347" s="229"/>
      <c r="K347" s="229"/>
      <c r="L347" s="229"/>
      <c r="M347" s="229"/>
      <c r="N347" s="229"/>
      <c r="O347" s="229"/>
      <c r="P347" s="229"/>
      <c r="Q347" s="229"/>
      <c r="R347" s="229"/>
      <c r="S347" s="229"/>
      <c r="T347" s="229"/>
      <c r="U347" s="229"/>
      <c r="V347" s="229"/>
      <c r="W347" s="229"/>
      <c r="X347" s="229"/>
      <c r="Y347" s="229"/>
      <c r="Z347" s="229"/>
    </row>
    <row r="348" spans="1:26" ht="15" customHeight="1">
      <c r="A348" s="229"/>
      <c r="B348" s="229"/>
      <c r="C348" s="229"/>
      <c r="D348" s="229"/>
      <c r="E348" s="229"/>
      <c r="F348" s="230"/>
      <c r="G348" s="231"/>
      <c r="H348" s="232"/>
      <c r="I348" s="229"/>
      <c r="J348" s="229"/>
      <c r="K348" s="229"/>
      <c r="L348" s="229"/>
      <c r="M348" s="229"/>
      <c r="N348" s="229"/>
      <c r="O348" s="229"/>
      <c r="P348" s="229"/>
      <c r="Q348" s="229"/>
      <c r="R348" s="229"/>
      <c r="S348" s="229"/>
      <c r="T348" s="229"/>
      <c r="U348" s="229"/>
      <c r="V348" s="229"/>
      <c r="W348" s="229"/>
      <c r="X348" s="229"/>
      <c r="Y348" s="229"/>
      <c r="Z348" s="229"/>
    </row>
    <row r="349" spans="1:26" ht="15" customHeight="1">
      <c r="A349" s="229"/>
      <c r="B349" s="229"/>
      <c r="C349" s="229"/>
      <c r="D349" s="229"/>
      <c r="E349" s="229"/>
      <c r="F349" s="230"/>
      <c r="G349" s="231"/>
      <c r="H349" s="232"/>
      <c r="I349" s="229"/>
      <c r="J349" s="229"/>
      <c r="K349" s="229"/>
      <c r="L349" s="229"/>
      <c r="M349" s="229"/>
      <c r="N349" s="229"/>
      <c r="O349" s="229"/>
      <c r="P349" s="229"/>
      <c r="Q349" s="229"/>
      <c r="R349" s="229"/>
      <c r="S349" s="229"/>
      <c r="T349" s="229"/>
      <c r="U349" s="229"/>
      <c r="V349" s="229"/>
      <c r="W349" s="229"/>
      <c r="X349" s="229"/>
      <c r="Y349" s="229"/>
      <c r="Z349" s="229"/>
    </row>
    <row r="350" spans="1:26" ht="15" customHeight="1">
      <c r="A350" s="229"/>
      <c r="B350" s="229"/>
      <c r="C350" s="229"/>
      <c r="D350" s="229"/>
      <c r="E350" s="229"/>
      <c r="F350" s="230"/>
      <c r="G350" s="231"/>
      <c r="H350" s="232"/>
      <c r="I350" s="229"/>
      <c r="J350" s="229"/>
      <c r="K350" s="229"/>
      <c r="L350" s="229"/>
      <c r="M350" s="229"/>
      <c r="N350" s="229"/>
      <c r="O350" s="229"/>
      <c r="P350" s="229"/>
      <c r="Q350" s="229"/>
      <c r="R350" s="229"/>
      <c r="S350" s="229"/>
      <c r="T350" s="229"/>
      <c r="U350" s="229"/>
      <c r="V350" s="229"/>
      <c r="W350" s="229"/>
      <c r="X350" s="229"/>
      <c r="Y350" s="229"/>
      <c r="Z350" s="229"/>
    </row>
    <row r="351" spans="1:26" ht="15" customHeight="1">
      <c r="A351" s="229"/>
      <c r="B351" s="229"/>
      <c r="C351" s="229"/>
      <c r="D351" s="229"/>
      <c r="E351" s="229"/>
      <c r="F351" s="230"/>
      <c r="G351" s="231"/>
      <c r="H351" s="232"/>
      <c r="I351" s="229"/>
      <c r="J351" s="229"/>
      <c r="K351" s="229"/>
      <c r="L351" s="229"/>
      <c r="M351" s="229"/>
      <c r="N351" s="229"/>
      <c r="O351" s="229"/>
      <c r="P351" s="229"/>
      <c r="Q351" s="229"/>
      <c r="R351" s="229"/>
      <c r="S351" s="229"/>
      <c r="T351" s="229"/>
      <c r="U351" s="229"/>
      <c r="V351" s="229"/>
      <c r="W351" s="229"/>
      <c r="X351" s="229"/>
      <c r="Y351" s="229"/>
      <c r="Z351" s="229"/>
    </row>
    <row r="352" spans="1:26" ht="15" customHeight="1">
      <c r="A352" s="229"/>
      <c r="B352" s="229"/>
      <c r="C352" s="229"/>
      <c r="D352" s="229"/>
      <c r="E352" s="229"/>
      <c r="F352" s="230"/>
      <c r="G352" s="231"/>
      <c r="H352" s="232"/>
      <c r="I352" s="229"/>
      <c r="J352" s="229"/>
      <c r="K352" s="229"/>
      <c r="L352" s="229"/>
      <c r="M352" s="229"/>
      <c r="N352" s="229"/>
      <c r="O352" s="229"/>
      <c r="P352" s="229"/>
      <c r="Q352" s="229"/>
      <c r="R352" s="229"/>
      <c r="S352" s="229"/>
      <c r="T352" s="229"/>
      <c r="U352" s="229"/>
      <c r="V352" s="229"/>
      <c r="W352" s="229"/>
      <c r="X352" s="229"/>
      <c r="Y352" s="229"/>
      <c r="Z352" s="229"/>
    </row>
    <row r="353" spans="1:26" ht="15" customHeight="1">
      <c r="A353" s="229"/>
      <c r="B353" s="229"/>
      <c r="C353" s="229"/>
      <c r="D353" s="229"/>
      <c r="E353" s="229"/>
      <c r="F353" s="230"/>
      <c r="G353" s="231"/>
      <c r="H353" s="232"/>
      <c r="I353" s="229"/>
      <c r="J353" s="229"/>
      <c r="K353" s="229"/>
      <c r="L353" s="229"/>
      <c r="M353" s="229"/>
      <c r="N353" s="229"/>
      <c r="O353" s="229"/>
      <c r="P353" s="229"/>
      <c r="Q353" s="229"/>
      <c r="R353" s="229"/>
      <c r="S353" s="229"/>
      <c r="T353" s="229"/>
      <c r="U353" s="229"/>
      <c r="V353" s="229"/>
      <c r="W353" s="229"/>
      <c r="X353" s="229"/>
      <c r="Y353" s="229"/>
      <c r="Z353" s="229"/>
    </row>
    <row r="354" spans="1:26" ht="15" customHeight="1">
      <c r="A354" s="229"/>
      <c r="B354" s="229"/>
      <c r="C354" s="229"/>
      <c r="D354" s="229"/>
      <c r="E354" s="229"/>
      <c r="F354" s="230"/>
      <c r="G354" s="231"/>
      <c r="H354" s="232"/>
      <c r="I354" s="229"/>
      <c r="J354" s="229"/>
      <c r="K354" s="229"/>
      <c r="L354" s="229"/>
      <c r="M354" s="229"/>
      <c r="N354" s="229"/>
      <c r="O354" s="229"/>
      <c r="P354" s="229"/>
      <c r="Q354" s="229"/>
      <c r="R354" s="229"/>
      <c r="S354" s="229"/>
      <c r="T354" s="229"/>
      <c r="U354" s="229"/>
      <c r="V354" s="229"/>
      <c r="W354" s="229"/>
      <c r="X354" s="229"/>
      <c r="Y354" s="229"/>
      <c r="Z354" s="229"/>
    </row>
    <row r="355" spans="1:26" ht="15" customHeight="1">
      <c r="A355" s="229"/>
      <c r="B355" s="229"/>
      <c r="C355" s="229"/>
      <c r="D355" s="229"/>
      <c r="E355" s="229"/>
      <c r="F355" s="230"/>
      <c r="G355" s="231"/>
      <c r="H355" s="232"/>
      <c r="I355" s="229"/>
      <c r="J355" s="229"/>
      <c r="K355" s="229"/>
      <c r="L355" s="229"/>
      <c r="M355" s="229"/>
      <c r="N355" s="229"/>
      <c r="O355" s="229"/>
      <c r="P355" s="229"/>
      <c r="Q355" s="229"/>
      <c r="R355" s="229"/>
      <c r="S355" s="229"/>
      <c r="T355" s="229"/>
      <c r="U355" s="229"/>
      <c r="V355" s="229"/>
      <c r="W355" s="229"/>
      <c r="X355" s="229"/>
      <c r="Y355" s="229"/>
      <c r="Z355" s="229"/>
    </row>
    <row r="356" spans="1:26" ht="15" customHeight="1">
      <c r="A356" s="229"/>
      <c r="B356" s="229"/>
      <c r="C356" s="229"/>
      <c r="D356" s="229"/>
      <c r="E356" s="229"/>
      <c r="F356" s="230"/>
      <c r="G356" s="231"/>
      <c r="H356" s="232"/>
      <c r="I356" s="229"/>
      <c r="J356" s="229"/>
      <c r="K356" s="229"/>
      <c r="L356" s="229"/>
      <c r="M356" s="229"/>
      <c r="N356" s="229"/>
      <c r="O356" s="229"/>
      <c r="P356" s="229"/>
      <c r="Q356" s="229"/>
      <c r="R356" s="229"/>
      <c r="S356" s="229"/>
      <c r="T356" s="229"/>
      <c r="U356" s="229"/>
      <c r="V356" s="229"/>
      <c r="W356" s="229"/>
      <c r="X356" s="229"/>
      <c r="Y356" s="229"/>
      <c r="Z356" s="229"/>
    </row>
    <row r="357" spans="1:26" ht="15" customHeight="1">
      <c r="A357" s="229"/>
      <c r="B357" s="229"/>
      <c r="C357" s="229"/>
      <c r="D357" s="229"/>
      <c r="E357" s="229"/>
      <c r="F357" s="230"/>
      <c r="G357" s="231"/>
      <c r="H357" s="232"/>
      <c r="I357" s="229"/>
      <c r="J357" s="229"/>
      <c r="K357" s="229"/>
      <c r="L357" s="229"/>
      <c r="M357" s="229"/>
      <c r="N357" s="229"/>
      <c r="O357" s="229"/>
      <c r="P357" s="229"/>
      <c r="Q357" s="229"/>
      <c r="R357" s="229"/>
      <c r="S357" s="229"/>
      <c r="T357" s="229"/>
      <c r="U357" s="229"/>
      <c r="V357" s="229"/>
      <c r="W357" s="229"/>
      <c r="X357" s="229"/>
      <c r="Y357" s="229"/>
      <c r="Z357" s="229"/>
    </row>
    <row r="358" spans="1:26" ht="15" customHeight="1">
      <c r="A358" s="229"/>
      <c r="B358" s="229"/>
      <c r="C358" s="229"/>
      <c r="D358" s="229"/>
      <c r="E358" s="229"/>
      <c r="F358" s="230"/>
      <c r="G358" s="231"/>
      <c r="H358" s="232"/>
      <c r="I358" s="229"/>
      <c r="J358" s="229"/>
      <c r="K358" s="229"/>
      <c r="L358" s="229"/>
      <c r="M358" s="229"/>
      <c r="N358" s="229"/>
      <c r="O358" s="229"/>
      <c r="P358" s="229"/>
      <c r="Q358" s="229"/>
      <c r="R358" s="229"/>
      <c r="S358" s="229"/>
      <c r="T358" s="229"/>
      <c r="U358" s="229"/>
      <c r="V358" s="229"/>
      <c r="W358" s="229"/>
      <c r="X358" s="229"/>
      <c r="Y358" s="229"/>
      <c r="Z358" s="229"/>
    </row>
    <row r="359" spans="1:26" ht="15" customHeight="1">
      <c r="A359" s="229"/>
      <c r="B359" s="229"/>
      <c r="C359" s="229"/>
      <c r="D359" s="229"/>
      <c r="E359" s="229"/>
      <c r="F359" s="230"/>
      <c r="G359" s="231"/>
      <c r="H359" s="232"/>
      <c r="I359" s="229"/>
      <c r="J359" s="229"/>
      <c r="K359" s="229"/>
      <c r="L359" s="229"/>
      <c r="M359" s="229"/>
      <c r="N359" s="229"/>
      <c r="O359" s="229"/>
      <c r="P359" s="229"/>
      <c r="Q359" s="229"/>
      <c r="R359" s="229"/>
      <c r="S359" s="229"/>
      <c r="T359" s="229"/>
      <c r="U359" s="229"/>
      <c r="V359" s="229"/>
      <c r="W359" s="229"/>
      <c r="X359" s="229"/>
      <c r="Y359" s="229"/>
      <c r="Z359" s="229"/>
    </row>
    <row r="360" spans="1:26" ht="15" customHeight="1">
      <c r="A360" s="229"/>
      <c r="B360" s="229"/>
      <c r="C360" s="229"/>
      <c r="D360" s="229"/>
      <c r="E360" s="229"/>
      <c r="F360" s="230"/>
      <c r="G360" s="231"/>
      <c r="H360" s="232"/>
      <c r="I360" s="229"/>
      <c r="J360" s="229"/>
      <c r="K360" s="229"/>
      <c r="L360" s="229"/>
      <c r="M360" s="229"/>
      <c r="N360" s="229"/>
      <c r="O360" s="229"/>
      <c r="P360" s="229"/>
      <c r="Q360" s="229"/>
      <c r="R360" s="229"/>
      <c r="S360" s="229"/>
      <c r="T360" s="229"/>
      <c r="U360" s="229"/>
      <c r="V360" s="229"/>
      <c r="W360" s="229"/>
      <c r="X360" s="229"/>
      <c r="Y360" s="229"/>
      <c r="Z360" s="229"/>
    </row>
    <row r="361" spans="1:26" ht="15" customHeight="1">
      <c r="A361" s="229"/>
      <c r="B361" s="229"/>
      <c r="C361" s="229"/>
      <c r="D361" s="229"/>
      <c r="E361" s="229"/>
      <c r="F361" s="230"/>
      <c r="G361" s="231"/>
      <c r="H361" s="232"/>
      <c r="I361" s="229"/>
      <c r="J361" s="229"/>
      <c r="K361" s="229"/>
      <c r="L361" s="229"/>
      <c r="M361" s="229"/>
      <c r="N361" s="229"/>
      <c r="O361" s="229"/>
      <c r="P361" s="229"/>
      <c r="Q361" s="229"/>
      <c r="R361" s="229"/>
      <c r="S361" s="229"/>
      <c r="T361" s="229"/>
      <c r="U361" s="229"/>
      <c r="V361" s="229"/>
      <c r="W361" s="229"/>
      <c r="X361" s="229"/>
      <c r="Y361" s="229"/>
      <c r="Z361" s="229"/>
    </row>
    <row r="362" spans="1:26" ht="15" customHeight="1">
      <c r="A362" s="229"/>
      <c r="B362" s="229"/>
      <c r="C362" s="229"/>
      <c r="D362" s="229"/>
      <c r="E362" s="229"/>
      <c r="F362" s="230"/>
      <c r="G362" s="231"/>
      <c r="H362" s="232"/>
      <c r="I362" s="229"/>
      <c r="J362" s="229"/>
      <c r="K362" s="229"/>
      <c r="L362" s="229"/>
      <c r="M362" s="229"/>
      <c r="N362" s="229"/>
      <c r="O362" s="229"/>
      <c r="P362" s="229"/>
      <c r="Q362" s="229"/>
      <c r="R362" s="229"/>
      <c r="S362" s="229"/>
      <c r="T362" s="229"/>
      <c r="U362" s="229"/>
      <c r="V362" s="229"/>
      <c r="W362" s="229"/>
      <c r="X362" s="229"/>
      <c r="Y362" s="229"/>
      <c r="Z362" s="229"/>
    </row>
    <row r="363" spans="1:26" ht="15" customHeight="1">
      <c r="A363" s="229"/>
      <c r="B363" s="229"/>
      <c r="C363" s="229"/>
      <c r="D363" s="229"/>
      <c r="E363" s="229"/>
      <c r="F363" s="230"/>
      <c r="G363" s="231"/>
      <c r="H363" s="232"/>
      <c r="I363" s="229"/>
      <c r="J363" s="229"/>
      <c r="K363" s="229"/>
      <c r="L363" s="229"/>
      <c r="M363" s="229"/>
      <c r="N363" s="229"/>
      <c r="O363" s="229"/>
      <c r="P363" s="229"/>
      <c r="Q363" s="229"/>
      <c r="R363" s="229"/>
      <c r="S363" s="229"/>
      <c r="T363" s="229"/>
      <c r="U363" s="229"/>
      <c r="V363" s="229"/>
      <c r="W363" s="229"/>
      <c r="X363" s="229"/>
      <c r="Y363" s="229"/>
      <c r="Z363" s="229"/>
    </row>
    <row r="364" spans="1:26" ht="15" customHeight="1">
      <c r="A364" s="229"/>
      <c r="B364" s="229"/>
      <c r="C364" s="229"/>
      <c r="D364" s="229"/>
      <c r="E364" s="229"/>
      <c r="F364" s="230"/>
      <c r="G364" s="231"/>
      <c r="H364" s="232"/>
      <c r="I364" s="229"/>
      <c r="J364" s="229"/>
      <c r="K364" s="229"/>
      <c r="L364" s="229"/>
      <c r="M364" s="229"/>
      <c r="N364" s="229"/>
      <c r="O364" s="229"/>
      <c r="P364" s="229"/>
      <c r="Q364" s="229"/>
      <c r="R364" s="229"/>
      <c r="S364" s="229"/>
      <c r="T364" s="229"/>
      <c r="U364" s="229"/>
      <c r="V364" s="229"/>
      <c r="W364" s="229"/>
      <c r="X364" s="229"/>
      <c r="Y364" s="229"/>
      <c r="Z364" s="229"/>
    </row>
    <row r="365" spans="1:26" ht="15" customHeight="1">
      <c r="A365" s="229"/>
      <c r="B365" s="229"/>
      <c r="C365" s="229"/>
      <c r="D365" s="229"/>
      <c r="E365" s="229"/>
      <c r="F365" s="230"/>
      <c r="G365" s="231"/>
      <c r="H365" s="232"/>
      <c r="I365" s="229"/>
      <c r="J365" s="229"/>
      <c r="K365" s="229"/>
      <c r="L365" s="229"/>
      <c r="M365" s="229"/>
      <c r="N365" s="229"/>
      <c r="O365" s="229"/>
      <c r="P365" s="229"/>
      <c r="Q365" s="229"/>
      <c r="R365" s="229"/>
      <c r="S365" s="229"/>
      <c r="T365" s="229"/>
      <c r="U365" s="229"/>
      <c r="V365" s="229"/>
      <c r="W365" s="229"/>
      <c r="X365" s="229"/>
      <c r="Y365" s="229"/>
      <c r="Z365" s="229"/>
    </row>
    <row r="366" spans="1:26" ht="15" customHeight="1">
      <c r="A366" s="229"/>
      <c r="B366" s="229"/>
      <c r="C366" s="229"/>
      <c r="D366" s="229"/>
      <c r="E366" s="229"/>
      <c r="F366" s="229"/>
      <c r="G366" s="229"/>
      <c r="H366" s="229"/>
      <c r="I366" s="229"/>
      <c r="J366" s="229"/>
      <c r="K366" s="229"/>
      <c r="L366" s="229"/>
      <c r="M366" s="229"/>
      <c r="N366" s="229"/>
      <c r="O366" s="229"/>
      <c r="P366" s="229"/>
      <c r="Q366" s="229"/>
      <c r="R366" s="229"/>
      <c r="S366" s="229"/>
      <c r="T366" s="229"/>
      <c r="U366" s="229"/>
      <c r="V366" s="229"/>
      <c r="W366" s="229"/>
      <c r="X366" s="229"/>
      <c r="Y366" s="229"/>
      <c r="Z366" s="229"/>
    </row>
    <row r="367" spans="1:26" ht="15" customHeight="1">
      <c r="A367" s="229"/>
      <c r="B367" s="229"/>
      <c r="C367" s="229"/>
      <c r="D367" s="229"/>
      <c r="E367" s="229"/>
      <c r="F367" s="229"/>
      <c r="G367" s="229"/>
      <c r="H367" s="229"/>
      <c r="I367" s="229"/>
      <c r="J367" s="229"/>
      <c r="K367" s="229"/>
      <c r="L367" s="229"/>
      <c r="M367" s="229"/>
      <c r="N367" s="229"/>
      <c r="O367" s="229"/>
      <c r="P367" s="229"/>
      <c r="Q367" s="229"/>
      <c r="R367" s="229"/>
      <c r="S367" s="229"/>
      <c r="T367" s="229"/>
      <c r="U367" s="229"/>
      <c r="V367" s="229"/>
      <c r="W367" s="229"/>
      <c r="X367" s="229"/>
      <c r="Y367" s="229"/>
      <c r="Z367" s="229"/>
    </row>
    <row r="368" spans="1:26" ht="15" customHeight="1">
      <c r="A368" s="229"/>
      <c r="B368" s="229"/>
      <c r="C368" s="229"/>
      <c r="D368" s="229"/>
      <c r="E368" s="229"/>
      <c r="F368" s="229"/>
      <c r="G368" s="229"/>
      <c r="H368" s="229"/>
      <c r="I368" s="229"/>
      <c r="J368" s="229"/>
      <c r="K368" s="229"/>
      <c r="L368" s="229"/>
      <c r="M368" s="229"/>
      <c r="N368" s="229"/>
      <c r="O368" s="229"/>
      <c r="P368" s="229"/>
      <c r="Q368" s="229"/>
      <c r="R368" s="229"/>
      <c r="S368" s="229"/>
      <c r="T368" s="229"/>
      <c r="U368" s="229"/>
      <c r="V368" s="229"/>
      <c r="W368" s="229"/>
      <c r="X368" s="229"/>
      <c r="Y368" s="229"/>
      <c r="Z368" s="229"/>
    </row>
    <row r="369" spans="1:26" ht="15" customHeight="1">
      <c r="A369" s="229"/>
      <c r="B369" s="229"/>
      <c r="C369" s="229"/>
      <c r="D369" s="229"/>
      <c r="E369" s="229"/>
      <c r="F369" s="229"/>
      <c r="G369" s="229"/>
      <c r="H369" s="229"/>
      <c r="I369" s="229"/>
      <c r="J369" s="229"/>
      <c r="K369" s="229"/>
      <c r="L369" s="229"/>
      <c r="M369" s="229"/>
      <c r="N369" s="229"/>
      <c r="O369" s="229"/>
      <c r="P369" s="229"/>
      <c r="Q369" s="229"/>
      <c r="R369" s="229"/>
      <c r="S369" s="229"/>
      <c r="T369" s="229"/>
      <c r="U369" s="229"/>
      <c r="V369" s="229"/>
      <c r="W369" s="229"/>
      <c r="X369" s="229"/>
      <c r="Y369" s="229"/>
      <c r="Z369" s="229"/>
    </row>
    <row r="370" spans="1:26" ht="15" customHeight="1">
      <c r="A370" s="229"/>
      <c r="B370" s="229"/>
      <c r="C370" s="229"/>
      <c r="D370" s="229"/>
      <c r="E370" s="229"/>
      <c r="F370" s="229"/>
      <c r="G370" s="229"/>
      <c r="H370" s="229"/>
      <c r="I370" s="229"/>
      <c r="J370" s="229"/>
      <c r="K370" s="229"/>
      <c r="L370" s="229"/>
      <c r="M370" s="229"/>
      <c r="N370" s="229"/>
      <c r="O370" s="229"/>
      <c r="P370" s="229"/>
      <c r="Q370" s="229"/>
      <c r="R370" s="229"/>
      <c r="S370" s="229"/>
      <c r="T370" s="229"/>
      <c r="U370" s="229"/>
      <c r="V370" s="229"/>
      <c r="W370" s="229"/>
      <c r="X370" s="229"/>
      <c r="Y370" s="229"/>
      <c r="Z370" s="229"/>
    </row>
    <row r="371" spans="1:26" ht="15" customHeight="1">
      <c r="A371" s="229"/>
      <c r="B371" s="229"/>
      <c r="C371" s="229"/>
      <c r="D371" s="229"/>
      <c r="E371" s="229"/>
      <c r="F371" s="229"/>
      <c r="G371" s="229"/>
      <c r="H371" s="229"/>
      <c r="I371" s="229"/>
      <c r="J371" s="229"/>
      <c r="K371" s="229"/>
      <c r="L371" s="229"/>
      <c r="M371" s="229"/>
      <c r="N371" s="229"/>
      <c r="O371" s="229"/>
      <c r="P371" s="229"/>
      <c r="Q371" s="229"/>
      <c r="R371" s="229"/>
      <c r="S371" s="229"/>
      <c r="T371" s="229"/>
      <c r="U371" s="229"/>
      <c r="V371" s="229"/>
      <c r="W371" s="229"/>
      <c r="X371" s="229"/>
      <c r="Y371" s="229"/>
      <c r="Z371" s="229"/>
    </row>
    <row r="372" spans="1:26" ht="15" customHeight="1">
      <c r="A372" s="229"/>
      <c r="B372" s="229"/>
      <c r="C372" s="229"/>
      <c r="D372" s="229"/>
      <c r="E372" s="229"/>
      <c r="F372" s="229"/>
      <c r="G372" s="229"/>
      <c r="H372" s="229"/>
      <c r="I372" s="229"/>
      <c r="J372" s="229"/>
      <c r="K372" s="229"/>
      <c r="L372" s="229"/>
      <c r="M372" s="229"/>
      <c r="N372" s="229"/>
      <c r="O372" s="229"/>
      <c r="P372" s="229"/>
      <c r="Q372" s="229"/>
      <c r="R372" s="229"/>
      <c r="S372" s="229"/>
      <c r="T372" s="229"/>
      <c r="U372" s="229"/>
      <c r="V372" s="229"/>
      <c r="W372" s="229"/>
      <c r="X372" s="229"/>
      <c r="Y372" s="229"/>
      <c r="Z372" s="229"/>
    </row>
    <row r="373" spans="1:26" ht="15" customHeight="1">
      <c r="A373" s="229"/>
      <c r="B373" s="229"/>
      <c r="C373" s="229"/>
      <c r="D373" s="229"/>
      <c r="E373" s="229"/>
      <c r="F373" s="229"/>
      <c r="G373" s="229"/>
      <c r="H373" s="229"/>
      <c r="I373" s="229"/>
      <c r="J373" s="229"/>
      <c r="K373" s="229"/>
      <c r="L373" s="229"/>
      <c r="M373" s="229"/>
      <c r="N373" s="229"/>
      <c r="O373" s="229"/>
      <c r="P373" s="229"/>
      <c r="Q373" s="229"/>
      <c r="R373" s="229"/>
      <c r="S373" s="229"/>
      <c r="T373" s="229"/>
      <c r="U373" s="229"/>
      <c r="V373" s="229"/>
      <c r="W373" s="229"/>
      <c r="X373" s="229"/>
      <c r="Y373" s="229"/>
      <c r="Z373" s="229"/>
    </row>
    <row r="374" spans="1:26" ht="15" customHeight="1">
      <c r="A374" s="229"/>
      <c r="B374" s="229"/>
      <c r="C374" s="229"/>
      <c r="D374" s="229"/>
      <c r="E374" s="229"/>
      <c r="F374" s="229"/>
      <c r="G374" s="229"/>
      <c r="H374" s="229"/>
      <c r="I374" s="229"/>
      <c r="J374" s="229"/>
      <c r="K374" s="229"/>
      <c r="L374" s="229"/>
      <c r="M374" s="229"/>
      <c r="N374" s="229"/>
      <c r="O374" s="229"/>
      <c r="P374" s="229"/>
      <c r="Q374" s="229"/>
      <c r="R374" s="229"/>
      <c r="S374" s="229"/>
      <c r="T374" s="229"/>
      <c r="U374" s="229"/>
      <c r="V374" s="229"/>
      <c r="W374" s="229"/>
      <c r="X374" s="229"/>
      <c r="Y374" s="229"/>
      <c r="Z374" s="229"/>
    </row>
    <row r="375" spans="1:26" ht="15" customHeight="1">
      <c r="A375" s="229"/>
      <c r="B375" s="229"/>
      <c r="C375" s="229"/>
      <c r="D375" s="229"/>
      <c r="E375" s="229"/>
      <c r="F375" s="229"/>
      <c r="G375" s="229"/>
      <c r="H375" s="229"/>
      <c r="I375" s="229"/>
      <c r="J375" s="229"/>
      <c r="K375" s="229"/>
      <c r="L375" s="229"/>
      <c r="M375" s="229"/>
      <c r="N375" s="229"/>
      <c r="O375" s="229"/>
      <c r="P375" s="229"/>
      <c r="Q375" s="229"/>
      <c r="R375" s="229"/>
      <c r="S375" s="229"/>
      <c r="T375" s="229"/>
      <c r="U375" s="229"/>
      <c r="V375" s="229"/>
      <c r="W375" s="229"/>
      <c r="X375" s="229"/>
      <c r="Y375" s="229"/>
      <c r="Z375" s="229"/>
    </row>
    <row r="376" spans="1:26" ht="15" customHeight="1">
      <c r="A376" s="229"/>
      <c r="B376" s="229"/>
      <c r="C376" s="229"/>
      <c r="D376" s="229"/>
      <c r="E376" s="229"/>
      <c r="F376" s="229"/>
      <c r="G376" s="229"/>
      <c r="H376" s="229"/>
      <c r="I376" s="229"/>
      <c r="J376" s="229"/>
      <c r="K376" s="229"/>
      <c r="L376" s="229"/>
      <c r="M376" s="229"/>
      <c r="N376" s="229"/>
      <c r="O376" s="229"/>
      <c r="P376" s="229"/>
      <c r="Q376" s="229"/>
      <c r="R376" s="229"/>
      <c r="S376" s="229"/>
      <c r="T376" s="229"/>
      <c r="U376" s="229"/>
      <c r="V376" s="229"/>
      <c r="W376" s="229"/>
      <c r="X376" s="229"/>
      <c r="Y376" s="229"/>
      <c r="Z376" s="229"/>
    </row>
    <row r="377" spans="1:26" ht="15" customHeight="1">
      <c r="A377" s="229"/>
      <c r="B377" s="229"/>
      <c r="C377" s="229"/>
      <c r="D377" s="229"/>
      <c r="E377" s="229"/>
      <c r="F377" s="229"/>
      <c r="G377" s="229"/>
      <c r="H377" s="229"/>
      <c r="I377" s="229"/>
      <c r="J377" s="229"/>
      <c r="K377" s="229"/>
      <c r="L377" s="229"/>
      <c r="M377" s="229"/>
      <c r="N377" s="229"/>
      <c r="O377" s="229"/>
      <c r="P377" s="229"/>
      <c r="Q377" s="229"/>
      <c r="R377" s="229"/>
      <c r="S377" s="229"/>
      <c r="T377" s="229"/>
      <c r="U377" s="229"/>
      <c r="V377" s="229"/>
      <c r="W377" s="229"/>
      <c r="X377" s="229"/>
      <c r="Y377" s="229"/>
      <c r="Z377" s="229"/>
    </row>
    <row r="378" spans="1:26" ht="15" customHeight="1">
      <c r="A378" s="229"/>
      <c r="B378" s="229"/>
      <c r="C378" s="229"/>
      <c r="D378" s="229"/>
      <c r="E378" s="229"/>
      <c r="F378" s="229"/>
      <c r="G378" s="229"/>
      <c r="H378" s="229"/>
      <c r="I378" s="229"/>
      <c r="J378" s="229"/>
      <c r="K378" s="229"/>
      <c r="L378" s="229"/>
      <c r="M378" s="229"/>
      <c r="N378" s="229"/>
      <c r="O378" s="229"/>
      <c r="P378" s="229"/>
      <c r="Q378" s="229"/>
      <c r="R378" s="229"/>
      <c r="S378" s="229"/>
      <c r="T378" s="229"/>
      <c r="U378" s="229"/>
      <c r="V378" s="229"/>
      <c r="W378" s="229"/>
      <c r="X378" s="229"/>
      <c r="Y378" s="229"/>
      <c r="Z378" s="229"/>
    </row>
    <row r="379" spans="1:26" ht="15" customHeight="1">
      <c r="A379" s="229"/>
      <c r="B379" s="229"/>
      <c r="C379" s="229"/>
      <c r="D379" s="229"/>
      <c r="E379" s="229"/>
      <c r="F379" s="229"/>
      <c r="G379" s="229"/>
      <c r="H379" s="229"/>
      <c r="I379" s="229"/>
      <c r="J379" s="229"/>
      <c r="K379" s="229"/>
      <c r="L379" s="229"/>
      <c r="M379" s="229"/>
      <c r="N379" s="229"/>
      <c r="O379" s="229"/>
      <c r="P379" s="229"/>
      <c r="Q379" s="229"/>
      <c r="R379" s="229"/>
      <c r="S379" s="229"/>
      <c r="T379" s="229"/>
      <c r="U379" s="229"/>
      <c r="V379" s="229"/>
      <c r="W379" s="229"/>
      <c r="X379" s="229"/>
      <c r="Y379" s="229"/>
      <c r="Z379" s="229"/>
    </row>
    <row r="380" spans="1:26" ht="15" customHeight="1">
      <c r="A380" s="229"/>
      <c r="B380" s="229"/>
      <c r="C380" s="229"/>
      <c r="D380" s="229"/>
      <c r="E380" s="229"/>
      <c r="F380" s="229"/>
      <c r="G380" s="229"/>
      <c r="H380" s="229"/>
      <c r="I380" s="229"/>
      <c r="J380" s="229"/>
      <c r="K380" s="229"/>
      <c r="L380" s="229"/>
      <c r="M380" s="229"/>
      <c r="N380" s="229"/>
      <c r="O380" s="229"/>
      <c r="P380" s="229"/>
      <c r="Q380" s="229"/>
      <c r="R380" s="229"/>
      <c r="S380" s="229"/>
      <c r="T380" s="229"/>
      <c r="U380" s="229"/>
      <c r="V380" s="229"/>
      <c r="W380" s="229"/>
      <c r="X380" s="229"/>
      <c r="Y380" s="229"/>
      <c r="Z380" s="229"/>
    </row>
    <row r="381" spans="1:26" ht="15" customHeight="1">
      <c r="A381" s="229"/>
      <c r="B381" s="229"/>
      <c r="C381" s="229"/>
      <c r="D381" s="229"/>
      <c r="E381" s="229"/>
      <c r="F381" s="229"/>
      <c r="G381" s="229"/>
      <c r="H381" s="229"/>
      <c r="I381" s="229"/>
      <c r="J381" s="229"/>
      <c r="K381" s="229"/>
      <c r="L381" s="229"/>
      <c r="M381" s="229"/>
      <c r="N381" s="229"/>
      <c r="O381" s="229"/>
      <c r="P381" s="229"/>
      <c r="Q381" s="229"/>
      <c r="R381" s="229"/>
      <c r="S381" s="229"/>
      <c r="T381" s="229"/>
      <c r="U381" s="229"/>
      <c r="V381" s="229"/>
      <c r="W381" s="229"/>
      <c r="X381" s="229"/>
      <c r="Y381" s="229"/>
      <c r="Z381" s="229"/>
    </row>
    <row r="382" spans="1:26" ht="15" customHeight="1">
      <c r="A382" s="229"/>
      <c r="B382" s="229"/>
      <c r="C382" s="229"/>
      <c r="D382" s="229"/>
      <c r="E382" s="229"/>
      <c r="F382" s="229"/>
      <c r="G382" s="229"/>
      <c r="H382" s="229"/>
      <c r="I382" s="229"/>
      <c r="J382" s="229"/>
      <c r="K382" s="229"/>
      <c r="L382" s="229"/>
      <c r="M382" s="229"/>
      <c r="N382" s="229"/>
      <c r="O382" s="229"/>
      <c r="P382" s="229"/>
      <c r="Q382" s="229"/>
      <c r="R382" s="229"/>
      <c r="S382" s="229"/>
      <c r="T382" s="229"/>
      <c r="U382" s="229"/>
      <c r="V382" s="229"/>
      <c r="W382" s="229"/>
      <c r="X382" s="229"/>
      <c r="Y382" s="229"/>
      <c r="Z382" s="229"/>
    </row>
    <row r="383" spans="1:26" ht="15" customHeight="1">
      <c r="A383" s="229"/>
      <c r="B383" s="229"/>
      <c r="C383" s="229"/>
      <c r="D383" s="229"/>
      <c r="E383" s="229"/>
      <c r="F383" s="229"/>
      <c r="G383" s="229"/>
      <c r="H383" s="229"/>
      <c r="I383" s="229"/>
      <c r="J383" s="229"/>
      <c r="K383" s="229"/>
      <c r="L383" s="229"/>
      <c r="M383" s="229"/>
      <c r="N383" s="229"/>
      <c r="O383" s="229"/>
      <c r="P383" s="229"/>
      <c r="Q383" s="229"/>
      <c r="R383" s="229"/>
      <c r="S383" s="229"/>
      <c r="T383" s="229"/>
      <c r="U383" s="229"/>
      <c r="V383" s="229"/>
      <c r="W383" s="229"/>
      <c r="X383" s="229"/>
      <c r="Y383" s="229"/>
      <c r="Z383" s="229"/>
    </row>
    <row r="384" spans="1:26" ht="15" customHeight="1">
      <c r="A384" s="229"/>
      <c r="B384" s="229"/>
      <c r="C384" s="229"/>
      <c r="D384" s="229"/>
      <c r="E384" s="229"/>
      <c r="F384" s="229"/>
      <c r="G384" s="229"/>
      <c r="H384" s="229"/>
      <c r="I384" s="229"/>
      <c r="J384" s="229"/>
      <c r="K384" s="229"/>
      <c r="L384" s="229"/>
      <c r="M384" s="229"/>
      <c r="N384" s="229"/>
      <c r="O384" s="229"/>
      <c r="P384" s="229"/>
      <c r="Q384" s="229"/>
      <c r="R384" s="229"/>
      <c r="S384" s="229"/>
      <c r="T384" s="229"/>
      <c r="U384" s="229"/>
      <c r="V384" s="229"/>
      <c r="W384" s="229"/>
      <c r="X384" s="229"/>
      <c r="Y384" s="229"/>
      <c r="Z384" s="229"/>
    </row>
    <row r="385" spans="1:26" ht="15" customHeight="1">
      <c r="A385" s="229"/>
      <c r="B385" s="229"/>
      <c r="C385" s="229"/>
      <c r="D385" s="229"/>
      <c r="E385" s="229"/>
      <c r="F385" s="229"/>
      <c r="G385" s="229"/>
      <c r="H385" s="229"/>
      <c r="I385" s="229"/>
      <c r="J385" s="229"/>
      <c r="K385" s="229"/>
      <c r="L385" s="229"/>
      <c r="M385" s="229"/>
      <c r="N385" s="229"/>
      <c r="O385" s="229"/>
      <c r="P385" s="229"/>
      <c r="Q385" s="229"/>
      <c r="R385" s="229"/>
      <c r="S385" s="229"/>
      <c r="T385" s="229"/>
      <c r="U385" s="229"/>
      <c r="V385" s="229"/>
      <c r="W385" s="229"/>
      <c r="X385" s="229"/>
      <c r="Y385" s="229"/>
      <c r="Z385" s="229"/>
    </row>
    <row r="386" spans="1:26" ht="15" customHeight="1">
      <c r="A386" s="229"/>
      <c r="B386" s="229"/>
      <c r="C386" s="229"/>
      <c r="D386" s="229"/>
      <c r="E386" s="229"/>
      <c r="F386" s="229"/>
      <c r="G386" s="229"/>
      <c r="H386" s="229"/>
      <c r="I386" s="229"/>
      <c r="J386" s="229"/>
      <c r="K386" s="229"/>
      <c r="L386" s="229"/>
      <c r="M386" s="229"/>
      <c r="N386" s="229"/>
      <c r="O386" s="229"/>
      <c r="P386" s="229"/>
      <c r="Q386" s="229"/>
      <c r="R386" s="229"/>
      <c r="S386" s="229"/>
      <c r="T386" s="229"/>
      <c r="U386" s="229"/>
      <c r="V386" s="229"/>
      <c r="W386" s="229"/>
      <c r="X386" s="229"/>
      <c r="Y386" s="229"/>
      <c r="Z386" s="229"/>
    </row>
    <row r="387" spans="1:26" ht="15" customHeight="1">
      <c r="A387" s="229"/>
      <c r="B387" s="229"/>
      <c r="C387" s="229"/>
      <c r="D387" s="229"/>
      <c r="E387" s="229"/>
      <c r="F387" s="229"/>
      <c r="G387" s="229"/>
      <c r="H387" s="229"/>
      <c r="I387" s="229"/>
      <c r="J387" s="229"/>
      <c r="K387" s="229"/>
      <c r="L387" s="229"/>
      <c r="M387" s="229"/>
      <c r="N387" s="229"/>
      <c r="O387" s="229"/>
      <c r="P387" s="229"/>
      <c r="Q387" s="229"/>
      <c r="R387" s="229"/>
      <c r="S387" s="229"/>
      <c r="T387" s="229"/>
      <c r="U387" s="229"/>
      <c r="V387" s="229"/>
      <c r="W387" s="229"/>
      <c r="X387" s="229"/>
      <c r="Y387" s="229"/>
      <c r="Z387" s="229"/>
    </row>
    <row r="388" spans="1:26" ht="15" customHeight="1">
      <c r="A388" s="229"/>
      <c r="B388" s="229"/>
      <c r="C388" s="229"/>
      <c r="D388" s="229"/>
      <c r="E388" s="229"/>
      <c r="F388" s="229"/>
      <c r="G388" s="229"/>
      <c r="H388" s="229"/>
      <c r="I388" s="229"/>
      <c r="J388" s="229"/>
      <c r="K388" s="229"/>
      <c r="L388" s="229"/>
      <c r="M388" s="229"/>
      <c r="N388" s="229"/>
      <c r="O388" s="229"/>
      <c r="P388" s="229"/>
      <c r="Q388" s="229"/>
      <c r="R388" s="229"/>
      <c r="S388" s="229"/>
      <c r="T388" s="229"/>
      <c r="U388" s="229"/>
      <c r="V388" s="229"/>
      <c r="W388" s="229"/>
      <c r="X388" s="229"/>
      <c r="Y388" s="229"/>
      <c r="Z388" s="229"/>
    </row>
    <row r="389" spans="1:26" ht="15" customHeight="1">
      <c r="A389" s="229"/>
      <c r="B389" s="229"/>
      <c r="C389" s="229"/>
      <c r="D389" s="229"/>
      <c r="E389" s="229"/>
      <c r="F389" s="229"/>
      <c r="G389" s="229"/>
      <c r="H389" s="229"/>
      <c r="I389" s="229"/>
      <c r="J389" s="229"/>
      <c r="K389" s="229"/>
      <c r="L389" s="229"/>
      <c r="M389" s="229"/>
      <c r="N389" s="229"/>
      <c r="O389" s="229"/>
      <c r="P389" s="229"/>
      <c r="Q389" s="229"/>
      <c r="R389" s="229"/>
      <c r="S389" s="229"/>
      <c r="T389" s="229"/>
      <c r="U389" s="229"/>
      <c r="V389" s="229"/>
      <c r="W389" s="229"/>
      <c r="X389" s="229"/>
      <c r="Y389" s="229"/>
      <c r="Z389" s="229"/>
    </row>
    <row r="390" spans="1:26" ht="15" customHeight="1">
      <c r="A390" s="229"/>
      <c r="B390" s="229"/>
      <c r="C390" s="229"/>
      <c r="D390" s="229"/>
      <c r="E390" s="229"/>
      <c r="F390" s="229"/>
      <c r="G390" s="229"/>
      <c r="H390" s="229"/>
      <c r="I390" s="229"/>
      <c r="J390" s="229"/>
      <c r="K390" s="229"/>
      <c r="L390" s="229"/>
      <c r="M390" s="229"/>
      <c r="N390" s="229"/>
      <c r="O390" s="229"/>
      <c r="P390" s="229"/>
      <c r="Q390" s="229"/>
      <c r="R390" s="229"/>
      <c r="S390" s="229"/>
      <c r="T390" s="229"/>
      <c r="U390" s="229"/>
      <c r="V390" s="229"/>
      <c r="W390" s="229"/>
      <c r="X390" s="229"/>
      <c r="Y390" s="229"/>
      <c r="Z390" s="229"/>
    </row>
    <row r="391" spans="1:26" ht="15" customHeight="1">
      <c r="A391" s="229"/>
      <c r="B391" s="229"/>
      <c r="C391" s="229"/>
      <c r="D391" s="229"/>
      <c r="E391" s="229"/>
      <c r="F391" s="229"/>
      <c r="G391" s="229"/>
      <c r="H391" s="229"/>
      <c r="I391" s="229"/>
      <c r="J391" s="229"/>
      <c r="K391" s="229"/>
      <c r="L391" s="229"/>
      <c r="M391" s="229"/>
      <c r="N391" s="229"/>
      <c r="O391" s="229"/>
      <c r="P391" s="229"/>
      <c r="Q391" s="229"/>
      <c r="R391" s="229"/>
      <c r="S391" s="229"/>
      <c r="T391" s="229"/>
      <c r="U391" s="229"/>
      <c r="V391" s="229"/>
      <c r="W391" s="229"/>
      <c r="X391" s="229"/>
      <c r="Y391" s="229"/>
      <c r="Z391" s="229"/>
    </row>
    <row r="392" spans="1:26" ht="15" customHeight="1">
      <c r="A392" s="229"/>
      <c r="B392" s="229"/>
      <c r="C392" s="229"/>
      <c r="D392" s="229"/>
      <c r="E392" s="229"/>
      <c r="F392" s="229"/>
      <c r="G392" s="229"/>
      <c r="H392" s="229"/>
      <c r="I392" s="229"/>
      <c r="J392" s="229"/>
      <c r="K392" s="229"/>
      <c r="L392" s="229"/>
      <c r="M392" s="229"/>
      <c r="N392" s="229"/>
      <c r="O392" s="229"/>
      <c r="P392" s="229"/>
      <c r="Q392" s="229"/>
      <c r="R392" s="229"/>
      <c r="S392" s="229"/>
      <c r="T392" s="229"/>
      <c r="U392" s="229"/>
      <c r="V392" s="229"/>
      <c r="W392" s="229"/>
      <c r="X392" s="229"/>
      <c r="Y392" s="229"/>
      <c r="Z392" s="229"/>
    </row>
    <row r="393" spans="1:26" ht="15" customHeight="1">
      <c r="A393" s="229"/>
      <c r="B393" s="229"/>
      <c r="C393" s="229"/>
      <c r="D393" s="229"/>
      <c r="E393" s="229"/>
      <c r="F393" s="229"/>
      <c r="G393" s="229"/>
      <c r="H393" s="229"/>
      <c r="I393" s="229"/>
      <c r="J393" s="229"/>
      <c r="K393" s="229"/>
      <c r="L393" s="229"/>
      <c r="M393" s="229"/>
      <c r="N393" s="229"/>
      <c r="O393" s="229"/>
      <c r="P393" s="229"/>
      <c r="Q393" s="229"/>
      <c r="R393" s="229"/>
      <c r="S393" s="229"/>
      <c r="T393" s="229"/>
      <c r="U393" s="229"/>
      <c r="V393" s="229"/>
      <c r="W393" s="229"/>
      <c r="X393" s="229"/>
      <c r="Y393" s="229"/>
      <c r="Z393" s="229"/>
    </row>
    <row r="394" spans="1:26" ht="15" customHeight="1">
      <c r="A394" s="229"/>
      <c r="B394" s="229"/>
      <c r="C394" s="229"/>
      <c r="D394" s="229"/>
      <c r="E394" s="229"/>
      <c r="F394" s="229"/>
      <c r="G394" s="229"/>
      <c r="H394" s="229"/>
      <c r="I394" s="229"/>
      <c r="J394" s="229"/>
      <c r="K394" s="229"/>
      <c r="L394" s="229"/>
      <c r="M394" s="229"/>
      <c r="N394" s="229"/>
      <c r="O394" s="229"/>
      <c r="P394" s="229"/>
      <c r="Q394" s="229"/>
      <c r="R394" s="229"/>
      <c r="S394" s="229"/>
      <c r="T394" s="229"/>
      <c r="U394" s="229"/>
      <c r="V394" s="229"/>
      <c r="W394" s="229"/>
      <c r="X394" s="229"/>
      <c r="Y394" s="229"/>
      <c r="Z394" s="229"/>
    </row>
    <row r="395" spans="1:26" ht="15" customHeight="1">
      <c r="A395" s="229"/>
      <c r="B395" s="229"/>
      <c r="C395" s="229"/>
      <c r="D395" s="229"/>
      <c r="E395" s="229"/>
      <c r="F395" s="229"/>
      <c r="G395" s="229"/>
      <c r="H395" s="229"/>
      <c r="I395" s="229"/>
      <c r="J395" s="229"/>
      <c r="K395" s="229"/>
      <c r="L395" s="229"/>
      <c r="M395" s="229"/>
      <c r="N395" s="229"/>
      <c r="O395" s="229"/>
      <c r="P395" s="229"/>
      <c r="Q395" s="229"/>
      <c r="R395" s="229"/>
      <c r="S395" s="229"/>
      <c r="T395" s="229"/>
      <c r="U395" s="229"/>
      <c r="V395" s="229"/>
      <c r="W395" s="229"/>
      <c r="X395" s="229"/>
      <c r="Y395" s="229"/>
      <c r="Z395" s="229"/>
    </row>
    <row r="396" spans="1:26" ht="15" customHeight="1">
      <c r="A396" s="229"/>
      <c r="B396" s="229"/>
      <c r="C396" s="229"/>
      <c r="D396" s="229"/>
      <c r="E396" s="229"/>
      <c r="F396" s="229"/>
      <c r="G396" s="229"/>
      <c r="H396" s="229"/>
      <c r="I396" s="229"/>
      <c r="J396" s="229"/>
      <c r="K396" s="229"/>
      <c r="L396" s="229"/>
      <c r="M396" s="229"/>
      <c r="N396" s="229"/>
      <c r="O396" s="229"/>
      <c r="P396" s="229"/>
      <c r="Q396" s="229"/>
      <c r="R396" s="229"/>
      <c r="S396" s="229"/>
      <c r="T396" s="229"/>
      <c r="U396" s="229"/>
      <c r="V396" s="229"/>
      <c r="W396" s="229"/>
      <c r="X396" s="229"/>
      <c r="Y396" s="229"/>
      <c r="Z396" s="229"/>
    </row>
    <row r="397" spans="1:26" ht="15" customHeight="1">
      <c r="A397" s="229"/>
      <c r="B397" s="229"/>
      <c r="C397" s="229"/>
      <c r="D397" s="229"/>
      <c r="E397" s="229"/>
      <c r="F397" s="229"/>
      <c r="G397" s="229"/>
      <c r="H397" s="229"/>
      <c r="I397" s="229"/>
      <c r="J397" s="229"/>
      <c r="K397" s="229"/>
      <c r="L397" s="229"/>
      <c r="M397" s="229"/>
      <c r="N397" s="229"/>
      <c r="O397" s="229"/>
      <c r="P397" s="229"/>
      <c r="Q397" s="229"/>
      <c r="R397" s="229"/>
      <c r="S397" s="229"/>
      <c r="T397" s="229"/>
      <c r="U397" s="229"/>
      <c r="V397" s="229"/>
      <c r="W397" s="229"/>
      <c r="X397" s="229"/>
      <c r="Y397" s="229"/>
      <c r="Z397" s="229"/>
    </row>
    <row r="398" spans="1:26" ht="15" customHeight="1">
      <c r="A398" s="229"/>
      <c r="B398" s="229"/>
      <c r="C398" s="229"/>
      <c r="D398" s="229"/>
      <c r="E398" s="229"/>
      <c r="F398" s="229"/>
      <c r="G398" s="229"/>
      <c r="H398" s="229"/>
      <c r="I398" s="229"/>
      <c r="J398" s="229"/>
      <c r="K398" s="229"/>
      <c r="L398" s="229"/>
      <c r="M398" s="229"/>
      <c r="N398" s="229"/>
      <c r="O398" s="229"/>
      <c r="P398" s="229"/>
      <c r="Q398" s="229"/>
      <c r="R398" s="229"/>
      <c r="S398" s="229"/>
      <c r="T398" s="229"/>
      <c r="U398" s="229"/>
      <c r="V398" s="229"/>
      <c r="W398" s="229"/>
      <c r="X398" s="229"/>
      <c r="Y398" s="229"/>
      <c r="Z398" s="229"/>
    </row>
    <row r="399" spans="1:26" ht="15" customHeight="1">
      <c r="A399" s="229"/>
      <c r="B399" s="229"/>
      <c r="C399" s="229"/>
      <c r="D399" s="229"/>
      <c r="E399" s="229"/>
      <c r="F399" s="229"/>
      <c r="G399" s="229"/>
      <c r="H399" s="229"/>
      <c r="I399" s="229"/>
      <c r="J399" s="229"/>
      <c r="K399" s="229"/>
      <c r="L399" s="229"/>
      <c r="M399" s="229"/>
      <c r="N399" s="229"/>
      <c r="O399" s="229"/>
      <c r="P399" s="229"/>
      <c r="Q399" s="229"/>
      <c r="R399" s="229"/>
      <c r="S399" s="229"/>
      <c r="T399" s="229"/>
      <c r="U399" s="229"/>
      <c r="V399" s="229"/>
      <c r="W399" s="229"/>
      <c r="X399" s="229"/>
      <c r="Y399" s="229"/>
      <c r="Z399" s="229"/>
    </row>
    <row r="400" spans="1:26" ht="15" customHeight="1">
      <c r="A400" s="229"/>
      <c r="B400" s="229"/>
      <c r="C400" s="229"/>
      <c r="D400" s="229"/>
      <c r="E400" s="229"/>
      <c r="F400" s="229"/>
      <c r="G400" s="229"/>
      <c r="H400" s="229"/>
      <c r="I400" s="229"/>
      <c r="J400" s="229"/>
      <c r="K400" s="229"/>
      <c r="L400" s="229"/>
      <c r="M400" s="229"/>
      <c r="N400" s="229"/>
      <c r="O400" s="229"/>
      <c r="P400" s="229"/>
      <c r="Q400" s="229"/>
      <c r="R400" s="229"/>
      <c r="S400" s="229"/>
      <c r="T400" s="229"/>
      <c r="U400" s="229"/>
      <c r="V400" s="229"/>
      <c r="W400" s="229"/>
      <c r="X400" s="229"/>
      <c r="Y400" s="229"/>
      <c r="Z400" s="229"/>
    </row>
    <row r="401" spans="1:26" ht="15" customHeight="1">
      <c r="A401" s="229"/>
      <c r="B401" s="229"/>
      <c r="C401" s="229"/>
      <c r="D401" s="229"/>
      <c r="E401" s="229"/>
      <c r="F401" s="229"/>
      <c r="G401" s="229"/>
      <c r="H401" s="229"/>
      <c r="I401" s="229"/>
      <c r="J401" s="229"/>
      <c r="K401" s="229"/>
      <c r="L401" s="229"/>
      <c r="M401" s="229"/>
      <c r="N401" s="229"/>
      <c r="O401" s="229"/>
      <c r="P401" s="229"/>
      <c r="Q401" s="229"/>
      <c r="R401" s="229"/>
      <c r="S401" s="229"/>
      <c r="T401" s="229"/>
      <c r="U401" s="229"/>
      <c r="V401" s="229"/>
      <c r="W401" s="229"/>
      <c r="X401" s="229"/>
      <c r="Y401" s="229"/>
      <c r="Z401" s="229"/>
    </row>
    <row r="402" spans="1:26" ht="15" customHeight="1">
      <c r="A402" s="229"/>
      <c r="B402" s="229"/>
      <c r="C402" s="229"/>
      <c r="D402" s="229"/>
      <c r="E402" s="229"/>
      <c r="F402" s="229"/>
      <c r="G402" s="229"/>
      <c r="H402" s="229"/>
      <c r="I402" s="229"/>
      <c r="J402" s="229"/>
      <c r="K402" s="229"/>
      <c r="L402" s="229"/>
      <c r="M402" s="229"/>
      <c r="N402" s="229"/>
      <c r="O402" s="229"/>
      <c r="P402" s="229"/>
      <c r="Q402" s="229"/>
      <c r="R402" s="229"/>
      <c r="S402" s="229"/>
      <c r="T402" s="229"/>
      <c r="U402" s="229"/>
      <c r="V402" s="229"/>
      <c r="W402" s="229"/>
      <c r="X402" s="229"/>
      <c r="Y402" s="229"/>
      <c r="Z402" s="229"/>
    </row>
    <row r="403" spans="1:26" ht="15" customHeight="1">
      <c r="A403" s="229"/>
      <c r="B403" s="229"/>
      <c r="C403" s="229"/>
      <c r="D403" s="229"/>
      <c r="E403" s="229"/>
      <c r="F403" s="229"/>
      <c r="G403" s="229"/>
      <c r="H403" s="229"/>
      <c r="I403" s="229"/>
      <c r="J403" s="229"/>
      <c r="K403" s="229"/>
      <c r="L403" s="229"/>
      <c r="M403" s="229"/>
      <c r="N403" s="229"/>
      <c r="O403" s="229"/>
      <c r="P403" s="229"/>
      <c r="Q403" s="229"/>
      <c r="R403" s="229"/>
      <c r="S403" s="229"/>
      <c r="T403" s="229"/>
      <c r="U403" s="229"/>
      <c r="V403" s="229"/>
      <c r="W403" s="229"/>
      <c r="X403" s="229"/>
      <c r="Y403" s="229"/>
      <c r="Z403" s="229"/>
    </row>
    <row r="404" spans="1:26" ht="15" customHeight="1">
      <c r="A404" s="229"/>
      <c r="B404" s="229"/>
      <c r="C404" s="229"/>
      <c r="D404" s="229"/>
      <c r="E404" s="229"/>
      <c r="F404" s="229"/>
      <c r="G404" s="229"/>
      <c r="H404" s="229"/>
      <c r="I404" s="229"/>
      <c r="J404" s="229"/>
      <c r="K404" s="229"/>
      <c r="L404" s="229"/>
      <c r="M404" s="229"/>
      <c r="N404" s="229"/>
      <c r="O404" s="229"/>
      <c r="P404" s="229"/>
      <c r="Q404" s="229"/>
      <c r="R404" s="229"/>
      <c r="S404" s="229"/>
      <c r="T404" s="229"/>
      <c r="U404" s="229"/>
      <c r="V404" s="229"/>
      <c r="W404" s="229"/>
      <c r="X404" s="229"/>
      <c r="Y404" s="229"/>
      <c r="Z404" s="229"/>
    </row>
    <row r="405" spans="1:26" ht="15" customHeight="1">
      <c r="A405" s="229"/>
      <c r="B405" s="229"/>
      <c r="C405" s="229"/>
      <c r="D405" s="229"/>
      <c r="E405" s="229"/>
      <c r="F405" s="229"/>
      <c r="G405" s="229"/>
      <c r="H405" s="229"/>
      <c r="I405" s="229"/>
      <c r="J405" s="229"/>
      <c r="K405" s="229"/>
      <c r="L405" s="229"/>
      <c r="M405" s="229"/>
      <c r="N405" s="229"/>
      <c r="O405" s="229"/>
      <c r="P405" s="229"/>
      <c r="Q405" s="229"/>
      <c r="R405" s="229"/>
      <c r="S405" s="229"/>
      <c r="T405" s="229"/>
      <c r="U405" s="229"/>
      <c r="V405" s="229"/>
      <c r="W405" s="229"/>
      <c r="X405" s="229"/>
      <c r="Y405" s="229"/>
      <c r="Z405" s="229"/>
    </row>
    <row r="406" spans="1:26" ht="15" customHeight="1">
      <c r="A406" s="229"/>
      <c r="B406" s="229"/>
      <c r="C406" s="229"/>
      <c r="D406" s="229"/>
      <c r="E406" s="229"/>
      <c r="F406" s="229"/>
      <c r="G406" s="229"/>
      <c r="H406" s="229"/>
      <c r="I406" s="229"/>
      <c r="J406" s="229"/>
      <c r="K406" s="229"/>
      <c r="L406" s="229"/>
      <c r="M406" s="229"/>
      <c r="N406" s="229"/>
      <c r="O406" s="229"/>
      <c r="P406" s="229"/>
      <c r="Q406" s="229"/>
      <c r="R406" s="229"/>
      <c r="S406" s="229"/>
      <c r="T406" s="229"/>
      <c r="U406" s="229"/>
      <c r="V406" s="229"/>
      <c r="W406" s="229"/>
      <c r="X406" s="229"/>
      <c r="Y406" s="229"/>
      <c r="Z406" s="229"/>
    </row>
    <row r="407" spans="1:26" ht="15" customHeight="1">
      <c r="A407" s="229"/>
      <c r="B407" s="229"/>
      <c r="C407" s="229"/>
      <c r="D407" s="229"/>
      <c r="E407" s="229"/>
      <c r="F407" s="229"/>
      <c r="G407" s="229"/>
      <c r="H407" s="229"/>
      <c r="I407" s="229"/>
      <c r="J407" s="229"/>
      <c r="K407" s="229"/>
      <c r="L407" s="229"/>
      <c r="M407" s="229"/>
      <c r="N407" s="229"/>
      <c r="O407" s="229"/>
      <c r="P407" s="229"/>
      <c r="Q407" s="229"/>
      <c r="R407" s="229"/>
      <c r="S407" s="229"/>
      <c r="T407" s="229"/>
      <c r="U407" s="229"/>
      <c r="V407" s="229"/>
      <c r="W407" s="229"/>
      <c r="X407" s="229"/>
      <c r="Y407" s="229"/>
      <c r="Z407" s="229"/>
    </row>
    <row r="408" spans="1:26" ht="15" customHeight="1">
      <c r="A408" s="229"/>
      <c r="B408" s="229"/>
      <c r="C408" s="229"/>
      <c r="D408" s="229"/>
      <c r="E408" s="229"/>
      <c r="F408" s="229"/>
      <c r="G408" s="229"/>
      <c r="H408" s="229"/>
      <c r="I408" s="229"/>
      <c r="J408" s="229"/>
      <c r="K408" s="229"/>
      <c r="L408" s="229"/>
      <c r="M408" s="229"/>
      <c r="N408" s="229"/>
      <c r="O408" s="229"/>
      <c r="P408" s="229"/>
      <c r="Q408" s="229"/>
      <c r="R408" s="229"/>
      <c r="S408" s="229"/>
      <c r="T408" s="229"/>
      <c r="U408" s="229"/>
      <c r="V408" s="229"/>
      <c r="W408" s="229"/>
      <c r="X408" s="229"/>
      <c r="Y408" s="229"/>
      <c r="Z408" s="229"/>
    </row>
    <row r="409" spans="1:26" ht="15" customHeight="1">
      <c r="A409" s="229"/>
      <c r="B409" s="229"/>
      <c r="C409" s="229"/>
      <c r="D409" s="229"/>
      <c r="E409" s="229"/>
      <c r="F409" s="229"/>
      <c r="G409" s="229"/>
      <c r="H409" s="229"/>
      <c r="I409" s="229"/>
      <c r="J409" s="229"/>
      <c r="K409" s="229"/>
      <c r="L409" s="229"/>
      <c r="M409" s="229"/>
      <c r="N409" s="229"/>
      <c r="O409" s="229"/>
      <c r="P409" s="229"/>
      <c r="Q409" s="229"/>
      <c r="R409" s="229"/>
      <c r="S409" s="229"/>
      <c r="T409" s="229"/>
      <c r="U409" s="229"/>
      <c r="V409" s="229"/>
      <c r="W409" s="229"/>
      <c r="X409" s="229"/>
      <c r="Y409" s="229"/>
      <c r="Z409" s="229"/>
    </row>
    <row r="410" spans="1:26" ht="15" customHeight="1">
      <c r="A410" s="229"/>
      <c r="B410" s="229"/>
      <c r="C410" s="229"/>
      <c r="D410" s="229"/>
      <c r="E410" s="229"/>
      <c r="F410" s="229"/>
      <c r="G410" s="229"/>
      <c r="H410" s="229"/>
      <c r="I410" s="229"/>
      <c r="J410" s="229"/>
      <c r="K410" s="229"/>
      <c r="L410" s="229"/>
      <c r="M410" s="229"/>
      <c r="N410" s="229"/>
      <c r="O410" s="229"/>
      <c r="P410" s="229"/>
      <c r="Q410" s="229"/>
      <c r="R410" s="229"/>
      <c r="S410" s="229"/>
      <c r="T410" s="229"/>
      <c r="U410" s="229"/>
      <c r="V410" s="229"/>
      <c r="W410" s="229"/>
      <c r="X410" s="229"/>
      <c r="Y410" s="229"/>
      <c r="Z410" s="229"/>
    </row>
    <row r="411" spans="1:26" ht="15" customHeight="1">
      <c r="A411" s="229"/>
      <c r="B411" s="229"/>
      <c r="C411" s="229"/>
      <c r="D411" s="229"/>
      <c r="E411" s="229"/>
      <c r="F411" s="229"/>
      <c r="G411" s="229"/>
      <c r="H411" s="229"/>
      <c r="I411" s="229"/>
      <c r="J411" s="229"/>
      <c r="K411" s="229"/>
      <c r="L411" s="229"/>
      <c r="M411" s="229"/>
      <c r="N411" s="229"/>
      <c r="O411" s="229"/>
      <c r="P411" s="229"/>
      <c r="Q411" s="229"/>
      <c r="R411" s="229"/>
      <c r="S411" s="229"/>
      <c r="T411" s="229"/>
      <c r="U411" s="229"/>
      <c r="V411" s="229"/>
      <c r="W411" s="229"/>
      <c r="X411" s="229"/>
      <c r="Y411" s="229"/>
      <c r="Z411" s="229"/>
    </row>
    <row r="412" spans="1:26" ht="15" customHeight="1">
      <c r="A412" s="229"/>
      <c r="B412" s="229"/>
      <c r="C412" s="229"/>
      <c r="D412" s="229"/>
      <c r="E412" s="229"/>
      <c r="F412" s="229"/>
      <c r="G412" s="229"/>
      <c r="H412" s="229"/>
      <c r="I412" s="229"/>
      <c r="J412" s="229"/>
      <c r="K412" s="229"/>
      <c r="L412" s="229"/>
      <c r="M412" s="229"/>
      <c r="N412" s="229"/>
      <c r="O412" s="229"/>
      <c r="P412" s="229"/>
      <c r="Q412" s="229"/>
      <c r="R412" s="229"/>
      <c r="S412" s="229"/>
      <c r="T412" s="229"/>
      <c r="U412" s="229"/>
      <c r="V412" s="229"/>
      <c r="W412" s="229"/>
      <c r="X412" s="229"/>
      <c r="Y412" s="229"/>
      <c r="Z412" s="229"/>
    </row>
    <row r="413" spans="1:26" ht="15" customHeight="1">
      <c r="A413" s="229"/>
      <c r="B413" s="229"/>
      <c r="C413" s="229"/>
      <c r="D413" s="229"/>
      <c r="E413" s="229"/>
      <c r="F413" s="229"/>
      <c r="G413" s="229"/>
      <c r="H413" s="229"/>
      <c r="I413" s="229"/>
      <c r="J413" s="229"/>
      <c r="K413" s="229"/>
      <c r="L413" s="229"/>
      <c r="M413" s="229"/>
      <c r="N413" s="229"/>
      <c r="O413" s="229"/>
      <c r="P413" s="229"/>
      <c r="Q413" s="229"/>
      <c r="R413" s="229"/>
      <c r="S413" s="229"/>
      <c r="T413" s="229"/>
      <c r="U413" s="229"/>
      <c r="V413" s="229"/>
      <c r="W413" s="229"/>
      <c r="X413" s="229"/>
      <c r="Y413" s="229"/>
      <c r="Z413" s="229"/>
    </row>
    <row r="414" spans="1:26" ht="15" customHeight="1">
      <c r="A414" s="229"/>
      <c r="B414" s="229"/>
      <c r="C414" s="229"/>
      <c r="D414" s="229"/>
      <c r="E414" s="229"/>
      <c r="F414" s="229"/>
      <c r="G414" s="229"/>
      <c r="H414" s="229"/>
      <c r="I414" s="229"/>
      <c r="J414" s="229"/>
      <c r="K414" s="229"/>
      <c r="L414" s="229"/>
      <c r="M414" s="229"/>
      <c r="N414" s="229"/>
      <c r="O414" s="229"/>
      <c r="P414" s="229"/>
      <c r="Q414" s="229"/>
      <c r="R414" s="229"/>
      <c r="S414" s="229"/>
      <c r="T414" s="229"/>
      <c r="U414" s="229"/>
      <c r="V414" s="229"/>
      <c r="W414" s="229"/>
      <c r="X414" s="229"/>
      <c r="Y414" s="229"/>
      <c r="Z414" s="229"/>
    </row>
    <row r="415" spans="1:26" ht="15" customHeight="1">
      <c r="A415" s="229"/>
      <c r="B415" s="229"/>
      <c r="C415" s="229"/>
      <c r="D415" s="229"/>
      <c r="E415" s="229"/>
      <c r="F415" s="229"/>
      <c r="G415" s="229"/>
      <c r="H415" s="229"/>
      <c r="I415" s="229"/>
      <c r="J415" s="229"/>
      <c r="K415" s="229"/>
      <c r="L415" s="229"/>
      <c r="M415" s="229"/>
      <c r="N415" s="229"/>
      <c r="O415" s="229"/>
      <c r="P415" s="229"/>
      <c r="Q415" s="229"/>
      <c r="R415" s="229"/>
      <c r="S415" s="229"/>
      <c r="T415" s="229"/>
      <c r="U415" s="229"/>
      <c r="V415" s="229"/>
      <c r="W415" s="229"/>
      <c r="X415" s="229"/>
      <c r="Y415" s="229"/>
      <c r="Z415" s="229"/>
    </row>
    <row r="416" spans="1:26" ht="15" customHeight="1">
      <c r="A416" s="229"/>
      <c r="B416" s="229"/>
      <c r="C416" s="229"/>
      <c r="D416" s="229"/>
      <c r="E416" s="229"/>
      <c r="F416" s="229"/>
      <c r="G416" s="229"/>
      <c r="H416" s="229"/>
      <c r="I416" s="229"/>
      <c r="J416" s="229"/>
      <c r="K416" s="229"/>
      <c r="L416" s="229"/>
      <c r="M416" s="229"/>
      <c r="N416" s="229"/>
      <c r="O416" s="229"/>
      <c r="P416" s="229"/>
      <c r="Q416" s="229"/>
      <c r="R416" s="229"/>
      <c r="S416" s="229"/>
      <c r="T416" s="229"/>
      <c r="U416" s="229"/>
      <c r="V416" s="229"/>
      <c r="W416" s="229"/>
      <c r="X416" s="229"/>
      <c r="Y416" s="229"/>
      <c r="Z416" s="229"/>
    </row>
    <row r="417" spans="1:26" ht="15" customHeight="1">
      <c r="A417" s="229"/>
      <c r="B417" s="229"/>
      <c r="C417" s="229"/>
      <c r="D417" s="229"/>
      <c r="E417" s="229"/>
      <c r="F417" s="229"/>
      <c r="G417" s="229"/>
      <c r="H417" s="229"/>
      <c r="I417" s="229"/>
      <c r="J417" s="229"/>
      <c r="K417" s="229"/>
      <c r="L417" s="229"/>
      <c r="M417" s="229"/>
      <c r="N417" s="229"/>
      <c r="O417" s="229"/>
      <c r="P417" s="229"/>
      <c r="Q417" s="229"/>
      <c r="R417" s="229"/>
      <c r="S417" s="229"/>
      <c r="T417" s="229"/>
      <c r="U417" s="229"/>
      <c r="V417" s="229"/>
      <c r="W417" s="229"/>
      <c r="X417" s="229"/>
      <c r="Y417" s="229"/>
      <c r="Z417" s="229"/>
    </row>
    <row r="418" spans="1:26" ht="15" customHeight="1">
      <c r="A418" s="229"/>
      <c r="B418" s="229"/>
      <c r="C418" s="229"/>
      <c r="D418" s="229"/>
      <c r="E418" s="229"/>
      <c r="F418" s="229"/>
      <c r="G418" s="229"/>
      <c r="H418" s="229"/>
      <c r="I418" s="229"/>
      <c r="J418" s="229"/>
      <c r="K418" s="229"/>
      <c r="L418" s="229"/>
      <c r="M418" s="229"/>
      <c r="N418" s="229"/>
      <c r="O418" s="229"/>
      <c r="P418" s="229"/>
      <c r="Q418" s="229"/>
      <c r="R418" s="229"/>
      <c r="S418" s="229"/>
      <c r="T418" s="229"/>
      <c r="U418" s="229"/>
      <c r="V418" s="229"/>
      <c r="W418" s="229"/>
      <c r="X418" s="229"/>
      <c r="Y418" s="229"/>
      <c r="Z418" s="229"/>
    </row>
    <row r="419" spans="1:26" ht="15" customHeight="1">
      <c r="A419" s="229"/>
      <c r="B419" s="229"/>
      <c r="C419" s="229"/>
      <c r="D419" s="229"/>
      <c r="E419" s="229"/>
      <c r="F419" s="229"/>
      <c r="G419" s="229"/>
      <c r="H419" s="229"/>
      <c r="I419" s="229"/>
      <c r="J419" s="229"/>
      <c r="K419" s="229"/>
      <c r="L419" s="229"/>
      <c r="M419" s="229"/>
      <c r="N419" s="229"/>
      <c r="O419" s="229"/>
      <c r="P419" s="229"/>
      <c r="Q419" s="229"/>
      <c r="R419" s="229"/>
      <c r="S419" s="229"/>
      <c r="T419" s="229"/>
      <c r="U419" s="229"/>
      <c r="V419" s="229"/>
      <c r="W419" s="229"/>
      <c r="X419" s="229"/>
      <c r="Y419" s="229"/>
      <c r="Z419" s="229"/>
    </row>
    <row r="420" spans="1:26" ht="15" customHeight="1">
      <c r="A420" s="229"/>
      <c r="B420" s="229"/>
      <c r="C420" s="229"/>
      <c r="D420" s="229"/>
      <c r="E420" s="229"/>
      <c r="F420" s="229"/>
      <c r="G420" s="229"/>
      <c r="H420" s="229"/>
      <c r="I420" s="229"/>
      <c r="J420" s="229"/>
      <c r="K420" s="229"/>
      <c r="L420" s="229"/>
      <c r="M420" s="229"/>
      <c r="N420" s="229"/>
      <c r="O420" s="229"/>
      <c r="P420" s="229"/>
      <c r="Q420" s="229"/>
      <c r="R420" s="229"/>
      <c r="S420" s="229"/>
      <c r="T420" s="229"/>
      <c r="U420" s="229"/>
      <c r="V420" s="229"/>
      <c r="W420" s="229"/>
      <c r="X420" s="229"/>
      <c r="Y420" s="229"/>
      <c r="Z420" s="229"/>
    </row>
    <row r="421" spans="1:26" ht="15" customHeight="1">
      <c r="A421" s="229"/>
      <c r="B421" s="229"/>
      <c r="C421" s="229"/>
      <c r="D421" s="229"/>
      <c r="E421" s="229"/>
      <c r="F421" s="229"/>
      <c r="G421" s="229"/>
      <c r="H421" s="229"/>
      <c r="I421" s="229"/>
      <c r="J421" s="229"/>
      <c r="K421" s="229"/>
      <c r="L421" s="229"/>
      <c r="M421" s="229"/>
      <c r="N421" s="229"/>
      <c r="O421" s="229"/>
      <c r="P421" s="229"/>
      <c r="Q421" s="229"/>
      <c r="R421" s="229"/>
      <c r="S421" s="229"/>
      <c r="T421" s="229"/>
      <c r="U421" s="229"/>
      <c r="V421" s="229"/>
      <c r="W421" s="229"/>
      <c r="X421" s="229"/>
      <c r="Y421" s="229"/>
      <c r="Z421" s="229"/>
    </row>
    <row r="422" spans="1:26" ht="15" customHeight="1">
      <c r="A422" s="229"/>
      <c r="B422" s="229"/>
      <c r="C422" s="229"/>
      <c r="D422" s="229"/>
      <c r="E422" s="229"/>
      <c r="F422" s="229"/>
      <c r="G422" s="229"/>
      <c r="H422" s="229"/>
      <c r="I422" s="229"/>
      <c r="J422" s="229"/>
      <c r="K422" s="229"/>
      <c r="L422" s="229"/>
      <c r="M422" s="229"/>
      <c r="N422" s="229"/>
      <c r="O422" s="229"/>
      <c r="P422" s="229"/>
      <c r="Q422" s="229"/>
      <c r="R422" s="229"/>
      <c r="S422" s="229"/>
      <c r="T422" s="229"/>
      <c r="U422" s="229"/>
      <c r="V422" s="229"/>
      <c r="W422" s="229"/>
      <c r="X422" s="229"/>
      <c r="Y422" s="229"/>
      <c r="Z422" s="229"/>
    </row>
    <row r="423" spans="1:26" ht="15" customHeight="1">
      <c r="A423" s="229"/>
      <c r="B423" s="229"/>
      <c r="C423" s="229"/>
      <c r="D423" s="229"/>
      <c r="E423" s="229"/>
      <c r="F423" s="229"/>
      <c r="G423" s="229"/>
      <c r="H423" s="229"/>
      <c r="I423" s="229"/>
      <c r="J423" s="229"/>
      <c r="K423" s="229"/>
      <c r="L423" s="229"/>
      <c r="M423" s="229"/>
      <c r="N423" s="229"/>
      <c r="O423" s="229"/>
      <c r="P423" s="229"/>
      <c r="Q423" s="229"/>
      <c r="R423" s="229"/>
      <c r="S423" s="229"/>
      <c r="T423" s="229"/>
      <c r="U423" s="229"/>
      <c r="V423" s="229"/>
      <c r="W423" s="229"/>
      <c r="X423" s="229"/>
      <c r="Y423" s="229"/>
      <c r="Z423" s="229"/>
    </row>
    <row r="424" spans="1:26" ht="15" customHeight="1">
      <c r="A424" s="229"/>
      <c r="B424" s="229"/>
      <c r="C424" s="229"/>
      <c r="D424" s="229"/>
      <c r="E424" s="229"/>
      <c r="F424" s="229"/>
      <c r="G424" s="229"/>
      <c r="H424" s="229"/>
      <c r="I424" s="229"/>
      <c r="J424" s="229"/>
      <c r="K424" s="229"/>
      <c r="L424" s="229"/>
      <c r="M424" s="229"/>
      <c r="N424" s="229"/>
      <c r="O424" s="229"/>
      <c r="P424" s="229"/>
      <c r="Q424" s="229"/>
      <c r="R424" s="229"/>
      <c r="S424" s="229"/>
      <c r="T424" s="229"/>
      <c r="U424" s="229"/>
      <c r="V424" s="229"/>
      <c r="W424" s="229"/>
      <c r="X424" s="229"/>
      <c r="Y424" s="229"/>
      <c r="Z424" s="229"/>
    </row>
    <row r="425" spans="1:26" ht="15" customHeight="1">
      <c r="A425" s="229"/>
      <c r="B425" s="229"/>
      <c r="C425" s="229"/>
      <c r="D425" s="229"/>
      <c r="E425" s="229"/>
      <c r="F425" s="229"/>
      <c r="G425" s="229"/>
      <c r="H425" s="229"/>
      <c r="I425" s="229"/>
      <c r="J425" s="229"/>
      <c r="K425" s="229"/>
      <c r="L425" s="229"/>
      <c r="M425" s="229"/>
      <c r="N425" s="229"/>
      <c r="O425" s="229"/>
      <c r="P425" s="229"/>
      <c r="Q425" s="229"/>
      <c r="R425" s="229"/>
      <c r="S425" s="229"/>
      <c r="T425" s="229"/>
      <c r="U425" s="229"/>
      <c r="V425" s="229"/>
      <c r="W425" s="229"/>
      <c r="X425" s="229"/>
      <c r="Y425" s="229"/>
      <c r="Z425" s="229"/>
    </row>
    <row r="426" spans="1:26" ht="15" customHeight="1">
      <c r="A426" s="229"/>
      <c r="B426" s="229"/>
      <c r="C426" s="229"/>
      <c r="D426" s="229"/>
      <c r="E426" s="229"/>
      <c r="F426" s="229"/>
      <c r="G426" s="229"/>
      <c r="H426" s="229"/>
      <c r="I426" s="229"/>
      <c r="J426" s="229"/>
      <c r="K426" s="229"/>
      <c r="L426" s="229"/>
      <c r="M426" s="229"/>
      <c r="N426" s="229"/>
      <c r="O426" s="229"/>
      <c r="P426" s="229"/>
      <c r="Q426" s="229"/>
      <c r="R426" s="229"/>
      <c r="S426" s="229"/>
      <c r="T426" s="229"/>
      <c r="U426" s="229"/>
      <c r="V426" s="229"/>
      <c r="W426" s="229"/>
      <c r="X426" s="229"/>
      <c r="Y426" s="229"/>
      <c r="Z426" s="229"/>
    </row>
    <row r="427" spans="1:26" ht="15" customHeight="1">
      <c r="A427" s="229"/>
      <c r="B427" s="229"/>
      <c r="C427" s="229"/>
      <c r="D427" s="229"/>
      <c r="E427" s="229"/>
      <c r="F427" s="229"/>
      <c r="G427" s="229"/>
      <c r="H427" s="229"/>
      <c r="I427" s="229"/>
      <c r="J427" s="229"/>
      <c r="K427" s="229"/>
      <c r="L427" s="229"/>
      <c r="M427" s="229"/>
      <c r="N427" s="229"/>
      <c r="O427" s="229"/>
      <c r="P427" s="229"/>
      <c r="Q427" s="229"/>
      <c r="R427" s="229"/>
      <c r="S427" s="229"/>
      <c r="T427" s="229"/>
      <c r="U427" s="229"/>
      <c r="V427" s="229"/>
      <c r="W427" s="229"/>
      <c r="X427" s="229"/>
      <c r="Y427" s="229"/>
      <c r="Z427" s="229"/>
    </row>
    <row r="428" spans="1:26" ht="15" customHeight="1">
      <c r="A428" s="229"/>
      <c r="B428" s="229"/>
      <c r="C428" s="229"/>
      <c r="D428" s="229"/>
      <c r="E428" s="229"/>
      <c r="F428" s="229"/>
      <c r="G428" s="229"/>
      <c r="H428" s="229"/>
      <c r="I428" s="229"/>
      <c r="J428" s="229"/>
      <c r="K428" s="229"/>
      <c r="L428" s="229"/>
      <c r="M428" s="229"/>
      <c r="N428" s="229"/>
      <c r="O428" s="229"/>
      <c r="P428" s="229"/>
      <c r="Q428" s="229"/>
      <c r="R428" s="229"/>
      <c r="S428" s="229"/>
      <c r="T428" s="229"/>
      <c r="U428" s="229"/>
      <c r="V428" s="229"/>
      <c r="W428" s="229"/>
      <c r="X428" s="229"/>
      <c r="Y428" s="229"/>
      <c r="Z428" s="229"/>
    </row>
    <row r="429" spans="1:26" ht="15" customHeight="1">
      <c r="A429" s="229"/>
      <c r="B429" s="229"/>
      <c r="C429" s="229"/>
      <c r="D429" s="229"/>
      <c r="E429" s="229"/>
      <c r="F429" s="229"/>
      <c r="G429" s="229"/>
      <c r="H429" s="229"/>
      <c r="I429" s="229"/>
      <c r="J429" s="229"/>
      <c r="K429" s="229"/>
      <c r="L429" s="229"/>
      <c r="M429" s="229"/>
      <c r="N429" s="229"/>
      <c r="O429" s="229"/>
      <c r="P429" s="229"/>
      <c r="Q429" s="229"/>
      <c r="R429" s="229"/>
      <c r="S429" s="229"/>
      <c r="T429" s="229"/>
      <c r="U429" s="229"/>
      <c r="V429" s="229"/>
      <c r="W429" s="229"/>
      <c r="X429" s="229"/>
      <c r="Y429" s="229"/>
      <c r="Z429" s="229"/>
    </row>
    <row r="430" spans="1:26" ht="15" customHeight="1">
      <c r="A430" s="229"/>
      <c r="B430" s="229"/>
      <c r="C430" s="229"/>
      <c r="D430" s="229"/>
      <c r="E430" s="229"/>
      <c r="F430" s="229"/>
      <c r="G430" s="229"/>
      <c r="H430" s="229"/>
      <c r="I430" s="229"/>
      <c r="J430" s="229"/>
      <c r="K430" s="229"/>
      <c r="L430" s="229"/>
      <c r="M430" s="229"/>
      <c r="N430" s="229"/>
      <c r="O430" s="229"/>
      <c r="P430" s="229"/>
      <c r="Q430" s="229"/>
      <c r="R430" s="229"/>
      <c r="S430" s="229"/>
      <c r="T430" s="229"/>
      <c r="U430" s="229"/>
      <c r="V430" s="229"/>
      <c r="W430" s="229"/>
      <c r="X430" s="229"/>
      <c r="Y430" s="229"/>
      <c r="Z430" s="229"/>
    </row>
    <row r="431" spans="1:26" ht="15" customHeight="1">
      <c r="A431" s="229"/>
      <c r="B431" s="229"/>
      <c r="C431" s="229"/>
      <c r="D431" s="229"/>
      <c r="E431" s="229"/>
      <c r="F431" s="229"/>
      <c r="G431" s="229"/>
      <c r="H431" s="229"/>
      <c r="I431" s="229"/>
      <c r="J431" s="229"/>
      <c r="K431" s="229"/>
      <c r="L431" s="229"/>
      <c r="M431" s="229"/>
      <c r="N431" s="229"/>
      <c r="O431" s="229"/>
      <c r="P431" s="229"/>
      <c r="Q431" s="229"/>
      <c r="R431" s="229"/>
      <c r="S431" s="229"/>
      <c r="T431" s="229"/>
      <c r="U431" s="229"/>
      <c r="V431" s="229"/>
      <c r="W431" s="229"/>
      <c r="X431" s="229"/>
      <c r="Y431" s="229"/>
      <c r="Z431" s="229"/>
    </row>
    <row r="432" spans="1:26" ht="15" customHeight="1">
      <c r="A432" s="229"/>
      <c r="B432" s="229"/>
      <c r="C432" s="229"/>
      <c r="D432" s="229"/>
      <c r="E432" s="229"/>
      <c r="F432" s="229"/>
      <c r="G432" s="229"/>
      <c r="H432" s="229"/>
      <c r="I432" s="229"/>
      <c r="J432" s="229"/>
      <c r="K432" s="229"/>
      <c r="L432" s="229"/>
      <c r="M432" s="229"/>
      <c r="N432" s="229"/>
      <c r="O432" s="229"/>
      <c r="P432" s="229"/>
      <c r="Q432" s="229"/>
      <c r="R432" s="229"/>
      <c r="S432" s="229"/>
      <c r="T432" s="229"/>
      <c r="U432" s="229"/>
      <c r="V432" s="229"/>
      <c r="W432" s="229"/>
      <c r="X432" s="229"/>
      <c r="Y432" s="229"/>
      <c r="Z432" s="229"/>
    </row>
    <row r="433" spans="1:26" ht="15" customHeight="1">
      <c r="A433" s="229"/>
      <c r="B433" s="229"/>
      <c r="C433" s="229"/>
      <c r="D433" s="229"/>
      <c r="E433" s="229"/>
      <c r="F433" s="229"/>
      <c r="G433" s="229"/>
      <c r="H433" s="229"/>
      <c r="I433" s="229"/>
      <c r="J433" s="229"/>
      <c r="K433" s="229"/>
      <c r="L433" s="229"/>
      <c r="M433" s="229"/>
      <c r="N433" s="229"/>
      <c r="O433" s="229"/>
      <c r="P433" s="229"/>
      <c r="Q433" s="229"/>
      <c r="R433" s="229"/>
      <c r="S433" s="229"/>
      <c r="T433" s="229"/>
      <c r="U433" s="229"/>
      <c r="V433" s="229"/>
      <c r="W433" s="229"/>
      <c r="X433" s="229"/>
      <c r="Y433" s="229"/>
      <c r="Z433" s="229"/>
    </row>
    <row r="434" spans="1:26" ht="15" customHeight="1">
      <c r="A434" s="229"/>
      <c r="B434" s="229"/>
      <c r="C434" s="229"/>
      <c r="D434" s="229"/>
      <c r="E434" s="229"/>
      <c r="F434" s="229"/>
      <c r="G434" s="229"/>
      <c r="H434" s="229"/>
      <c r="I434" s="229"/>
      <c r="J434" s="229"/>
      <c r="K434" s="229"/>
      <c r="L434" s="229"/>
      <c r="M434" s="229"/>
      <c r="N434" s="229"/>
      <c r="O434" s="229"/>
      <c r="P434" s="229"/>
      <c r="Q434" s="229"/>
      <c r="R434" s="229"/>
      <c r="S434" s="229"/>
      <c r="T434" s="229"/>
      <c r="U434" s="229"/>
      <c r="V434" s="229"/>
      <c r="W434" s="229"/>
      <c r="X434" s="229"/>
      <c r="Y434" s="229"/>
      <c r="Z434" s="229"/>
    </row>
    <row r="435" spans="1:26" ht="15" customHeight="1">
      <c r="A435" s="229"/>
      <c r="B435" s="229"/>
      <c r="C435" s="229"/>
      <c r="D435" s="229"/>
      <c r="E435" s="229"/>
      <c r="F435" s="229"/>
      <c r="G435" s="229"/>
      <c r="H435" s="229"/>
      <c r="I435" s="229"/>
      <c r="J435" s="229"/>
      <c r="K435" s="229"/>
      <c r="L435" s="229"/>
      <c r="M435" s="229"/>
      <c r="N435" s="229"/>
      <c r="O435" s="229"/>
      <c r="P435" s="229"/>
      <c r="Q435" s="229"/>
      <c r="R435" s="229"/>
      <c r="S435" s="229"/>
      <c r="T435" s="229"/>
      <c r="U435" s="229"/>
      <c r="V435" s="229"/>
      <c r="W435" s="229"/>
      <c r="X435" s="229"/>
      <c r="Y435" s="229"/>
      <c r="Z435" s="229"/>
    </row>
    <row r="436" spans="1:26" ht="15" customHeight="1">
      <c r="A436" s="229"/>
      <c r="B436" s="229"/>
      <c r="C436" s="229"/>
      <c r="D436" s="229"/>
      <c r="E436" s="229"/>
      <c r="F436" s="229"/>
      <c r="G436" s="229"/>
      <c r="H436" s="229"/>
      <c r="I436" s="229"/>
      <c r="J436" s="229"/>
      <c r="K436" s="229"/>
      <c r="L436" s="229"/>
      <c r="M436" s="229"/>
      <c r="N436" s="229"/>
      <c r="O436" s="229"/>
      <c r="P436" s="229"/>
      <c r="Q436" s="229"/>
      <c r="R436" s="229"/>
      <c r="S436" s="229"/>
      <c r="T436" s="229"/>
      <c r="U436" s="229"/>
      <c r="V436" s="229"/>
      <c r="W436" s="229"/>
      <c r="X436" s="229"/>
      <c r="Y436" s="229"/>
      <c r="Z436" s="229"/>
    </row>
    <row r="437" spans="1:26" ht="15" customHeight="1">
      <c r="A437" s="229"/>
      <c r="B437" s="229"/>
      <c r="C437" s="229"/>
      <c r="D437" s="229"/>
      <c r="E437" s="229"/>
      <c r="F437" s="229"/>
      <c r="G437" s="229"/>
      <c r="H437" s="229"/>
      <c r="I437" s="229"/>
      <c r="J437" s="229"/>
      <c r="K437" s="229"/>
      <c r="L437" s="229"/>
      <c r="M437" s="229"/>
      <c r="N437" s="229"/>
      <c r="O437" s="229"/>
      <c r="P437" s="229"/>
      <c r="Q437" s="229"/>
      <c r="R437" s="229"/>
      <c r="S437" s="229"/>
      <c r="T437" s="229"/>
      <c r="U437" s="229"/>
      <c r="V437" s="229"/>
      <c r="W437" s="229"/>
      <c r="X437" s="229"/>
      <c r="Y437" s="229"/>
      <c r="Z437" s="229"/>
    </row>
    <row r="438" spans="1:26" ht="15" customHeight="1">
      <c r="A438" s="229"/>
      <c r="B438" s="229"/>
      <c r="C438" s="229"/>
      <c r="D438" s="229"/>
      <c r="E438" s="229"/>
      <c r="F438" s="229"/>
      <c r="G438" s="229"/>
      <c r="H438" s="229"/>
      <c r="I438" s="229"/>
      <c r="J438" s="229"/>
      <c r="K438" s="229"/>
      <c r="L438" s="229"/>
      <c r="M438" s="229"/>
      <c r="N438" s="229"/>
      <c r="O438" s="229"/>
      <c r="P438" s="229"/>
      <c r="Q438" s="229"/>
      <c r="R438" s="229"/>
      <c r="S438" s="229"/>
      <c r="T438" s="229"/>
      <c r="U438" s="229"/>
      <c r="V438" s="229"/>
      <c r="W438" s="229"/>
      <c r="X438" s="229"/>
      <c r="Y438" s="229"/>
      <c r="Z438" s="229"/>
    </row>
    <row r="439" spans="1:26" ht="15" customHeight="1">
      <c r="A439" s="229"/>
      <c r="B439" s="229"/>
      <c r="C439" s="229"/>
      <c r="D439" s="229"/>
      <c r="E439" s="229"/>
      <c r="F439" s="229"/>
      <c r="G439" s="229"/>
      <c r="H439" s="229"/>
      <c r="I439" s="229"/>
      <c r="J439" s="229"/>
      <c r="K439" s="229"/>
      <c r="L439" s="229"/>
      <c r="M439" s="229"/>
      <c r="N439" s="229"/>
      <c r="O439" s="229"/>
      <c r="P439" s="229"/>
      <c r="Q439" s="229"/>
      <c r="R439" s="229"/>
      <c r="S439" s="229"/>
      <c r="T439" s="229"/>
      <c r="U439" s="229"/>
      <c r="V439" s="229"/>
      <c r="W439" s="229"/>
      <c r="X439" s="229"/>
      <c r="Y439" s="229"/>
      <c r="Z439" s="229"/>
    </row>
    <row r="440" spans="1:26" ht="15" customHeight="1">
      <c r="A440" s="229"/>
      <c r="B440" s="229"/>
      <c r="C440" s="229"/>
      <c r="D440" s="229"/>
      <c r="E440" s="229"/>
      <c r="F440" s="229"/>
      <c r="G440" s="229"/>
      <c r="H440" s="229"/>
      <c r="I440" s="229"/>
      <c r="J440" s="229"/>
      <c r="K440" s="229"/>
      <c r="L440" s="229"/>
      <c r="M440" s="229"/>
      <c r="N440" s="229"/>
      <c r="O440" s="229"/>
      <c r="P440" s="229"/>
      <c r="Q440" s="229"/>
      <c r="R440" s="229"/>
      <c r="S440" s="229"/>
      <c r="T440" s="229"/>
      <c r="U440" s="229"/>
      <c r="V440" s="229"/>
      <c r="W440" s="229"/>
      <c r="X440" s="229"/>
      <c r="Y440" s="229"/>
      <c r="Z440" s="229"/>
    </row>
    <row r="441" spans="1:26" ht="15" customHeight="1">
      <c r="A441" s="229"/>
      <c r="B441" s="229"/>
      <c r="C441" s="229"/>
      <c r="D441" s="229"/>
      <c r="E441" s="229"/>
      <c r="F441" s="229"/>
      <c r="G441" s="229"/>
      <c r="H441" s="229"/>
      <c r="I441" s="229"/>
      <c r="J441" s="229"/>
      <c r="K441" s="229"/>
      <c r="L441" s="229"/>
      <c r="M441" s="229"/>
      <c r="N441" s="229"/>
      <c r="O441" s="229"/>
      <c r="P441" s="229"/>
      <c r="Q441" s="229"/>
      <c r="R441" s="229"/>
      <c r="S441" s="229"/>
      <c r="T441" s="229"/>
      <c r="U441" s="229"/>
      <c r="V441" s="229"/>
      <c r="W441" s="229"/>
      <c r="X441" s="229"/>
      <c r="Y441" s="229"/>
      <c r="Z441" s="229"/>
    </row>
    <row r="442" spans="1:26" ht="15" customHeight="1">
      <c r="A442" s="229"/>
      <c r="B442" s="229"/>
      <c r="C442" s="229"/>
      <c r="D442" s="229"/>
      <c r="E442" s="229"/>
      <c r="F442" s="229"/>
      <c r="G442" s="229"/>
      <c r="H442" s="229"/>
      <c r="I442" s="229"/>
      <c r="J442" s="229"/>
      <c r="K442" s="229"/>
      <c r="L442" s="229"/>
      <c r="M442" s="229"/>
      <c r="N442" s="229"/>
      <c r="O442" s="229"/>
      <c r="P442" s="229"/>
      <c r="Q442" s="229"/>
      <c r="R442" s="229"/>
      <c r="S442" s="229"/>
      <c r="T442" s="229"/>
      <c r="U442" s="229"/>
      <c r="V442" s="229"/>
      <c r="W442" s="229"/>
      <c r="X442" s="229"/>
      <c r="Y442" s="229"/>
      <c r="Z442" s="229"/>
    </row>
    <row r="443" spans="1:26" ht="15" customHeight="1">
      <c r="A443" s="229"/>
      <c r="B443" s="229"/>
      <c r="C443" s="229"/>
      <c r="D443" s="229"/>
      <c r="E443" s="229"/>
      <c r="F443" s="229"/>
      <c r="G443" s="229"/>
      <c r="H443" s="229"/>
      <c r="I443" s="229"/>
      <c r="J443" s="229"/>
      <c r="K443" s="229"/>
      <c r="L443" s="229"/>
      <c r="M443" s="229"/>
      <c r="N443" s="229"/>
      <c r="O443" s="229"/>
      <c r="P443" s="229"/>
      <c r="Q443" s="229"/>
      <c r="R443" s="229"/>
      <c r="S443" s="229"/>
      <c r="T443" s="229"/>
      <c r="U443" s="229"/>
      <c r="V443" s="229"/>
      <c r="W443" s="229"/>
      <c r="X443" s="229"/>
      <c r="Y443" s="229"/>
      <c r="Z443" s="229"/>
    </row>
    <row r="444" spans="1:26" ht="15" customHeight="1">
      <c r="A444" s="229"/>
      <c r="B444" s="229"/>
      <c r="C444" s="229"/>
      <c r="D444" s="229"/>
      <c r="E444" s="229"/>
      <c r="F444" s="229"/>
      <c r="G444" s="229"/>
      <c r="H444" s="229"/>
      <c r="I444" s="229"/>
      <c r="J444" s="229"/>
      <c r="K444" s="229"/>
      <c r="L444" s="229"/>
      <c r="M444" s="229"/>
      <c r="N444" s="229"/>
      <c r="O444" s="229"/>
      <c r="P444" s="229"/>
      <c r="Q444" s="229"/>
      <c r="R444" s="229"/>
      <c r="S444" s="229"/>
      <c r="T444" s="229"/>
      <c r="U444" s="229"/>
      <c r="V444" s="229"/>
      <c r="W444" s="229"/>
      <c r="X444" s="229"/>
      <c r="Y444" s="229"/>
      <c r="Z444" s="229"/>
    </row>
    <row r="445" spans="1:26" ht="15" customHeight="1">
      <c r="A445" s="229"/>
      <c r="B445" s="229"/>
      <c r="C445" s="229"/>
      <c r="D445" s="229"/>
      <c r="E445" s="229"/>
      <c r="F445" s="229"/>
      <c r="G445" s="229"/>
      <c r="H445" s="229"/>
      <c r="I445" s="229"/>
      <c r="J445" s="229"/>
      <c r="K445" s="229"/>
      <c r="L445" s="229"/>
      <c r="M445" s="229"/>
      <c r="N445" s="229"/>
      <c r="O445" s="229"/>
      <c r="P445" s="229"/>
      <c r="Q445" s="229"/>
      <c r="R445" s="229"/>
      <c r="S445" s="229"/>
      <c r="T445" s="229"/>
      <c r="U445" s="229"/>
      <c r="V445" s="229"/>
      <c r="W445" s="229"/>
      <c r="X445" s="229"/>
      <c r="Y445" s="229"/>
      <c r="Z445" s="229"/>
    </row>
    <row r="446" spans="1:26" ht="15" customHeight="1">
      <c r="A446" s="229"/>
      <c r="B446" s="229"/>
      <c r="C446" s="229"/>
      <c r="D446" s="229"/>
      <c r="E446" s="229"/>
      <c r="F446" s="229"/>
      <c r="G446" s="229"/>
      <c r="H446" s="229"/>
      <c r="I446" s="229"/>
      <c r="J446" s="229"/>
      <c r="K446" s="229"/>
      <c r="L446" s="229"/>
      <c r="M446" s="229"/>
      <c r="N446" s="229"/>
      <c r="O446" s="229"/>
      <c r="P446" s="229"/>
      <c r="Q446" s="229"/>
      <c r="R446" s="229"/>
      <c r="S446" s="229"/>
      <c r="T446" s="229"/>
      <c r="U446" s="229"/>
      <c r="V446" s="229"/>
      <c r="W446" s="229"/>
      <c r="X446" s="229"/>
      <c r="Y446" s="229"/>
      <c r="Z446" s="229"/>
    </row>
    <row r="447" spans="1:26" ht="15" customHeight="1">
      <c r="A447" s="229"/>
      <c r="B447" s="229"/>
      <c r="C447" s="229"/>
      <c r="D447" s="229"/>
      <c r="E447" s="229"/>
      <c r="F447" s="229"/>
      <c r="G447" s="229"/>
      <c r="H447" s="229"/>
      <c r="I447" s="229"/>
      <c r="J447" s="229"/>
      <c r="K447" s="229"/>
      <c r="L447" s="229"/>
      <c r="M447" s="229"/>
      <c r="N447" s="229"/>
      <c r="O447" s="229"/>
      <c r="P447" s="229"/>
      <c r="Q447" s="229"/>
      <c r="R447" s="229"/>
      <c r="S447" s="229"/>
      <c r="T447" s="229"/>
      <c r="U447" s="229"/>
      <c r="V447" s="229"/>
      <c r="W447" s="229"/>
      <c r="X447" s="229"/>
      <c r="Y447" s="229"/>
      <c r="Z447" s="229"/>
    </row>
    <row r="448" spans="1:26" ht="15" customHeight="1">
      <c r="A448" s="229"/>
      <c r="B448" s="229"/>
      <c r="C448" s="229"/>
      <c r="D448" s="229"/>
      <c r="E448" s="229"/>
      <c r="F448" s="229"/>
      <c r="G448" s="229"/>
      <c r="H448" s="229"/>
      <c r="I448" s="229"/>
      <c r="J448" s="229"/>
      <c r="K448" s="229"/>
      <c r="L448" s="229"/>
      <c r="M448" s="229"/>
      <c r="N448" s="229"/>
      <c r="O448" s="229"/>
      <c r="P448" s="229"/>
      <c r="Q448" s="229"/>
      <c r="R448" s="229"/>
      <c r="S448" s="229"/>
      <c r="T448" s="229"/>
      <c r="U448" s="229"/>
      <c r="V448" s="229"/>
      <c r="W448" s="229"/>
      <c r="X448" s="229"/>
      <c r="Y448" s="229"/>
      <c r="Z448" s="229"/>
    </row>
    <row r="449" spans="1:26" ht="15" customHeight="1">
      <c r="A449" s="229"/>
      <c r="B449" s="229"/>
      <c r="C449" s="229"/>
      <c r="D449" s="229"/>
      <c r="E449" s="229"/>
      <c r="F449" s="229"/>
      <c r="G449" s="229"/>
      <c r="H449" s="229"/>
      <c r="I449" s="229"/>
      <c r="J449" s="229"/>
      <c r="K449" s="229"/>
      <c r="L449" s="229"/>
      <c r="M449" s="229"/>
      <c r="N449" s="229"/>
      <c r="O449" s="229"/>
      <c r="P449" s="229"/>
      <c r="Q449" s="229"/>
      <c r="R449" s="229"/>
      <c r="S449" s="229"/>
      <c r="T449" s="229"/>
      <c r="U449" s="229"/>
      <c r="V449" s="229"/>
      <c r="W449" s="229"/>
      <c r="X449" s="229"/>
      <c r="Y449" s="229"/>
      <c r="Z449" s="229"/>
    </row>
    <row r="450" spans="1:26" ht="15" customHeight="1">
      <c r="A450" s="229"/>
      <c r="B450" s="229"/>
      <c r="C450" s="229"/>
      <c r="D450" s="229"/>
      <c r="E450" s="229"/>
      <c r="F450" s="229"/>
      <c r="G450" s="229"/>
      <c r="H450" s="229"/>
      <c r="I450" s="229"/>
      <c r="J450" s="229"/>
      <c r="K450" s="229"/>
      <c r="L450" s="229"/>
      <c r="M450" s="229"/>
      <c r="N450" s="229"/>
      <c r="O450" s="229"/>
      <c r="P450" s="229"/>
      <c r="Q450" s="229"/>
      <c r="R450" s="229"/>
      <c r="S450" s="229"/>
      <c r="T450" s="229"/>
      <c r="U450" s="229"/>
      <c r="V450" s="229"/>
      <c r="W450" s="229"/>
      <c r="X450" s="229"/>
      <c r="Y450" s="229"/>
      <c r="Z450" s="229"/>
    </row>
    <row r="451" spans="1:26" ht="15" customHeight="1">
      <c r="A451" s="229"/>
      <c r="B451" s="229"/>
      <c r="C451" s="229"/>
      <c r="D451" s="229"/>
      <c r="E451" s="229"/>
      <c r="F451" s="229"/>
      <c r="G451" s="229"/>
      <c r="H451" s="229"/>
      <c r="I451" s="229"/>
      <c r="J451" s="229"/>
      <c r="K451" s="229"/>
      <c r="L451" s="229"/>
      <c r="M451" s="229"/>
      <c r="N451" s="229"/>
      <c r="O451" s="229"/>
      <c r="P451" s="229"/>
      <c r="Q451" s="229"/>
      <c r="R451" s="229"/>
      <c r="S451" s="229"/>
      <c r="T451" s="229"/>
      <c r="U451" s="229"/>
      <c r="V451" s="229"/>
      <c r="W451" s="229"/>
      <c r="X451" s="229"/>
      <c r="Y451" s="229"/>
      <c r="Z451" s="229"/>
    </row>
    <row r="452" spans="1:26" ht="15" customHeight="1">
      <c r="A452" s="229"/>
      <c r="B452" s="229"/>
      <c r="C452" s="229"/>
      <c r="D452" s="229"/>
      <c r="E452" s="229"/>
      <c r="F452" s="229"/>
      <c r="G452" s="229"/>
      <c r="H452" s="229"/>
      <c r="I452" s="229"/>
      <c r="J452" s="229"/>
      <c r="K452" s="229"/>
      <c r="L452" s="229"/>
      <c r="M452" s="229"/>
      <c r="N452" s="229"/>
      <c r="O452" s="229"/>
      <c r="P452" s="229"/>
      <c r="Q452" s="229"/>
      <c r="R452" s="229"/>
      <c r="S452" s="229"/>
      <c r="T452" s="229"/>
      <c r="U452" s="229"/>
      <c r="V452" s="229"/>
      <c r="W452" s="229"/>
      <c r="X452" s="229"/>
      <c r="Y452" s="229"/>
      <c r="Z452" s="229"/>
    </row>
    <row r="453" spans="1:26" ht="15" customHeight="1">
      <c r="A453" s="229"/>
      <c r="B453" s="229"/>
      <c r="C453" s="229"/>
      <c r="D453" s="229"/>
      <c r="E453" s="229"/>
      <c r="F453" s="229"/>
      <c r="G453" s="229"/>
      <c r="H453" s="229"/>
      <c r="I453" s="229"/>
      <c r="J453" s="229"/>
      <c r="K453" s="229"/>
      <c r="L453" s="229"/>
      <c r="M453" s="229"/>
      <c r="N453" s="229"/>
      <c r="O453" s="229"/>
      <c r="P453" s="229"/>
      <c r="Q453" s="229"/>
      <c r="R453" s="229"/>
      <c r="S453" s="229"/>
      <c r="T453" s="229"/>
      <c r="U453" s="229"/>
      <c r="V453" s="229"/>
      <c r="W453" s="229"/>
      <c r="X453" s="229"/>
      <c r="Y453" s="229"/>
      <c r="Z453" s="229"/>
    </row>
    <row r="454" spans="1:26" ht="15" customHeight="1">
      <c r="A454" s="229"/>
      <c r="B454" s="229"/>
      <c r="C454" s="229"/>
      <c r="D454" s="229"/>
      <c r="E454" s="229"/>
      <c r="F454" s="229"/>
      <c r="G454" s="229"/>
      <c r="H454" s="229"/>
      <c r="I454" s="229"/>
      <c r="J454" s="229"/>
      <c r="K454" s="229"/>
      <c r="L454" s="229"/>
      <c r="M454" s="229"/>
      <c r="N454" s="229"/>
      <c r="O454" s="229"/>
      <c r="P454" s="229"/>
      <c r="Q454" s="229"/>
      <c r="R454" s="229"/>
      <c r="S454" s="229"/>
      <c r="T454" s="229"/>
      <c r="U454" s="229"/>
      <c r="V454" s="229"/>
      <c r="W454" s="229"/>
      <c r="X454" s="229"/>
      <c r="Y454" s="229"/>
      <c r="Z454" s="229"/>
    </row>
    <row r="455" spans="1:26" ht="15" customHeight="1">
      <c r="A455" s="229"/>
      <c r="B455" s="229"/>
      <c r="C455" s="229"/>
      <c r="D455" s="229"/>
      <c r="E455" s="229"/>
      <c r="F455" s="229"/>
      <c r="G455" s="229"/>
      <c r="H455" s="229"/>
      <c r="I455" s="229"/>
      <c r="J455" s="229"/>
      <c r="K455" s="229"/>
      <c r="L455" s="229"/>
      <c r="M455" s="229"/>
      <c r="N455" s="229"/>
      <c r="O455" s="229"/>
      <c r="P455" s="229"/>
      <c r="Q455" s="229"/>
      <c r="R455" s="229"/>
      <c r="S455" s="229"/>
      <c r="T455" s="229"/>
      <c r="U455" s="229"/>
      <c r="V455" s="229"/>
      <c r="W455" s="229"/>
      <c r="X455" s="229"/>
      <c r="Y455" s="229"/>
      <c r="Z455" s="229"/>
    </row>
    <row r="456" spans="1:26" ht="15" customHeight="1">
      <c r="A456" s="229"/>
      <c r="B456" s="229"/>
      <c r="C456" s="229"/>
      <c r="D456" s="229"/>
      <c r="E456" s="229"/>
      <c r="F456" s="229"/>
      <c r="G456" s="229"/>
      <c r="H456" s="229"/>
      <c r="I456" s="229"/>
      <c r="J456" s="229"/>
      <c r="K456" s="229"/>
      <c r="L456" s="229"/>
      <c r="M456" s="229"/>
      <c r="N456" s="229"/>
      <c r="O456" s="229"/>
      <c r="P456" s="229"/>
      <c r="Q456" s="229"/>
      <c r="R456" s="229"/>
      <c r="S456" s="229"/>
      <c r="T456" s="229"/>
      <c r="U456" s="229"/>
      <c r="V456" s="229"/>
      <c r="W456" s="229"/>
      <c r="X456" s="229"/>
      <c r="Y456" s="229"/>
      <c r="Z456" s="229"/>
    </row>
    <row r="457" spans="1:26" ht="15" customHeight="1">
      <c r="A457" s="229"/>
      <c r="B457" s="229"/>
      <c r="C457" s="229"/>
      <c r="D457" s="229"/>
      <c r="E457" s="229"/>
      <c r="F457" s="229"/>
      <c r="G457" s="229"/>
      <c r="H457" s="229"/>
      <c r="I457" s="229"/>
      <c r="J457" s="229"/>
      <c r="K457" s="229"/>
      <c r="L457" s="229"/>
      <c r="M457" s="229"/>
      <c r="N457" s="229"/>
      <c r="O457" s="229"/>
      <c r="P457" s="229"/>
      <c r="Q457" s="229"/>
      <c r="R457" s="229"/>
      <c r="S457" s="229"/>
      <c r="T457" s="229"/>
      <c r="U457" s="229"/>
      <c r="V457" s="229"/>
      <c r="W457" s="229"/>
      <c r="X457" s="229"/>
      <c r="Y457" s="229"/>
      <c r="Z457" s="229"/>
    </row>
    <row r="458" spans="1:26" ht="15" customHeight="1">
      <c r="A458" s="229"/>
      <c r="B458" s="229"/>
      <c r="C458" s="229"/>
      <c r="D458" s="229"/>
      <c r="E458" s="229"/>
      <c r="F458" s="229"/>
      <c r="G458" s="229"/>
      <c r="H458" s="229"/>
      <c r="I458" s="229"/>
      <c r="J458" s="229"/>
      <c r="K458" s="229"/>
      <c r="L458" s="229"/>
      <c r="M458" s="229"/>
      <c r="N458" s="229"/>
      <c r="O458" s="229"/>
      <c r="P458" s="229"/>
      <c r="Q458" s="229"/>
      <c r="R458" s="229"/>
      <c r="S458" s="229"/>
      <c r="T458" s="229"/>
      <c r="U458" s="229"/>
      <c r="V458" s="229"/>
      <c r="W458" s="229"/>
      <c r="X458" s="229"/>
      <c r="Y458" s="229"/>
      <c r="Z458" s="229"/>
    </row>
    <row r="459" spans="1:26" ht="15" customHeight="1">
      <c r="A459" s="229"/>
      <c r="B459" s="229"/>
      <c r="C459" s="229"/>
      <c r="D459" s="229"/>
      <c r="E459" s="229"/>
      <c r="F459" s="229"/>
      <c r="G459" s="229"/>
      <c r="H459" s="229"/>
      <c r="I459" s="229"/>
      <c r="J459" s="229"/>
      <c r="K459" s="229"/>
      <c r="L459" s="229"/>
      <c r="M459" s="229"/>
      <c r="N459" s="229"/>
      <c r="O459" s="229"/>
      <c r="P459" s="229"/>
      <c r="Q459" s="229"/>
      <c r="R459" s="229"/>
      <c r="S459" s="229"/>
      <c r="T459" s="229"/>
      <c r="U459" s="229"/>
      <c r="V459" s="229"/>
      <c r="W459" s="229"/>
      <c r="X459" s="229"/>
      <c r="Y459" s="229"/>
      <c r="Z459" s="229"/>
    </row>
    <row r="460" spans="1:26" ht="15" customHeight="1">
      <c r="A460" s="229"/>
      <c r="B460" s="229"/>
      <c r="C460" s="229"/>
      <c r="D460" s="229"/>
      <c r="E460" s="229"/>
      <c r="F460" s="229"/>
      <c r="G460" s="229"/>
      <c r="H460" s="229"/>
      <c r="I460" s="229"/>
      <c r="J460" s="229"/>
      <c r="K460" s="229"/>
      <c r="L460" s="229"/>
      <c r="M460" s="229"/>
      <c r="N460" s="229"/>
      <c r="O460" s="229"/>
      <c r="P460" s="229"/>
      <c r="Q460" s="229"/>
      <c r="R460" s="229"/>
      <c r="S460" s="229"/>
      <c r="T460" s="229"/>
      <c r="U460" s="229"/>
      <c r="V460" s="229"/>
      <c r="W460" s="229"/>
      <c r="X460" s="229"/>
      <c r="Y460" s="229"/>
      <c r="Z460" s="229"/>
    </row>
    <row r="461" spans="1:26" ht="15" customHeight="1">
      <c r="A461" s="229"/>
      <c r="B461" s="229"/>
      <c r="C461" s="229"/>
      <c r="D461" s="229"/>
      <c r="E461" s="229"/>
      <c r="F461" s="229"/>
      <c r="G461" s="229"/>
      <c r="H461" s="229"/>
      <c r="I461" s="229"/>
      <c r="J461" s="229"/>
      <c r="K461" s="229"/>
      <c r="L461" s="229"/>
      <c r="M461" s="229"/>
      <c r="N461" s="229"/>
      <c r="O461" s="229"/>
      <c r="P461" s="229"/>
      <c r="Q461" s="229"/>
      <c r="R461" s="229"/>
      <c r="S461" s="229"/>
      <c r="T461" s="229"/>
      <c r="U461" s="229"/>
      <c r="V461" s="229"/>
      <c r="W461" s="229"/>
      <c r="X461" s="229"/>
      <c r="Y461" s="229"/>
      <c r="Z461" s="229"/>
    </row>
    <row r="462" spans="1:26" ht="15" customHeight="1">
      <c r="A462" s="229"/>
      <c r="B462" s="229"/>
      <c r="C462" s="229"/>
      <c r="D462" s="229"/>
      <c r="E462" s="229"/>
      <c r="F462" s="229"/>
      <c r="G462" s="229"/>
      <c r="H462" s="229"/>
      <c r="I462" s="229"/>
      <c r="J462" s="229"/>
      <c r="K462" s="229"/>
      <c r="L462" s="229"/>
      <c r="M462" s="229"/>
      <c r="N462" s="229"/>
      <c r="O462" s="229"/>
      <c r="P462" s="229"/>
      <c r="Q462" s="229"/>
      <c r="R462" s="229"/>
      <c r="S462" s="229"/>
      <c r="T462" s="229"/>
      <c r="U462" s="229"/>
      <c r="V462" s="229"/>
      <c r="W462" s="229"/>
      <c r="X462" s="229"/>
      <c r="Y462" s="229"/>
      <c r="Z462" s="229"/>
    </row>
    <row r="463" spans="1:26" ht="15" customHeight="1">
      <c r="A463" s="229"/>
      <c r="B463" s="229"/>
      <c r="C463" s="229"/>
      <c r="D463" s="229"/>
      <c r="E463" s="229"/>
      <c r="F463" s="229"/>
      <c r="G463" s="229"/>
      <c r="H463" s="229"/>
      <c r="I463" s="229"/>
      <c r="J463" s="229"/>
      <c r="K463" s="229"/>
      <c r="L463" s="229"/>
      <c r="M463" s="229"/>
      <c r="N463" s="229"/>
      <c r="O463" s="229"/>
      <c r="P463" s="229"/>
      <c r="Q463" s="229"/>
      <c r="R463" s="229"/>
      <c r="S463" s="229"/>
      <c r="T463" s="229"/>
      <c r="U463" s="229"/>
      <c r="V463" s="229"/>
      <c r="W463" s="229"/>
      <c r="X463" s="229"/>
      <c r="Y463" s="229"/>
      <c r="Z463" s="229"/>
    </row>
    <row r="464" spans="1:26" ht="15" customHeight="1">
      <c r="A464" s="229"/>
      <c r="B464" s="229"/>
      <c r="C464" s="229"/>
      <c r="D464" s="229"/>
      <c r="E464" s="229"/>
      <c r="F464" s="229"/>
      <c r="G464" s="229"/>
      <c r="H464" s="229"/>
      <c r="I464" s="229"/>
      <c r="J464" s="229"/>
      <c r="K464" s="229"/>
      <c r="L464" s="229"/>
      <c r="M464" s="229"/>
      <c r="N464" s="229"/>
      <c r="O464" s="229"/>
      <c r="P464" s="229"/>
      <c r="Q464" s="229"/>
      <c r="R464" s="229"/>
      <c r="S464" s="229"/>
      <c r="T464" s="229"/>
      <c r="U464" s="229"/>
      <c r="V464" s="229"/>
      <c r="W464" s="229"/>
      <c r="X464" s="229"/>
      <c r="Y464" s="229"/>
      <c r="Z464" s="229"/>
    </row>
    <row r="465" spans="1:26" ht="15" customHeight="1">
      <c r="A465" s="229"/>
      <c r="B465" s="229"/>
      <c r="C465" s="229"/>
      <c r="D465" s="229"/>
      <c r="E465" s="229"/>
      <c r="F465" s="229"/>
      <c r="G465" s="229"/>
      <c r="H465" s="229"/>
      <c r="I465" s="229"/>
      <c r="J465" s="229"/>
      <c r="K465" s="229"/>
      <c r="L465" s="229"/>
      <c r="M465" s="229"/>
      <c r="N465" s="229"/>
      <c r="O465" s="229"/>
      <c r="P465" s="229"/>
      <c r="Q465" s="229"/>
      <c r="R465" s="229"/>
      <c r="S465" s="229"/>
      <c r="T465" s="229"/>
      <c r="U465" s="229"/>
      <c r="V465" s="229"/>
      <c r="W465" s="229"/>
      <c r="X465" s="229"/>
      <c r="Y465" s="229"/>
      <c r="Z465" s="229"/>
    </row>
    <row r="466" spans="1:26" ht="15" customHeight="1">
      <c r="A466" s="229"/>
      <c r="B466" s="229"/>
      <c r="C466" s="229"/>
      <c r="D466" s="229"/>
      <c r="E466" s="229"/>
      <c r="F466" s="229"/>
      <c r="G466" s="229"/>
      <c r="H466" s="229"/>
      <c r="I466" s="229"/>
      <c r="J466" s="229"/>
      <c r="K466" s="229"/>
      <c r="L466" s="229"/>
      <c r="M466" s="229"/>
      <c r="N466" s="229"/>
      <c r="O466" s="229"/>
      <c r="P466" s="229"/>
      <c r="Q466" s="229"/>
      <c r="R466" s="229"/>
      <c r="S466" s="229"/>
      <c r="T466" s="229"/>
      <c r="U466" s="229"/>
      <c r="V466" s="229"/>
      <c r="W466" s="229"/>
      <c r="X466" s="229"/>
      <c r="Y466" s="229"/>
      <c r="Z466" s="229"/>
    </row>
    <row r="467" spans="1:26" ht="15" customHeight="1">
      <c r="A467" s="229"/>
      <c r="B467" s="229"/>
      <c r="C467" s="229"/>
      <c r="D467" s="229"/>
      <c r="E467" s="229"/>
      <c r="F467" s="229"/>
      <c r="G467" s="229"/>
      <c r="H467" s="229"/>
      <c r="I467" s="229"/>
      <c r="J467" s="229"/>
      <c r="K467" s="229"/>
      <c r="L467" s="229"/>
      <c r="M467" s="229"/>
      <c r="N467" s="229"/>
      <c r="O467" s="229"/>
      <c r="P467" s="229"/>
      <c r="Q467" s="229"/>
      <c r="R467" s="229"/>
      <c r="S467" s="229"/>
      <c r="T467" s="229"/>
      <c r="U467" s="229"/>
      <c r="V467" s="229"/>
      <c r="W467" s="229"/>
      <c r="X467" s="229"/>
      <c r="Y467" s="229"/>
      <c r="Z467" s="229"/>
    </row>
    <row r="468" spans="1:26" ht="15" customHeight="1">
      <c r="A468" s="229"/>
      <c r="B468" s="229"/>
      <c r="C468" s="229"/>
      <c r="D468" s="229"/>
      <c r="E468" s="229"/>
      <c r="F468" s="229"/>
      <c r="G468" s="229"/>
      <c r="H468" s="229"/>
      <c r="I468" s="229"/>
      <c r="J468" s="229"/>
      <c r="K468" s="229"/>
      <c r="L468" s="229"/>
      <c r="M468" s="229"/>
      <c r="N468" s="229"/>
      <c r="O468" s="229"/>
      <c r="P468" s="229"/>
      <c r="Q468" s="229"/>
      <c r="R468" s="229"/>
      <c r="S468" s="229"/>
      <c r="T468" s="229"/>
      <c r="U468" s="229"/>
      <c r="V468" s="229"/>
      <c r="W468" s="229"/>
      <c r="X468" s="229"/>
      <c r="Y468" s="229"/>
      <c r="Z468" s="229"/>
    </row>
    <row r="469" spans="1:26" ht="15" customHeight="1">
      <c r="A469" s="229"/>
      <c r="B469" s="229"/>
      <c r="C469" s="229"/>
      <c r="D469" s="229"/>
      <c r="E469" s="229"/>
      <c r="F469" s="229"/>
      <c r="G469" s="229"/>
      <c r="H469" s="229"/>
      <c r="I469" s="229"/>
      <c r="J469" s="229"/>
      <c r="K469" s="229"/>
      <c r="L469" s="229"/>
      <c r="M469" s="229"/>
      <c r="N469" s="229"/>
      <c r="O469" s="229"/>
      <c r="P469" s="229"/>
      <c r="Q469" s="229"/>
      <c r="R469" s="229"/>
      <c r="S469" s="229"/>
      <c r="T469" s="229"/>
      <c r="U469" s="229"/>
      <c r="V469" s="229"/>
      <c r="W469" s="229"/>
      <c r="X469" s="229"/>
      <c r="Y469" s="229"/>
      <c r="Z469" s="229"/>
    </row>
    <row r="470" spans="1:26" ht="15" customHeight="1">
      <c r="A470" s="229"/>
      <c r="B470" s="229"/>
      <c r="C470" s="229"/>
      <c r="D470" s="229"/>
      <c r="E470" s="229"/>
      <c r="F470" s="229"/>
      <c r="G470" s="229"/>
      <c r="H470" s="229"/>
      <c r="I470" s="229"/>
      <c r="J470" s="229"/>
      <c r="K470" s="229"/>
      <c r="L470" s="229"/>
      <c r="M470" s="229"/>
      <c r="N470" s="229"/>
      <c r="O470" s="229"/>
      <c r="P470" s="229"/>
      <c r="Q470" s="229"/>
      <c r="R470" s="229"/>
      <c r="S470" s="229"/>
      <c r="T470" s="229"/>
      <c r="U470" s="229"/>
      <c r="V470" s="229"/>
      <c r="W470" s="229"/>
      <c r="X470" s="229"/>
      <c r="Y470" s="229"/>
      <c r="Z470" s="229"/>
    </row>
    <row r="471" spans="1:26" ht="15" customHeight="1">
      <c r="A471" s="229"/>
      <c r="B471" s="229"/>
      <c r="C471" s="229"/>
      <c r="D471" s="229"/>
      <c r="E471" s="229"/>
      <c r="F471" s="229"/>
      <c r="G471" s="229"/>
      <c r="H471" s="229"/>
      <c r="I471" s="229"/>
      <c r="J471" s="229"/>
      <c r="K471" s="229"/>
      <c r="L471" s="229"/>
      <c r="M471" s="229"/>
      <c r="N471" s="229"/>
      <c r="O471" s="229"/>
      <c r="P471" s="229"/>
      <c r="Q471" s="229"/>
      <c r="R471" s="229"/>
      <c r="S471" s="229"/>
      <c r="T471" s="229"/>
      <c r="U471" s="229"/>
      <c r="V471" s="229"/>
      <c r="W471" s="229"/>
      <c r="X471" s="229"/>
      <c r="Y471" s="229"/>
      <c r="Z471" s="229"/>
    </row>
    <row r="472" spans="1:26" ht="15" customHeight="1">
      <c r="A472" s="229"/>
      <c r="B472" s="229"/>
      <c r="C472" s="229"/>
      <c r="D472" s="229"/>
      <c r="E472" s="229"/>
      <c r="F472" s="229"/>
      <c r="G472" s="229"/>
      <c r="H472" s="229"/>
      <c r="I472" s="229"/>
      <c r="J472" s="229"/>
      <c r="K472" s="229"/>
      <c r="L472" s="229"/>
      <c r="M472" s="229"/>
      <c r="N472" s="229"/>
      <c r="O472" s="229"/>
      <c r="P472" s="229"/>
      <c r="Q472" s="229"/>
      <c r="R472" s="229"/>
      <c r="S472" s="229"/>
      <c r="T472" s="229"/>
      <c r="U472" s="229"/>
      <c r="V472" s="229"/>
      <c r="W472" s="229"/>
      <c r="X472" s="229"/>
      <c r="Y472" s="229"/>
      <c r="Z472" s="229"/>
    </row>
    <row r="473" spans="1:26" ht="15" customHeight="1">
      <c r="A473" s="229"/>
      <c r="B473" s="229"/>
      <c r="C473" s="229"/>
      <c r="D473" s="229"/>
      <c r="E473" s="229"/>
      <c r="F473" s="229"/>
      <c r="G473" s="229"/>
      <c r="H473" s="229"/>
      <c r="I473" s="229"/>
      <c r="J473" s="229"/>
      <c r="K473" s="229"/>
      <c r="L473" s="229"/>
      <c r="M473" s="229"/>
      <c r="N473" s="229"/>
      <c r="O473" s="229"/>
      <c r="P473" s="229"/>
      <c r="Q473" s="229"/>
      <c r="R473" s="229"/>
      <c r="S473" s="229"/>
      <c r="T473" s="229"/>
      <c r="U473" s="229"/>
      <c r="V473" s="229"/>
      <c r="W473" s="229"/>
      <c r="X473" s="229"/>
      <c r="Y473" s="229"/>
      <c r="Z473" s="229"/>
    </row>
    <row r="474" spans="1:26" ht="15" customHeight="1">
      <c r="A474" s="229"/>
      <c r="B474" s="229"/>
      <c r="C474" s="229"/>
      <c r="D474" s="229"/>
      <c r="E474" s="229"/>
      <c r="F474" s="229"/>
      <c r="G474" s="229"/>
      <c r="H474" s="229"/>
      <c r="I474" s="229"/>
      <c r="J474" s="229"/>
      <c r="K474" s="229"/>
      <c r="L474" s="229"/>
      <c r="M474" s="229"/>
      <c r="N474" s="229"/>
      <c r="O474" s="229"/>
      <c r="P474" s="229"/>
      <c r="Q474" s="229"/>
      <c r="R474" s="229"/>
      <c r="S474" s="229"/>
      <c r="T474" s="229"/>
      <c r="U474" s="229"/>
      <c r="V474" s="229"/>
      <c r="W474" s="229"/>
      <c r="X474" s="229"/>
      <c r="Y474" s="229"/>
      <c r="Z474" s="229"/>
    </row>
    <row r="475" spans="1:26" ht="15" customHeight="1">
      <c r="A475" s="229"/>
      <c r="B475" s="229"/>
      <c r="C475" s="229"/>
      <c r="D475" s="229"/>
      <c r="E475" s="229"/>
      <c r="F475" s="229"/>
      <c r="G475" s="229"/>
      <c r="H475" s="229"/>
      <c r="I475" s="229"/>
      <c r="J475" s="229"/>
      <c r="K475" s="229"/>
      <c r="L475" s="229"/>
      <c r="M475" s="229"/>
      <c r="N475" s="229"/>
      <c r="O475" s="229"/>
      <c r="P475" s="229"/>
      <c r="Q475" s="229"/>
      <c r="R475" s="229"/>
      <c r="S475" s="229"/>
      <c r="T475" s="229"/>
      <c r="U475" s="229"/>
      <c r="V475" s="229"/>
      <c r="W475" s="229"/>
      <c r="X475" s="229"/>
      <c r="Y475" s="229"/>
      <c r="Z475" s="229"/>
    </row>
    <row r="476" spans="1:26" ht="15" customHeight="1">
      <c r="A476" s="229"/>
      <c r="B476" s="229"/>
      <c r="C476" s="229"/>
      <c r="D476" s="229"/>
      <c r="E476" s="229"/>
      <c r="F476" s="229"/>
      <c r="G476" s="229"/>
      <c r="H476" s="229"/>
      <c r="I476" s="229"/>
      <c r="J476" s="229"/>
      <c r="K476" s="229"/>
      <c r="L476" s="229"/>
      <c r="M476" s="229"/>
      <c r="N476" s="229"/>
      <c r="O476" s="229"/>
      <c r="P476" s="229"/>
      <c r="Q476" s="229"/>
      <c r="R476" s="229"/>
      <c r="S476" s="229"/>
      <c r="T476" s="229"/>
      <c r="U476" s="229"/>
      <c r="V476" s="229"/>
      <c r="W476" s="229"/>
      <c r="X476" s="229"/>
      <c r="Y476" s="229"/>
      <c r="Z476" s="229"/>
    </row>
    <row r="477" spans="1:26" ht="15" customHeight="1">
      <c r="A477" s="229"/>
      <c r="B477" s="229"/>
      <c r="C477" s="229"/>
      <c r="D477" s="229"/>
      <c r="E477" s="229"/>
      <c r="F477" s="229"/>
      <c r="G477" s="229"/>
      <c r="H477" s="229"/>
      <c r="I477" s="229"/>
      <c r="J477" s="229"/>
      <c r="K477" s="229"/>
      <c r="L477" s="229"/>
      <c r="M477" s="229"/>
      <c r="N477" s="229"/>
      <c r="O477" s="229"/>
      <c r="P477" s="229"/>
      <c r="Q477" s="229"/>
      <c r="R477" s="229"/>
      <c r="S477" s="229"/>
      <c r="T477" s="229"/>
      <c r="U477" s="229"/>
      <c r="V477" s="229"/>
      <c r="W477" s="229"/>
      <c r="X477" s="229"/>
      <c r="Y477" s="229"/>
      <c r="Z477" s="229"/>
    </row>
    <row r="478" spans="1:26" ht="15" customHeight="1">
      <c r="A478" s="229"/>
      <c r="B478" s="229"/>
      <c r="C478" s="229"/>
      <c r="D478" s="229"/>
      <c r="E478" s="229"/>
      <c r="F478" s="229"/>
      <c r="G478" s="229"/>
      <c r="H478" s="229"/>
      <c r="I478" s="229"/>
      <c r="J478" s="229"/>
      <c r="K478" s="229"/>
      <c r="L478" s="229"/>
      <c r="M478" s="229"/>
      <c r="N478" s="229"/>
      <c r="O478" s="229"/>
      <c r="P478" s="229"/>
      <c r="Q478" s="229"/>
      <c r="R478" s="229"/>
      <c r="S478" s="229"/>
      <c r="T478" s="229"/>
      <c r="U478" s="229"/>
      <c r="V478" s="229"/>
      <c r="W478" s="229"/>
      <c r="X478" s="229"/>
      <c r="Y478" s="229"/>
      <c r="Z478" s="229"/>
    </row>
    <row r="479" spans="1:26" ht="15" customHeight="1">
      <c r="A479" s="229"/>
      <c r="B479" s="229"/>
      <c r="C479" s="229"/>
      <c r="D479" s="229"/>
      <c r="E479" s="229"/>
      <c r="F479" s="229"/>
      <c r="G479" s="229"/>
      <c r="H479" s="229"/>
      <c r="I479" s="229"/>
      <c r="J479" s="229"/>
      <c r="K479" s="229"/>
      <c r="L479" s="229"/>
      <c r="M479" s="229"/>
      <c r="N479" s="229"/>
      <c r="O479" s="229"/>
      <c r="P479" s="229"/>
      <c r="Q479" s="229"/>
      <c r="R479" s="229"/>
      <c r="S479" s="229"/>
      <c r="T479" s="229"/>
      <c r="U479" s="229"/>
      <c r="V479" s="229"/>
      <c r="W479" s="229"/>
      <c r="X479" s="229"/>
      <c r="Y479" s="229"/>
      <c r="Z479" s="229"/>
    </row>
    <row r="480" spans="1:26" ht="15" customHeight="1">
      <c r="A480" s="229"/>
      <c r="B480" s="229"/>
      <c r="C480" s="229"/>
      <c r="D480" s="229"/>
      <c r="E480" s="229"/>
      <c r="F480" s="229"/>
      <c r="G480" s="229"/>
      <c r="H480" s="229"/>
      <c r="I480" s="229"/>
      <c r="J480" s="229"/>
      <c r="K480" s="229"/>
      <c r="L480" s="229"/>
      <c r="M480" s="229"/>
      <c r="N480" s="229"/>
      <c r="O480" s="229"/>
      <c r="P480" s="229"/>
      <c r="Q480" s="229"/>
      <c r="R480" s="229"/>
      <c r="S480" s="229"/>
      <c r="T480" s="229"/>
      <c r="U480" s="229"/>
      <c r="V480" s="229"/>
      <c r="W480" s="229"/>
      <c r="X480" s="229"/>
      <c r="Y480" s="229"/>
      <c r="Z480" s="229"/>
    </row>
    <row r="481" spans="1:26" ht="15" customHeight="1">
      <c r="A481" s="229"/>
      <c r="B481" s="229"/>
      <c r="C481" s="229"/>
      <c r="D481" s="229"/>
      <c r="E481" s="229"/>
      <c r="F481" s="229"/>
      <c r="G481" s="229"/>
      <c r="H481" s="229"/>
      <c r="I481" s="229"/>
      <c r="J481" s="229"/>
      <c r="K481" s="229"/>
      <c r="L481" s="229"/>
      <c r="M481" s="229"/>
      <c r="N481" s="229"/>
      <c r="O481" s="229"/>
      <c r="P481" s="229"/>
      <c r="Q481" s="229"/>
      <c r="R481" s="229"/>
      <c r="S481" s="229"/>
      <c r="T481" s="229"/>
      <c r="U481" s="229"/>
      <c r="V481" s="229"/>
      <c r="W481" s="229"/>
      <c r="X481" s="229"/>
      <c r="Y481" s="229"/>
      <c r="Z481" s="229"/>
    </row>
    <row r="482" spans="1:26" ht="15" customHeight="1">
      <c r="A482" s="229"/>
      <c r="B482" s="229"/>
      <c r="C482" s="229"/>
      <c r="D482" s="229"/>
      <c r="E482" s="229"/>
      <c r="F482" s="229"/>
      <c r="G482" s="229"/>
      <c r="H482" s="229"/>
      <c r="I482" s="229"/>
      <c r="J482" s="229"/>
      <c r="K482" s="229"/>
      <c r="L482" s="229"/>
      <c r="M482" s="229"/>
      <c r="N482" s="229"/>
      <c r="O482" s="229"/>
      <c r="P482" s="229"/>
      <c r="Q482" s="229"/>
      <c r="R482" s="229"/>
      <c r="S482" s="229"/>
      <c r="T482" s="229"/>
      <c r="U482" s="229"/>
      <c r="V482" s="229"/>
      <c r="W482" s="229"/>
      <c r="X482" s="229"/>
      <c r="Y482" s="229"/>
      <c r="Z482" s="229"/>
    </row>
    <row r="483" spans="1:26" ht="15" customHeight="1">
      <c r="A483" s="229"/>
      <c r="B483" s="229"/>
      <c r="C483" s="229"/>
      <c r="D483" s="229"/>
      <c r="E483" s="229"/>
      <c r="F483" s="229"/>
      <c r="G483" s="229"/>
      <c r="H483" s="229"/>
      <c r="I483" s="229"/>
      <c r="J483" s="229"/>
      <c r="K483" s="229"/>
      <c r="L483" s="229"/>
      <c r="M483" s="229"/>
      <c r="N483" s="229"/>
      <c r="O483" s="229"/>
      <c r="P483" s="229"/>
      <c r="Q483" s="229"/>
      <c r="R483" s="229"/>
      <c r="S483" s="229"/>
      <c r="T483" s="229"/>
      <c r="U483" s="229"/>
      <c r="V483" s="229"/>
      <c r="W483" s="229"/>
      <c r="X483" s="229"/>
      <c r="Y483" s="229"/>
      <c r="Z483" s="229"/>
    </row>
    <row r="484" spans="1:26" ht="15" customHeight="1">
      <c r="A484" s="229"/>
      <c r="B484" s="229"/>
      <c r="C484" s="229"/>
      <c r="D484" s="229"/>
      <c r="E484" s="229"/>
      <c r="F484" s="229"/>
      <c r="G484" s="229"/>
      <c r="H484" s="229"/>
      <c r="I484" s="229"/>
      <c r="J484" s="229"/>
      <c r="K484" s="229"/>
      <c r="L484" s="229"/>
      <c r="M484" s="229"/>
      <c r="N484" s="229"/>
      <c r="O484" s="229"/>
      <c r="P484" s="229"/>
      <c r="Q484" s="229"/>
      <c r="R484" s="229"/>
      <c r="S484" s="229"/>
      <c r="T484" s="229"/>
      <c r="U484" s="229"/>
      <c r="V484" s="229"/>
      <c r="W484" s="229"/>
      <c r="X484" s="229"/>
      <c r="Y484" s="229"/>
      <c r="Z484" s="229"/>
    </row>
    <row r="485" spans="1:26" ht="15" customHeight="1">
      <c r="A485" s="229"/>
      <c r="B485" s="229"/>
      <c r="C485" s="229"/>
      <c r="D485" s="229"/>
      <c r="E485" s="229"/>
      <c r="F485" s="229"/>
      <c r="G485" s="229"/>
      <c r="H485" s="229"/>
      <c r="I485" s="229"/>
      <c r="J485" s="229"/>
      <c r="K485" s="229"/>
      <c r="L485" s="229"/>
      <c r="M485" s="229"/>
      <c r="N485" s="229"/>
      <c r="O485" s="229"/>
      <c r="P485" s="229"/>
      <c r="Q485" s="229"/>
      <c r="R485" s="229"/>
      <c r="S485" s="229"/>
      <c r="T485" s="229"/>
      <c r="U485" s="229"/>
      <c r="V485" s="229"/>
      <c r="W485" s="229"/>
      <c r="X485" s="229"/>
      <c r="Y485" s="229"/>
      <c r="Z485" s="229"/>
    </row>
    <row r="486" spans="1:26" ht="15" customHeight="1">
      <c r="A486" s="229"/>
      <c r="B486" s="229"/>
      <c r="C486" s="229"/>
      <c r="D486" s="229"/>
      <c r="E486" s="229"/>
      <c r="F486" s="229"/>
      <c r="G486" s="229"/>
      <c r="H486" s="229"/>
      <c r="I486" s="229"/>
      <c r="J486" s="229"/>
      <c r="K486" s="229"/>
      <c r="L486" s="229"/>
      <c r="M486" s="229"/>
      <c r="N486" s="229"/>
      <c r="O486" s="229"/>
      <c r="P486" s="229"/>
      <c r="Q486" s="229"/>
      <c r="R486" s="229"/>
      <c r="S486" s="229"/>
      <c r="T486" s="229"/>
      <c r="U486" s="229"/>
      <c r="V486" s="229"/>
      <c r="W486" s="229"/>
      <c r="X486" s="229"/>
      <c r="Y486" s="229"/>
      <c r="Z486" s="229"/>
    </row>
    <row r="487" spans="1:26" ht="15" customHeight="1">
      <c r="A487" s="229"/>
      <c r="B487" s="229"/>
      <c r="C487" s="229"/>
      <c r="D487" s="229"/>
      <c r="E487" s="229"/>
      <c r="F487" s="229"/>
      <c r="G487" s="229"/>
      <c r="H487" s="229"/>
      <c r="I487" s="229"/>
      <c r="J487" s="229"/>
      <c r="K487" s="229"/>
      <c r="L487" s="229"/>
      <c r="M487" s="229"/>
      <c r="N487" s="229"/>
      <c r="O487" s="229"/>
      <c r="P487" s="229"/>
      <c r="Q487" s="229"/>
      <c r="R487" s="229"/>
      <c r="S487" s="229"/>
      <c r="T487" s="229"/>
      <c r="U487" s="229"/>
      <c r="V487" s="229"/>
      <c r="W487" s="229"/>
      <c r="X487" s="229"/>
      <c r="Y487" s="229"/>
      <c r="Z487" s="229"/>
    </row>
    <row r="488" spans="1:26" ht="15" customHeight="1">
      <c r="A488" s="229"/>
      <c r="B488" s="229"/>
      <c r="C488" s="229"/>
      <c r="D488" s="229"/>
      <c r="E488" s="229"/>
      <c r="F488" s="229"/>
      <c r="G488" s="229"/>
      <c r="H488" s="229"/>
      <c r="I488" s="229"/>
      <c r="J488" s="229"/>
      <c r="K488" s="229"/>
      <c r="L488" s="229"/>
      <c r="M488" s="229"/>
      <c r="N488" s="229"/>
      <c r="O488" s="229"/>
      <c r="P488" s="229"/>
      <c r="Q488" s="229"/>
      <c r="R488" s="229"/>
      <c r="S488" s="229"/>
      <c r="T488" s="229"/>
      <c r="U488" s="229"/>
      <c r="V488" s="229"/>
      <c r="W488" s="229"/>
      <c r="X488" s="229"/>
      <c r="Y488" s="229"/>
      <c r="Z488" s="229"/>
    </row>
    <row r="489" spans="1:26" ht="15" customHeight="1">
      <c r="A489" s="229"/>
      <c r="B489" s="229"/>
      <c r="C489" s="229"/>
      <c r="D489" s="229"/>
      <c r="E489" s="229"/>
      <c r="F489" s="229"/>
      <c r="G489" s="229"/>
      <c r="H489" s="229"/>
      <c r="I489" s="229"/>
      <c r="J489" s="229"/>
      <c r="K489" s="229"/>
      <c r="L489" s="229"/>
      <c r="M489" s="229"/>
      <c r="N489" s="229"/>
      <c r="O489" s="229"/>
      <c r="P489" s="229"/>
      <c r="Q489" s="229"/>
      <c r="R489" s="229"/>
      <c r="S489" s="229"/>
      <c r="T489" s="229"/>
      <c r="U489" s="229"/>
      <c r="V489" s="229"/>
      <c r="W489" s="229"/>
      <c r="X489" s="229"/>
      <c r="Y489" s="229"/>
      <c r="Z489" s="229"/>
    </row>
    <row r="490" spans="1:26" ht="15" customHeight="1">
      <c r="A490" s="229"/>
      <c r="B490" s="229"/>
      <c r="C490" s="229"/>
      <c r="D490" s="229"/>
      <c r="E490" s="229"/>
      <c r="F490" s="229"/>
      <c r="G490" s="229"/>
      <c r="H490" s="229"/>
      <c r="I490" s="229"/>
      <c r="J490" s="229"/>
      <c r="K490" s="229"/>
      <c r="L490" s="229"/>
      <c r="M490" s="229"/>
      <c r="N490" s="229"/>
      <c r="O490" s="229"/>
      <c r="P490" s="229"/>
      <c r="Q490" s="229"/>
      <c r="R490" s="229"/>
      <c r="S490" s="229"/>
      <c r="T490" s="229"/>
      <c r="U490" s="229"/>
      <c r="V490" s="229"/>
      <c r="W490" s="229"/>
      <c r="X490" s="229"/>
      <c r="Y490" s="229"/>
      <c r="Z490" s="229"/>
    </row>
    <row r="491" spans="1:26" ht="15" customHeight="1">
      <c r="A491" s="229"/>
      <c r="B491" s="229"/>
      <c r="C491" s="229"/>
      <c r="D491" s="229"/>
      <c r="E491" s="229"/>
      <c r="F491" s="229"/>
      <c r="G491" s="229"/>
      <c r="H491" s="229"/>
      <c r="I491" s="229"/>
      <c r="J491" s="229"/>
      <c r="K491" s="229"/>
      <c r="L491" s="229"/>
      <c r="M491" s="229"/>
      <c r="N491" s="229"/>
      <c r="O491" s="229"/>
      <c r="P491" s="229"/>
      <c r="Q491" s="229"/>
      <c r="R491" s="229"/>
      <c r="S491" s="229"/>
      <c r="T491" s="229"/>
      <c r="U491" s="229"/>
      <c r="V491" s="229"/>
      <c r="W491" s="229"/>
      <c r="X491" s="229"/>
      <c r="Y491" s="229"/>
      <c r="Z491" s="229"/>
    </row>
    <row r="492" spans="1:26" ht="15" customHeight="1">
      <c r="A492" s="229"/>
      <c r="B492" s="229"/>
      <c r="C492" s="229"/>
      <c r="D492" s="229"/>
      <c r="E492" s="229"/>
      <c r="F492" s="229"/>
      <c r="G492" s="229"/>
      <c r="H492" s="229"/>
      <c r="I492" s="229"/>
      <c r="J492" s="229"/>
      <c r="K492" s="229"/>
      <c r="L492" s="229"/>
      <c r="M492" s="229"/>
      <c r="N492" s="229"/>
      <c r="O492" s="229"/>
      <c r="P492" s="229"/>
      <c r="Q492" s="229"/>
      <c r="R492" s="229"/>
      <c r="S492" s="229"/>
      <c r="T492" s="229"/>
      <c r="U492" s="229"/>
      <c r="V492" s="229"/>
      <c r="W492" s="229"/>
      <c r="X492" s="229"/>
      <c r="Y492" s="229"/>
      <c r="Z492" s="229"/>
    </row>
    <row r="493" spans="1:26" ht="15" customHeight="1">
      <c r="A493" s="229"/>
      <c r="B493" s="229"/>
      <c r="C493" s="229"/>
      <c r="D493" s="229"/>
      <c r="E493" s="229"/>
      <c r="F493" s="229"/>
      <c r="G493" s="229"/>
      <c r="H493" s="229"/>
      <c r="I493" s="229"/>
      <c r="J493" s="229"/>
      <c r="K493" s="229"/>
      <c r="L493" s="229"/>
      <c r="M493" s="229"/>
      <c r="N493" s="229"/>
      <c r="O493" s="229"/>
      <c r="P493" s="229"/>
      <c r="Q493" s="229"/>
      <c r="R493" s="229"/>
      <c r="S493" s="229"/>
      <c r="T493" s="229"/>
      <c r="U493" s="229"/>
      <c r="V493" s="229"/>
      <c r="W493" s="229"/>
      <c r="X493" s="229"/>
      <c r="Y493" s="229"/>
      <c r="Z493" s="229"/>
    </row>
    <row r="494" spans="1:26" ht="15" customHeight="1">
      <c r="A494" s="229"/>
      <c r="B494" s="229"/>
      <c r="C494" s="229"/>
      <c r="D494" s="229"/>
      <c r="E494" s="229"/>
      <c r="F494" s="229"/>
      <c r="G494" s="229"/>
      <c r="H494" s="229"/>
      <c r="I494" s="229"/>
      <c r="J494" s="229"/>
      <c r="K494" s="229"/>
      <c r="L494" s="229"/>
      <c r="M494" s="229"/>
      <c r="N494" s="229"/>
      <c r="O494" s="229"/>
      <c r="P494" s="229"/>
      <c r="Q494" s="229"/>
      <c r="R494" s="229"/>
      <c r="S494" s="229"/>
      <c r="T494" s="229"/>
      <c r="U494" s="229"/>
      <c r="V494" s="229"/>
      <c r="W494" s="229"/>
      <c r="X494" s="229"/>
      <c r="Y494" s="229"/>
      <c r="Z494" s="229"/>
    </row>
    <row r="495" spans="1:26" ht="15" customHeight="1">
      <c r="A495" s="229"/>
      <c r="B495" s="229"/>
      <c r="C495" s="229"/>
      <c r="D495" s="229"/>
      <c r="E495" s="229"/>
      <c r="F495" s="229"/>
      <c r="G495" s="229"/>
      <c r="H495" s="229"/>
      <c r="I495" s="229"/>
      <c r="J495" s="229"/>
      <c r="K495" s="229"/>
      <c r="L495" s="229"/>
      <c r="M495" s="229"/>
      <c r="N495" s="229"/>
      <c r="O495" s="229"/>
      <c r="P495" s="229"/>
      <c r="Q495" s="229"/>
      <c r="R495" s="229"/>
      <c r="S495" s="229"/>
      <c r="T495" s="229"/>
      <c r="U495" s="229"/>
      <c r="V495" s="229"/>
      <c r="W495" s="229"/>
      <c r="X495" s="229"/>
      <c r="Y495" s="229"/>
      <c r="Z495" s="229"/>
    </row>
    <row r="496" spans="1:26" ht="15" customHeight="1">
      <c r="A496" s="229"/>
      <c r="B496" s="229"/>
      <c r="C496" s="229"/>
      <c r="D496" s="229"/>
      <c r="E496" s="229"/>
      <c r="F496" s="229"/>
      <c r="G496" s="229"/>
      <c r="H496" s="229"/>
      <c r="I496" s="229"/>
      <c r="J496" s="229"/>
      <c r="K496" s="229"/>
      <c r="L496" s="229"/>
      <c r="M496" s="229"/>
      <c r="N496" s="229"/>
      <c r="O496" s="229"/>
      <c r="P496" s="229"/>
      <c r="Q496" s="229"/>
      <c r="R496" s="229"/>
      <c r="S496" s="229"/>
      <c r="T496" s="229"/>
      <c r="U496" s="229"/>
      <c r="V496" s="229"/>
      <c r="W496" s="229"/>
      <c r="X496" s="229"/>
      <c r="Y496" s="229"/>
      <c r="Z496" s="229"/>
    </row>
    <row r="497" spans="1:26" ht="15" customHeight="1">
      <c r="A497" s="229"/>
      <c r="B497" s="229"/>
      <c r="C497" s="229"/>
      <c r="D497" s="229"/>
      <c r="E497" s="229"/>
      <c r="F497" s="229"/>
      <c r="G497" s="229"/>
      <c r="H497" s="229"/>
      <c r="I497" s="229"/>
      <c r="J497" s="229"/>
      <c r="K497" s="229"/>
      <c r="L497" s="229"/>
      <c r="M497" s="229"/>
      <c r="N497" s="229"/>
      <c r="O497" s="229"/>
      <c r="P497" s="229"/>
      <c r="Q497" s="229"/>
      <c r="R497" s="229"/>
      <c r="S497" s="229"/>
      <c r="T497" s="229"/>
      <c r="U497" s="229"/>
      <c r="V497" s="229"/>
      <c r="W497" s="229"/>
      <c r="X497" s="229"/>
      <c r="Y497" s="229"/>
      <c r="Z497" s="229"/>
    </row>
    <row r="498" spans="1:26" ht="15" customHeight="1">
      <c r="A498" s="229"/>
      <c r="B498" s="229"/>
      <c r="C498" s="229"/>
      <c r="D498" s="229"/>
      <c r="E498" s="229"/>
      <c r="F498" s="229"/>
      <c r="G498" s="229"/>
      <c r="H498" s="229"/>
      <c r="I498" s="229"/>
      <c r="J498" s="229"/>
      <c r="K498" s="229"/>
      <c r="L498" s="229"/>
      <c r="M498" s="229"/>
      <c r="N498" s="229"/>
      <c r="O498" s="229"/>
      <c r="P498" s="229"/>
      <c r="Q498" s="229"/>
      <c r="R498" s="229"/>
      <c r="S498" s="229"/>
      <c r="T498" s="229"/>
      <c r="U498" s="229"/>
      <c r="V498" s="229"/>
      <c r="W498" s="229"/>
      <c r="X498" s="229"/>
      <c r="Y498" s="229"/>
      <c r="Z498" s="229"/>
    </row>
    <row r="499" spans="1:26" ht="15" customHeight="1">
      <c r="A499" s="229"/>
      <c r="B499" s="229"/>
      <c r="C499" s="229"/>
      <c r="D499" s="229"/>
      <c r="E499" s="229"/>
      <c r="F499" s="229"/>
      <c r="G499" s="229"/>
      <c r="H499" s="229"/>
      <c r="I499" s="229"/>
      <c r="J499" s="229"/>
      <c r="K499" s="229"/>
      <c r="L499" s="229"/>
      <c r="M499" s="229"/>
      <c r="N499" s="229"/>
      <c r="O499" s="229"/>
      <c r="P499" s="229"/>
      <c r="Q499" s="229"/>
      <c r="R499" s="229"/>
      <c r="S499" s="229"/>
      <c r="T499" s="229"/>
      <c r="U499" s="229"/>
      <c r="V499" s="229"/>
      <c r="W499" s="229"/>
      <c r="X499" s="229"/>
      <c r="Y499" s="229"/>
      <c r="Z499" s="229"/>
    </row>
    <row r="500" spans="1:26" ht="15" customHeight="1">
      <c r="A500" s="229"/>
      <c r="B500" s="229"/>
      <c r="C500" s="229"/>
      <c r="D500" s="229"/>
      <c r="E500" s="229"/>
      <c r="F500" s="229"/>
      <c r="G500" s="229"/>
      <c r="H500" s="229"/>
      <c r="I500" s="229"/>
      <c r="J500" s="229"/>
      <c r="K500" s="229"/>
      <c r="L500" s="229"/>
      <c r="M500" s="229"/>
      <c r="N500" s="229"/>
      <c r="O500" s="229"/>
      <c r="P500" s="229"/>
      <c r="Q500" s="229"/>
      <c r="R500" s="229"/>
      <c r="S500" s="229"/>
      <c r="T500" s="229"/>
      <c r="U500" s="229"/>
      <c r="V500" s="229"/>
      <c r="W500" s="229"/>
      <c r="X500" s="229"/>
      <c r="Y500" s="229"/>
      <c r="Z500" s="229"/>
    </row>
    <row r="501" spans="1:26" ht="15" customHeight="1">
      <c r="A501" s="229"/>
      <c r="B501" s="229"/>
      <c r="C501" s="229"/>
      <c r="D501" s="229"/>
      <c r="E501" s="229"/>
      <c r="F501" s="229"/>
      <c r="G501" s="229"/>
      <c r="H501" s="229"/>
      <c r="I501" s="229"/>
      <c r="J501" s="229"/>
      <c r="K501" s="229"/>
      <c r="L501" s="229"/>
      <c r="M501" s="229"/>
      <c r="N501" s="229"/>
      <c r="O501" s="229"/>
      <c r="P501" s="229"/>
      <c r="Q501" s="229"/>
      <c r="R501" s="229"/>
      <c r="S501" s="229"/>
      <c r="T501" s="229"/>
      <c r="U501" s="229"/>
      <c r="V501" s="229"/>
      <c r="W501" s="229"/>
      <c r="X501" s="229"/>
      <c r="Y501" s="229"/>
      <c r="Z501" s="229"/>
    </row>
    <row r="502" spans="1:26" ht="15" customHeight="1">
      <c r="A502" s="229"/>
      <c r="B502" s="229"/>
      <c r="C502" s="229"/>
      <c r="D502" s="229"/>
      <c r="E502" s="229"/>
      <c r="F502" s="229"/>
      <c r="G502" s="229"/>
      <c r="H502" s="229"/>
      <c r="I502" s="229"/>
      <c r="J502" s="229"/>
      <c r="K502" s="229"/>
      <c r="L502" s="229"/>
      <c r="M502" s="229"/>
      <c r="N502" s="229"/>
      <c r="O502" s="229"/>
      <c r="P502" s="229"/>
      <c r="Q502" s="229"/>
      <c r="R502" s="229"/>
      <c r="S502" s="229"/>
      <c r="T502" s="229"/>
      <c r="U502" s="229"/>
      <c r="V502" s="229"/>
      <c r="W502" s="229"/>
      <c r="X502" s="229"/>
      <c r="Y502" s="229"/>
      <c r="Z502" s="229"/>
    </row>
    <row r="503" spans="1:26" ht="15" customHeight="1">
      <c r="A503" s="229"/>
      <c r="B503" s="229"/>
      <c r="C503" s="229"/>
      <c r="D503" s="229"/>
      <c r="E503" s="229"/>
      <c r="F503" s="229"/>
      <c r="G503" s="229"/>
      <c r="H503" s="229"/>
      <c r="I503" s="229"/>
      <c r="J503" s="229"/>
      <c r="K503" s="229"/>
      <c r="L503" s="229"/>
      <c r="M503" s="229"/>
      <c r="N503" s="229"/>
      <c r="O503" s="229"/>
      <c r="P503" s="229"/>
      <c r="Q503" s="229"/>
      <c r="R503" s="229"/>
      <c r="S503" s="229"/>
      <c r="T503" s="229"/>
      <c r="U503" s="229"/>
      <c r="V503" s="229"/>
      <c r="W503" s="229"/>
      <c r="X503" s="229"/>
      <c r="Y503" s="229"/>
      <c r="Z503" s="229"/>
    </row>
    <row r="504" spans="1:26" ht="15" customHeight="1">
      <c r="A504" s="229"/>
      <c r="B504" s="229"/>
      <c r="C504" s="229"/>
      <c r="D504" s="229"/>
      <c r="E504" s="229"/>
      <c r="F504" s="229"/>
      <c r="G504" s="229"/>
      <c r="H504" s="229"/>
      <c r="I504" s="229"/>
      <c r="J504" s="229"/>
      <c r="K504" s="229"/>
      <c r="L504" s="229"/>
      <c r="M504" s="229"/>
      <c r="N504" s="229"/>
      <c r="O504" s="229"/>
      <c r="P504" s="229"/>
      <c r="Q504" s="229"/>
      <c r="R504" s="229"/>
      <c r="S504" s="229"/>
      <c r="T504" s="229"/>
      <c r="U504" s="229"/>
      <c r="V504" s="229"/>
      <c r="W504" s="229"/>
      <c r="X504" s="229"/>
      <c r="Y504" s="229"/>
      <c r="Z504" s="229"/>
    </row>
    <row r="505" spans="1:26" ht="15" customHeight="1">
      <c r="A505" s="229"/>
      <c r="B505" s="229"/>
      <c r="C505" s="229"/>
      <c r="D505" s="229"/>
      <c r="E505" s="229"/>
      <c r="F505" s="229"/>
      <c r="G505" s="229"/>
      <c r="H505" s="229"/>
      <c r="I505" s="229"/>
      <c r="J505" s="229"/>
      <c r="K505" s="229"/>
      <c r="L505" s="229"/>
      <c r="M505" s="229"/>
      <c r="N505" s="229"/>
      <c r="O505" s="229"/>
      <c r="P505" s="229"/>
      <c r="Q505" s="229"/>
      <c r="R505" s="229"/>
      <c r="S505" s="229"/>
      <c r="T505" s="229"/>
      <c r="U505" s="229"/>
      <c r="V505" s="229"/>
      <c r="W505" s="229"/>
      <c r="X505" s="229"/>
      <c r="Y505" s="229"/>
      <c r="Z505" s="229"/>
    </row>
    <row r="506" spans="1:26" ht="15" customHeight="1">
      <c r="A506" s="229"/>
      <c r="B506" s="229"/>
      <c r="C506" s="229"/>
      <c r="D506" s="229"/>
      <c r="E506" s="229"/>
      <c r="F506" s="229"/>
      <c r="G506" s="229"/>
      <c r="H506" s="229"/>
      <c r="I506" s="229"/>
      <c r="J506" s="229"/>
      <c r="K506" s="229"/>
      <c r="L506" s="229"/>
      <c r="M506" s="229"/>
      <c r="N506" s="229"/>
      <c r="O506" s="229"/>
      <c r="P506" s="229"/>
      <c r="Q506" s="229"/>
      <c r="R506" s="229"/>
      <c r="S506" s="229"/>
      <c r="T506" s="229"/>
      <c r="U506" s="229"/>
      <c r="V506" s="229"/>
      <c r="W506" s="229"/>
      <c r="X506" s="229"/>
      <c r="Y506" s="229"/>
      <c r="Z506" s="229"/>
    </row>
    <row r="507" spans="1:26" ht="15" customHeight="1">
      <c r="A507" s="229"/>
      <c r="B507" s="229"/>
      <c r="C507" s="229"/>
      <c r="D507" s="229"/>
      <c r="E507" s="229"/>
      <c r="F507" s="229"/>
      <c r="G507" s="229"/>
      <c r="H507" s="229"/>
      <c r="I507" s="229"/>
      <c r="J507" s="229"/>
      <c r="K507" s="229"/>
      <c r="L507" s="229"/>
      <c r="M507" s="229"/>
      <c r="N507" s="229"/>
      <c r="O507" s="229"/>
      <c r="P507" s="229"/>
      <c r="Q507" s="229"/>
      <c r="R507" s="229"/>
      <c r="S507" s="229"/>
      <c r="T507" s="229"/>
      <c r="U507" s="229"/>
      <c r="V507" s="229"/>
      <c r="W507" s="229"/>
      <c r="X507" s="229"/>
      <c r="Y507" s="229"/>
      <c r="Z507" s="229"/>
    </row>
    <row r="508" spans="1:26" ht="15" customHeight="1">
      <c r="A508" s="229"/>
      <c r="B508" s="229"/>
      <c r="C508" s="229"/>
      <c r="D508" s="229"/>
      <c r="E508" s="229"/>
      <c r="F508" s="229"/>
      <c r="G508" s="229"/>
      <c r="H508" s="229"/>
      <c r="I508" s="229"/>
      <c r="J508" s="229"/>
      <c r="K508" s="229"/>
      <c r="L508" s="229"/>
      <c r="M508" s="229"/>
      <c r="N508" s="229"/>
      <c r="O508" s="229"/>
      <c r="P508" s="229"/>
      <c r="Q508" s="229"/>
      <c r="R508" s="229"/>
      <c r="S508" s="229"/>
      <c r="T508" s="229"/>
      <c r="U508" s="229"/>
      <c r="V508" s="229"/>
      <c r="W508" s="229"/>
      <c r="X508" s="229"/>
      <c r="Y508" s="229"/>
      <c r="Z508" s="229"/>
    </row>
    <row r="509" spans="1:26" ht="15" customHeight="1">
      <c r="A509" s="229"/>
      <c r="B509" s="229"/>
      <c r="C509" s="229"/>
      <c r="D509" s="229"/>
      <c r="E509" s="229"/>
      <c r="F509" s="229"/>
      <c r="G509" s="229"/>
      <c r="H509" s="229"/>
      <c r="I509" s="229"/>
      <c r="J509" s="229"/>
      <c r="K509" s="229"/>
      <c r="L509" s="229"/>
      <c r="M509" s="229"/>
      <c r="N509" s="229"/>
      <c r="O509" s="229"/>
      <c r="P509" s="229"/>
      <c r="Q509" s="229"/>
      <c r="R509" s="229"/>
      <c r="S509" s="229"/>
      <c r="T509" s="229"/>
      <c r="U509" s="229"/>
      <c r="V509" s="229"/>
      <c r="W509" s="229"/>
      <c r="X509" s="229"/>
      <c r="Y509" s="229"/>
      <c r="Z509" s="229"/>
    </row>
    <row r="510" spans="1:26" ht="15" customHeight="1">
      <c r="A510" s="229"/>
      <c r="B510" s="229"/>
      <c r="C510" s="229"/>
      <c r="D510" s="229"/>
      <c r="E510" s="229"/>
      <c r="F510" s="229"/>
      <c r="G510" s="229"/>
      <c r="H510" s="229"/>
      <c r="I510" s="229"/>
      <c r="J510" s="229"/>
      <c r="K510" s="229"/>
      <c r="L510" s="229"/>
      <c r="M510" s="229"/>
      <c r="N510" s="229"/>
      <c r="O510" s="229"/>
      <c r="P510" s="229"/>
      <c r="Q510" s="229"/>
      <c r="R510" s="229"/>
      <c r="S510" s="229"/>
      <c r="T510" s="229"/>
      <c r="U510" s="229"/>
      <c r="V510" s="229"/>
      <c r="W510" s="229"/>
      <c r="X510" s="229"/>
      <c r="Y510" s="229"/>
      <c r="Z510" s="229"/>
    </row>
    <row r="511" spans="1:26" ht="15" customHeight="1">
      <c r="A511" s="229"/>
      <c r="B511" s="229"/>
      <c r="C511" s="229"/>
      <c r="D511" s="229"/>
      <c r="E511" s="229"/>
      <c r="F511" s="229"/>
      <c r="G511" s="229"/>
      <c r="H511" s="229"/>
      <c r="I511" s="229"/>
      <c r="J511" s="229"/>
      <c r="K511" s="229"/>
      <c r="L511" s="229"/>
      <c r="M511" s="229"/>
      <c r="N511" s="229"/>
      <c r="O511" s="229"/>
      <c r="P511" s="229"/>
      <c r="Q511" s="229"/>
      <c r="R511" s="229"/>
      <c r="S511" s="229"/>
      <c r="T511" s="229"/>
      <c r="U511" s="229"/>
      <c r="V511" s="229"/>
      <c r="W511" s="229"/>
      <c r="X511" s="229"/>
      <c r="Y511" s="229"/>
      <c r="Z511" s="229"/>
    </row>
    <row r="512" spans="1:26" ht="15" customHeight="1">
      <c r="A512" s="229"/>
      <c r="B512" s="229"/>
      <c r="C512" s="229"/>
      <c r="D512" s="229"/>
      <c r="E512" s="229"/>
      <c r="F512" s="229"/>
      <c r="G512" s="229"/>
      <c r="H512" s="229"/>
      <c r="I512" s="229"/>
      <c r="J512" s="229"/>
      <c r="K512" s="229"/>
      <c r="L512" s="229"/>
      <c r="M512" s="229"/>
      <c r="N512" s="229"/>
      <c r="O512" s="229"/>
      <c r="P512" s="229"/>
      <c r="Q512" s="229"/>
      <c r="R512" s="229"/>
      <c r="S512" s="229"/>
      <c r="T512" s="229"/>
      <c r="U512" s="229"/>
      <c r="V512" s="229"/>
      <c r="W512" s="229"/>
      <c r="X512" s="229"/>
      <c r="Y512" s="229"/>
      <c r="Z512" s="229"/>
    </row>
    <row r="513" spans="1:26" ht="15" customHeight="1">
      <c r="A513" s="229"/>
      <c r="B513" s="229"/>
      <c r="C513" s="229"/>
      <c r="D513" s="229"/>
      <c r="E513" s="229"/>
      <c r="F513" s="229"/>
      <c r="G513" s="229"/>
      <c r="H513" s="229"/>
      <c r="I513" s="229"/>
      <c r="J513" s="229"/>
      <c r="K513" s="229"/>
      <c r="L513" s="229"/>
      <c r="M513" s="229"/>
      <c r="N513" s="229"/>
      <c r="O513" s="229"/>
      <c r="P513" s="229"/>
      <c r="Q513" s="229"/>
      <c r="R513" s="229"/>
      <c r="S513" s="229"/>
      <c r="T513" s="229"/>
      <c r="U513" s="229"/>
      <c r="V513" s="229"/>
      <c r="W513" s="229"/>
      <c r="X513" s="229"/>
      <c r="Y513" s="229"/>
      <c r="Z513" s="229"/>
    </row>
    <row r="514" spans="1:26" ht="15" customHeight="1">
      <c r="A514" s="229"/>
      <c r="B514" s="229"/>
      <c r="C514" s="229"/>
      <c r="D514" s="229"/>
      <c r="E514" s="229"/>
      <c r="F514" s="229"/>
      <c r="G514" s="229"/>
      <c r="H514" s="229"/>
      <c r="I514" s="229"/>
      <c r="J514" s="229"/>
      <c r="K514" s="229"/>
      <c r="L514" s="229"/>
      <c r="M514" s="229"/>
      <c r="N514" s="229"/>
      <c r="O514" s="229"/>
      <c r="P514" s="229"/>
      <c r="Q514" s="229"/>
      <c r="R514" s="229"/>
      <c r="S514" s="229"/>
      <c r="T514" s="229"/>
      <c r="U514" s="229"/>
      <c r="V514" s="229"/>
      <c r="W514" s="229"/>
      <c r="X514" s="229"/>
      <c r="Y514" s="229"/>
      <c r="Z514" s="229"/>
    </row>
    <row r="515" spans="1:26" ht="15" customHeight="1">
      <c r="A515" s="229"/>
      <c r="B515" s="229"/>
      <c r="C515" s="229"/>
      <c r="D515" s="229"/>
      <c r="E515" s="229"/>
      <c r="F515" s="229"/>
      <c r="G515" s="229"/>
      <c r="H515" s="229"/>
      <c r="I515" s="229"/>
      <c r="J515" s="229"/>
      <c r="K515" s="229"/>
      <c r="L515" s="229"/>
      <c r="M515" s="229"/>
      <c r="N515" s="229"/>
      <c r="O515" s="229"/>
      <c r="P515" s="229"/>
      <c r="Q515" s="229"/>
      <c r="R515" s="229"/>
      <c r="S515" s="229"/>
      <c r="T515" s="229"/>
      <c r="U515" s="229"/>
      <c r="V515" s="229"/>
      <c r="W515" s="229"/>
      <c r="X515" s="229"/>
      <c r="Y515" s="229"/>
      <c r="Z515" s="229"/>
    </row>
    <row r="516" spans="1:26" ht="15" customHeight="1">
      <c r="A516" s="229"/>
      <c r="B516" s="229"/>
      <c r="C516" s="229"/>
      <c r="D516" s="229"/>
      <c r="E516" s="229"/>
      <c r="F516" s="229"/>
      <c r="G516" s="229"/>
      <c r="H516" s="229"/>
      <c r="I516" s="229"/>
      <c r="J516" s="229"/>
      <c r="K516" s="229"/>
      <c r="L516" s="229"/>
      <c r="M516" s="229"/>
      <c r="N516" s="229"/>
      <c r="O516" s="229"/>
      <c r="P516" s="229"/>
      <c r="Q516" s="229"/>
      <c r="R516" s="229"/>
      <c r="S516" s="229"/>
      <c r="T516" s="229"/>
      <c r="U516" s="229"/>
      <c r="V516" s="229"/>
      <c r="W516" s="229"/>
      <c r="X516" s="229"/>
      <c r="Y516" s="229"/>
      <c r="Z516" s="229"/>
    </row>
    <row r="517" spans="1:26" ht="15" customHeight="1">
      <c r="A517" s="229"/>
      <c r="B517" s="229"/>
      <c r="C517" s="229"/>
      <c r="D517" s="229"/>
      <c r="E517" s="229"/>
      <c r="F517" s="229"/>
      <c r="G517" s="229"/>
      <c r="H517" s="229"/>
      <c r="I517" s="229"/>
      <c r="J517" s="229"/>
      <c r="K517" s="229"/>
      <c r="L517" s="229"/>
      <c r="M517" s="229"/>
      <c r="N517" s="229"/>
      <c r="O517" s="229"/>
      <c r="P517" s="229"/>
      <c r="Q517" s="229"/>
      <c r="R517" s="229"/>
      <c r="S517" s="229"/>
      <c r="T517" s="229"/>
      <c r="U517" s="229"/>
      <c r="V517" s="229"/>
      <c r="W517" s="229"/>
      <c r="X517" s="229"/>
      <c r="Y517" s="229"/>
      <c r="Z517" s="229"/>
    </row>
    <row r="518" spans="1:26" ht="15" customHeight="1">
      <c r="A518" s="229"/>
      <c r="B518" s="229"/>
      <c r="C518" s="229"/>
      <c r="D518" s="229"/>
      <c r="E518" s="229"/>
      <c r="F518" s="229"/>
      <c r="G518" s="229"/>
      <c r="H518" s="229"/>
      <c r="I518" s="229"/>
      <c r="J518" s="229"/>
      <c r="K518" s="229"/>
      <c r="L518" s="229"/>
      <c r="M518" s="229"/>
      <c r="N518" s="229"/>
      <c r="O518" s="229"/>
      <c r="P518" s="229"/>
      <c r="Q518" s="229"/>
      <c r="R518" s="229"/>
      <c r="S518" s="229"/>
      <c r="T518" s="229"/>
      <c r="U518" s="229"/>
      <c r="V518" s="229"/>
      <c r="W518" s="229"/>
      <c r="X518" s="229"/>
      <c r="Y518" s="229"/>
      <c r="Z518" s="229"/>
    </row>
    <row r="519" spans="1:26" ht="15" customHeight="1">
      <c r="A519" s="229"/>
      <c r="B519" s="229"/>
      <c r="C519" s="229"/>
      <c r="D519" s="229"/>
      <c r="E519" s="229"/>
      <c r="F519" s="229"/>
      <c r="G519" s="229"/>
      <c r="H519" s="229"/>
      <c r="I519" s="229"/>
      <c r="J519" s="229"/>
      <c r="K519" s="229"/>
      <c r="L519" s="229"/>
      <c r="M519" s="229"/>
      <c r="N519" s="229"/>
      <c r="O519" s="229"/>
      <c r="P519" s="229"/>
      <c r="Q519" s="229"/>
      <c r="R519" s="229"/>
      <c r="S519" s="229"/>
      <c r="T519" s="229"/>
      <c r="U519" s="229"/>
      <c r="V519" s="229"/>
      <c r="W519" s="229"/>
      <c r="X519" s="229"/>
      <c r="Y519" s="229"/>
      <c r="Z519" s="229"/>
    </row>
    <row r="520" spans="1:26" ht="15" customHeight="1">
      <c r="A520" s="229"/>
      <c r="B520" s="229"/>
      <c r="C520" s="229"/>
      <c r="D520" s="229"/>
      <c r="E520" s="229"/>
      <c r="F520" s="229"/>
      <c r="G520" s="229"/>
      <c r="H520" s="229"/>
      <c r="I520" s="229"/>
      <c r="J520" s="229"/>
      <c r="K520" s="229"/>
      <c r="L520" s="229"/>
      <c r="M520" s="229"/>
      <c r="N520" s="229"/>
      <c r="O520" s="229"/>
      <c r="P520" s="229"/>
      <c r="Q520" s="229"/>
      <c r="R520" s="229"/>
      <c r="S520" s="229"/>
      <c r="T520" s="229"/>
      <c r="U520" s="229"/>
      <c r="V520" s="229"/>
      <c r="W520" s="229"/>
      <c r="X520" s="229"/>
      <c r="Y520" s="229"/>
      <c r="Z520" s="229"/>
    </row>
    <row r="521" spans="1:26" ht="15" customHeight="1">
      <c r="A521" s="229"/>
      <c r="B521" s="229"/>
      <c r="C521" s="229"/>
      <c r="D521" s="229"/>
      <c r="E521" s="229"/>
      <c r="F521" s="229"/>
      <c r="G521" s="229"/>
      <c r="H521" s="229"/>
      <c r="I521" s="229"/>
      <c r="J521" s="229"/>
      <c r="K521" s="229"/>
      <c r="L521" s="229"/>
      <c r="M521" s="229"/>
      <c r="N521" s="229"/>
      <c r="O521" s="229"/>
      <c r="P521" s="229"/>
      <c r="Q521" s="229"/>
      <c r="R521" s="229"/>
      <c r="S521" s="229"/>
      <c r="T521" s="229"/>
      <c r="U521" s="229"/>
      <c r="V521" s="229"/>
      <c r="W521" s="229"/>
      <c r="X521" s="229"/>
      <c r="Y521" s="229"/>
      <c r="Z521" s="229"/>
    </row>
    <row r="522" spans="1:26" ht="15" customHeight="1">
      <c r="A522" s="229"/>
      <c r="B522" s="229"/>
      <c r="C522" s="229"/>
      <c r="D522" s="229"/>
      <c r="E522" s="229"/>
      <c r="F522" s="229"/>
      <c r="G522" s="229"/>
      <c r="H522" s="229"/>
      <c r="I522" s="229"/>
      <c r="J522" s="229"/>
      <c r="K522" s="229"/>
      <c r="L522" s="229"/>
      <c r="M522" s="229"/>
      <c r="N522" s="229"/>
      <c r="O522" s="229"/>
      <c r="P522" s="229"/>
      <c r="Q522" s="229"/>
      <c r="R522" s="229"/>
      <c r="S522" s="229"/>
      <c r="T522" s="229"/>
      <c r="U522" s="229"/>
      <c r="V522" s="229"/>
      <c r="W522" s="229"/>
      <c r="X522" s="229"/>
      <c r="Y522" s="229"/>
      <c r="Z522" s="229"/>
    </row>
    <row r="523" spans="1:26" ht="15" customHeight="1">
      <c r="A523" s="229"/>
      <c r="B523" s="229"/>
      <c r="C523" s="229"/>
      <c r="D523" s="229"/>
      <c r="E523" s="229"/>
      <c r="F523" s="229"/>
      <c r="G523" s="229"/>
      <c r="H523" s="229"/>
      <c r="I523" s="229"/>
      <c r="J523" s="229"/>
      <c r="K523" s="229"/>
      <c r="L523" s="229"/>
      <c r="M523" s="229"/>
      <c r="N523" s="229"/>
      <c r="O523" s="229"/>
      <c r="P523" s="229"/>
      <c r="Q523" s="229"/>
      <c r="R523" s="229"/>
      <c r="S523" s="229"/>
      <c r="T523" s="229"/>
      <c r="U523" s="229"/>
      <c r="V523" s="229"/>
      <c r="W523" s="229"/>
      <c r="X523" s="229"/>
      <c r="Y523" s="229"/>
      <c r="Z523" s="229"/>
    </row>
    <row r="524" spans="1:26" ht="15" customHeight="1">
      <c r="A524" s="229"/>
      <c r="B524" s="229"/>
      <c r="C524" s="229"/>
      <c r="D524" s="229"/>
      <c r="E524" s="229"/>
      <c r="F524" s="229"/>
      <c r="G524" s="229"/>
      <c r="H524" s="229"/>
      <c r="I524" s="229"/>
      <c r="J524" s="229"/>
      <c r="K524" s="229"/>
      <c r="L524" s="229"/>
      <c r="M524" s="229"/>
      <c r="N524" s="229"/>
      <c r="O524" s="229"/>
      <c r="P524" s="229"/>
      <c r="Q524" s="229"/>
      <c r="R524" s="229"/>
      <c r="S524" s="229"/>
      <c r="T524" s="229"/>
      <c r="U524" s="229"/>
      <c r="V524" s="229"/>
      <c r="W524" s="229"/>
      <c r="X524" s="229"/>
      <c r="Y524" s="229"/>
      <c r="Z524" s="229"/>
    </row>
    <row r="525" spans="1:26" ht="15" customHeight="1">
      <c r="A525" s="229"/>
      <c r="B525" s="229"/>
      <c r="C525" s="229"/>
      <c r="D525" s="229"/>
      <c r="E525" s="229"/>
      <c r="F525" s="229"/>
      <c r="G525" s="229"/>
      <c r="H525" s="229"/>
      <c r="I525" s="229"/>
      <c r="J525" s="229"/>
      <c r="K525" s="229"/>
      <c r="L525" s="229"/>
      <c r="M525" s="229"/>
      <c r="N525" s="229"/>
      <c r="O525" s="229"/>
      <c r="P525" s="229"/>
      <c r="Q525" s="229"/>
      <c r="R525" s="229"/>
      <c r="S525" s="229"/>
      <c r="T525" s="229"/>
      <c r="U525" s="229"/>
      <c r="V525" s="229"/>
      <c r="W525" s="229"/>
      <c r="X525" s="229"/>
      <c r="Y525" s="229"/>
      <c r="Z525" s="229"/>
    </row>
    <row r="526" spans="1:26" ht="15" customHeight="1">
      <c r="A526" s="229"/>
      <c r="B526" s="229"/>
      <c r="C526" s="229"/>
      <c r="D526" s="229"/>
      <c r="E526" s="229"/>
      <c r="F526" s="229"/>
      <c r="G526" s="229"/>
      <c r="H526" s="229"/>
      <c r="I526" s="229"/>
      <c r="J526" s="229"/>
      <c r="K526" s="229"/>
      <c r="L526" s="229"/>
      <c r="M526" s="229"/>
      <c r="N526" s="229"/>
      <c r="O526" s="229"/>
      <c r="P526" s="229"/>
      <c r="Q526" s="229"/>
      <c r="R526" s="229"/>
      <c r="S526" s="229"/>
      <c r="T526" s="229"/>
      <c r="U526" s="229"/>
      <c r="V526" s="229"/>
      <c r="W526" s="229"/>
      <c r="X526" s="229"/>
      <c r="Y526" s="229"/>
      <c r="Z526" s="229"/>
    </row>
    <row r="527" spans="1:26" ht="15" customHeight="1">
      <c r="A527" s="229"/>
      <c r="B527" s="229"/>
      <c r="C527" s="229"/>
      <c r="D527" s="229"/>
      <c r="E527" s="229"/>
      <c r="F527" s="229"/>
      <c r="G527" s="229"/>
      <c r="H527" s="229"/>
      <c r="I527" s="229"/>
      <c r="J527" s="229"/>
      <c r="K527" s="229"/>
      <c r="L527" s="229"/>
      <c r="M527" s="229"/>
      <c r="N527" s="229"/>
      <c r="O527" s="229"/>
      <c r="P527" s="229"/>
      <c r="Q527" s="229"/>
      <c r="R527" s="229"/>
      <c r="S527" s="229"/>
      <c r="T527" s="229"/>
      <c r="U527" s="229"/>
      <c r="V527" s="229"/>
      <c r="W527" s="229"/>
      <c r="X527" s="229"/>
      <c r="Y527" s="229"/>
      <c r="Z527" s="229"/>
    </row>
    <row r="528" spans="1:26" ht="15" customHeight="1">
      <c r="A528" s="229"/>
      <c r="B528" s="229"/>
      <c r="C528" s="229"/>
      <c r="D528" s="229"/>
      <c r="E528" s="229"/>
      <c r="F528" s="229"/>
      <c r="G528" s="229"/>
      <c r="H528" s="229"/>
      <c r="I528" s="229"/>
      <c r="J528" s="229"/>
      <c r="K528" s="229"/>
      <c r="L528" s="229"/>
      <c r="M528" s="229"/>
      <c r="N528" s="229"/>
      <c r="O528" s="229"/>
      <c r="P528" s="229"/>
      <c r="Q528" s="229"/>
      <c r="R528" s="229"/>
      <c r="S528" s="229"/>
      <c r="T528" s="229"/>
      <c r="U528" s="229"/>
      <c r="V528" s="229"/>
      <c r="W528" s="229"/>
      <c r="X528" s="229"/>
      <c r="Y528" s="229"/>
      <c r="Z528" s="229"/>
    </row>
    <row r="529" spans="1:26" ht="15" customHeight="1">
      <c r="A529" s="229"/>
      <c r="B529" s="229"/>
      <c r="C529" s="229"/>
      <c r="D529" s="229"/>
      <c r="E529" s="229"/>
      <c r="F529" s="229"/>
      <c r="G529" s="229"/>
      <c r="H529" s="229"/>
      <c r="I529" s="229"/>
      <c r="J529" s="229"/>
      <c r="K529" s="229"/>
      <c r="L529" s="229"/>
      <c r="M529" s="229"/>
      <c r="N529" s="229"/>
      <c r="O529" s="229"/>
      <c r="P529" s="229"/>
      <c r="Q529" s="229"/>
      <c r="R529" s="229"/>
      <c r="S529" s="229"/>
      <c r="T529" s="229"/>
      <c r="U529" s="229"/>
      <c r="V529" s="229"/>
      <c r="W529" s="229"/>
      <c r="X529" s="229"/>
      <c r="Y529" s="229"/>
      <c r="Z529" s="229"/>
    </row>
    <row r="530" spans="1:26" ht="15" customHeight="1">
      <c r="A530" s="229"/>
      <c r="B530" s="229"/>
      <c r="C530" s="229"/>
      <c r="D530" s="229"/>
      <c r="E530" s="229"/>
      <c r="F530" s="229"/>
      <c r="G530" s="229"/>
      <c r="H530" s="229"/>
      <c r="I530" s="229"/>
      <c r="J530" s="229"/>
      <c r="K530" s="229"/>
      <c r="L530" s="229"/>
      <c r="M530" s="229"/>
      <c r="N530" s="229"/>
      <c r="O530" s="229"/>
      <c r="P530" s="229"/>
      <c r="Q530" s="229"/>
      <c r="R530" s="229"/>
      <c r="S530" s="229"/>
      <c r="T530" s="229"/>
      <c r="U530" s="229"/>
      <c r="V530" s="229"/>
      <c r="W530" s="229"/>
      <c r="X530" s="229"/>
      <c r="Y530" s="229"/>
      <c r="Z530" s="229"/>
    </row>
    <row r="531" spans="1:26" ht="15" customHeight="1">
      <c r="A531" s="229"/>
      <c r="B531" s="229"/>
      <c r="C531" s="229"/>
      <c r="D531" s="229"/>
      <c r="E531" s="229"/>
      <c r="F531" s="229"/>
      <c r="G531" s="229"/>
      <c r="H531" s="229"/>
      <c r="I531" s="229"/>
      <c r="J531" s="229"/>
      <c r="K531" s="229"/>
      <c r="L531" s="229"/>
      <c r="M531" s="229"/>
      <c r="N531" s="229"/>
      <c r="O531" s="229"/>
      <c r="P531" s="229"/>
      <c r="Q531" s="229"/>
      <c r="R531" s="229"/>
      <c r="S531" s="229"/>
      <c r="T531" s="229"/>
      <c r="U531" s="229"/>
      <c r="V531" s="229"/>
      <c r="W531" s="229"/>
      <c r="X531" s="229"/>
      <c r="Y531" s="229"/>
      <c r="Z531" s="229"/>
    </row>
    <row r="532" spans="1:26" ht="15" customHeight="1">
      <c r="A532" s="229"/>
      <c r="B532" s="229"/>
      <c r="C532" s="229"/>
      <c r="D532" s="229"/>
      <c r="E532" s="229"/>
      <c r="F532" s="229"/>
      <c r="G532" s="229"/>
      <c r="H532" s="229"/>
      <c r="I532" s="229"/>
      <c r="J532" s="229"/>
      <c r="K532" s="229"/>
      <c r="L532" s="229"/>
      <c r="M532" s="229"/>
      <c r="N532" s="229"/>
      <c r="O532" s="229"/>
      <c r="P532" s="229"/>
      <c r="Q532" s="229"/>
      <c r="R532" s="229"/>
      <c r="S532" s="229"/>
      <c r="T532" s="229"/>
      <c r="U532" s="229"/>
      <c r="V532" s="229"/>
      <c r="W532" s="229"/>
      <c r="X532" s="229"/>
      <c r="Y532" s="229"/>
      <c r="Z532" s="229"/>
    </row>
    <row r="533" spans="1:26" ht="15" customHeight="1">
      <c r="A533" s="229"/>
      <c r="B533" s="229"/>
      <c r="C533" s="229"/>
      <c r="D533" s="229"/>
      <c r="E533" s="229"/>
      <c r="F533" s="229"/>
      <c r="G533" s="229"/>
      <c r="H533" s="229"/>
      <c r="I533" s="229"/>
      <c r="J533" s="229"/>
      <c r="K533" s="229"/>
      <c r="L533" s="229"/>
      <c r="M533" s="229"/>
      <c r="N533" s="229"/>
      <c r="O533" s="229"/>
      <c r="P533" s="229"/>
      <c r="Q533" s="229"/>
      <c r="R533" s="229"/>
      <c r="S533" s="229"/>
      <c r="T533" s="229"/>
      <c r="U533" s="229"/>
      <c r="V533" s="229"/>
      <c r="W533" s="229"/>
      <c r="X533" s="229"/>
      <c r="Y533" s="229"/>
      <c r="Z533" s="229"/>
    </row>
    <row r="534" spans="1:26" ht="15" customHeight="1">
      <c r="A534" s="229"/>
      <c r="B534" s="229"/>
      <c r="C534" s="229"/>
      <c r="D534" s="229"/>
      <c r="E534" s="229"/>
      <c r="F534" s="229"/>
      <c r="G534" s="229"/>
      <c r="H534" s="229"/>
      <c r="I534" s="229"/>
      <c r="J534" s="229"/>
      <c r="K534" s="229"/>
      <c r="L534" s="229"/>
      <c r="M534" s="229"/>
      <c r="N534" s="229"/>
      <c r="O534" s="229"/>
      <c r="P534" s="229"/>
      <c r="Q534" s="229"/>
      <c r="R534" s="229"/>
      <c r="S534" s="229"/>
      <c r="T534" s="229"/>
      <c r="U534" s="229"/>
      <c r="V534" s="229"/>
      <c r="W534" s="229"/>
      <c r="X534" s="229"/>
      <c r="Y534" s="229"/>
      <c r="Z534" s="229"/>
    </row>
    <row r="535" spans="1:26" ht="15" customHeight="1">
      <c r="A535" s="229"/>
      <c r="B535" s="229"/>
      <c r="C535" s="229"/>
      <c r="D535" s="229"/>
      <c r="E535" s="229"/>
      <c r="F535" s="229"/>
      <c r="G535" s="229"/>
      <c r="H535" s="229"/>
      <c r="I535" s="229"/>
      <c r="J535" s="229"/>
      <c r="K535" s="229"/>
      <c r="L535" s="229"/>
      <c r="M535" s="229"/>
      <c r="N535" s="229"/>
      <c r="O535" s="229"/>
      <c r="P535" s="229"/>
      <c r="Q535" s="229"/>
      <c r="R535" s="229"/>
      <c r="S535" s="229"/>
      <c r="T535" s="229"/>
      <c r="U535" s="229"/>
      <c r="V535" s="229"/>
      <c r="W535" s="229"/>
      <c r="X535" s="229"/>
      <c r="Y535" s="229"/>
      <c r="Z535" s="229"/>
    </row>
    <row r="536" spans="1:26" ht="15" customHeight="1">
      <c r="A536" s="229"/>
      <c r="B536" s="229"/>
      <c r="C536" s="229"/>
      <c r="D536" s="229"/>
      <c r="E536" s="229"/>
      <c r="F536" s="229"/>
      <c r="G536" s="229"/>
      <c r="H536" s="229"/>
      <c r="I536" s="229"/>
      <c r="J536" s="229"/>
      <c r="K536" s="229"/>
      <c r="L536" s="229"/>
      <c r="M536" s="229"/>
      <c r="N536" s="229"/>
      <c r="O536" s="229"/>
      <c r="P536" s="229"/>
      <c r="Q536" s="229"/>
      <c r="R536" s="229"/>
      <c r="S536" s="229"/>
      <c r="T536" s="229"/>
      <c r="U536" s="229"/>
      <c r="V536" s="229"/>
      <c r="W536" s="229"/>
      <c r="X536" s="229"/>
      <c r="Y536" s="229"/>
      <c r="Z536" s="229"/>
    </row>
    <row r="537" spans="1:26" ht="15" customHeight="1">
      <c r="A537" s="229"/>
      <c r="B537" s="229"/>
      <c r="C537" s="229"/>
      <c r="D537" s="229"/>
      <c r="E537" s="229"/>
      <c r="F537" s="229"/>
      <c r="G537" s="229"/>
      <c r="H537" s="229"/>
      <c r="I537" s="229"/>
      <c r="J537" s="229"/>
      <c r="K537" s="229"/>
      <c r="L537" s="229"/>
      <c r="M537" s="229"/>
      <c r="N537" s="229"/>
      <c r="O537" s="229"/>
      <c r="P537" s="229"/>
      <c r="Q537" s="229"/>
      <c r="R537" s="229"/>
      <c r="S537" s="229"/>
      <c r="T537" s="229"/>
      <c r="U537" s="229"/>
      <c r="V537" s="229"/>
      <c r="W537" s="229"/>
      <c r="X537" s="229"/>
      <c r="Y537" s="229"/>
      <c r="Z537" s="229"/>
    </row>
    <row r="538" spans="1:26" ht="15" customHeight="1">
      <c r="A538" s="229"/>
      <c r="B538" s="229"/>
      <c r="C538" s="229"/>
      <c r="D538" s="229"/>
      <c r="E538" s="229"/>
      <c r="F538" s="229"/>
      <c r="G538" s="229"/>
      <c r="H538" s="229"/>
      <c r="I538" s="229"/>
      <c r="J538" s="229"/>
      <c r="K538" s="229"/>
      <c r="L538" s="229"/>
      <c r="M538" s="229"/>
      <c r="N538" s="229"/>
      <c r="O538" s="229"/>
      <c r="P538" s="229"/>
      <c r="Q538" s="229"/>
      <c r="R538" s="229"/>
      <c r="S538" s="229"/>
      <c r="T538" s="229"/>
      <c r="U538" s="229"/>
      <c r="V538" s="229"/>
      <c r="W538" s="229"/>
      <c r="X538" s="229"/>
      <c r="Y538" s="229"/>
      <c r="Z538" s="229"/>
    </row>
    <row r="539" spans="1:26" ht="15" customHeight="1">
      <c r="A539" s="229"/>
      <c r="B539" s="229"/>
      <c r="C539" s="229"/>
      <c r="D539" s="229"/>
      <c r="E539" s="229"/>
      <c r="F539" s="229"/>
      <c r="G539" s="229"/>
      <c r="H539" s="229"/>
      <c r="I539" s="229"/>
      <c r="J539" s="229"/>
      <c r="K539" s="229"/>
      <c r="L539" s="229"/>
      <c r="M539" s="229"/>
      <c r="N539" s="229"/>
      <c r="O539" s="229"/>
      <c r="P539" s="229"/>
      <c r="Q539" s="229"/>
      <c r="R539" s="229"/>
      <c r="S539" s="229"/>
      <c r="T539" s="229"/>
      <c r="U539" s="229"/>
      <c r="V539" s="229"/>
      <c r="W539" s="229"/>
      <c r="X539" s="229"/>
      <c r="Y539" s="229"/>
      <c r="Z539" s="229"/>
    </row>
    <row r="540" spans="1:26" ht="15" customHeight="1">
      <c r="A540" s="229"/>
      <c r="B540" s="229"/>
      <c r="C540" s="229"/>
      <c r="D540" s="229"/>
      <c r="E540" s="229"/>
      <c r="F540" s="229"/>
      <c r="G540" s="229"/>
      <c r="H540" s="229"/>
      <c r="I540" s="229"/>
      <c r="J540" s="229"/>
      <c r="K540" s="229"/>
      <c r="L540" s="229"/>
      <c r="M540" s="229"/>
      <c r="N540" s="229"/>
      <c r="O540" s="229"/>
      <c r="P540" s="229"/>
      <c r="Q540" s="229"/>
      <c r="R540" s="229"/>
      <c r="S540" s="229"/>
      <c r="T540" s="229"/>
      <c r="U540" s="229"/>
      <c r="V540" s="229"/>
      <c r="W540" s="229"/>
      <c r="X540" s="229"/>
      <c r="Y540" s="229"/>
      <c r="Z540" s="229"/>
    </row>
    <row r="541" spans="1:26" ht="15" customHeight="1">
      <c r="A541" s="229"/>
      <c r="B541" s="229"/>
      <c r="C541" s="229"/>
      <c r="D541" s="229"/>
      <c r="E541" s="229"/>
      <c r="F541" s="229"/>
      <c r="G541" s="229"/>
      <c r="H541" s="229"/>
      <c r="I541" s="229"/>
      <c r="J541" s="229"/>
      <c r="K541" s="229"/>
      <c r="L541" s="229"/>
      <c r="M541" s="229"/>
      <c r="N541" s="229"/>
      <c r="O541" s="229"/>
      <c r="P541" s="229"/>
      <c r="Q541" s="229"/>
      <c r="R541" s="229"/>
      <c r="S541" s="229"/>
      <c r="T541" s="229"/>
      <c r="U541" s="229"/>
      <c r="V541" s="229"/>
      <c r="W541" s="229"/>
      <c r="X541" s="229"/>
      <c r="Y541" s="229"/>
      <c r="Z541" s="229"/>
    </row>
    <row r="542" spans="1:26" ht="15" customHeight="1">
      <c r="A542" s="229"/>
      <c r="B542" s="229"/>
      <c r="C542" s="229"/>
      <c r="D542" s="229"/>
      <c r="E542" s="229"/>
      <c r="F542" s="229"/>
      <c r="G542" s="229"/>
      <c r="H542" s="229"/>
      <c r="I542" s="229"/>
      <c r="J542" s="229"/>
      <c r="K542" s="229"/>
      <c r="L542" s="229"/>
      <c r="M542" s="229"/>
      <c r="N542" s="229"/>
      <c r="O542" s="229"/>
      <c r="P542" s="229"/>
      <c r="Q542" s="229"/>
      <c r="R542" s="229"/>
      <c r="S542" s="229"/>
      <c r="T542" s="229"/>
      <c r="U542" s="229"/>
      <c r="V542" s="229"/>
      <c r="W542" s="229"/>
      <c r="X542" s="229"/>
      <c r="Y542" s="229"/>
      <c r="Z542" s="229"/>
    </row>
    <row r="543" spans="1:26" ht="15" customHeight="1">
      <c r="A543" s="229"/>
      <c r="B543" s="229"/>
      <c r="C543" s="229"/>
      <c r="D543" s="229"/>
      <c r="E543" s="229"/>
      <c r="F543" s="229"/>
      <c r="G543" s="229"/>
      <c r="H543" s="229"/>
      <c r="I543" s="229"/>
      <c r="J543" s="229"/>
      <c r="K543" s="229"/>
      <c r="L543" s="229"/>
      <c r="M543" s="229"/>
      <c r="N543" s="229"/>
      <c r="O543" s="229"/>
      <c r="P543" s="229"/>
      <c r="Q543" s="229"/>
      <c r="R543" s="229"/>
      <c r="S543" s="229"/>
      <c r="T543" s="229"/>
      <c r="U543" s="229"/>
      <c r="V543" s="229"/>
      <c r="W543" s="229"/>
      <c r="X543" s="229"/>
      <c r="Y543" s="229"/>
      <c r="Z543" s="229"/>
    </row>
    <row r="544" spans="1:26" ht="15" customHeight="1">
      <c r="A544" s="229"/>
      <c r="B544" s="229"/>
      <c r="C544" s="229"/>
      <c r="D544" s="229"/>
      <c r="E544" s="229"/>
      <c r="F544" s="229"/>
      <c r="G544" s="229"/>
      <c r="H544" s="229"/>
      <c r="I544" s="229"/>
      <c r="J544" s="229"/>
      <c r="K544" s="229"/>
      <c r="L544" s="229"/>
      <c r="M544" s="229"/>
      <c r="N544" s="229"/>
      <c r="O544" s="229"/>
      <c r="P544" s="229"/>
      <c r="Q544" s="229"/>
      <c r="R544" s="229"/>
      <c r="S544" s="229"/>
      <c r="T544" s="229"/>
      <c r="U544" s="229"/>
      <c r="V544" s="229"/>
      <c r="W544" s="229"/>
      <c r="X544" s="229"/>
      <c r="Y544" s="229"/>
      <c r="Z544" s="229"/>
    </row>
    <row r="545" spans="1:26" ht="15" customHeight="1">
      <c r="A545" s="229"/>
      <c r="B545" s="229"/>
      <c r="C545" s="229"/>
      <c r="D545" s="229"/>
      <c r="E545" s="229"/>
      <c r="F545" s="229"/>
      <c r="G545" s="229"/>
      <c r="H545" s="229"/>
      <c r="I545" s="229"/>
      <c r="J545" s="229"/>
      <c r="K545" s="229"/>
      <c r="L545" s="229"/>
      <c r="M545" s="229"/>
      <c r="N545" s="229"/>
      <c r="O545" s="229"/>
      <c r="P545" s="229"/>
      <c r="Q545" s="229"/>
      <c r="R545" s="229"/>
      <c r="S545" s="229"/>
      <c r="T545" s="229"/>
      <c r="U545" s="229"/>
      <c r="V545" s="229"/>
      <c r="W545" s="229"/>
      <c r="X545" s="229"/>
      <c r="Y545" s="229"/>
      <c r="Z545" s="229"/>
    </row>
    <row r="546" spans="1:26" ht="15" customHeight="1">
      <c r="A546" s="229"/>
      <c r="B546" s="229"/>
      <c r="C546" s="229"/>
      <c r="D546" s="229"/>
      <c r="E546" s="229"/>
      <c r="F546" s="229"/>
      <c r="G546" s="229"/>
      <c r="H546" s="229"/>
      <c r="I546" s="229"/>
      <c r="J546" s="229"/>
      <c r="K546" s="229"/>
      <c r="L546" s="229"/>
      <c r="M546" s="229"/>
      <c r="N546" s="229"/>
      <c r="O546" s="229"/>
      <c r="P546" s="229"/>
      <c r="Q546" s="229"/>
      <c r="R546" s="229"/>
      <c r="S546" s="229"/>
      <c r="T546" s="229"/>
      <c r="U546" s="229"/>
      <c r="V546" s="229"/>
      <c r="W546" s="229"/>
      <c r="X546" s="229"/>
      <c r="Y546" s="229"/>
      <c r="Z546" s="229"/>
    </row>
    <row r="547" spans="1:26" ht="15" customHeight="1">
      <c r="A547" s="229"/>
      <c r="B547" s="229"/>
      <c r="C547" s="229"/>
      <c r="D547" s="229"/>
      <c r="E547" s="229"/>
      <c r="F547" s="229"/>
      <c r="G547" s="229"/>
      <c r="H547" s="229"/>
      <c r="I547" s="229"/>
      <c r="J547" s="229"/>
      <c r="K547" s="229"/>
      <c r="L547" s="229"/>
      <c r="M547" s="229"/>
      <c r="N547" s="229"/>
      <c r="O547" s="229"/>
      <c r="P547" s="229"/>
      <c r="Q547" s="229"/>
      <c r="R547" s="229"/>
      <c r="S547" s="229"/>
      <c r="T547" s="229"/>
      <c r="U547" s="229"/>
      <c r="V547" s="229"/>
      <c r="W547" s="229"/>
      <c r="X547" s="229"/>
      <c r="Y547" s="229"/>
      <c r="Z547" s="229"/>
    </row>
    <row r="548" spans="1:26" ht="15" customHeight="1">
      <c r="A548" s="229"/>
      <c r="B548" s="229"/>
      <c r="C548" s="229"/>
      <c r="D548" s="229"/>
      <c r="E548" s="229"/>
      <c r="F548" s="229"/>
      <c r="G548" s="229"/>
      <c r="H548" s="229"/>
      <c r="I548" s="229"/>
      <c r="J548" s="229"/>
      <c r="K548" s="229"/>
      <c r="L548" s="229"/>
      <c r="M548" s="229"/>
      <c r="N548" s="229"/>
      <c r="O548" s="229"/>
      <c r="P548" s="229"/>
      <c r="Q548" s="229"/>
      <c r="R548" s="229"/>
      <c r="S548" s="229"/>
      <c r="T548" s="229"/>
      <c r="U548" s="229"/>
      <c r="V548" s="229"/>
      <c r="W548" s="229"/>
      <c r="X548" s="229"/>
      <c r="Y548" s="229"/>
      <c r="Z548" s="229"/>
    </row>
    <row r="549" spans="1:26" ht="15" customHeight="1">
      <c r="A549" s="229"/>
      <c r="B549" s="229"/>
      <c r="C549" s="229"/>
      <c r="D549" s="229"/>
      <c r="E549" s="229"/>
      <c r="F549" s="229"/>
      <c r="G549" s="229"/>
      <c r="H549" s="229"/>
      <c r="I549" s="229"/>
      <c r="J549" s="229"/>
      <c r="K549" s="229"/>
      <c r="L549" s="229"/>
      <c r="M549" s="229"/>
      <c r="N549" s="229"/>
      <c r="O549" s="229"/>
      <c r="P549" s="229"/>
      <c r="Q549" s="229"/>
      <c r="R549" s="229"/>
      <c r="S549" s="229"/>
      <c r="T549" s="229"/>
      <c r="U549" s="229"/>
      <c r="V549" s="229"/>
      <c r="W549" s="229"/>
      <c r="X549" s="229"/>
      <c r="Y549" s="229"/>
      <c r="Z549" s="229"/>
    </row>
    <row r="550" spans="1:26" ht="15" customHeight="1">
      <c r="A550" s="229"/>
      <c r="B550" s="229"/>
      <c r="C550" s="229"/>
      <c r="D550" s="229"/>
      <c r="E550" s="229"/>
      <c r="F550" s="229"/>
      <c r="G550" s="229"/>
      <c r="H550" s="229"/>
      <c r="I550" s="229"/>
      <c r="J550" s="229"/>
      <c r="K550" s="229"/>
      <c r="L550" s="229"/>
      <c r="M550" s="229"/>
      <c r="N550" s="229"/>
      <c r="O550" s="229"/>
      <c r="P550" s="229"/>
      <c r="Q550" s="229"/>
      <c r="R550" s="229"/>
      <c r="S550" s="229"/>
      <c r="T550" s="229"/>
      <c r="U550" s="229"/>
      <c r="V550" s="229"/>
      <c r="W550" s="229"/>
      <c r="X550" s="229"/>
      <c r="Y550" s="229"/>
      <c r="Z550" s="229"/>
    </row>
    <row r="551" spans="1:26" ht="15" customHeight="1">
      <c r="A551" s="229"/>
      <c r="B551" s="229"/>
      <c r="C551" s="229"/>
      <c r="D551" s="229"/>
      <c r="E551" s="229"/>
      <c r="F551" s="229"/>
      <c r="G551" s="229"/>
      <c r="H551" s="229"/>
      <c r="I551" s="229"/>
      <c r="J551" s="229"/>
      <c r="K551" s="229"/>
      <c r="L551" s="229"/>
      <c r="M551" s="229"/>
      <c r="N551" s="229"/>
      <c r="O551" s="229"/>
      <c r="P551" s="229"/>
      <c r="Q551" s="229"/>
      <c r="R551" s="229"/>
      <c r="S551" s="229"/>
      <c r="T551" s="229"/>
      <c r="U551" s="229"/>
      <c r="V551" s="229"/>
      <c r="W551" s="229"/>
      <c r="X551" s="229"/>
      <c r="Y551" s="229"/>
      <c r="Z551" s="229"/>
    </row>
    <row r="552" spans="1:26" ht="15" customHeight="1">
      <c r="A552" s="229"/>
      <c r="B552" s="229"/>
      <c r="C552" s="229"/>
      <c r="D552" s="229"/>
      <c r="E552" s="229"/>
      <c r="F552" s="229"/>
      <c r="G552" s="229"/>
      <c r="H552" s="229"/>
      <c r="I552" s="229"/>
      <c r="J552" s="229"/>
      <c r="K552" s="229"/>
      <c r="L552" s="229"/>
      <c r="M552" s="229"/>
      <c r="N552" s="229"/>
      <c r="O552" s="229"/>
      <c r="P552" s="229"/>
      <c r="Q552" s="229"/>
      <c r="R552" s="229"/>
      <c r="S552" s="229"/>
      <c r="T552" s="229"/>
      <c r="U552" s="229"/>
      <c r="V552" s="229"/>
      <c r="W552" s="229"/>
      <c r="X552" s="229"/>
      <c r="Y552" s="229"/>
      <c r="Z552" s="229"/>
    </row>
    <row r="553" spans="1:26" ht="15" customHeight="1">
      <c r="A553" s="229"/>
      <c r="B553" s="229"/>
      <c r="C553" s="229"/>
      <c r="D553" s="229"/>
      <c r="E553" s="229"/>
      <c r="F553" s="229"/>
      <c r="G553" s="229"/>
      <c r="H553" s="229"/>
      <c r="I553" s="229"/>
      <c r="J553" s="229"/>
      <c r="K553" s="229"/>
      <c r="L553" s="229"/>
      <c r="M553" s="229"/>
      <c r="N553" s="229"/>
      <c r="O553" s="229"/>
      <c r="P553" s="229"/>
      <c r="Q553" s="229"/>
      <c r="R553" s="229"/>
      <c r="S553" s="229"/>
      <c r="T553" s="229"/>
      <c r="U553" s="229"/>
      <c r="V553" s="229"/>
      <c r="W553" s="229"/>
      <c r="X553" s="229"/>
      <c r="Y553" s="229"/>
      <c r="Z553" s="229"/>
    </row>
    <row r="554" spans="1:26" ht="15" customHeight="1">
      <c r="A554" s="229"/>
      <c r="B554" s="229"/>
      <c r="C554" s="229"/>
      <c r="D554" s="229"/>
      <c r="E554" s="229"/>
      <c r="F554" s="229"/>
      <c r="G554" s="229"/>
      <c r="H554" s="229"/>
      <c r="I554" s="229"/>
      <c r="J554" s="229"/>
      <c r="K554" s="229"/>
      <c r="L554" s="229"/>
      <c r="M554" s="229"/>
      <c r="N554" s="229"/>
      <c r="O554" s="229"/>
      <c r="P554" s="229"/>
      <c r="Q554" s="229"/>
      <c r="R554" s="229"/>
      <c r="S554" s="229"/>
      <c r="T554" s="229"/>
      <c r="U554" s="229"/>
      <c r="V554" s="229"/>
      <c r="W554" s="229"/>
      <c r="X554" s="229"/>
      <c r="Y554" s="229"/>
      <c r="Z554" s="229"/>
    </row>
    <row r="555" spans="1:26" ht="15" customHeight="1">
      <c r="A555" s="229"/>
      <c r="B555" s="229"/>
      <c r="C555" s="229"/>
      <c r="D555" s="229"/>
      <c r="E555" s="229"/>
      <c r="F555" s="229"/>
      <c r="G555" s="229"/>
      <c r="H555" s="229"/>
      <c r="I555" s="229"/>
      <c r="J555" s="229"/>
      <c r="K555" s="229"/>
      <c r="L555" s="229"/>
      <c r="M555" s="229"/>
      <c r="N555" s="229"/>
      <c r="O555" s="229"/>
      <c r="P555" s="229"/>
      <c r="Q555" s="229"/>
      <c r="R555" s="229"/>
      <c r="S555" s="229"/>
      <c r="T555" s="229"/>
      <c r="U555" s="229"/>
      <c r="V555" s="229"/>
      <c r="W555" s="229"/>
      <c r="X555" s="229"/>
      <c r="Y555" s="229"/>
      <c r="Z555" s="229"/>
    </row>
    <row r="556" spans="1:26" ht="15" customHeight="1">
      <c r="A556" s="229"/>
      <c r="B556" s="229"/>
      <c r="C556" s="229"/>
      <c r="D556" s="229"/>
      <c r="E556" s="229"/>
      <c r="F556" s="229"/>
      <c r="G556" s="229"/>
      <c r="H556" s="229"/>
      <c r="I556" s="229"/>
      <c r="J556" s="229"/>
      <c r="K556" s="229"/>
      <c r="L556" s="229"/>
      <c r="M556" s="229"/>
      <c r="N556" s="229"/>
      <c r="O556" s="229"/>
      <c r="P556" s="229"/>
      <c r="Q556" s="229"/>
      <c r="R556" s="229"/>
      <c r="S556" s="229"/>
      <c r="T556" s="229"/>
      <c r="U556" s="229"/>
      <c r="V556" s="229"/>
      <c r="W556" s="229"/>
      <c r="X556" s="229"/>
      <c r="Y556" s="229"/>
      <c r="Z556" s="229"/>
    </row>
    <row r="557" spans="1:26" ht="15" customHeight="1">
      <c r="A557" s="229"/>
      <c r="B557" s="229"/>
      <c r="C557" s="229"/>
      <c r="D557" s="229"/>
      <c r="E557" s="229"/>
      <c r="F557" s="229"/>
      <c r="G557" s="229"/>
      <c r="H557" s="229"/>
      <c r="I557" s="229"/>
      <c r="J557" s="229"/>
      <c r="K557" s="229"/>
      <c r="L557" s="229"/>
      <c r="M557" s="229"/>
      <c r="N557" s="229"/>
      <c r="O557" s="229"/>
      <c r="P557" s="229"/>
      <c r="Q557" s="229"/>
      <c r="R557" s="229"/>
      <c r="S557" s="229"/>
      <c r="T557" s="229"/>
      <c r="U557" s="229"/>
      <c r="V557" s="229"/>
      <c r="W557" s="229"/>
      <c r="X557" s="229"/>
      <c r="Y557" s="229"/>
      <c r="Z557" s="229"/>
    </row>
    <row r="558" spans="1:26" ht="15" customHeight="1">
      <c r="A558" s="229"/>
      <c r="B558" s="229"/>
      <c r="C558" s="229"/>
      <c r="D558" s="229"/>
      <c r="E558" s="229"/>
      <c r="F558" s="229"/>
      <c r="G558" s="229"/>
      <c r="H558" s="229"/>
      <c r="I558" s="229"/>
      <c r="J558" s="229"/>
      <c r="K558" s="229"/>
      <c r="L558" s="229"/>
      <c r="M558" s="229"/>
      <c r="N558" s="229"/>
      <c r="O558" s="229"/>
      <c r="P558" s="229"/>
      <c r="Q558" s="229"/>
      <c r="R558" s="229"/>
      <c r="S558" s="229"/>
      <c r="T558" s="229"/>
      <c r="U558" s="229"/>
      <c r="V558" s="229"/>
      <c r="W558" s="229"/>
      <c r="X558" s="229"/>
      <c r="Y558" s="229"/>
      <c r="Z558" s="229"/>
    </row>
    <row r="559" spans="1:26" ht="15" customHeight="1">
      <c r="A559" s="229"/>
      <c r="B559" s="229"/>
      <c r="C559" s="229"/>
      <c r="D559" s="229"/>
      <c r="E559" s="229"/>
      <c r="F559" s="229"/>
      <c r="G559" s="229"/>
      <c r="H559" s="229"/>
      <c r="I559" s="229"/>
      <c r="J559" s="229"/>
      <c r="K559" s="229"/>
      <c r="L559" s="229"/>
      <c r="M559" s="229"/>
      <c r="N559" s="229"/>
      <c r="O559" s="229"/>
      <c r="P559" s="229"/>
      <c r="Q559" s="229"/>
      <c r="R559" s="229"/>
      <c r="S559" s="229"/>
      <c r="T559" s="229"/>
      <c r="U559" s="229"/>
      <c r="V559" s="229"/>
      <c r="W559" s="229"/>
      <c r="X559" s="229"/>
      <c r="Y559" s="229"/>
      <c r="Z559" s="229"/>
    </row>
    <row r="560" spans="1:26" ht="15" customHeight="1">
      <c r="A560" s="229"/>
      <c r="B560" s="229"/>
      <c r="C560" s="229"/>
      <c r="D560" s="229"/>
      <c r="E560" s="229"/>
      <c r="F560" s="229"/>
      <c r="G560" s="229"/>
      <c r="H560" s="229"/>
      <c r="I560" s="229"/>
      <c r="J560" s="229"/>
      <c r="K560" s="229"/>
      <c r="L560" s="229"/>
      <c r="M560" s="229"/>
      <c r="N560" s="229"/>
      <c r="O560" s="229"/>
      <c r="P560" s="229"/>
      <c r="Q560" s="229"/>
      <c r="R560" s="229"/>
      <c r="S560" s="229"/>
      <c r="T560" s="229"/>
      <c r="U560" s="229"/>
      <c r="V560" s="229"/>
      <c r="W560" s="229"/>
      <c r="X560" s="229"/>
      <c r="Y560" s="229"/>
      <c r="Z560" s="229"/>
    </row>
    <row r="561" spans="1:26" ht="15" customHeight="1">
      <c r="A561" s="229"/>
      <c r="B561" s="229"/>
      <c r="C561" s="229"/>
      <c r="D561" s="229"/>
      <c r="E561" s="229"/>
      <c r="F561" s="229"/>
      <c r="G561" s="229"/>
      <c r="H561" s="229"/>
      <c r="I561" s="229"/>
      <c r="J561" s="229"/>
      <c r="K561" s="229"/>
      <c r="L561" s="229"/>
      <c r="M561" s="229"/>
      <c r="N561" s="229"/>
      <c r="O561" s="229"/>
      <c r="P561" s="229"/>
      <c r="Q561" s="229"/>
      <c r="R561" s="229"/>
      <c r="S561" s="229"/>
      <c r="T561" s="229"/>
      <c r="U561" s="229"/>
      <c r="V561" s="229"/>
      <c r="W561" s="229"/>
      <c r="X561" s="229"/>
      <c r="Y561" s="229"/>
      <c r="Z561" s="229"/>
    </row>
    <row r="562" spans="1:26" ht="15" customHeight="1">
      <c r="A562" s="229"/>
      <c r="B562" s="229"/>
      <c r="C562" s="229"/>
      <c r="D562" s="229"/>
      <c r="E562" s="229"/>
      <c r="F562" s="229"/>
      <c r="G562" s="229"/>
      <c r="H562" s="229"/>
      <c r="I562" s="229"/>
      <c r="J562" s="229"/>
      <c r="K562" s="229"/>
      <c r="L562" s="229"/>
      <c r="M562" s="229"/>
      <c r="N562" s="229"/>
      <c r="O562" s="229"/>
      <c r="P562" s="229"/>
      <c r="Q562" s="229"/>
      <c r="R562" s="229"/>
      <c r="S562" s="229"/>
      <c r="T562" s="229"/>
      <c r="U562" s="229"/>
      <c r="V562" s="229"/>
      <c r="W562" s="229"/>
      <c r="X562" s="229"/>
      <c r="Y562" s="229"/>
      <c r="Z562" s="229"/>
    </row>
    <row r="563" spans="1:26" ht="15" customHeight="1">
      <c r="A563" s="229"/>
      <c r="B563" s="229"/>
      <c r="C563" s="229"/>
      <c r="D563" s="229"/>
      <c r="E563" s="229"/>
      <c r="F563" s="229"/>
      <c r="G563" s="229"/>
      <c r="H563" s="229"/>
      <c r="I563" s="229"/>
      <c r="J563" s="229"/>
      <c r="K563" s="229"/>
      <c r="L563" s="229"/>
      <c r="M563" s="229"/>
      <c r="N563" s="229"/>
      <c r="O563" s="229"/>
      <c r="P563" s="229"/>
      <c r="Q563" s="229"/>
      <c r="R563" s="229"/>
      <c r="S563" s="229"/>
      <c r="T563" s="229"/>
      <c r="U563" s="229"/>
      <c r="V563" s="229"/>
      <c r="W563" s="229"/>
      <c r="X563" s="229"/>
      <c r="Y563" s="229"/>
      <c r="Z563" s="229"/>
    </row>
    <row r="564" spans="1:26" ht="15" customHeight="1">
      <c r="A564" s="229"/>
      <c r="B564" s="229"/>
      <c r="C564" s="229"/>
      <c r="D564" s="229"/>
      <c r="E564" s="229"/>
      <c r="F564" s="229"/>
      <c r="G564" s="229"/>
      <c r="H564" s="229"/>
      <c r="I564" s="229"/>
      <c r="J564" s="229"/>
      <c r="K564" s="229"/>
      <c r="L564" s="229"/>
      <c r="M564" s="229"/>
      <c r="N564" s="229"/>
      <c r="O564" s="229"/>
      <c r="P564" s="229"/>
      <c r="Q564" s="229"/>
      <c r="R564" s="229"/>
      <c r="S564" s="229"/>
      <c r="T564" s="229"/>
      <c r="U564" s="229"/>
      <c r="V564" s="229"/>
      <c r="W564" s="229"/>
      <c r="X564" s="229"/>
      <c r="Y564" s="229"/>
      <c r="Z564" s="229"/>
    </row>
    <row r="565" spans="1:26" ht="15" customHeight="1">
      <c r="A565" s="229"/>
      <c r="B565" s="229"/>
      <c r="C565" s="229"/>
      <c r="D565" s="229"/>
      <c r="E565" s="229"/>
      <c r="F565" s="229"/>
      <c r="G565" s="229"/>
      <c r="H565" s="229"/>
      <c r="I565" s="229"/>
      <c r="J565" s="229"/>
      <c r="K565" s="229"/>
      <c r="L565" s="229"/>
      <c r="M565" s="229"/>
      <c r="N565" s="229"/>
      <c r="O565" s="229"/>
      <c r="P565" s="229"/>
      <c r="Q565" s="229"/>
      <c r="R565" s="229"/>
      <c r="S565" s="229"/>
      <c r="T565" s="229"/>
      <c r="U565" s="229"/>
      <c r="V565" s="229"/>
      <c r="W565" s="229"/>
      <c r="X565" s="229"/>
      <c r="Y565" s="229"/>
      <c r="Z565" s="229"/>
    </row>
    <row r="566" spans="1:26" ht="15" customHeight="1">
      <c r="A566" s="229"/>
      <c r="B566" s="229"/>
      <c r="C566" s="229"/>
      <c r="D566" s="229"/>
      <c r="E566" s="229"/>
      <c r="F566" s="229"/>
      <c r="G566" s="229"/>
      <c r="H566" s="229"/>
      <c r="I566" s="229"/>
      <c r="J566" s="229"/>
      <c r="K566" s="229"/>
      <c r="L566" s="229"/>
      <c r="M566" s="229"/>
      <c r="N566" s="229"/>
      <c r="O566" s="229"/>
      <c r="P566" s="229"/>
      <c r="Q566" s="229"/>
      <c r="R566" s="229"/>
      <c r="S566" s="229"/>
      <c r="T566" s="229"/>
      <c r="U566" s="229"/>
      <c r="V566" s="229"/>
      <c r="W566" s="229"/>
      <c r="X566" s="229"/>
      <c r="Y566" s="229"/>
      <c r="Z566" s="229"/>
    </row>
    <row r="567" spans="1:26" ht="15" customHeight="1">
      <c r="A567" s="229"/>
      <c r="B567" s="229"/>
      <c r="C567" s="229"/>
      <c r="D567" s="229"/>
      <c r="E567" s="229"/>
      <c r="F567" s="229"/>
      <c r="G567" s="229"/>
      <c r="H567" s="229"/>
      <c r="I567" s="229"/>
      <c r="J567" s="229"/>
      <c r="K567" s="229"/>
      <c r="L567" s="229"/>
      <c r="M567" s="229"/>
      <c r="N567" s="229"/>
      <c r="O567" s="229"/>
      <c r="P567" s="229"/>
      <c r="Q567" s="229"/>
      <c r="R567" s="229"/>
      <c r="S567" s="229"/>
      <c r="T567" s="229"/>
      <c r="U567" s="229"/>
      <c r="V567" s="229"/>
      <c r="W567" s="229"/>
      <c r="X567" s="229"/>
      <c r="Y567" s="229"/>
      <c r="Z567" s="229"/>
    </row>
    <row r="568" spans="1:26" ht="15" customHeight="1">
      <c r="A568" s="229"/>
      <c r="B568" s="229"/>
      <c r="C568" s="229"/>
      <c r="D568" s="229"/>
      <c r="E568" s="229"/>
      <c r="F568" s="229"/>
      <c r="G568" s="229"/>
      <c r="H568" s="229"/>
      <c r="I568" s="229"/>
      <c r="J568" s="229"/>
      <c r="K568" s="229"/>
      <c r="L568" s="229"/>
      <c r="M568" s="229"/>
      <c r="N568" s="229"/>
      <c r="O568" s="229"/>
      <c r="P568" s="229"/>
      <c r="Q568" s="229"/>
      <c r="R568" s="229"/>
      <c r="S568" s="229"/>
      <c r="T568" s="229"/>
      <c r="U568" s="229"/>
      <c r="V568" s="229"/>
      <c r="W568" s="229"/>
      <c r="X568" s="229"/>
      <c r="Y568" s="229"/>
      <c r="Z568" s="229"/>
    </row>
    <row r="569" spans="1:26" ht="15" customHeight="1">
      <c r="A569" s="229"/>
      <c r="B569" s="229"/>
      <c r="C569" s="229"/>
      <c r="D569" s="229"/>
      <c r="E569" s="229"/>
      <c r="F569" s="229"/>
      <c r="G569" s="229"/>
      <c r="H569" s="229"/>
      <c r="I569" s="229"/>
      <c r="J569" s="229"/>
      <c r="K569" s="229"/>
      <c r="L569" s="229"/>
      <c r="M569" s="229"/>
      <c r="N569" s="229"/>
      <c r="O569" s="229"/>
      <c r="P569" s="229"/>
      <c r="Q569" s="229"/>
      <c r="R569" s="229"/>
      <c r="S569" s="229"/>
      <c r="T569" s="229"/>
      <c r="U569" s="229"/>
      <c r="V569" s="229"/>
      <c r="W569" s="229"/>
      <c r="X569" s="229"/>
      <c r="Y569" s="229"/>
      <c r="Z569" s="229"/>
    </row>
    <row r="570" spans="1:26" ht="15" customHeight="1">
      <c r="A570" s="229"/>
      <c r="B570" s="229"/>
      <c r="C570" s="229"/>
      <c r="D570" s="229"/>
      <c r="E570" s="229"/>
      <c r="F570" s="229"/>
      <c r="G570" s="229"/>
      <c r="H570" s="229"/>
      <c r="I570" s="229"/>
      <c r="J570" s="229"/>
      <c r="K570" s="229"/>
      <c r="L570" s="229"/>
      <c r="M570" s="229"/>
      <c r="N570" s="229"/>
      <c r="O570" s="229"/>
      <c r="P570" s="229"/>
      <c r="Q570" s="229"/>
      <c r="R570" s="229"/>
      <c r="S570" s="229"/>
      <c r="T570" s="229"/>
      <c r="U570" s="229"/>
      <c r="V570" s="229"/>
      <c r="W570" s="229"/>
      <c r="X570" s="229"/>
      <c r="Y570" s="229"/>
      <c r="Z570" s="229"/>
    </row>
    <row r="571" spans="1:26" ht="15" customHeight="1">
      <c r="A571" s="229"/>
      <c r="B571" s="229"/>
      <c r="C571" s="229"/>
      <c r="D571" s="229"/>
      <c r="E571" s="229"/>
      <c r="F571" s="229"/>
      <c r="G571" s="229"/>
      <c r="H571" s="229"/>
      <c r="I571" s="229"/>
      <c r="J571" s="229"/>
      <c r="K571" s="229"/>
      <c r="L571" s="229"/>
      <c r="M571" s="229"/>
      <c r="N571" s="229"/>
      <c r="O571" s="229"/>
      <c r="P571" s="229"/>
      <c r="Q571" s="229"/>
      <c r="R571" s="229"/>
      <c r="S571" s="229"/>
      <c r="T571" s="229"/>
      <c r="U571" s="229"/>
      <c r="V571" s="229"/>
      <c r="W571" s="229"/>
      <c r="X571" s="229"/>
      <c r="Y571" s="229"/>
      <c r="Z571" s="229"/>
    </row>
    <row r="572" spans="1:26" ht="15" customHeight="1">
      <c r="A572" s="229"/>
      <c r="B572" s="229"/>
      <c r="C572" s="229"/>
      <c r="D572" s="229"/>
      <c r="E572" s="229"/>
      <c r="F572" s="229"/>
      <c r="G572" s="229"/>
      <c r="H572" s="229"/>
      <c r="I572" s="229"/>
      <c r="J572" s="229"/>
      <c r="K572" s="229"/>
      <c r="L572" s="229"/>
      <c r="M572" s="229"/>
      <c r="N572" s="229"/>
      <c r="O572" s="229"/>
      <c r="P572" s="229"/>
      <c r="Q572" s="229"/>
      <c r="R572" s="229"/>
      <c r="S572" s="229"/>
      <c r="T572" s="229"/>
      <c r="U572" s="229"/>
      <c r="V572" s="229"/>
      <c r="W572" s="229"/>
      <c r="X572" s="229"/>
      <c r="Y572" s="229"/>
      <c r="Z572" s="229"/>
    </row>
    <row r="573" spans="1:26" ht="15" customHeight="1">
      <c r="A573" s="229"/>
      <c r="B573" s="229"/>
      <c r="C573" s="229"/>
      <c r="D573" s="229"/>
      <c r="E573" s="229"/>
      <c r="F573" s="229"/>
      <c r="G573" s="229"/>
      <c r="H573" s="229"/>
      <c r="I573" s="229"/>
      <c r="J573" s="229"/>
      <c r="K573" s="229"/>
      <c r="L573" s="229"/>
      <c r="M573" s="229"/>
      <c r="N573" s="229"/>
      <c r="O573" s="229"/>
      <c r="P573" s="229"/>
      <c r="Q573" s="229"/>
      <c r="R573" s="229"/>
      <c r="S573" s="229"/>
      <c r="T573" s="229"/>
      <c r="U573" s="229"/>
      <c r="V573" s="229"/>
      <c r="W573" s="229"/>
      <c r="X573" s="229"/>
      <c r="Y573" s="229"/>
      <c r="Z573" s="229"/>
    </row>
    <row r="574" spans="1:26" ht="15" customHeight="1">
      <c r="A574" s="229"/>
      <c r="B574" s="229"/>
      <c r="C574" s="229"/>
      <c r="D574" s="229"/>
      <c r="E574" s="229"/>
      <c r="F574" s="229"/>
      <c r="G574" s="229"/>
      <c r="H574" s="229"/>
      <c r="I574" s="229"/>
      <c r="J574" s="229"/>
      <c r="K574" s="229"/>
      <c r="L574" s="229"/>
      <c r="M574" s="229"/>
      <c r="N574" s="229"/>
      <c r="O574" s="229"/>
      <c r="P574" s="229"/>
      <c r="Q574" s="229"/>
      <c r="R574" s="229"/>
      <c r="S574" s="229"/>
      <c r="T574" s="229"/>
      <c r="U574" s="229"/>
      <c r="V574" s="229"/>
      <c r="W574" s="229"/>
      <c r="X574" s="229"/>
      <c r="Y574" s="229"/>
      <c r="Z574" s="229"/>
    </row>
    <row r="575" spans="1:26" ht="15" customHeight="1">
      <c r="A575" s="229"/>
      <c r="B575" s="229"/>
      <c r="C575" s="229"/>
      <c r="D575" s="229"/>
      <c r="E575" s="229"/>
      <c r="F575" s="229"/>
      <c r="G575" s="229"/>
      <c r="H575" s="229"/>
      <c r="I575" s="229"/>
      <c r="J575" s="229"/>
      <c r="K575" s="229"/>
      <c r="L575" s="229"/>
      <c r="M575" s="229"/>
      <c r="N575" s="229"/>
      <c r="O575" s="229"/>
      <c r="P575" s="229"/>
      <c r="Q575" s="229"/>
      <c r="R575" s="229"/>
      <c r="S575" s="229"/>
      <c r="T575" s="229"/>
      <c r="U575" s="229"/>
      <c r="V575" s="229"/>
      <c r="W575" s="229"/>
      <c r="X575" s="229"/>
      <c r="Y575" s="229"/>
      <c r="Z575" s="229"/>
    </row>
    <row r="576" spans="1:26" ht="15" customHeight="1">
      <c r="A576" s="229"/>
      <c r="B576" s="229"/>
      <c r="C576" s="229"/>
      <c r="D576" s="229"/>
      <c r="E576" s="229"/>
      <c r="F576" s="229"/>
      <c r="G576" s="229"/>
      <c r="H576" s="229"/>
      <c r="I576" s="229"/>
      <c r="J576" s="229"/>
      <c r="K576" s="229"/>
      <c r="L576" s="229"/>
      <c r="M576" s="229"/>
      <c r="N576" s="229"/>
      <c r="O576" s="229"/>
      <c r="P576" s="229"/>
      <c r="Q576" s="229"/>
      <c r="R576" s="229"/>
      <c r="S576" s="229"/>
      <c r="T576" s="229"/>
      <c r="U576" s="229"/>
      <c r="V576" s="229"/>
      <c r="W576" s="229"/>
      <c r="X576" s="229"/>
      <c r="Y576" s="229"/>
      <c r="Z576" s="229"/>
    </row>
    <row r="577" spans="1:26" ht="15" customHeight="1">
      <c r="A577" s="229"/>
      <c r="B577" s="229"/>
      <c r="C577" s="229"/>
      <c r="D577" s="229"/>
      <c r="E577" s="229"/>
      <c r="F577" s="229"/>
      <c r="G577" s="229"/>
      <c r="H577" s="229"/>
      <c r="I577" s="229"/>
      <c r="J577" s="229"/>
      <c r="K577" s="229"/>
      <c r="L577" s="229"/>
      <c r="M577" s="229"/>
      <c r="N577" s="229"/>
      <c r="O577" s="229"/>
      <c r="P577" s="229"/>
      <c r="Q577" s="229"/>
      <c r="R577" s="229"/>
      <c r="S577" s="229"/>
      <c r="T577" s="229"/>
      <c r="U577" s="229"/>
      <c r="V577" s="229"/>
      <c r="W577" s="229"/>
      <c r="X577" s="229"/>
      <c r="Y577" s="229"/>
      <c r="Z577" s="229"/>
    </row>
    <row r="578" spans="1:26" ht="15" customHeight="1">
      <c r="A578" s="229"/>
      <c r="B578" s="229"/>
      <c r="C578" s="229"/>
      <c r="D578" s="229"/>
      <c r="E578" s="229"/>
      <c r="F578" s="229"/>
      <c r="G578" s="229"/>
      <c r="H578" s="229"/>
      <c r="I578" s="229"/>
      <c r="J578" s="229"/>
      <c r="K578" s="229"/>
      <c r="L578" s="229"/>
      <c r="M578" s="229"/>
      <c r="N578" s="229"/>
      <c r="O578" s="229"/>
      <c r="P578" s="229"/>
      <c r="Q578" s="229"/>
      <c r="R578" s="229"/>
      <c r="S578" s="229"/>
      <c r="T578" s="229"/>
      <c r="U578" s="229"/>
      <c r="V578" s="229"/>
      <c r="W578" s="229"/>
      <c r="X578" s="229"/>
      <c r="Y578" s="229"/>
      <c r="Z578" s="229"/>
    </row>
    <row r="579" spans="1:26" ht="15" customHeight="1">
      <c r="A579" s="229"/>
      <c r="B579" s="229"/>
      <c r="C579" s="229"/>
      <c r="D579" s="229"/>
      <c r="E579" s="229"/>
      <c r="F579" s="229"/>
      <c r="G579" s="229"/>
      <c r="H579" s="229"/>
      <c r="I579" s="229"/>
      <c r="J579" s="229"/>
      <c r="K579" s="229"/>
      <c r="L579" s="229"/>
      <c r="M579" s="229"/>
      <c r="N579" s="229"/>
      <c r="O579" s="229"/>
      <c r="P579" s="229"/>
      <c r="Q579" s="229"/>
      <c r="R579" s="229"/>
      <c r="S579" s="229"/>
      <c r="T579" s="229"/>
      <c r="U579" s="229"/>
      <c r="V579" s="229"/>
      <c r="W579" s="229"/>
      <c r="X579" s="229"/>
      <c r="Y579" s="229"/>
      <c r="Z579" s="229"/>
    </row>
    <row r="580" spans="1:26" ht="15" customHeight="1">
      <c r="A580" s="229"/>
      <c r="B580" s="229"/>
      <c r="C580" s="229"/>
      <c r="D580" s="229"/>
      <c r="E580" s="229"/>
      <c r="F580" s="229"/>
      <c r="G580" s="229"/>
      <c r="H580" s="229"/>
      <c r="I580" s="229"/>
      <c r="J580" s="229"/>
      <c r="K580" s="229"/>
      <c r="L580" s="229"/>
      <c r="M580" s="229"/>
      <c r="N580" s="229"/>
      <c r="O580" s="229"/>
      <c r="P580" s="229"/>
      <c r="Q580" s="229"/>
      <c r="R580" s="229"/>
      <c r="S580" s="229"/>
      <c r="T580" s="229"/>
      <c r="U580" s="229"/>
      <c r="V580" s="229"/>
      <c r="W580" s="229"/>
      <c r="X580" s="229"/>
      <c r="Y580" s="229"/>
      <c r="Z580" s="229"/>
    </row>
    <row r="581" spans="1:26" ht="15" customHeight="1">
      <c r="A581" s="229"/>
      <c r="B581" s="229"/>
      <c r="C581" s="229"/>
      <c r="D581" s="229"/>
      <c r="E581" s="229"/>
      <c r="F581" s="229"/>
      <c r="G581" s="229"/>
      <c r="H581" s="229"/>
      <c r="I581" s="229"/>
      <c r="J581" s="229"/>
      <c r="K581" s="229"/>
      <c r="L581" s="229"/>
      <c r="M581" s="229"/>
      <c r="N581" s="229"/>
      <c r="O581" s="229"/>
      <c r="P581" s="229"/>
      <c r="Q581" s="229"/>
      <c r="R581" s="229"/>
      <c r="S581" s="229"/>
      <c r="T581" s="229"/>
      <c r="U581" s="229"/>
      <c r="V581" s="229"/>
      <c r="W581" s="229"/>
      <c r="X581" s="229"/>
      <c r="Y581" s="229"/>
      <c r="Z581" s="229"/>
    </row>
    <row r="582" spans="1:26" ht="15" customHeight="1">
      <c r="A582" s="229"/>
      <c r="B582" s="229"/>
      <c r="C582" s="229"/>
      <c r="D582" s="229"/>
      <c r="E582" s="229"/>
      <c r="F582" s="229"/>
      <c r="G582" s="229"/>
      <c r="H582" s="229"/>
      <c r="I582" s="229"/>
      <c r="J582" s="229"/>
      <c r="K582" s="229"/>
      <c r="L582" s="229"/>
      <c r="M582" s="229"/>
      <c r="N582" s="229"/>
      <c r="O582" s="229"/>
      <c r="P582" s="229"/>
      <c r="Q582" s="229"/>
      <c r="R582" s="229"/>
      <c r="S582" s="229"/>
      <c r="T582" s="229"/>
      <c r="U582" s="229"/>
      <c r="V582" s="229"/>
      <c r="W582" s="229"/>
      <c r="X582" s="229"/>
      <c r="Y582" s="229"/>
      <c r="Z582" s="229"/>
    </row>
    <row r="583" spans="1:26" ht="15" customHeight="1">
      <c r="A583" s="229"/>
      <c r="B583" s="229"/>
      <c r="C583" s="229"/>
      <c r="D583" s="229"/>
      <c r="E583" s="229"/>
      <c r="F583" s="229"/>
      <c r="G583" s="229"/>
      <c r="H583" s="229"/>
      <c r="I583" s="229"/>
      <c r="J583" s="229"/>
      <c r="K583" s="229"/>
      <c r="L583" s="229"/>
      <c r="M583" s="229"/>
      <c r="N583" s="229"/>
      <c r="O583" s="229"/>
      <c r="P583" s="229"/>
      <c r="Q583" s="229"/>
      <c r="R583" s="229"/>
      <c r="S583" s="229"/>
      <c r="T583" s="229"/>
      <c r="U583" s="229"/>
      <c r="V583" s="229"/>
      <c r="W583" s="229"/>
      <c r="X583" s="229"/>
      <c r="Y583" s="229"/>
      <c r="Z583" s="229"/>
    </row>
    <row r="584" spans="1:26" ht="15" customHeight="1">
      <c r="A584" s="229"/>
      <c r="B584" s="229"/>
      <c r="C584" s="229"/>
      <c r="D584" s="229"/>
      <c r="E584" s="229"/>
      <c r="F584" s="229"/>
      <c r="G584" s="229"/>
      <c r="H584" s="229"/>
      <c r="I584" s="229"/>
      <c r="J584" s="229"/>
      <c r="K584" s="229"/>
      <c r="L584" s="229"/>
      <c r="M584" s="229"/>
      <c r="N584" s="229"/>
      <c r="O584" s="229"/>
      <c r="P584" s="229"/>
      <c r="Q584" s="229"/>
      <c r="R584" s="229"/>
      <c r="S584" s="229"/>
      <c r="T584" s="229"/>
      <c r="U584" s="229"/>
      <c r="V584" s="229"/>
      <c r="W584" s="229"/>
      <c r="X584" s="229"/>
      <c r="Y584" s="229"/>
      <c r="Z584" s="229"/>
    </row>
    <row r="585" spans="1:26" ht="15" customHeight="1">
      <c r="A585" s="229"/>
      <c r="B585" s="229"/>
      <c r="C585" s="229"/>
      <c r="D585" s="229"/>
      <c r="E585" s="229"/>
      <c r="F585" s="229"/>
      <c r="G585" s="229"/>
      <c r="H585" s="229"/>
      <c r="I585" s="229"/>
      <c r="J585" s="229"/>
      <c r="K585" s="229"/>
      <c r="L585" s="229"/>
      <c r="M585" s="229"/>
      <c r="N585" s="229"/>
      <c r="O585" s="229"/>
      <c r="P585" s="229"/>
      <c r="Q585" s="229"/>
      <c r="R585" s="229"/>
      <c r="S585" s="229"/>
      <c r="T585" s="229"/>
      <c r="U585" s="229"/>
      <c r="V585" s="229"/>
      <c r="W585" s="229"/>
      <c r="X585" s="229"/>
      <c r="Y585" s="229"/>
      <c r="Z585" s="229"/>
    </row>
    <row r="586" spans="1:26" ht="15" customHeight="1">
      <c r="A586" s="229"/>
      <c r="B586" s="229"/>
      <c r="C586" s="229"/>
      <c r="D586" s="229"/>
      <c r="E586" s="229"/>
      <c r="F586" s="229"/>
      <c r="G586" s="229"/>
      <c r="H586" s="229"/>
      <c r="I586" s="229"/>
      <c r="J586" s="229"/>
      <c r="K586" s="229"/>
      <c r="L586" s="229"/>
      <c r="M586" s="229"/>
      <c r="N586" s="229"/>
      <c r="O586" s="229"/>
      <c r="P586" s="229"/>
      <c r="Q586" s="229"/>
      <c r="R586" s="229"/>
      <c r="S586" s="229"/>
      <c r="T586" s="229"/>
      <c r="U586" s="229"/>
      <c r="V586" s="229"/>
      <c r="W586" s="229"/>
      <c r="X586" s="229"/>
      <c r="Y586" s="229"/>
      <c r="Z586" s="229"/>
    </row>
    <row r="587" spans="1:26" ht="15" customHeight="1">
      <c r="A587" s="229"/>
      <c r="B587" s="229"/>
      <c r="C587" s="229"/>
      <c r="D587" s="229"/>
      <c r="E587" s="229"/>
      <c r="F587" s="229"/>
      <c r="G587" s="229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</row>
    <row r="588" spans="1:26" ht="15" customHeight="1">
      <c r="A588" s="229"/>
      <c r="B588" s="229"/>
      <c r="C588" s="229"/>
      <c r="D588" s="229"/>
      <c r="E588" s="229"/>
      <c r="F588" s="229"/>
      <c r="G588" s="229"/>
      <c r="H588" s="229"/>
      <c r="I588" s="229"/>
      <c r="J588" s="229"/>
      <c r="K588" s="229"/>
      <c r="L588" s="229"/>
      <c r="M588" s="229"/>
      <c r="N588" s="229"/>
      <c r="O588" s="229"/>
      <c r="P588" s="229"/>
      <c r="Q588" s="229"/>
      <c r="R588" s="229"/>
      <c r="S588" s="229"/>
      <c r="T588" s="229"/>
      <c r="U588" s="229"/>
      <c r="V588" s="229"/>
      <c r="W588" s="229"/>
      <c r="X588" s="229"/>
      <c r="Y588" s="229"/>
      <c r="Z588" s="229"/>
    </row>
    <row r="589" spans="1:26" ht="15" customHeight="1">
      <c r="A589" s="229"/>
      <c r="B589" s="229"/>
      <c r="C589" s="229"/>
      <c r="D589" s="229"/>
      <c r="E589" s="229"/>
      <c r="F589" s="229"/>
      <c r="G589" s="229"/>
      <c r="H589" s="229"/>
      <c r="I589" s="229"/>
      <c r="J589" s="229"/>
      <c r="K589" s="229"/>
      <c r="L589" s="229"/>
      <c r="M589" s="229"/>
      <c r="N589" s="229"/>
      <c r="O589" s="229"/>
      <c r="P589" s="229"/>
      <c r="Q589" s="229"/>
      <c r="R589" s="229"/>
      <c r="S589" s="229"/>
      <c r="T589" s="229"/>
      <c r="U589" s="229"/>
      <c r="V589" s="229"/>
      <c r="W589" s="229"/>
      <c r="X589" s="229"/>
      <c r="Y589" s="229"/>
      <c r="Z589" s="229"/>
    </row>
    <row r="590" spans="1:26" ht="15" customHeight="1">
      <c r="A590" s="229"/>
      <c r="B590" s="229"/>
      <c r="C590" s="229"/>
      <c r="D590" s="229"/>
      <c r="E590" s="229"/>
      <c r="F590" s="229"/>
      <c r="G590" s="229"/>
      <c r="H590" s="229"/>
      <c r="I590" s="229"/>
      <c r="J590" s="229"/>
      <c r="K590" s="229"/>
      <c r="L590" s="229"/>
      <c r="M590" s="229"/>
      <c r="N590" s="229"/>
      <c r="O590" s="229"/>
      <c r="P590" s="229"/>
      <c r="Q590" s="229"/>
      <c r="R590" s="229"/>
      <c r="S590" s="229"/>
      <c r="T590" s="229"/>
      <c r="U590" s="229"/>
      <c r="V590" s="229"/>
      <c r="W590" s="229"/>
      <c r="X590" s="229"/>
      <c r="Y590" s="229"/>
      <c r="Z590" s="229"/>
    </row>
    <row r="591" spans="1:26" ht="15" customHeight="1">
      <c r="A591" s="229"/>
      <c r="B591" s="229"/>
      <c r="C591" s="229"/>
      <c r="D591" s="229"/>
      <c r="E591" s="229"/>
      <c r="F591" s="229"/>
      <c r="G591" s="229"/>
      <c r="H591" s="229"/>
      <c r="I591" s="229"/>
      <c r="J591" s="229"/>
      <c r="K591" s="229"/>
      <c r="L591" s="229"/>
      <c r="M591" s="229"/>
      <c r="N591" s="229"/>
      <c r="O591" s="229"/>
      <c r="P591" s="229"/>
      <c r="Q591" s="229"/>
      <c r="R591" s="229"/>
      <c r="S591" s="229"/>
      <c r="T591" s="229"/>
      <c r="U591" s="229"/>
      <c r="V591" s="229"/>
      <c r="W591" s="229"/>
      <c r="X591" s="229"/>
      <c r="Y591" s="229"/>
      <c r="Z591" s="229"/>
    </row>
    <row r="592" spans="1:26" ht="15" customHeight="1">
      <c r="A592" s="229"/>
      <c r="B592" s="229"/>
      <c r="C592" s="229"/>
      <c r="D592" s="229"/>
      <c r="E592" s="229"/>
      <c r="F592" s="229"/>
      <c r="G592" s="229"/>
      <c r="H592" s="229"/>
      <c r="I592" s="229"/>
      <c r="J592" s="229"/>
      <c r="K592" s="229"/>
      <c r="L592" s="229"/>
      <c r="M592" s="229"/>
      <c r="N592" s="229"/>
      <c r="O592" s="229"/>
      <c r="P592" s="229"/>
      <c r="Q592" s="229"/>
      <c r="R592" s="229"/>
      <c r="S592" s="229"/>
      <c r="T592" s="229"/>
      <c r="U592" s="229"/>
      <c r="V592" s="229"/>
      <c r="W592" s="229"/>
      <c r="X592" s="229"/>
      <c r="Y592" s="229"/>
      <c r="Z592" s="229"/>
    </row>
    <row r="593" spans="1:26" ht="15" customHeight="1">
      <c r="A593" s="229"/>
      <c r="B593" s="229"/>
      <c r="C593" s="229"/>
      <c r="D593" s="229"/>
      <c r="E593" s="229"/>
      <c r="F593" s="229"/>
      <c r="G593" s="229"/>
      <c r="H593" s="229"/>
      <c r="I593" s="229"/>
      <c r="J593" s="229"/>
      <c r="K593" s="229"/>
      <c r="L593" s="229"/>
      <c r="M593" s="229"/>
      <c r="N593" s="229"/>
      <c r="O593" s="229"/>
      <c r="P593" s="229"/>
      <c r="Q593" s="229"/>
      <c r="R593" s="229"/>
      <c r="S593" s="229"/>
      <c r="T593" s="229"/>
      <c r="U593" s="229"/>
      <c r="V593" s="229"/>
      <c r="W593" s="229"/>
      <c r="X593" s="229"/>
      <c r="Y593" s="229"/>
      <c r="Z593" s="229"/>
    </row>
    <row r="594" spans="1:26" ht="15" customHeight="1">
      <c r="A594" s="229"/>
      <c r="B594" s="229"/>
      <c r="C594" s="229"/>
      <c r="D594" s="229"/>
      <c r="E594" s="229"/>
      <c r="F594" s="229"/>
      <c r="G594" s="229"/>
      <c r="H594" s="229"/>
      <c r="I594" s="229"/>
      <c r="J594" s="229"/>
      <c r="K594" s="229"/>
      <c r="L594" s="229"/>
      <c r="M594" s="229"/>
      <c r="N594" s="229"/>
      <c r="O594" s="229"/>
      <c r="P594" s="229"/>
      <c r="Q594" s="229"/>
      <c r="R594" s="229"/>
      <c r="S594" s="229"/>
      <c r="T594" s="229"/>
      <c r="U594" s="229"/>
      <c r="V594" s="229"/>
      <c r="W594" s="229"/>
      <c r="X594" s="229"/>
      <c r="Y594" s="229"/>
      <c r="Z594" s="229"/>
    </row>
    <row r="595" spans="1:26" ht="15" customHeight="1">
      <c r="A595" s="229"/>
      <c r="B595" s="229"/>
      <c r="C595" s="229"/>
      <c r="D595" s="229"/>
      <c r="E595" s="229"/>
      <c r="F595" s="229"/>
      <c r="G595" s="229"/>
      <c r="H595" s="229"/>
      <c r="I595" s="229"/>
      <c r="J595" s="229"/>
      <c r="K595" s="229"/>
      <c r="L595" s="229"/>
      <c r="M595" s="229"/>
      <c r="N595" s="229"/>
      <c r="O595" s="229"/>
      <c r="P595" s="229"/>
      <c r="Q595" s="229"/>
      <c r="R595" s="229"/>
      <c r="S595" s="229"/>
      <c r="T595" s="229"/>
      <c r="U595" s="229"/>
      <c r="V595" s="229"/>
      <c r="W595" s="229"/>
      <c r="X595" s="229"/>
      <c r="Y595" s="229"/>
      <c r="Z595" s="229"/>
    </row>
    <row r="596" spans="1:26" ht="15" customHeight="1">
      <c r="A596" s="229"/>
      <c r="B596" s="229"/>
      <c r="C596" s="229"/>
      <c r="D596" s="229"/>
      <c r="E596" s="229"/>
      <c r="F596" s="229"/>
      <c r="G596" s="229"/>
      <c r="H596" s="229"/>
      <c r="I596" s="229"/>
      <c r="J596" s="229"/>
      <c r="K596" s="229"/>
      <c r="L596" s="229"/>
      <c r="M596" s="229"/>
      <c r="N596" s="229"/>
      <c r="O596" s="229"/>
      <c r="P596" s="229"/>
      <c r="Q596" s="229"/>
      <c r="R596" s="229"/>
      <c r="S596" s="229"/>
      <c r="T596" s="229"/>
      <c r="U596" s="229"/>
      <c r="V596" s="229"/>
      <c r="W596" s="229"/>
      <c r="X596" s="229"/>
      <c r="Y596" s="229"/>
      <c r="Z596" s="229"/>
    </row>
    <row r="597" spans="1:26" ht="15" customHeight="1">
      <c r="A597" s="229"/>
      <c r="B597" s="229"/>
      <c r="C597" s="229"/>
      <c r="D597" s="229"/>
      <c r="E597" s="229"/>
      <c r="F597" s="229"/>
      <c r="G597" s="229"/>
      <c r="H597" s="229"/>
      <c r="I597" s="229"/>
      <c r="J597" s="229"/>
      <c r="K597" s="229"/>
      <c r="L597" s="229"/>
      <c r="M597" s="229"/>
      <c r="N597" s="229"/>
      <c r="O597" s="229"/>
      <c r="P597" s="229"/>
      <c r="Q597" s="229"/>
      <c r="R597" s="229"/>
      <c r="S597" s="229"/>
      <c r="T597" s="229"/>
      <c r="U597" s="229"/>
      <c r="V597" s="229"/>
      <c r="W597" s="229"/>
      <c r="X597" s="229"/>
      <c r="Y597" s="229"/>
      <c r="Z597" s="229"/>
    </row>
    <row r="598" spans="1:26" ht="15" customHeight="1">
      <c r="A598" s="229"/>
      <c r="B598" s="229"/>
      <c r="C598" s="229"/>
      <c r="D598" s="229"/>
      <c r="E598" s="229"/>
      <c r="F598" s="229"/>
      <c r="G598" s="229"/>
      <c r="H598" s="229"/>
      <c r="I598" s="229"/>
      <c r="J598" s="229"/>
      <c r="K598" s="229"/>
      <c r="L598" s="229"/>
      <c r="M598" s="229"/>
      <c r="N598" s="229"/>
      <c r="O598" s="229"/>
      <c r="P598" s="229"/>
      <c r="Q598" s="229"/>
      <c r="R598" s="229"/>
      <c r="S598" s="229"/>
      <c r="T598" s="229"/>
      <c r="U598" s="229"/>
      <c r="V598" s="229"/>
      <c r="W598" s="229"/>
      <c r="X598" s="229"/>
      <c r="Y598" s="229"/>
      <c r="Z598" s="229"/>
    </row>
    <row r="599" spans="1:26" ht="15" customHeight="1">
      <c r="A599" s="229"/>
      <c r="B599" s="229"/>
      <c r="C599" s="229"/>
      <c r="D599" s="229"/>
      <c r="E599" s="229"/>
      <c r="F599" s="229"/>
      <c r="G599" s="229"/>
      <c r="H599" s="229"/>
      <c r="I599" s="229"/>
      <c r="J599" s="229"/>
      <c r="K599" s="229"/>
      <c r="L599" s="229"/>
      <c r="M599" s="229"/>
      <c r="N599" s="229"/>
      <c r="O599" s="229"/>
      <c r="P599" s="229"/>
      <c r="Q599" s="229"/>
      <c r="R599" s="229"/>
      <c r="S599" s="229"/>
      <c r="T599" s="229"/>
      <c r="U599" s="229"/>
      <c r="V599" s="229"/>
      <c r="W599" s="229"/>
      <c r="X599" s="229"/>
      <c r="Y599" s="229"/>
      <c r="Z599" s="229"/>
    </row>
    <row r="600" spans="1:26" ht="15" customHeight="1">
      <c r="A600" s="229"/>
      <c r="B600" s="229"/>
      <c r="C600" s="229"/>
      <c r="D600" s="229"/>
      <c r="E600" s="229"/>
      <c r="F600" s="229"/>
      <c r="G600" s="229"/>
      <c r="H600" s="229"/>
      <c r="I600" s="229"/>
      <c r="J600" s="229"/>
      <c r="K600" s="229"/>
      <c r="L600" s="229"/>
      <c r="M600" s="229"/>
      <c r="N600" s="229"/>
      <c r="O600" s="229"/>
      <c r="P600" s="229"/>
      <c r="Q600" s="229"/>
      <c r="R600" s="229"/>
      <c r="S600" s="229"/>
      <c r="T600" s="229"/>
      <c r="U600" s="229"/>
      <c r="V600" s="229"/>
      <c r="W600" s="229"/>
      <c r="X600" s="229"/>
      <c r="Y600" s="229"/>
      <c r="Z600" s="229"/>
    </row>
    <row r="601" spans="1:26" ht="15" customHeight="1">
      <c r="A601" s="229"/>
      <c r="B601" s="229"/>
      <c r="C601" s="229"/>
      <c r="D601" s="229"/>
      <c r="E601" s="229"/>
      <c r="F601" s="229"/>
      <c r="G601" s="229"/>
      <c r="H601" s="229"/>
      <c r="I601" s="229"/>
      <c r="J601" s="229"/>
      <c r="K601" s="229"/>
      <c r="L601" s="229"/>
      <c r="M601" s="229"/>
      <c r="N601" s="229"/>
      <c r="O601" s="229"/>
      <c r="P601" s="229"/>
      <c r="Q601" s="229"/>
      <c r="R601" s="229"/>
      <c r="S601" s="229"/>
      <c r="T601" s="229"/>
      <c r="U601" s="229"/>
      <c r="V601" s="229"/>
      <c r="W601" s="229"/>
      <c r="X601" s="229"/>
      <c r="Y601" s="229"/>
      <c r="Z601" s="229"/>
    </row>
    <row r="602" spans="1:26" ht="15" customHeight="1">
      <c r="A602" s="229"/>
      <c r="B602" s="229"/>
      <c r="C602" s="229"/>
      <c r="D602" s="229"/>
      <c r="E602" s="229"/>
      <c r="F602" s="229"/>
      <c r="G602" s="229"/>
      <c r="H602" s="229"/>
      <c r="I602" s="229"/>
      <c r="J602" s="229"/>
      <c r="K602" s="229"/>
      <c r="L602" s="229"/>
      <c r="M602" s="229"/>
      <c r="N602" s="229"/>
      <c r="O602" s="229"/>
      <c r="P602" s="229"/>
      <c r="Q602" s="229"/>
      <c r="R602" s="229"/>
      <c r="S602" s="229"/>
      <c r="T602" s="229"/>
      <c r="U602" s="229"/>
      <c r="V602" s="229"/>
      <c r="W602" s="229"/>
      <c r="X602" s="229"/>
      <c r="Y602" s="229"/>
      <c r="Z602" s="229"/>
    </row>
    <row r="603" spans="1:26" ht="15" customHeight="1">
      <c r="A603" s="229"/>
      <c r="B603" s="229"/>
      <c r="C603" s="229"/>
      <c r="D603" s="229"/>
      <c r="E603" s="229"/>
      <c r="F603" s="229"/>
      <c r="G603" s="229"/>
      <c r="H603" s="229"/>
      <c r="I603" s="229"/>
      <c r="J603" s="229"/>
      <c r="K603" s="229"/>
      <c r="L603" s="229"/>
      <c r="M603" s="229"/>
      <c r="N603" s="229"/>
      <c r="O603" s="229"/>
      <c r="P603" s="229"/>
      <c r="Q603" s="229"/>
      <c r="R603" s="229"/>
      <c r="S603" s="229"/>
      <c r="T603" s="229"/>
      <c r="U603" s="229"/>
      <c r="V603" s="229"/>
      <c r="W603" s="229"/>
      <c r="X603" s="229"/>
      <c r="Y603" s="229"/>
      <c r="Z603" s="229"/>
    </row>
    <row r="604" spans="1:26" ht="15" customHeight="1">
      <c r="A604" s="229"/>
      <c r="B604" s="229"/>
      <c r="C604" s="229"/>
      <c r="D604" s="229"/>
      <c r="E604" s="229"/>
      <c r="F604" s="229"/>
      <c r="G604" s="229"/>
      <c r="H604" s="229"/>
      <c r="I604" s="229"/>
      <c r="J604" s="229"/>
      <c r="K604" s="229"/>
      <c r="L604" s="229"/>
      <c r="M604" s="229"/>
      <c r="N604" s="229"/>
      <c r="O604" s="229"/>
      <c r="P604" s="229"/>
      <c r="Q604" s="229"/>
      <c r="R604" s="229"/>
      <c r="S604" s="229"/>
      <c r="T604" s="229"/>
      <c r="U604" s="229"/>
      <c r="V604" s="229"/>
      <c r="W604" s="229"/>
      <c r="X604" s="229"/>
      <c r="Y604" s="229"/>
      <c r="Z604" s="229"/>
    </row>
    <row r="605" spans="1:26" ht="15" customHeight="1">
      <c r="A605" s="229"/>
      <c r="B605" s="229"/>
      <c r="C605" s="229"/>
      <c r="D605" s="229"/>
      <c r="E605" s="229"/>
      <c r="F605" s="229"/>
      <c r="G605" s="229"/>
      <c r="H605" s="229"/>
      <c r="I605" s="229"/>
      <c r="J605" s="229"/>
      <c r="K605" s="229"/>
      <c r="L605" s="229"/>
      <c r="M605" s="229"/>
      <c r="N605" s="229"/>
      <c r="O605" s="229"/>
      <c r="P605" s="229"/>
      <c r="Q605" s="229"/>
      <c r="R605" s="229"/>
      <c r="S605" s="229"/>
      <c r="T605" s="229"/>
      <c r="U605" s="229"/>
      <c r="V605" s="229"/>
      <c r="W605" s="229"/>
      <c r="X605" s="229"/>
      <c r="Y605" s="229"/>
      <c r="Z605" s="229"/>
    </row>
    <row r="606" spans="1:26" ht="15" customHeight="1">
      <c r="A606" s="229"/>
      <c r="B606" s="229"/>
      <c r="C606" s="229"/>
      <c r="D606" s="229"/>
      <c r="E606" s="229"/>
      <c r="F606" s="229"/>
      <c r="G606" s="229"/>
      <c r="H606" s="229"/>
      <c r="I606" s="229"/>
      <c r="J606" s="229"/>
      <c r="K606" s="229"/>
      <c r="L606" s="229"/>
      <c r="M606" s="229"/>
      <c r="N606" s="229"/>
      <c r="O606" s="229"/>
      <c r="P606" s="229"/>
      <c r="Q606" s="229"/>
      <c r="R606" s="229"/>
      <c r="S606" s="229"/>
      <c r="T606" s="229"/>
      <c r="U606" s="229"/>
      <c r="V606" s="229"/>
      <c r="W606" s="229"/>
      <c r="X606" s="229"/>
      <c r="Y606" s="229"/>
      <c r="Z606" s="229"/>
    </row>
    <row r="607" spans="1:26" ht="15" customHeight="1">
      <c r="A607" s="229"/>
      <c r="B607" s="229"/>
      <c r="C607" s="229"/>
      <c r="D607" s="229"/>
      <c r="E607" s="229"/>
      <c r="F607" s="229"/>
      <c r="G607" s="229"/>
      <c r="H607" s="229"/>
      <c r="I607" s="229"/>
      <c r="J607" s="229"/>
      <c r="K607" s="229"/>
      <c r="L607" s="229"/>
      <c r="M607" s="229"/>
      <c r="N607" s="229"/>
      <c r="O607" s="229"/>
      <c r="P607" s="229"/>
      <c r="Q607" s="229"/>
      <c r="R607" s="229"/>
      <c r="S607" s="229"/>
      <c r="T607" s="229"/>
      <c r="U607" s="229"/>
      <c r="V607" s="229"/>
      <c r="W607" s="229"/>
      <c r="X607" s="229"/>
      <c r="Y607" s="229"/>
      <c r="Z607" s="229"/>
    </row>
    <row r="608" spans="1:26" ht="15" customHeight="1">
      <c r="A608" s="229"/>
      <c r="B608" s="229"/>
      <c r="C608" s="229"/>
      <c r="D608" s="229"/>
      <c r="E608" s="229"/>
      <c r="F608" s="229"/>
      <c r="G608" s="229"/>
      <c r="H608" s="229"/>
      <c r="I608" s="229"/>
      <c r="J608" s="229"/>
      <c r="K608" s="229"/>
      <c r="L608" s="229"/>
      <c r="M608" s="229"/>
      <c r="N608" s="229"/>
      <c r="O608" s="229"/>
      <c r="P608" s="229"/>
      <c r="Q608" s="229"/>
      <c r="R608" s="229"/>
      <c r="S608" s="229"/>
      <c r="T608" s="229"/>
      <c r="U608" s="229"/>
      <c r="V608" s="229"/>
      <c r="W608" s="229"/>
      <c r="X608" s="229"/>
      <c r="Y608" s="229"/>
      <c r="Z608" s="229"/>
    </row>
    <row r="609" spans="1:26" ht="15" customHeight="1">
      <c r="A609" s="229"/>
      <c r="B609" s="229"/>
      <c r="C609" s="229"/>
      <c r="D609" s="229"/>
      <c r="E609" s="229"/>
      <c r="F609" s="229"/>
      <c r="G609" s="229"/>
      <c r="H609" s="229"/>
      <c r="I609" s="229"/>
      <c r="J609" s="229"/>
      <c r="K609" s="229"/>
      <c r="L609" s="229"/>
      <c r="M609" s="229"/>
      <c r="N609" s="229"/>
      <c r="O609" s="229"/>
      <c r="P609" s="229"/>
      <c r="Q609" s="229"/>
      <c r="R609" s="229"/>
      <c r="S609" s="229"/>
      <c r="T609" s="229"/>
      <c r="U609" s="229"/>
      <c r="V609" s="229"/>
      <c r="W609" s="229"/>
      <c r="X609" s="229"/>
      <c r="Y609" s="229"/>
      <c r="Z609" s="229"/>
    </row>
    <row r="610" spans="1:26" ht="15" customHeight="1">
      <c r="A610" s="229"/>
      <c r="B610" s="229"/>
      <c r="C610" s="229"/>
      <c r="D610" s="229"/>
      <c r="E610" s="229"/>
      <c r="F610" s="229"/>
      <c r="G610" s="229"/>
      <c r="H610" s="229"/>
      <c r="I610" s="229"/>
      <c r="J610" s="229"/>
      <c r="K610" s="229"/>
      <c r="L610" s="229"/>
      <c r="M610" s="229"/>
      <c r="N610" s="229"/>
      <c r="O610" s="229"/>
      <c r="P610" s="229"/>
      <c r="Q610" s="229"/>
      <c r="R610" s="229"/>
      <c r="S610" s="229"/>
      <c r="T610" s="229"/>
      <c r="U610" s="229"/>
      <c r="V610" s="229"/>
      <c r="W610" s="229"/>
      <c r="X610" s="229"/>
      <c r="Y610" s="229"/>
      <c r="Z610" s="229"/>
    </row>
    <row r="611" spans="1:26" ht="15" customHeight="1">
      <c r="A611" s="229"/>
      <c r="B611" s="229"/>
      <c r="C611" s="229"/>
      <c r="D611" s="229"/>
      <c r="E611" s="229"/>
      <c r="F611" s="229"/>
      <c r="G611" s="229"/>
      <c r="H611" s="229"/>
      <c r="I611" s="229"/>
      <c r="J611" s="229"/>
      <c r="K611" s="229"/>
      <c r="L611" s="229"/>
      <c r="M611" s="229"/>
      <c r="N611" s="229"/>
      <c r="O611" s="229"/>
      <c r="P611" s="229"/>
      <c r="Q611" s="229"/>
      <c r="R611" s="229"/>
      <c r="S611" s="229"/>
      <c r="T611" s="229"/>
      <c r="U611" s="229"/>
      <c r="V611" s="229"/>
      <c r="W611" s="229"/>
      <c r="X611" s="229"/>
      <c r="Y611" s="229"/>
      <c r="Z611" s="229"/>
    </row>
    <row r="612" spans="1:26" ht="15" customHeight="1">
      <c r="A612" s="229"/>
      <c r="B612" s="229"/>
      <c r="C612" s="229"/>
      <c r="D612" s="229"/>
      <c r="E612" s="229"/>
      <c r="F612" s="229"/>
      <c r="G612" s="229"/>
      <c r="H612" s="229"/>
      <c r="I612" s="229"/>
      <c r="J612" s="229"/>
      <c r="K612" s="229"/>
      <c r="L612" s="229"/>
      <c r="M612" s="229"/>
      <c r="N612" s="229"/>
      <c r="O612" s="229"/>
      <c r="P612" s="229"/>
      <c r="Q612" s="229"/>
      <c r="R612" s="229"/>
      <c r="S612" s="229"/>
      <c r="T612" s="229"/>
      <c r="U612" s="229"/>
      <c r="V612" s="229"/>
      <c r="W612" s="229"/>
      <c r="X612" s="229"/>
      <c r="Y612" s="229"/>
      <c r="Z612" s="229"/>
    </row>
    <row r="613" spans="1:26" ht="15" customHeight="1">
      <c r="A613" s="229"/>
      <c r="B613" s="229"/>
      <c r="C613" s="229"/>
      <c r="D613" s="229"/>
      <c r="E613" s="229"/>
      <c r="F613" s="229"/>
      <c r="G613" s="229"/>
      <c r="H613" s="229"/>
      <c r="I613" s="229"/>
      <c r="J613" s="229"/>
      <c r="K613" s="229"/>
      <c r="L613" s="229"/>
      <c r="M613" s="229"/>
      <c r="N613" s="229"/>
      <c r="O613" s="229"/>
      <c r="P613" s="229"/>
      <c r="Q613" s="229"/>
      <c r="R613" s="229"/>
      <c r="S613" s="229"/>
      <c r="T613" s="229"/>
      <c r="U613" s="229"/>
      <c r="V613" s="229"/>
      <c r="W613" s="229"/>
      <c r="X613" s="229"/>
      <c r="Y613" s="229"/>
      <c r="Z613" s="229"/>
    </row>
    <row r="614" spans="1:26" ht="15" customHeight="1">
      <c r="A614" s="229"/>
      <c r="B614" s="229"/>
      <c r="C614" s="229"/>
      <c r="D614" s="229"/>
      <c r="E614" s="229"/>
      <c r="F614" s="229"/>
      <c r="G614" s="229"/>
      <c r="H614" s="229"/>
      <c r="I614" s="229"/>
      <c r="J614" s="229"/>
      <c r="K614" s="229"/>
      <c r="L614" s="229"/>
      <c r="M614" s="229"/>
      <c r="N614" s="229"/>
      <c r="O614" s="229"/>
      <c r="P614" s="229"/>
      <c r="Q614" s="229"/>
      <c r="R614" s="229"/>
      <c r="S614" s="229"/>
      <c r="T614" s="229"/>
      <c r="U614" s="229"/>
      <c r="V614" s="229"/>
      <c r="W614" s="229"/>
      <c r="X614" s="229"/>
      <c r="Y614" s="229"/>
      <c r="Z614" s="229"/>
    </row>
    <row r="615" spans="1:26" ht="15" customHeight="1">
      <c r="A615" s="229"/>
      <c r="B615" s="229"/>
      <c r="C615" s="229"/>
      <c r="D615" s="229"/>
      <c r="E615" s="229"/>
      <c r="F615" s="229"/>
      <c r="G615" s="229"/>
      <c r="H615" s="229"/>
      <c r="I615" s="229"/>
      <c r="J615" s="229"/>
      <c r="K615" s="229"/>
      <c r="L615" s="229"/>
      <c r="M615" s="229"/>
      <c r="N615" s="229"/>
      <c r="O615" s="229"/>
      <c r="P615" s="229"/>
      <c r="Q615" s="229"/>
      <c r="R615" s="229"/>
      <c r="S615" s="229"/>
      <c r="T615" s="229"/>
      <c r="U615" s="229"/>
      <c r="V615" s="229"/>
      <c r="W615" s="229"/>
      <c r="X615" s="229"/>
      <c r="Y615" s="229"/>
      <c r="Z615" s="229"/>
    </row>
    <row r="616" spans="1:26" ht="15" customHeight="1">
      <c r="A616" s="229"/>
      <c r="B616" s="229"/>
      <c r="C616" s="229"/>
      <c r="D616" s="229"/>
      <c r="E616" s="229"/>
      <c r="F616" s="229"/>
      <c r="G616" s="229"/>
      <c r="H616" s="229"/>
      <c r="I616" s="229"/>
      <c r="J616" s="229"/>
      <c r="K616" s="229"/>
      <c r="L616" s="229"/>
      <c r="M616" s="229"/>
      <c r="N616" s="229"/>
      <c r="O616" s="229"/>
      <c r="P616" s="229"/>
      <c r="Q616" s="229"/>
      <c r="R616" s="229"/>
      <c r="S616" s="229"/>
      <c r="T616" s="229"/>
      <c r="U616" s="229"/>
      <c r="V616" s="229"/>
      <c r="W616" s="229"/>
      <c r="X616" s="229"/>
      <c r="Y616" s="229"/>
      <c r="Z616" s="229"/>
    </row>
    <row r="617" spans="1:26" ht="15" customHeight="1">
      <c r="A617" s="229"/>
      <c r="B617" s="229"/>
      <c r="C617" s="229"/>
      <c r="D617" s="229"/>
      <c r="E617" s="229"/>
      <c r="F617" s="229"/>
      <c r="G617" s="229"/>
      <c r="H617" s="229"/>
      <c r="I617" s="229"/>
      <c r="J617" s="229"/>
      <c r="K617" s="229"/>
      <c r="L617" s="229"/>
      <c r="M617" s="229"/>
      <c r="N617" s="229"/>
      <c r="O617" s="229"/>
      <c r="P617" s="229"/>
      <c r="Q617" s="229"/>
      <c r="R617" s="229"/>
      <c r="S617" s="229"/>
      <c r="T617" s="229"/>
      <c r="U617" s="229"/>
      <c r="V617" s="229"/>
      <c r="W617" s="229"/>
      <c r="X617" s="229"/>
      <c r="Y617" s="229"/>
      <c r="Z617" s="229"/>
    </row>
    <row r="618" spans="1:26" ht="15" customHeight="1">
      <c r="A618" s="229"/>
      <c r="B618" s="229"/>
      <c r="C618" s="229"/>
      <c r="D618" s="229"/>
      <c r="E618" s="229"/>
      <c r="F618" s="229"/>
      <c r="G618" s="229"/>
      <c r="H618" s="229"/>
      <c r="I618" s="229"/>
      <c r="J618" s="229"/>
      <c r="K618" s="229"/>
      <c r="L618" s="229"/>
      <c r="M618" s="229"/>
      <c r="N618" s="229"/>
      <c r="O618" s="229"/>
      <c r="P618" s="229"/>
      <c r="Q618" s="229"/>
      <c r="R618" s="229"/>
      <c r="S618" s="229"/>
      <c r="T618" s="229"/>
      <c r="U618" s="229"/>
      <c r="V618" s="229"/>
      <c r="W618" s="229"/>
      <c r="X618" s="229"/>
      <c r="Y618" s="229"/>
      <c r="Z618" s="229"/>
    </row>
    <row r="619" spans="1:26" ht="15" customHeight="1">
      <c r="A619" s="229"/>
      <c r="B619" s="229"/>
      <c r="C619" s="229"/>
      <c r="D619" s="229"/>
      <c r="E619" s="229"/>
      <c r="F619" s="229"/>
      <c r="G619" s="229"/>
      <c r="H619" s="229"/>
      <c r="I619" s="229"/>
      <c r="J619" s="229"/>
      <c r="K619" s="229"/>
      <c r="L619" s="229"/>
      <c r="M619" s="229"/>
      <c r="N619" s="229"/>
      <c r="O619" s="229"/>
      <c r="P619" s="229"/>
      <c r="Q619" s="229"/>
      <c r="R619" s="229"/>
      <c r="S619" s="229"/>
      <c r="T619" s="229"/>
      <c r="U619" s="229"/>
      <c r="V619" s="229"/>
      <c r="W619" s="229"/>
      <c r="X619" s="229"/>
      <c r="Y619" s="229"/>
      <c r="Z619" s="229"/>
    </row>
    <row r="620" spans="1:26" ht="15" customHeight="1">
      <c r="A620" s="229"/>
      <c r="B620" s="229"/>
      <c r="C620" s="229"/>
      <c r="D620" s="229"/>
      <c r="E620" s="229"/>
      <c r="F620" s="229"/>
      <c r="G620" s="229"/>
      <c r="H620" s="229"/>
      <c r="I620" s="229"/>
      <c r="J620" s="229"/>
      <c r="K620" s="229"/>
      <c r="L620" s="229"/>
      <c r="M620" s="229"/>
      <c r="N620" s="229"/>
      <c r="O620" s="229"/>
      <c r="P620" s="229"/>
      <c r="Q620" s="229"/>
      <c r="R620" s="229"/>
      <c r="S620" s="229"/>
      <c r="T620" s="229"/>
      <c r="U620" s="229"/>
      <c r="V620" s="229"/>
      <c r="W620" s="229"/>
      <c r="X620" s="229"/>
      <c r="Y620" s="229"/>
      <c r="Z620" s="229"/>
    </row>
    <row r="621" spans="1:26" ht="15" customHeight="1">
      <c r="A621" s="229"/>
      <c r="B621" s="229"/>
      <c r="C621" s="229"/>
      <c r="D621" s="229"/>
      <c r="E621" s="229"/>
      <c r="F621" s="229"/>
      <c r="G621" s="229"/>
      <c r="H621" s="229"/>
      <c r="I621" s="229"/>
      <c r="J621" s="229"/>
      <c r="K621" s="229"/>
      <c r="L621" s="229"/>
      <c r="M621" s="229"/>
      <c r="N621" s="229"/>
      <c r="O621" s="229"/>
      <c r="P621" s="229"/>
      <c r="Q621" s="229"/>
      <c r="R621" s="229"/>
      <c r="S621" s="229"/>
      <c r="T621" s="229"/>
      <c r="U621" s="229"/>
      <c r="V621" s="229"/>
      <c r="W621" s="229"/>
      <c r="X621" s="229"/>
      <c r="Y621" s="229"/>
      <c r="Z621" s="229"/>
    </row>
    <row r="622" spans="1:26" ht="15" customHeight="1">
      <c r="A622" s="229"/>
      <c r="B622" s="229"/>
      <c r="C622" s="229"/>
      <c r="D622" s="229"/>
      <c r="E622" s="229"/>
      <c r="F622" s="229"/>
      <c r="G622" s="229"/>
      <c r="H622" s="229"/>
      <c r="I622" s="229"/>
      <c r="J622" s="229"/>
      <c r="K622" s="229"/>
      <c r="L622" s="229"/>
      <c r="M622" s="229"/>
      <c r="N622" s="229"/>
      <c r="O622" s="229"/>
      <c r="P622" s="229"/>
      <c r="Q622" s="229"/>
      <c r="R622" s="229"/>
      <c r="S622" s="229"/>
      <c r="T622" s="229"/>
      <c r="U622" s="229"/>
      <c r="V622" s="229"/>
      <c r="W622" s="229"/>
      <c r="X622" s="229"/>
      <c r="Y622" s="229"/>
      <c r="Z622" s="229"/>
    </row>
    <row r="623" spans="1:26" ht="15" customHeight="1">
      <c r="A623" s="229"/>
      <c r="B623" s="229"/>
      <c r="C623" s="229"/>
      <c r="D623" s="229"/>
      <c r="E623" s="229"/>
      <c r="F623" s="229"/>
      <c r="G623" s="229"/>
      <c r="H623" s="229"/>
      <c r="I623" s="229"/>
      <c r="J623" s="229"/>
      <c r="K623" s="229"/>
      <c r="L623" s="229"/>
      <c r="M623" s="229"/>
      <c r="N623" s="229"/>
      <c r="O623" s="229"/>
      <c r="P623" s="229"/>
      <c r="Q623" s="229"/>
      <c r="R623" s="229"/>
      <c r="S623" s="229"/>
      <c r="T623" s="229"/>
      <c r="U623" s="229"/>
      <c r="V623" s="229"/>
      <c r="W623" s="229"/>
      <c r="X623" s="229"/>
      <c r="Y623" s="229"/>
      <c r="Z623" s="229"/>
    </row>
    <row r="624" spans="1:26" ht="15" customHeight="1">
      <c r="A624" s="229"/>
      <c r="B624" s="229"/>
      <c r="C624" s="229"/>
      <c r="D624" s="229"/>
      <c r="E624" s="229"/>
      <c r="F624" s="229"/>
      <c r="G624" s="229"/>
      <c r="H624" s="229"/>
      <c r="I624" s="229"/>
      <c r="J624" s="229"/>
      <c r="K624" s="229"/>
      <c r="L624" s="229"/>
      <c r="M624" s="229"/>
      <c r="N624" s="229"/>
      <c r="O624" s="229"/>
      <c r="P624" s="229"/>
      <c r="Q624" s="229"/>
      <c r="R624" s="229"/>
      <c r="S624" s="229"/>
      <c r="T624" s="229"/>
      <c r="U624" s="229"/>
      <c r="V624" s="229"/>
      <c r="W624" s="229"/>
      <c r="X624" s="229"/>
      <c r="Y624" s="229"/>
      <c r="Z624" s="229"/>
    </row>
    <row r="625" spans="1:26" ht="15" customHeight="1">
      <c r="A625" s="229"/>
      <c r="B625" s="229"/>
      <c r="C625" s="229"/>
      <c r="D625" s="229"/>
      <c r="E625" s="229"/>
      <c r="F625" s="229"/>
      <c r="G625" s="229"/>
      <c r="H625" s="229"/>
      <c r="I625" s="229"/>
      <c r="J625" s="229"/>
      <c r="K625" s="229"/>
      <c r="L625" s="229"/>
      <c r="M625" s="229"/>
      <c r="N625" s="229"/>
      <c r="O625" s="229"/>
      <c r="P625" s="229"/>
      <c r="Q625" s="229"/>
      <c r="R625" s="229"/>
      <c r="S625" s="229"/>
      <c r="T625" s="229"/>
      <c r="U625" s="229"/>
      <c r="V625" s="229"/>
      <c r="W625" s="229"/>
      <c r="X625" s="229"/>
      <c r="Y625" s="229"/>
      <c r="Z625" s="229"/>
    </row>
    <row r="626" spans="1:26" ht="15" customHeight="1">
      <c r="A626" s="229"/>
      <c r="B626" s="229"/>
      <c r="C626" s="229"/>
      <c r="D626" s="229"/>
      <c r="E626" s="229"/>
      <c r="F626" s="229"/>
      <c r="G626" s="229"/>
      <c r="H626" s="229"/>
      <c r="I626" s="229"/>
      <c r="J626" s="229"/>
      <c r="K626" s="229"/>
      <c r="L626" s="229"/>
      <c r="M626" s="229"/>
      <c r="N626" s="229"/>
      <c r="O626" s="229"/>
      <c r="P626" s="229"/>
      <c r="Q626" s="229"/>
      <c r="R626" s="229"/>
      <c r="S626" s="229"/>
      <c r="T626" s="229"/>
      <c r="U626" s="229"/>
      <c r="V626" s="229"/>
      <c r="W626" s="229"/>
      <c r="X626" s="229"/>
      <c r="Y626" s="229"/>
      <c r="Z626" s="229"/>
    </row>
    <row r="627" spans="1:26" ht="15" customHeight="1">
      <c r="A627" s="229"/>
      <c r="B627" s="229"/>
      <c r="C627" s="229"/>
      <c r="D627" s="229"/>
      <c r="E627" s="229"/>
      <c r="F627" s="229"/>
      <c r="G627" s="229"/>
      <c r="H627" s="229"/>
      <c r="I627" s="229"/>
      <c r="J627" s="229"/>
      <c r="K627" s="229"/>
      <c r="L627" s="229"/>
      <c r="M627" s="229"/>
      <c r="N627" s="229"/>
      <c r="O627" s="229"/>
      <c r="P627" s="229"/>
      <c r="Q627" s="229"/>
      <c r="R627" s="229"/>
      <c r="S627" s="229"/>
      <c r="T627" s="229"/>
      <c r="U627" s="229"/>
      <c r="V627" s="229"/>
      <c r="W627" s="229"/>
      <c r="X627" s="229"/>
      <c r="Y627" s="229"/>
      <c r="Z627" s="229"/>
    </row>
    <row r="628" spans="1:26" ht="15" customHeight="1">
      <c r="A628" s="229"/>
      <c r="B628" s="229"/>
      <c r="C628" s="229"/>
      <c r="D628" s="229"/>
      <c r="E628" s="229"/>
      <c r="F628" s="229"/>
      <c r="G628" s="229"/>
      <c r="H628" s="229"/>
      <c r="I628" s="229"/>
      <c r="J628" s="229"/>
      <c r="K628" s="229"/>
      <c r="L628" s="229"/>
      <c r="M628" s="229"/>
      <c r="N628" s="229"/>
      <c r="O628" s="229"/>
      <c r="P628" s="229"/>
      <c r="Q628" s="229"/>
      <c r="R628" s="229"/>
      <c r="S628" s="229"/>
      <c r="T628" s="229"/>
      <c r="U628" s="229"/>
      <c r="V628" s="229"/>
      <c r="W628" s="229"/>
      <c r="X628" s="229"/>
      <c r="Y628" s="229"/>
      <c r="Z628" s="229"/>
    </row>
    <row r="629" spans="1:26" ht="15" customHeight="1">
      <c r="A629" s="229"/>
      <c r="B629" s="229"/>
      <c r="C629" s="229"/>
      <c r="D629" s="229"/>
      <c r="E629" s="229"/>
      <c r="F629" s="229"/>
      <c r="G629" s="229"/>
      <c r="H629" s="229"/>
      <c r="I629" s="229"/>
      <c r="J629" s="229"/>
      <c r="K629" s="229"/>
      <c r="L629" s="229"/>
      <c r="M629" s="229"/>
      <c r="N629" s="229"/>
      <c r="O629" s="229"/>
      <c r="P629" s="229"/>
      <c r="Q629" s="229"/>
      <c r="R629" s="229"/>
      <c r="S629" s="229"/>
      <c r="T629" s="229"/>
      <c r="U629" s="229"/>
      <c r="V629" s="229"/>
      <c r="W629" s="229"/>
      <c r="X629" s="229"/>
      <c r="Y629" s="229"/>
      <c r="Z629" s="229"/>
    </row>
    <row r="630" spans="1:26" ht="15" customHeight="1">
      <c r="A630" s="229"/>
      <c r="B630" s="229"/>
      <c r="C630" s="229"/>
      <c r="D630" s="229"/>
      <c r="E630" s="229"/>
      <c r="F630" s="229"/>
      <c r="G630" s="229"/>
      <c r="H630" s="229"/>
      <c r="I630" s="229"/>
      <c r="J630" s="229"/>
      <c r="K630" s="229"/>
      <c r="L630" s="229"/>
      <c r="M630" s="229"/>
      <c r="N630" s="229"/>
      <c r="O630" s="229"/>
      <c r="P630" s="229"/>
      <c r="Q630" s="229"/>
      <c r="R630" s="229"/>
      <c r="S630" s="229"/>
      <c r="T630" s="229"/>
      <c r="U630" s="229"/>
      <c r="V630" s="229"/>
      <c r="W630" s="229"/>
      <c r="X630" s="229"/>
      <c r="Y630" s="229"/>
      <c r="Z630" s="229"/>
    </row>
    <row r="631" spans="1:26" ht="15" customHeight="1">
      <c r="A631" s="229"/>
      <c r="B631" s="229"/>
      <c r="C631" s="229"/>
      <c r="D631" s="229"/>
      <c r="E631" s="229"/>
      <c r="F631" s="229"/>
      <c r="G631" s="229"/>
      <c r="H631" s="229"/>
      <c r="I631" s="229"/>
      <c r="J631" s="229"/>
      <c r="K631" s="229"/>
      <c r="L631" s="229"/>
      <c r="M631" s="229"/>
      <c r="N631" s="229"/>
      <c r="O631" s="229"/>
      <c r="P631" s="229"/>
      <c r="Q631" s="229"/>
      <c r="R631" s="229"/>
      <c r="S631" s="229"/>
      <c r="T631" s="229"/>
      <c r="U631" s="229"/>
      <c r="V631" s="229"/>
      <c r="W631" s="229"/>
      <c r="X631" s="229"/>
      <c r="Y631" s="229"/>
      <c r="Z631" s="229"/>
    </row>
    <row r="632" spans="1:26" ht="15" customHeight="1">
      <c r="A632" s="229"/>
      <c r="B632" s="229"/>
      <c r="C632" s="229"/>
      <c r="D632" s="229"/>
      <c r="E632" s="229"/>
      <c r="F632" s="229"/>
      <c r="G632" s="229"/>
      <c r="H632" s="229"/>
      <c r="I632" s="229"/>
      <c r="J632" s="229"/>
      <c r="K632" s="229"/>
      <c r="L632" s="229"/>
      <c r="M632" s="229"/>
      <c r="N632" s="229"/>
      <c r="O632" s="229"/>
      <c r="P632" s="229"/>
      <c r="Q632" s="229"/>
      <c r="R632" s="229"/>
      <c r="S632" s="229"/>
      <c r="T632" s="229"/>
      <c r="U632" s="229"/>
      <c r="V632" s="229"/>
      <c r="W632" s="229"/>
      <c r="X632" s="229"/>
      <c r="Y632" s="229"/>
      <c r="Z632" s="229"/>
    </row>
    <row r="633" spans="1:26" ht="15" customHeight="1">
      <c r="A633" s="229"/>
      <c r="B633" s="229"/>
      <c r="C633" s="229"/>
      <c r="D633" s="229"/>
      <c r="E633" s="229"/>
      <c r="F633" s="229"/>
      <c r="G633" s="229"/>
      <c r="H633" s="229"/>
      <c r="I633" s="229"/>
      <c r="J633" s="229"/>
      <c r="K633" s="229"/>
      <c r="L633" s="229"/>
      <c r="M633" s="229"/>
      <c r="N633" s="229"/>
      <c r="O633" s="229"/>
      <c r="P633" s="229"/>
      <c r="Q633" s="229"/>
      <c r="R633" s="229"/>
      <c r="S633" s="229"/>
      <c r="T633" s="229"/>
      <c r="U633" s="229"/>
      <c r="V633" s="229"/>
      <c r="W633" s="229"/>
      <c r="X633" s="229"/>
      <c r="Y633" s="229"/>
      <c r="Z633" s="229"/>
    </row>
    <row r="634" spans="1:26" ht="15" customHeight="1">
      <c r="A634" s="229"/>
      <c r="B634" s="229"/>
      <c r="C634" s="229"/>
      <c r="D634" s="229"/>
      <c r="E634" s="229"/>
      <c r="F634" s="229"/>
      <c r="G634" s="229"/>
      <c r="H634" s="229"/>
      <c r="I634" s="229"/>
      <c r="J634" s="229"/>
      <c r="K634" s="229"/>
      <c r="L634" s="229"/>
      <c r="M634" s="229"/>
      <c r="N634" s="229"/>
      <c r="O634" s="229"/>
      <c r="P634" s="229"/>
      <c r="Q634" s="229"/>
      <c r="R634" s="229"/>
      <c r="S634" s="229"/>
      <c r="T634" s="229"/>
      <c r="U634" s="229"/>
      <c r="V634" s="229"/>
      <c r="W634" s="229"/>
      <c r="X634" s="229"/>
      <c r="Y634" s="229"/>
      <c r="Z634" s="229"/>
    </row>
    <row r="635" spans="1:26" ht="15" customHeight="1">
      <c r="A635" s="229"/>
      <c r="B635" s="229"/>
      <c r="C635" s="229"/>
      <c r="D635" s="229"/>
      <c r="E635" s="229"/>
      <c r="F635" s="229"/>
      <c r="G635" s="229"/>
      <c r="H635" s="229"/>
      <c r="I635" s="229"/>
      <c r="J635" s="229"/>
      <c r="K635" s="229"/>
      <c r="L635" s="229"/>
      <c r="M635" s="229"/>
      <c r="N635" s="229"/>
      <c r="O635" s="229"/>
      <c r="P635" s="229"/>
      <c r="Q635" s="229"/>
      <c r="R635" s="229"/>
      <c r="S635" s="229"/>
      <c r="T635" s="229"/>
      <c r="U635" s="229"/>
      <c r="V635" s="229"/>
      <c r="W635" s="229"/>
      <c r="X635" s="229"/>
      <c r="Y635" s="229"/>
      <c r="Z635" s="229"/>
    </row>
    <row r="636" spans="1:26" ht="15" customHeight="1">
      <c r="A636" s="229"/>
      <c r="B636" s="229"/>
      <c r="C636" s="229"/>
      <c r="D636" s="229"/>
      <c r="E636" s="229"/>
      <c r="F636" s="229"/>
      <c r="G636" s="229"/>
      <c r="H636" s="229"/>
      <c r="I636" s="229"/>
      <c r="J636" s="229"/>
      <c r="K636" s="229"/>
      <c r="L636" s="229"/>
      <c r="M636" s="229"/>
      <c r="N636" s="229"/>
      <c r="O636" s="229"/>
      <c r="P636" s="229"/>
      <c r="Q636" s="229"/>
      <c r="R636" s="229"/>
      <c r="S636" s="229"/>
      <c r="T636" s="229"/>
      <c r="U636" s="229"/>
      <c r="V636" s="229"/>
      <c r="W636" s="229"/>
      <c r="X636" s="229"/>
      <c r="Y636" s="229"/>
      <c r="Z636" s="229"/>
    </row>
    <row r="637" spans="1:26" ht="15" customHeight="1">
      <c r="A637" s="229"/>
      <c r="B637" s="229"/>
      <c r="C637" s="229"/>
      <c r="D637" s="229"/>
      <c r="E637" s="229"/>
      <c r="F637" s="229"/>
      <c r="G637" s="229"/>
      <c r="H637" s="229"/>
      <c r="I637" s="229"/>
      <c r="J637" s="229"/>
      <c r="K637" s="229"/>
      <c r="L637" s="229"/>
      <c r="M637" s="229"/>
      <c r="N637" s="229"/>
      <c r="O637" s="229"/>
      <c r="P637" s="229"/>
      <c r="Q637" s="229"/>
      <c r="R637" s="229"/>
      <c r="S637" s="229"/>
      <c r="T637" s="229"/>
      <c r="U637" s="229"/>
      <c r="V637" s="229"/>
      <c r="W637" s="229"/>
      <c r="X637" s="229"/>
      <c r="Y637" s="229"/>
      <c r="Z637" s="229"/>
    </row>
    <row r="638" spans="1:26" ht="15" customHeight="1">
      <c r="A638" s="229"/>
      <c r="B638" s="229"/>
      <c r="C638" s="229"/>
      <c r="D638" s="229"/>
      <c r="E638" s="229"/>
      <c r="F638" s="229"/>
      <c r="G638" s="229"/>
      <c r="H638" s="229"/>
      <c r="I638" s="229"/>
      <c r="J638" s="229"/>
      <c r="K638" s="229"/>
      <c r="L638" s="229"/>
      <c r="M638" s="229"/>
      <c r="N638" s="229"/>
      <c r="O638" s="229"/>
      <c r="P638" s="229"/>
      <c r="Q638" s="229"/>
      <c r="R638" s="229"/>
      <c r="S638" s="229"/>
      <c r="T638" s="229"/>
      <c r="U638" s="229"/>
      <c r="V638" s="229"/>
      <c r="W638" s="229"/>
      <c r="X638" s="229"/>
      <c r="Y638" s="229"/>
      <c r="Z638" s="229"/>
    </row>
    <row r="639" spans="1:26" ht="15" customHeight="1">
      <c r="A639" s="229"/>
      <c r="B639" s="229"/>
      <c r="C639" s="229"/>
      <c r="D639" s="229"/>
      <c r="E639" s="229"/>
      <c r="F639" s="229"/>
      <c r="G639" s="229"/>
      <c r="H639" s="229"/>
      <c r="I639" s="229"/>
      <c r="J639" s="229"/>
      <c r="K639" s="229"/>
      <c r="L639" s="229"/>
      <c r="M639" s="229"/>
      <c r="N639" s="229"/>
      <c r="O639" s="229"/>
      <c r="P639" s="229"/>
      <c r="Q639" s="229"/>
      <c r="R639" s="229"/>
      <c r="S639" s="229"/>
      <c r="T639" s="229"/>
      <c r="U639" s="229"/>
      <c r="V639" s="229"/>
      <c r="W639" s="229"/>
      <c r="X639" s="229"/>
      <c r="Y639" s="229"/>
      <c r="Z639" s="229"/>
    </row>
    <row r="640" spans="1:26" ht="15" customHeight="1">
      <c r="A640" s="229"/>
      <c r="B640" s="229"/>
      <c r="C640" s="229"/>
      <c r="D640" s="229"/>
      <c r="E640" s="229"/>
      <c r="F640" s="229"/>
      <c r="G640" s="229"/>
      <c r="H640" s="229"/>
      <c r="I640" s="229"/>
      <c r="J640" s="229"/>
      <c r="K640" s="229"/>
      <c r="L640" s="229"/>
      <c r="M640" s="229"/>
      <c r="N640" s="229"/>
      <c r="O640" s="229"/>
      <c r="P640" s="229"/>
      <c r="Q640" s="229"/>
      <c r="R640" s="229"/>
      <c r="S640" s="229"/>
      <c r="T640" s="229"/>
      <c r="U640" s="229"/>
      <c r="V640" s="229"/>
      <c r="W640" s="229"/>
      <c r="X640" s="229"/>
      <c r="Y640" s="229"/>
      <c r="Z640" s="229"/>
    </row>
    <row r="641" spans="1:26" ht="15" customHeight="1">
      <c r="A641" s="229"/>
      <c r="B641" s="229"/>
      <c r="C641" s="229"/>
      <c r="D641" s="229"/>
      <c r="E641" s="229"/>
      <c r="F641" s="229"/>
      <c r="G641" s="229"/>
      <c r="H641" s="229"/>
      <c r="I641" s="229"/>
      <c r="J641" s="229"/>
      <c r="K641" s="229"/>
      <c r="L641" s="229"/>
      <c r="M641" s="229"/>
      <c r="N641" s="229"/>
      <c r="O641" s="229"/>
      <c r="P641" s="229"/>
      <c r="Q641" s="229"/>
      <c r="R641" s="229"/>
      <c r="S641" s="229"/>
      <c r="T641" s="229"/>
      <c r="U641" s="229"/>
      <c r="V641" s="229"/>
      <c r="W641" s="229"/>
      <c r="X641" s="229"/>
      <c r="Y641" s="229"/>
      <c r="Z641" s="229"/>
    </row>
    <row r="642" spans="1:26" ht="15" customHeight="1">
      <c r="A642" s="229"/>
      <c r="B642" s="229"/>
      <c r="C642" s="229"/>
      <c r="D642" s="229"/>
      <c r="E642" s="229"/>
      <c r="F642" s="229"/>
      <c r="G642" s="229"/>
      <c r="H642" s="229"/>
      <c r="I642" s="229"/>
      <c r="J642" s="229"/>
      <c r="K642" s="229"/>
      <c r="L642" s="229"/>
      <c r="M642" s="229"/>
      <c r="N642" s="229"/>
      <c r="O642" s="229"/>
      <c r="P642" s="229"/>
      <c r="Q642" s="229"/>
      <c r="R642" s="229"/>
      <c r="S642" s="229"/>
      <c r="T642" s="229"/>
      <c r="U642" s="229"/>
      <c r="V642" s="229"/>
      <c r="W642" s="229"/>
      <c r="X642" s="229"/>
      <c r="Y642" s="229"/>
      <c r="Z642" s="229"/>
    </row>
    <row r="643" spans="1:26" ht="15" customHeight="1">
      <c r="A643" s="229"/>
      <c r="B643" s="229"/>
      <c r="C643" s="229"/>
      <c r="D643" s="229"/>
      <c r="E643" s="229"/>
      <c r="F643" s="229"/>
      <c r="G643" s="229"/>
      <c r="H643" s="229"/>
      <c r="I643" s="229"/>
      <c r="J643" s="229"/>
      <c r="K643" s="229"/>
      <c r="L643" s="229"/>
      <c r="M643" s="229"/>
      <c r="N643" s="229"/>
      <c r="O643" s="229"/>
      <c r="P643" s="229"/>
      <c r="Q643" s="229"/>
      <c r="R643" s="229"/>
      <c r="S643" s="229"/>
      <c r="T643" s="229"/>
      <c r="U643" s="229"/>
      <c r="V643" s="229"/>
      <c r="W643" s="229"/>
      <c r="X643" s="229"/>
      <c r="Y643" s="229"/>
      <c r="Z643" s="229"/>
    </row>
    <row r="644" spans="1:26" ht="15" customHeight="1">
      <c r="A644" s="229"/>
      <c r="B644" s="229"/>
      <c r="C644" s="229"/>
      <c r="D644" s="229"/>
      <c r="E644" s="229"/>
      <c r="F644" s="229"/>
      <c r="G644" s="229"/>
      <c r="H644" s="229"/>
      <c r="I644" s="229"/>
      <c r="J644" s="229"/>
      <c r="K644" s="229"/>
      <c r="L644" s="229"/>
      <c r="M644" s="229"/>
      <c r="N644" s="229"/>
      <c r="O644" s="229"/>
      <c r="P644" s="229"/>
      <c r="Q644" s="229"/>
      <c r="R644" s="229"/>
      <c r="S644" s="229"/>
      <c r="T644" s="229"/>
      <c r="U644" s="229"/>
      <c r="V644" s="229"/>
      <c r="W644" s="229"/>
      <c r="X644" s="229"/>
      <c r="Y644" s="229"/>
      <c r="Z644" s="229"/>
    </row>
    <row r="645" spans="1:26" ht="15" customHeight="1">
      <c r="A645" s="229"/>
      <c r="B645" s="229"/>
      <c r="C645" s="229"/>
      <c r="D645" s="229"/>
      <c r="E645" s="229"/>
      <c r="F645" s="229"/>
      <c r="G645" s="229"/>
      <c r="H645" s="229"/>
      <c r="I645" s="229"/>
      <c r="J645" s="229"/>
      <c r="K645" s="229"/>
      <c r="L645" s="229"/>
      <c r="M645" s="229"/>
      <c r="N645" s="229"/>
      <c r="O645" s="229"/>
      <c r="P645" s="229"/>
      <c r="Q645" s="229"/>
      <c r="R645" s="229"/>
      <c r="S645" s="229"/>
      <c r="T645" s="229"/>
      <c r="U645" s="229"/>
      <c r="V645" s="229"/>
      <c r="W645" s="229"/>
      <c r="X645" s="229"/>
      <c r="Y645" s="229"/>
      <c r="Z645" s="229"/>
    </row>
    <row r="646" spans="1:26" ht="15" customHeight="1">
      <c r="A646" s="229"/>
      <c r="B646" s="229"/>
      <c r="C646" s="229"/>
      <c r="D646" s="229"/>
      <c r="E646" s="229"/>
      <c r="F646" s="229"/>
      <c r="G646" s="229"/>
      <c r="H646" s="229"/>
      <c r="I646" s="229"/>
      <c r="J646" s="229"/>
      <c r="K646" s="229"/>
      <c r="L646" s="229"/>
      <c r="M646" s="229"/>
      <c r="N646" s="229"/>
      <c r="O646" s="229"/>
      <c r="P646" s="229"/>
      <c r="Q646" s="229"/>
      <c r="R646" s="229"/>
      <c r="S646" s="229"/>
      <c r="T646" s="229"/>
      <c r="U646" s="229"/>
      <c r="V646" s="229"/>
      <c r="W646" s="229"/>
      <c r="X646" s="229"/>
      <c r="Y646" s="229"/>
      <c r="Z646" s="229"/>
    </row>
    <row r="647" spans="1:26" ht="15" customHeight="1">
      <c r="A647" s="229"/>
      <c r="B647" s="229"/>
      <c r="C647" s="229"/>
      <c r="D647" s="229"/>
      <c r="E647" s="229"/>
      <c r="F647" s="229"/>
      <c r="G647" s="229"/>
      <c r="H647" s="229"/>
      <c r="I647" s="229"/>
      <c r="J647" s="229"/>
      <c r="K647" s="229"/>
      <c r="L647" s="229"/>
      <c r="M647" s="229"/>
      <c r="N647" s="229"/>
      <c r="O647" s="229"/>
      <c r="P647" s="229"/>
      <c r="Q647" s="229"/>
      <c r="R647" s="229"/>
      <c r="S647" s="229"/>
      <c r="T647" s="229"/>
      <c r="U647" s="229"/>
      <c r="V647" s="229"/>
      <c r="W647" s="229"/>
      <c r="X647" s="229"/>
      <c r="Y647" s="229"/>
      <c r="Z647" s="229"/>
    </row>
    <row r="648" spans="1:26" ht="15" customHeight="1">
      <c r="A648" s="229"/>
      <c r="B648" s="229"/>
      <c r="C648" s="229"/>
      <c r="D648" s="229"/>
      <c r="E648" s="229"/>
      <c r="F648" s="229"/>
      <c r="G648" s="229"/>
      <c r="H648" s="229"/>
      <c r="I648" s="229"/>
      <c r="J648" s="229"/>
      <c r="K648" s="229"/>
      <c r="L648" s="229"/>
      <c r="M648" s="229"/>
      <c r="N648" s="229"/>
      <c r="O648" s="229"/>
      <c r="P648" s="229"/>
      <c r="Q648" s="229"/>
      <c r="R648" s="229"/>
      <c r="S648" s="229"/>
      <c r="T648" s="229"/>
      <c r="U648" s="229"/>
      <c r="V648" s="229"/>
      <c r="W648" s="229"/>
      <c r="X648" s="229"/>
      <c r="Y648" s="229"/>
      <c r="Z648" s="229"/>
    </row>
    <row r="649" spans="1:26" ht="15" customHeight="1">
      <c r="A649" s="229"/>
      <c r="B649" s="229"/>
      <c r="C649" s="229"/>
      <c r="D649" s="229"/>
      <c r="E649" s="229"/>
      <c r="F649" s="229"/>
      <c r="G649" s="229"/>
      <c r="H649" s="229"/>
      <c r="I649" s="229"/>
      <c r="J649" s="229"/>
      <c r="K649" s="229"/>
      <c r="L649" s="229"/>
      <c r="M649" s="229"/>
      <c r="N649" s="229"/>
      <c r="O649" s="229"/>
      <c r="P649" s="229"/>
      <c r="Q649" s="229"/>
      <c r="R649" s="229"/>
      <c r="S649" s="229"/>
      <c r="T649" s="229"/>
      <c r="U649" s="229"/>
      <c r="V649" s="229"/>
      <c r="W649" s="229"/>
      <c r="X649" s="229"/>
      <c r="Y649" s="229"/>
      <c r="Z649" s="229"/>
    </row>
    <row r="650" spans="1:26" ht="15" customHeight="1">
      <c r="A650" s="229"/>
      <c r="B650" s="229"/>
      <c r="C650" s="229"/>
      <c r="D650" s="229"/>
      <c r="E650" s="229"/>
      <c r="F650" s="229"/>
      <c r="G650" s="229"/>
      <c r="H650" s="229"/>
      <c r="I650" s="229"/>
      <c r="J650" s="229"/>
      <c r="K650" s="229"/>
      <c r="L650" s="229"/>
      <c r="M650" s="229"/>
      <c r="N650" s="229"/>
      <c r="O650" s="229"/>
      <c r="P650" s="229"/>
      <c r="Q650" s="229"/>
      <c r="R650" s="229"/>
      <c r="S650" s="229"/>
      <c r="T650" s="229"/>
      <c r="U650" s="229"/>
      <c r="V650" s="229"/>
      <c r="W650" s="229"/>
      <c r="X650" s="229"/>
      <c r="Y650" s="229"/>
      <c r="Z650" s="229"/>
    </row>
    <row r="651" spans="1:26" ht="15" customHeight="1">
      <c r="A651" s="229"/>
      <c r="B651" s="229"/>
      <c r="C651" s="229"/>
      <c r="D651" s="229"/>
      <c r="E651" s="229"/>
      <c r="F651" s="229"/>
      <c r="G651" s="229"/>
      <c r="H651" s="229"/>
      <c r="I651" s="229"/>
      <c r="J651" s="229"/>
      <c r="K651" s="229"/>
      <c r="L651" s="229"/>
      <c r="M651" s="229"/>
      <c r="N651" s="229"/>
      <c r="O651" s="229"/>
      <c r="P651" s="229"/>
      <c r="Q651" s="229"/>
      <c r="R651" s="229"/>
      <c r="S651" s="229"/>
      <c r="T651" s="229"/>
      <c r="U651" s="229"/>
      <c r="V651" s="229"/>
      <c r="W651" s="229"/>
      <c r="X651" s="229"/>
      <c r="Y651" s="229"/>
      <c r="Z651" s="229"/>
    </row>
    <row r="652" spans="1:26" ht="15" customHeight="1">
      <c r="A652" s="229"/>
      <c r="B652" s="229"/>
      <c r="C652" s="229"/>
      <c r="D652" s="229"/>
      <c r="E652" s="229"/>
      <c r="F652" s="229"/>
      <c r="G652" s="229"/>
      <c r="H652" s="229"/>
      <c r="I652" s="229"/>
      <c r="J652" s="229"/>
      <c r="K652" s="229"/>
      <c r="L652" s="229"/>
      <c r="M652" s="229"/>
      <c r="N652" s="229"/>
      <c r="O652" s="229"/>
      <c r="P652" s="229"/>
      <c r="Q652" s="229"/>
      <c r="R652" s="229"/>
      <c r="S652" s="229"/>
      <c r="T652" s="229"/>
      <c r="U652" s="229"/>
      <c r="V652" s="229"/>
      <c r="W652" s="229"/>
      <c r="X652" s="229"/>
      <c r="Y652" s="229"/>
      <c r="Z652" s="229"/>
    </row>
    <row r="653" spans="1:26" ht="15" customHeight="1">
      <c r="A653" s="229"/>
      <c r="B653" s="229"/>
      <c r="C653" s="229"/>
      <c r="D653" s="229"/>
      <c r="E653" s="229"/>
      <c r="F653" s="229"/>
      <c r="G653" s="229"/>
      <c r="H653" s="229"/>
      <c r="I653" s="229"/>
      <c r="J653" s="229"/>
      <c r="K653" s="229"/>
      <c r="L653" s="229"/>
      <c r="M653" s="229"/>
      <c r="N653" s="229"/>
      <c r="O653" s="229"/>
      <c r="P653" s="229"/>
      <c r="Q653" s="229"/>
      <c r="R653" s="229"/>
      <c r="S653" s="229"/>
      <c r="T653" s="229"/>
      <c r="U653" s="229"/>
      <c r="V653" s="229"/>
      <c r="W653" s="229"/>
      <c r="X653" s="229"/>
      <c r="Y653" s="229"/>
      <c r="Z653" s="229"/>
    </row>
    <row r="654" spans="1:26" ht="15" customHeight="1">
      <c r="A654" s="229"/>
      <c r="B654" s="229"/>
      <c r="C654" s="229"/>
      <c r="D654" s="229"/>
      <c r="E654" s="229"/>
      <c r="F654" s="229"/>
      <c r="G654" s="229"/>
      <c r="H654" s="229"/>
      <c r="I654" s="229"/>
      <c r="J654" s="229"/>
      <c r="K654" s="229"/>
      <c r="L654" s="229"/>
      <c r="M654" s="229"/>
      <c r="N654" s="229"/>
      <c r="O654" s="229"/>
      <c r="P654" s="229"/>
      <c r="Q654" s="229"/>
      <c r="R654" s="229"/>
      <c r="S654" s="229"/>
      <c r="T654" s="229"/>
      <c r="U654" s="229"/>
      <c r="V654" s="229"/>
      <c r="W654" s="229"/>
      <c r="X654" s="229"/>
      <c r="Y654" s="229"/>
      <c r="Z654" s="229"/>
    </row>
    <row r="655" spans="1:26" ht="15" customHeight="1">
      <c r="A655" s="229"/>
      <c r="B655" s="229"/>
      <c r="C655" s="229"/>
      <c r="D655" s="229"/>
      <c r="E655" s="229"/>
      <c r="F655" s="229"/>
      <c r="G655" s="229"/>
      <c r="H655" s="229"/>
      <c r="I655" s="229"/>
      <c r="J655" s="229"/>
      <c r="K655" s="229"/>
      <c r="L655" s="229"/>
      <c r="M655" s="229"/>
      <c r="N655" s="229"/>
      <c r="O655" s="229"/>
      <c r="P655" s="229"/>
      <c r="Q655" s="229"/>
      <c r="R655" s="229"/>
      <c r="S655" s="229"/>
      <c r="T655" s="229"/>
      <c r="U655" s="229"/>
      <c r="V655" s="229"/>
      <c r="W655" s="229"/>
      <c r="X655" s="229"/>
      <c r="Y655" s="229"/>
      <c r="Z655" s="229"/>
    </row>
    <row r="656" spans="1:26" ht="15" customHeight="1">
      <c r="A656" s="229"/>
      <c r="B656" s="229"/>
      <c r="C656" s="229"/>
      <c r="D656" s="229"/>
      <c r="E656" s="229"/>
      <c r="F656" s="229"/>
      <c r="G656" s="229"/>
      <c r="H656" s="229"/>
      <c r="I656" s="229"/>
      <c r="J656" s="229"/>
      <c r="K656" s="229"/>
      <c r="L656" s="229"/>
      <c r="M656" s="229"/>
      <c r="N656" s="229"/>
      <c r="O656" s="229"/>
      <c r="P656" s="229"/>
      <c r="Q656" s="229"/>
      <c r="R656" s="229"/>
      <c r="S656" s="229"/>
      <c r="T656" s="229"/>
      <c r="U656" s="229"/>
      <c r="V656" s="229"/>
      <c r="W656" s="229"/>
      <c r="X656" s="229"/>
      <c r="Y656" s="229"/>
      <c r="Z656" s="229"/>
    </row>
    <row r="657" spans="1:26" ht="15" customHeight="1">
      <c r="A657" s="229"/>
      <c r="B657" s="229"/>
      <c r="C657" s="229"/>
      <c r="D657" s="229"/>
      <c r="E657" s="229"/>
      <c r="F657" s="229"/>
      <c r="G657" s="229"/>
      <c r="H657" s="229"/>
      <c r="I657" s="229"/>
      <c r="J657" s="229"/>
      <c r="K657" s="229"/>
      <c r="L657" s="229"/>
      <c r="M657" s="229"/>
      <c r="N657" s="229"/>
      <c r="O657" s="229"/>
      <c r="P657" s="229"/>
      <c r="Q657" s="229"/>
      <c r="R657" s="229"/>
      <c r="S657" s="229"/>
      <c r="T657" s="229"/>
      <c r="U657" s="229"/>
      <c r="V657" s="229"/>
      <c r="W657" s="229"/>
      <c r="X657" s="229"/>
      <c r="Y657" s="229"/>
      <c r="Z657" s="229"/>
    </row>
    <row r="658" spans="1:26" ht="15" customHeight="1">
      <c r="A658" s="229"/>
      <c r="B658" s="229"/>
      <c r="C658" s="229"/>
      <c r="D658" s="229"/>
      <c r="E658" s="229"/>
      <c r="F658" s="229"/>
      <c r="G658" s="229"/>
      <c r="H658" s="229"/>
      <c r="I658" s="229"/>
      <c r="J658" s="229"/>
      <c r="K658" s="229"/>
      <c r="L658" s="229"/>
      <c r="M658" s="229"/>
      <c r="N658" s="229"/>
      <c r="O658" s="229"/>
      <c r="P658" s="229"/>
      <c r="Q658" s="229"/>
      <c r="R658" s="229"/>
      <c r="S658" s="229"/>
      <c r="T658" s="229"/>
      <c r="U658" s="229"/>
      <c r="V658" s="229"/>
      <c r="W658" s="229"/>
      <c r="X658" s="229"/>
      <c r="Y658" s="229"/>
      <c r="Z658" s="229"/>
    </row>
    <row r="659" spans="1:26" ht="15" customHeight="1">
      <c r="A659" s="229"/>
      <c r="B659" s="229"/>
      <c r="C659" s="229"/>
      <c r="D659" s="229"/>
      <c r="E659" s="229"/>
      <c r="F659" s="229"/>
      <c r="G659" s="229"/>
      <c r="H659" s="229"/>
      <c r="I659" s="229"/>
      <c r="J659" s="229"/>
      <c r="K659" s="229"/>
      <c r="L659" s="229"/>
      <c r="M659" s="229"/>
      <c r="N659" s="229"/>
      <c r="O659" s="229"/>
      <c r="P659" s="229"/>
      <c r="Q659" s="229"/>
      <c r="R659" s="229"/>
      <c r="S659" s="229"/>
      <c r="T659" s="229"/>
      <c r="U659" s="229"/>
      <c r="V659" s="229"/>
      <c r="W659" s="229"/>
      <c r="X659" s="229"/>
      <c r="Y659" s="229"/>
      <c r="Z659" s="229"/>
    </row>
    <row r="660" spans="1:26" ht="15" customHeight="1">
      <c r="A660" s="229"/>
      <c r="B660" s="229"/>
      <c r="C660" s="229"/>
      <c r="D660" s="229"/>
      <c r="E660" s="229"/>
      <c r="F660" s="229"/>
      <c r="G660" s="229"/>
      <c r="H660" s="229"/>
      <c r="I660" s="229"/>
      <c r="J660" s="229"/>
      <c r="K660" s="229"/>
      <c r="L660" s="229"/>
      <c r="M660" s="229"/>
      <c r="N660" s="229"/>
      <c r="O660" s="229"/>
      <c r="P660" s="229"/>
      <c r="Q660" s="229"/>
      <c r="R660" s="229"/>
      <c r="S660" s="229"/>
      <c r="T660" s="229"/>
      <c r="U660" s="229"/>
      <c r="V660" s="229"/>
      <c r="W660" s="229"/>
      <c r="X660" s="229"/>
      <c r="Y660" s="229"/>
      <c r="Z660" s="229"/>
    </row>
    <row r="661" spans="1:26" ht="15" customHeight="1">
      <c r="A661" s="229"/>
      <c r="B661" s="229"/>
      <c r="C661" s="229"/>
      <c r="D661" s="229"/>
      <c r="E661" s="229"/>
      <c r="F661" s="229"/>
      <c r="G661" s="229"/>
      <c r="H661" s="229"/>
      <c r="I661" s="229"/>
      <c r="J661" s="229"/>
      <c r="K661" s="229"/>
      <c r="L661" s="229"/>
      <c r="M661" s="229"/>
      <c r="N661" s="229"/>
      <c r="O661" s="229"/>
      <c r="P661" s="229"/>
      <c r="Q661" s="229"/>
      <c r="R661" s="229"/>
      <c r="S661" s="229"/>
      <c r="T661" s="229"/>
      <c r="U661" s="229"/>
      <c r="V661" s="229"/>
      <c r="W661" s="229"/>
      <c r="X661" s="229"/>
      <c r="Y661" s="229"/>
      <c r="Z661" s="229"/>
    </row>
    <row r="662" spans="1:26" ht="15" customHeight="1">
      <c r="A662" s="229"/>
      <c r="B662" s="229"/>
      <c r="C662" s="229"/>
      <c r="D662" s="229"/>
      <c r="E662" s="229"/>
      <c r="F662" s="229"/>
      <c r="G662" s="229"/>
      <c r="H662" s="229"/>
      <c r="I662" s="229"/>
      <c r="J662" s="229"/>
      <c r="K662" s="229"/>
      <c r="L662" s="229"/>
      <c r="M662" s="229"/>
      <c r="N662" s="229"/>
      <c r="O662" s="229"/>
      <c r="P662" s="229"/>
      <c r="Q662" s="229"/>
      <c r="R662" s="229"/>
      <c r="S662" s="229"/>
      <c r="T662" s="229"/>
      <c r="U662" s="229"/>
      <c r="V662" s="229"/>
      <c r="W662" s="229"/>
      <c r="X662" s="229"/>
      <c r="Y662" s="229"/>
      <c r="Z662" s="229"/>
    </row>
    <row r="663" spans="1:26" ht="15" customHeight="1">
      <c r="A663" s="229"/>
      <c r="B663" s="229"/>
      <c r="C663" s="229"/>
      <c r="D663" s="229"/>
      <c r="E663" s="229"/>
      <c r="F663" s="229"/>
      <c r="G663" s="229"/>
      <c r="H663" s="229"/>
      <c r="I663" s="229"/>
      <c r="J663" s="229"/>
      <c r="K663" s="229"/>
      <c r="L663" s="229"/>
      <c r="M663" s="229"/>
      <c r="N663" s="229"/>
      <c r="O663" s="229"/>
      <c r="P663" s="229"/>
      <c r="Q663" s="229"/>
      <c r="R663" s="229"/>
      <c r="S663" s="229"/>
      <c r="T663" s="229"/>
      <c r="U663" s="229"/>
      <c r="V663" s="229"/>
      <c r="W663" s="229"/>
      <c r="X663" s="229"/>
      <c r="Y663" s="229"/>
      <c r="Z663" s="229"/>
    </row>
    <row r="664" spans="1:26" ht="15" customHeight="1">
      <c r="A664" s="229"/>
      <c r="B664" s="229"/>
      <c r="C664" s="229"/>
      <c r="D664" s="229"/>
      <c r="E664" s="229"/>
      <c r="F664" s="229"/>
      <c r="G664" s="229"/>
      <c r="H664" s="229"/>
      <c r="I664" s="229"/>
      <c r="J664" s="229"/>
      <c r="K664" s="229"/>
      <c r="L664" s="229"/>
      <c r="M664" s="229"/>
      <c r="N664" s="229"/>
      <c r="O664" s="229"/>
      <c r="P664" s="229"/>
      <c r="Q664" s="229"/>
      <c r="R664" s="229"/>
      <c r="S664" s="229"/>
      <c r="T664" s="229"/>
      <c r="U664" s="229"/>
      <c r="V664" s="229"/>
      <c r="W664" s="229"/>
      <c r="X664" s="229"/>
      <c r="Y664" s="229"/>
      <c r="Z664" s="229"/>
    </row>
    <row r="665" spans="1:26" ht="15" customHeight="1">
      <c r="A665" s="229"/>
      <c r="B665" s="229"/>
      <c r="C665" s="229"/>
      <c r="D665" s="229"/>
      <c r="E665" s="229"/>
      <c r="F665" s="229"/>
      <c r="G665" s="229"/>
      <c r="H665" s="229"/>
      <c r="I665" s="229"/>
      <c r="J665" s="229"/>
      <c r="K665" s="229"/>
      <c r="L665" s="229"/>
      <c r="M665" s="229"/>
      <c r="N665" s="229"/>
      <c r="O665" s="229"/>
      <c r="P665" s="229"/>
      <c r="Q665" s="229"/>
      <c r="R665" s="229"/>
      <c r="S665" s="229"/>
      <c r="T665" s="229"/>
      <c r="U665" s="229"/>
      <c r="V665" s="229"/>
      <c r="W665" s="229"/>
      <c r="X665" s="229"/>
      <c r="Y665" s="229"/>
      <c r="Z665" s="229"/>
    </row>
    <row r="666" spans="1:26" ht="15" customHeight="1">
      <c r="A666" s="229"/>
      <c r="B666" s="229"/>
      <c r="C666" s="229"/>
      <c r="D666" s="229"/>
      <c r="E666" s="229"/>
      <c r="F666" s="229"/>
      <c r="G666" s="229"/>
      <c r="H666" s="229"/>
      <c r="I666" s="229"/>
      <c r="J666" s="229"/>
      <c r="K666" s="229"/>
      <c r="L666" s="229"/>
      <c r="M666" s="229"/>
      <c r="N666" s="229"/>
      <c r="O666" s="229"/>
      <c r="P666" s="229"/>
      <c r="Q666" s="229"/>
      <c r="R666" s="229"/>
      <c r="S666" s="229"/>
      <c r="T666" s="229"/>
      <c r="U666" s="229"/>
      <c r="V666" s="229"/>
      <c r="W666" s="229"/>
      <c r="X666" s="229"/>
      <c r="Y666" s="229"/>
      <c r="Z666" s="229"/>
    </row>
    <row r="667" spans="1:26" ht="15" customHeight="1">
      <c r="A667" s="229"/>
      <c r="B667" s="229"/>
      <c r="C667" s="229"/>
      <c r="D667" s="229"/>
      <c r="E667" s="229"/>
      <c r="F667" s="229"/>
      <c r="G667" s="229"/>
      <c r="H667" s="229"/>
      <c r="I667" s="229"/>
      <c r="J667" s="229"/>
      <c r="K667" s="229"/>
      <c r="L667" s="229"/>
      <c r="M667" s="229"/>
      <c r="N667" s="229"/>
      <c r="O667" s="229"/>
      <c r="P667" s="229"/>
      <c r="Q667" s="229"/>
      <c r="R667" s="229"/>
      <c r="S667" s="229"/>
      <c r="T667" s="229"/>
      <c r="U667" s="229"/>
      <c r="V667" s="229"/>
      <c r="W667" s="229"/>
      <c r="X667" s="229"/>
      <c r="Y667" s="229"/>
      <c r="Z667" s="229"/>
    </row>
    <row r="668" spans="1:26" ht="15" customHeight="1">
      <c r="A668" s="229"/>
      <c r="B668" s="229"/>
      <c r="C668" s="229"/>
      <c r="D668" s="229"/>
      <c r="E668" s="229"/>
      <c r="F668" s="229"/>
      <c r="G668" s="229"/>
      <c r="H668" s="229"/>
      <c r="I668" s="229"/>
      <c r="J668" s="229"/>
      <c r="K668" s="229"/>
      <c r="L668" s="229"/>
      <c r="M668" s="229"/>
      <c r="N668" s="229"/>
      <c r="O668" s="229"/>
      <c r="P668" s="229"/>
      <c r="Q668" s="229"/>
      <c r="R668" s="229"/>
      <c r="S668" s="229"/>
      <c r="T668" s="229"/>
      <c r="U668" s="229"/>
      <c r="V668" s="229"/>
      <c r="W668" s="229"/>
      <c r="X668" s="229"/>
      <c r="Y668" s="229"/>
      <c r="Z668" s="229"/>
    </row>
    <row r="669" spans="1:26" ht="15" customHeight="1">
      <c r="A669" s="229"/>
      <c r="B669" s="229"/>
      <c r="C669" s="229"/>
      <c r="D669" s="229"/>
      <c r="E669" s="229"/>
      <c r="F669" s="229"/>
      <c r="G669" s="229"/>
      <c r="H669" s="229"/>
      <c r="I669" s="229"/>
      <c r="J669" s="229"/>
      <c r="K669" s="229"/>
      <c r="L669" s="229"/>
      <c r="M669" s="229"/>
      <c r="N669" s="229"/>
      <c r="O669" s="229"/>
      <c r="P669" s="229"/>
      <c r="Q669" s="229"/>
      <c r="R669" s="229"/>
      <c r="S669" s="229"/>
      <c r="T669" s="229"/>
      <c r="U669" s="229"/>
      <c r="V669" s="229"/>
      <c r="W669" s="229"/>
      <c r="X669" s="229"/>
      <c r="Y669" s="229"/>
      <c r="Z669" s="229"/>
    </row>
    <row r="670" spans="1:26" ht="15" customHeight="1">
      <c r="A670" s="229"/>
      <c r="B670" s="229"/>
      <c r="C670" s="229"/>
      <c r="D670" s="229"/>
      <c r="E670" s="229"/>
      <c r="F670" s="229"/>
      <c r="G670" s="229"/>
      <c r="H670" s="229"/>
      <c r="I670" s="229"/>
      <c r="J670" s="229"/>
      <c r="K670" s="229"/>
      <c r="L670" s="229"/>
      <c r="M670" s="229"/>
      <c r="N670" s="229"/>
      <c r="O670" s="229"/>
      <c r="P670" s="229"/>
      <c r="Q670" s="229"/>
      <c r="R670" s="229"/>
      <c r="S670" s="229"/>
      <c r="T670" s="229"/>
      <c r="U670" s="229"/>
      <c r="V670" s="229"/>
      <c r="W670" s="229"/>
      <c r="X670" s="229"/>
      <c r="Y670" s="229"/>
      <c r="Z670" s="229"/>
    </row>
    <row r="671" spans="1:26" ht="15" customHeight="1">
      <c r="A671" s="229"/>
      <c r="B671" s="229"/>
      <c r="C671" s="229"/>
      <c r="D671" s="229"/>
      <c r="E671" s="229"/>
      <c r="F671" s="229"/>
      <c r="G671" s="229"/>
      <c r="H671" s="229"/>
      <c r="I671" s="229"/>
      <c r="J671" s="229"/>
      <c r="K671" s="229"/>
      <c r="L671" s="229"/>
      <c r="M671" s="229"/>
      <c r="N671" s="229"/>
      <c r="O671" s="229"/>
      <c r="P671" s="229"/>
      <c r="Q671" s="229"/>
      <c r="R671" s="229"/>
      <c r="S671" s="229"/>
      <c r="T671" s="229"/>
      <c r="U671" s="229"/>
      <c r="V671" s="229"/>
      <c r="W671" s="229"/>
      <c r="X671" s="229"/>
      <c r="Y671" s="229"/>
      <c r="Z671" s="229"/>
    </row>
    <row r="672" spans="1:26" ht="15" customHeight="1">
      <c r="A672" s="229"/>
      <c r="B672" s="229"/>
      <c r="C672" s="229"/>
      <c r="D672" s="229"/>
      <c r="E672" s="229"/>
      <c r="F672" s="229"/>
      <c r="G672" s="229"/>
      <c r="H672" s="229"/>
      <c r="I672" s="229"/>
      <c r="J672" s="229"/>
      <c r="K672" s="229"/>
      <c r="L672" s="229"/>
      <c r="M672" s="229"/>
      <c r="N672" s="229"/>
      <c r="O672" s="229"/>
      <c r="P672" s="229"/>
      <c r="Q672" s="229"/>
      <c r="R672" s="229"/>
      <c r="S672" s="229"/>
      <c r="T672" s="229"/>
      <c r="U672" s="229"/>
      <c r="V672" s="229"/>
      <c r="W672" s="229"/>
      <c r="X672" s="229"/>
      <c r="Y672" s="229"/>
      <c r="Z672" s="229"/>
    </row>
    <row r="673" spans="1:26" ht="15" customHeight="1">
      <c r="A673" s="229"/>
      <c r="B673" s="229"/>
      <c r="C673" s="229"/>
      <c r="D673" s="229"/>
      <c r="E673" s="229"/>
      <c r="F673" s="229"/>
      <c r="G673" s="229"/>
      <c r="H673" s="229"/>
      <c r="I673" s="229"/>
      <c r="J673" s="229"/>
      <c r="K673" s="229"/>
      <c r="L673" s="229"/>
      <c r="M673" s="229"/>
      <c r="N673" s="229"/>
      <c r="O673" s="229"/>
      <c r="P673" s="229"/>
      <c r="Q673" s="229"/>
      <c r="R673" s="229"/>
      <c r="S673" s="229"/>
      <c r="T673" s="229"/>
      <c r="U673" s="229"/>
      <c r="V673" s="229"/>
      <c r="W673" s="229"/>
      <c r="X673" s="229"/>
      <c r="Y673" s="229"/>
      <c r="Z673" s="229"/>
    </row>
    <row r="674" spans="1:26" ht="15" customHeight="1">
      <c r="A674" s="229"/>
      <c r="B674" s="229"/>
      <c r="C674" s="229"/>
      <c r="D674" s="229"/>
      <c r="E674" s="229"/>
      <c r="F674" s="229"/>
      <c r="G674" s="229"/>
      <c r="H674" s="229"/>
      <c r="I674" s="229"/>
      <c r="J674" s="229"/>
      <c r="K674" s="229"/>
      <c r="L674" s="229"/>
      <c r="M674" s="229"/>
      <c r="N674" s="229"/>
      <c r="O674" s="229"/>
      <c r="P674" s="229"/>
      <c r="Q674" s="229"/>
      <c r="R674" s="229"/>
      <c r="S674" s="229"/>
      <c r="T674" s="229"/>
      <c r="U674" s="229"/>
      <c r="V674" s="229"/>
      <c r="W674" s="229"/>
      <c r="X674" s="229"/>
      <c r="Y674" s="229"/>
      <c r="Z674" s="229"/>
    </row>
    <row r="675" spans="1:26" ht="15" customHeight="1">
      <c r="A675" s="229"/>
      <c r="B675" s="229"/>
      <c r="C675" s="229"/>
      <c r="D675" s="229"/>
      <c r="E675" s="229"/>
      <c r="F675" s="229"/>
      <c r="G675" s="229"/>
      <c r="H675" s="229"/>
      <c r="I675" s="229"/>
      <c r="J675" s="229"/>
      <c r="K675" s="229"/>
      <c r="L675" s="229"/>
      <c r="M675" s="229"/>
      <c r="N675" s="229"/>
      <c r="O675" s="229"/>
      <c r="P675" s="229"/>
      <c r="Q675" s="229"/>
      <c r="R675" s="229"/>
      <c r="S675" s="229"/>
      <c r="T675" s="229"/>
      <c r="U675" s="229"/>
      <c r="V675" s="229"/>
      <c r="W675" s="229"/>
      <c r="X675" s="229"/>
      <c r="Y675" s="229"/>
      <c r="Z675" s="229"/>
    </row>
    <row r="676" spans="1:26" ht="15" customHeight="1">
      <c r="A676" s="229"/>
      <c r="B676" s="229"/>
      <c r="C676" s="229"/>
      <c r="D676" s="229"/>
      <c r="E676" s="229"/>
      <c r="F676" s="229"/>
      <c r="G676" s="229"/>
      <c r="H676" s="229"/>
      <c r="I676" s="229"/>
      <c r="J676" s="229"/>
      <c r="K676" s="229"/>
      <c r="L676" s="229"/>
      <c r="M676" s="229"/>
      <c r="N676" s="229"/>
      <c r="O676" s="229"/>
      <c r="P676" s="229"/>
      <c r="Q676" s="229"/>
      <c r="R676" s="229"/>
      <c r="S676" s="229"/>
      <c r="T676" s="229"/>
      <c r="U676" s="229"/>
      <c r="V676" s="229"/>
      <c r="W676" s="229"/>
      <c r="X676" s="229"/>
      <c r="Y676" s="229"/>
      <c r="Z676" s="229"/>
    </row>
    <row r="677" spans="1:26" ht="15" customHeight="1">
      <c r="A677" s="229"/>
      <c r="B677" s="229"/>
      <c r="C677" s="229"/>
      <c r="D677" s="229"/>
      <c r="E677" s="229"/>
      <c r="F677" s="229"/>
      <c r="G677" s="229"/>
      <c r="H677" s="229"/>
      <c r="I677" s="229"/>
      <c r="J677" s="229"/>
      <c r="K677" s="229"/>
      <c r="L677" s="229"/>
      <c r="M677" s="229"/>
      <c r="N677" s="229"/>
      <c r="O677" s="229"/>
      <c r="P677" s="229"/>
      <c r="Q677" s="229"/>
      <c r="R677" s="229"/>
      <c r="S677" s="229"/>
      <c r="T677" s="229"/>
      <c r="U677" s="229"/>
      <c r="V677" s="229"/>
      <c r="W677" s="229"/>
      <c r="X677" s="229"/>
      <c r="Y677" s="229"/>
      <c r="Z677" s="229"/>
    </row>
    <row r="678" spans="1:26" ht="15" customHeight="1">
      <c r="A678" s="229"/>
      <c r="B678" s="229"/>
      <c r="C678" s="229"/>
      <c r="D678" s="229"/>
      <c r="E678" s="229"/>
      <c r="F678" s="229"/>
      <c r="G678" s="229"/>
      <c r="H678" s="229"/>
      <c r="I678" s="229"/>
      <c r="J678" s="229"/>
      <c r="K678" s="229"/>
      <c r="L678" s="229"/>
      <c r="M678" s="229"/>
      <c r="N678" s="229"/>
      <c r="O678" s="229"/>
      <c r="P678" s="229"/>
      <c r="Q678" s="229"/>
      <c r="R678" s="229"/>
      <c r="S678" s="229"/>
      <c r="T678" s="229"/>
      <c r="U678" s="229"/>
      <c r="V678" s="229"/>
      <c r="W678" s="229"/>
      <c r="X678" s="229"/>
      <c r="Y678" s="229"/>
      <c r="Z678" s="229"/>
    </row>
    <row r="679" spans="1:26" ht="15" customHeight="1">
      <c r="A679" s="229"/>
      <c r="B679" s="229"/>
      <c r="C679" s="229"/>
      <c r="D679" s="229"/>
      <c r="E679" s="229"/>
      <c r="F679" s="229"/>
      <c r="G679" s="229"/>
      <c r="H679" s="229"/>
      <c r="I679" s="229"/>
      <c r="J679" s="229"/>
      <c r="K679" s="229"/>
      <c r="L679" s="229"/>
      <c r="M679" s="229"/>
      <c r="N679" s="229"/>
      <c r="O679" s="229"/>
      <c r="P679" s="229"/>
      <c r="Q679" s="229"/>
      <c r="R679" s="229"/>
      <c r="S679" s="229"/>
      <c r="T679" s="229"/>
      <c r="U679" s="229"/>
      <c r="V679" s="229"/>
      <c r="W679" s="229"/>
      <c r="X679" s="229"/>
      <c r="Y679" s="229"/>
      <c r="Z679" s="229"/>
    </row>
    <row r="680" spans="1:26" ht="15" customHeight="1">
      <c r="A680" s="229"/>
      <c r="B680" s="229"/>
      <c r="C680" s="229"/>
      <c r="D680" s="229"/>
      <c r="E680" s="229"/>
      <c r="F680" s="229"/>
      <c r="G680" s="229"/>
      <c r="H680" s="229"/>
      <c r="I680" s="229"/>
      <c r="J680" s="229"/>
      <c r="K680" s="229"/>
      <c r="L680" s="229"/>
      <c r="M680" s="229"/>
      <c r="N680" s="229"/>
      <c r="O680" s="229"/>
      <c r="P680" s="229"/>
      <c r="Q680" s="229"/>
      <c r="R680" s="229"/>
      <c r="S680" s="229"/>
      <c r="T680" s="229"/>
      <c r="U680" s="229"/>
      <c r="V680" s="229"/>
      <c r="W680" s="229"/>
      <c r="X680" s="229"/>
      <c r="Y680" s="229"/>
      <c r="Z680" s="229"/>
    </row>
    <row r="681" spans="1:26" ht="15" customHeight="1">
      <c r="A681" s="229"/>
      <c r="B681" s="229"/>
      <c r="C681" s="229"/>
      <c r="D681" s="229"/>
      <c r="E681" s="229"/>
      <c r="F681" s="229"/>
      <c r="G681" s="229"/>
      <c r="H681" s="229"/>
      <c r="I681" s="229"/>
      <c r="J681" s="229"/>
      <c r="K681" s="229"/>
      <c r="L681" s="229"/>
      <c r="M681" s="229"/>
      <c r="N681" s="229"/>
      <c r="O681" s="229"/>
      <c r="P681" s="229"/>
      <c r="Q681" s="229"/>
      <c r="R681" s="229"/>
      <c r="S681" s="229"/>
      <c r="T681" s="229"/>
      <c r="U681" s="229"/>
      <c r="V681" s="229"/>
      <c r="W681" s="229"/>
      <c r="X681" s="229"/>
      <c r="Y681" s="229"/>
      <c r="Z681" s="229"/>
    </row>
    <row r="682" spans="1:26" ht="15" customHeight="1">
      <c r="A682" s="229"/>
      <c r="B682" s="229"/>
      <c r="C682" s="229"/>
      <c r="D682" s="229"/>
      <c r="E682" s="229"/>
      <c r="F682" s="229"/>
      <c r="G682" s="229"/>
      <c r="H682" s="229"/>
      <c r="I682" s="229"/>
      <c r="J682" s="229"/>
      <c r="K682" s="229"/>
      <c r="L682" s="229"/>
      <c r="M682" s="229"/>
      <c r="N682" s="229"/>
      <c r="O682" s="229"/>
      <c r="P682" s="229"/>
      <c r="Q682" s="229"/>
      <c r="R682" s="229"/>
      <c r="S682" s="229"/>
      <c r="T682" s="229"/>
      <c r="U682" s="229"/>
      <c r="V682" s="229"/>
      <c r="W682" s="229"/>
      <c r="X682" s="229"/>
      <c r="Y682" s="229"/>
      <c r="Z682" s="229"/>
    </row>
    <row r="683" spans="1:26" ht="15" customHeight="1">
      <c r="A683" s="229"/>
      <c r="B683" s="229"/>
      <c r="C683" s="229"/>
      <c r="D683" s="229"/>
      <c r="E683" s="229"/>
      <c r="F683" s="229"/>
      <c r="G683" s="229"/>
      <c r="H683" s="229"/>
      <c r="I683" s="229"/>
      <c r="J683" s="229"/>
      <c r="K683" s="229"/>
      <c r="L683" s="229"/>
      <c r="M683" s="229"/>
      <c r="N683" s="229"/>
      <c r="O683" s="229"/>
      <c r="P683" s="229"/>
      <c r="Q683" s="229"/>
      <c r="R683" s="229"/>
      <c r="S683" s="229"/>
      <c r="T683" s="229"/>
      <c r="U683" s="229"/>
      <c r="V683" s="229"/>
      <c r="W683" s="229"/>
      <c r="X683" s="229"/>
      <c r="Y683" s="229"/>
      <c r="Z683" s="229"/>
    </row>
    <row r="684" spans="1:26" ht="15" customHeight="1">
      <c r="A684" s="229"/>
      <c r="B684" s="229"/>
      <c r="C684" s="229"/>
      <c r="D684" s="229"/>
      <c r="E684" s="229"/>
      <c r="F684" s="229"/>
      <c r="G684" s="229"/>
      <c r="H684" s="229"/>
      <c r="I684" s="229"/>
      <c r="J684" s="229"/>
      <c r="K684" s="229"/>
      <c r="L684" s="229"/>
      <c r="M684" s="229"/>
      <c r="N684" s="229"/>
      <c r="O684" s="229"/>
      <c r="P684" s="229"/>
      <c r="Q684" s="229"/>
      <c r="R684" s="229"/>
      <c r="S684" s="229"/>
      <c r="T684" s="229"/>
      <c r="U684" s="229"/>
      <c r="V684" s="229"/>
      <c r="W684" s="229"/>
      <c r="X684" s="229"/>
      <c r="Y684" s="229"/>
      <c r="Z684" s="229"/>
    </row>
    <row r="685" spans="1:26" ht="15" customHeight="1">
      <c r="A685" s="229"/>
      <c r="B685" s="229"/>
      <c r="C685" s="229"/>
      <c r="D685" s="229"/>
      <c r="E685" s="229"/>
      <c r="F685" s="229"/>
      <c r="G685" s="229"/>
      <c r="H685" s="229"/>
      <c r="I685" s="229"/>
      <c r="J685" s="229"/>
      <c r="K685" s="229"/>
      <c r="L685" s="229"/>
      <c r="M685" s="229"/>
      <c r="N685" s="229"/>
      <c r="O685" s="229"/>
      <c r="P685" s="229"/>
      <c r="Q685" s="229"/>
      <c r="R685" s="229"/>
      <c r="S685" s="229"/>
      <c r="T685" s="229"/>
      <c r="U685" s="229"/>
      <c r="V685" s="229"/>
      <c r="W685" s="229"/>
      <c r="X685" s="229"/>
      <c r="Y685" s="229"/>
      <c r="Z685" s="229"/>
    </row>
    <row r="686" spans="1:26" ht="15" customHeight="1">
      <c r="A686" s="229"/>
      <c r="B686" s="229"/>
      <c r="C686" s="229"/>
      <c r="D686" s="229"/>
      <c r="E686" s="229"/>
      <c r="F686" s="229"/>
      <c r="G686" s="229"/>
      <c r="H686" s="229"/>
      <c r="I686" s="229"/>
      <c r="J686" s="229"/>
      <c r="K686" s="229"/>
      <c r="L686" s="229"/>
      <c r="M686" s="229"/>
      <c r="N686" s="229"/>
      <c r="O686" s="229"/>
      <c r="P686" s="229"/>
      <c r="Q686" s="229"/>
      <c r="R686" s="229"/>
      <c r="S686" s="229"/>
      <c r="T686" s="229"/>
      <c r="U686" s="229"/>
      <c r="V686" s="229"/>
      <c r="W686" s="229"/>
      <c r="X686" s="229"/>
      <c r="Y686" s="229"/>
      <c r="Z686" s="229"/>
    </row>
    <row r="687" spans="1:26" ht="15" customHeight="1">
      <c r="A687" s="229"/>
      <c r="B687" s="229"/>
      <c r="C687" s="229"/>
      <c r="D687" s="229"/>
      <c r="E687" s="229"/>
      <c r="F687" s="229"/>
      <c r="G687" s="229"/>
      <c r="H687" s="229"/>
      <c r="I687" s="229"/>
      <c r="J687" s="229"/>
      <c r="K687" s="229"/>
      <c r="L687" s="229"/>
      <c r="M687" s="229"/>
      <c r="N687" s="229"/>
      <c r="O687" s="229"/>
      <c r="P687" s="229"/>
      <c r="Q687" s="229"/>
      <c r="R687" s="229"/>
      <c r="S687" s="229"/>
      <c r="T687" s="229"/>
      <c r="U687" s="229"/>
      <c r="V687" s="229"/>
      <c r="W687" s="229"/>
      <c r="X687" s="229"/>
      <c r="Y687" s="229"/>
      <c r="Z687" s="229"/>
    </row>
    <row r="688" spans="1:26" ht="15" customHeight="1">
      <c r="A688" s="229"/>
      <c r="B688" s="229"/>
      <c r="C688" s="229"/>
      <c r="D688" s="229"/>
      <c r="E688" s="229"/>
      <c r="F688" s="229"/>
      <c r="G688" s="229"/>
      <c r="H688" s="229"/>
      <c r="I688" s="229"/>
      <c r="J688" s="229"/>
      <c r="K688" s="229"/>
      <c r="L688" s="229"/>
      <c r="M688" s="229"/>
      <c r="N688" s="229"/>
      <c r="O688" s="229"/>
      <c r="P688" s="229"/>
      <c r="Q688" s="229"/>
      <c r="R688" s="229"/>
      <c r="S688" s="229"/>
      <c r="T688" s="229"/>
      <c r="U688" s="229"/>
      <c r="V688" s="229"/>
      <c r="W688" s="229"/>
      <c r="X688" s="229"/>
      <c r="Y688" s="229"/>
      <c r="Z688" s="229"/>
    </row>
    <row r="689" spans="1:26" ht="15" customHeight="1">
      <c r="A689" s="229"/>
      <c r="B689" s="229"/>
      <c r="C689" s="229"/>
      <c r="D689" s="229"/>
      <c r="E689" s="229"/>
      <c r="F689" s="229"/>
      <c r="G689" s="229"/>
      <c r="H689" s="229"/>
      <c r="I689" s="229"/>
      <c r="J689" s="229"/>
      <c r="K689" s="229"/>
      <c r="L689" s="229"/>
      <c r="M689" s="229"/>
      <c r="N689" s="229"/>
      <c r="O689" s="229"/>
      <c r="P689" s="229"/>
      <c r="Q689" s="229"/>
      <c r="R689" s="229"/>
      <c r="S689" s="229"/>
      <c r="T689" s="229"/>
      <c r="U689" s="229"/>
      <c r="V689" s="229"/>
      <c r="W689" s="229"/>
      <c r="X689" s="229"/>
      <c r="Y689" s="229"/>
      <c r="Z689" s="229"/>
    </row>
    <row r="690" spans="1:26" ht="15" customHeight="1">
      <c r="A690" s="229"/>
      <c r="B690" s="229"/>
      <c r="C690" s="229"/>
      <c r="D690" s="229"/>
      <c r="E690" s="229"/>
      <c r="F690" s="229"/>
      <c r="G690" s="229"/>
      <c r="H690" s="229"/>
      <c r="I690" s="229"/>
      <c r="J690" s="229"/>
      <c r="K690" s="229"/>
      <c r="L690" s="229"/>
      <c r="M690" s="229"/>
      <c r="N690" s="229"/>
      <c r="O690" s="229"/>
      <c r="P690" s="229"/>
      <c r="Q690" s="229"/>
      <c r="R690" s="229"/>
      <c r="S690" s="229"/>
      <c r="T690" s="229"/>
      <c r="U690" s="229"/>
      <c r="V690" s="229"/>
      <c r="W690" s="229"/>
      <c r="X690" s="229"/>
      <c r="Y690" s="229"/>
      <c r="Z690" s="229"/>
    </row>
    <row r="691" spans="1:26" ht="15" customHeight="1">
      <c r="A691" s="229"/>
      <c r="B691" s="229"/>
      <c r="C691" s="229"/>
      <c r="D691" s="229"/>
      <c r="E691" s="229"/>
      <c r="F691" s="229"/>
      <c r="G691" s="229"/>
      <c r="H691" s="229"/>
      <c r="I691" s="229"/>
      <c r="J691" s="229"/>
      <c r="K691" s="229"/>
      <c r="L691" s="229"/>
      <c r="M691" s="229"/>
      <c r="N691" s="229"/>
      <c r="O691" s="229"/>
      <c r="P691" s="229"/>
      <c r="Q691" s="229"/>
      <c r="R691" s="229"/>
      <c r="S691" s="229"/>
      <c r="T691" s="229"/>
      <c r="U691" s="229"/>
      <c r="V691" s="229"/>
      <c r="W691" s="229"/>
      <c r="X691" s="229"/>
      <c r="Y691" s="229"/>
      <c r="Z691" s="229"/>
    </row>
    <row r="692" spans="1:26" ht="15" customHeight="1">
      <c r="A692" s="229"/>
      <c r="B692" s="229"/>
      <c r="C692" s="229"/>
      <c r="D692" s="229"/>
      <c r="E692" s="229"/>
      <c r="F692" s="229"/>
      <c r="G692" s="229"/>
      <c r="H692" s="229"/>
      <c r="I692" s="229"/>
      <c r="J692" s="229"/>
      <c r="K692" s="229"/>
      <c r="L692" s="229"/>
      <c r="M692" s="229"/>
      <c r="N692" s="229"/>
      <c r="O692" s="229"/>
      <c r="P692" s="229"/>
      <c r="Q692" s="229"/>
      <c r="R692" s="229"/>
      <c r="S692" s="229"/>
      <c r="T692" s="229"/>
      <c r="U692" s="229"/>
      <c r="V692" s="229"/>
      <c r="W692" s="229"/>
      <c r="X692" s="229"/>
      <c r="Y692" s="229"/>
      <c r="Z692" s="229"/>
    </row>
    <row r="693" spans="1:26" ht="15" customHeight="1">
      <c r="A693" s="229"/>
      <c r="B693" s="229"/>
      <c r="C693" s="229"/>
      <c r="D693" s="229"/>
      <c r="E693" s="229"/>
      <c r="F693" s="229"/>
      <c r="G693" s="229"/>
      <c r="H693" s="229"/>
      <c r="I693" s="229"/>
      <c r="J693" s="229"/>
      <c r="K693" s="229"/>
      <c r="L693" s="229"/>
      <c r="M693" s="229"/>
      <c r="N693" s="229"/>
      <c r="O693" s="229"/>
      <c r="P693" s="229"/>
      <c r="Q693" s="229"/>
      <c r="R693" s="229"/>
      <c r="S693" s="229"/>
      <c r="T693" s="229"/>
      <c r="U693" s="229"/>
      <c r="V693" s="229"/>
      <c r="W693" s="229"/>
      <c r="X693" s="229"/>
      <c r="Y693" s="229"/>
      <c r="Z693" s="229"/>
    </row>
    <row r="694" spans="1:26" ht="15" customHeight="1">
      <c r="A694" s="229"/>
      <c r="B694" s="229"/>
      <c r="C694" s="229"/>
      <c r="D694" s="229"/>
      <c r="E694" s="229"/>
      <c r="F694" s="229"/>
      <c r="G694" s="229"/>
      <c r="H694" s="229"/>
      <c r="I694" s="229"/>
      <c r="J694" s="229"/>
      <c r="K694" s="229"/>
      <c r="L694" s="229"/>
      <c r="M694" s="229"/>
      <c r="N694" s="229"/>
      <c r="O694" s="229"/>
      <c r="P694" s="229"/>
      <c r="Q694" s="229"/>
      <c r="R694" s="229"/>
      <c r="S694" s="229"/>
      <c r="T694" s="229"/>
      <c r="U694" s="229"/>
      <c r="V694" s="229"/>
      <c r="W694" s="229"/>
      <c r="X694" s="229"/>
      <c r="Y694" s="229"/>
      <c r="Z694" s="229"/>
    </row>
    <row r="695" spans="1:26" ht="15" customHeight="1">
      <c r="A695" s="229"/>
      <c r="B695" s="229"/>
      <c r="C695" s="229"/>
      <c r="D695" s="229"/>
      <c r="E695" s="229"/>
      <c r="F695" s="229"/>
      <c r="G695" s="229"/>
      <c r="H695" s="229"/>
      <c r="I695" s="229"/>
      <c r="J695" s="229"/>
      <c r="K695" s="229"/>
      <c r="L695" s="229"/>
      <c r="M695" s="229"/>
      <c r="N695" s="229"/>
      <c r="O695" s="229"/>
      <c r="P695" s="229"/>
      <c r="Q695" s="229"/>
      <c r="R695" s="229"/>
      <c r="S695" s="229"/>
      <c r="T695" s="229"/>
      <c r="U695" s="229"/>
      <c r="V695" s="229"/>
      <c r="W695" s="229"/>
      <c r="X695" s="229"/>
      <c r="Y695" s="229"/>
      <c r="Z695" s="229"/>
    </row>
    <row r="696" spans="1:26" ht="15" customHeight="1">
      <c r="A696" s="229"/>
      <c r="B696" s="229"/>
      <c r="C696" s="229"/>
      <c r="D696" s="229"/>
      <c r="E696" s="229"/>
      <c r="F696" s="229"/>
      <c r="G696" s="229"/>
      <c r="H696" s="229"/>
      <c r="I696" s="229"/>
      <c r="J696" s="229"/>
      <c r="K696" s="229"/>
      <c r="L696" s="229"/>
      <c r="M696" s="229"/>
      <c r="N696" s="229"/>
      <c r="O696" s="229"/>
      <c r="P696" s="229"/>
      <c r="Q696" s="229"/>
      <c r="R696" s="229"/>
      <c r="S696" s="229"/>
      <c r="T696" s="229"/>
      <c r="U696" s="229"/>
      <c r="V696" s="229"/>
      <c r="W696" s="229"/>
      <c r="X696" s="229"/>
      <c r="Y696" s="229"/>
      <c r="Z696" s="229"/>
    </row>
    <row r="697" spans="1:26" ht="15" customHeight="1">
      <c r="A697" s="229"/>
      <c r="B697" s="229"/>
      <c r="C697" s="229"/>
      <c r="D697" s="229"/>
      <c r="E697" s="229"/>
      <c r="F697" s="229"/>
      <c r="G697" s="229"/>
      <c r="H697" s="229"/>
      <c r="I697" s="229"/>
      <c r="J697" s="229"/>
      <c r="K697" s="229"/>
      <c r="L697" s="229"/>
      <c r="M697" s="229"/>
      <c r="N697" s="229"/>
      <c r="O697" s="229"/>
      <c r="P697" s="229"/>
      <c r="Q697" s="229"/>
      <c r="R697" s="229"/>
      <c r="S697" s="229"/>
      <c r="T697" s="229"/>
      <c r="U697" s="229"/>
      <c r="V697" s="229"/>
      <c r="W697" s="229"/>
      <c r="X697" s="229"/>
      <c r="Y697" s="229"/>
      <c r="Z697" s="229"/>
    </row>
    <row r="698" spans="1:26" ht="15" customHeight="1">
      <c r="A698" s="229"/>
      <c r="B698" s="229"/>
      <c r="C698" s="229"/>
      <c r="D698" s="229"/>
      <c r="E698" s="229"/>
      <c r="F698" s="229"/>
      <c r="G698" s="229"/>
      <c r="H698" s="229"/>
      <c r="I698" s="229"/>
      <c r="J698" s="229"/>
      <c r="K698" s="229"/>
      <c r="L698" s="229"/>
      <c r="M698" s="229"/>
      <c r="N698" s="229"/>
      <c r="O698" s="229"/>
      <c r="P698" s="229"/>
      <c r="Q698" s="229"/>
      <c r="R698" s="229"/>
      <c r="S698" s="229"/>
      <c r="T698" s="229"/>
      <c r="U698" s="229"/>
      <c r="V698" s="229"/>
      <c r="W698" s="229"/>
      <c r="X698" s="229"/>
      <c r="Y698" s="229"/>
      <c r="Z698" s="229"/>
    </row>
    <row r="699" spans="1:26" ht="15" customHeight="1">
      <c r="A699" s="229"/>
      <c r="B699" s="229"/>
      <c r="C699" s="229"/>
      <c r="D699" s="229"/>
      <c r="E699" s="229"/>
      <c r="F699" s="229"/>
      <c r="G699" s="229"/>
      <c r="H699" s="229"/>
      <c r="I699" s="229"/>
      <c r="J699" s="229"/>
      <c r="K699" s="229"/>
      <c r="L699" s="229"/>
      <c r="M699" s="229"/>
      <c r="N699" s="229"/>
      <c r="O699" s="229"/>
      <c r="P699" s="229"/>
      <c r="Q699" s="229"/>
      <c r="R699" s="229"/>
      <c r="S699" s="229"/>
      <c r="T699" s="229"/>
      <c r="U699" s="229"/>
      <c r="V699" s="229"/>
      <c r="W699" s="229"/>
      <c r="X699" s="229"/>
      <c r="Y699" s="229"/>
      <c r="Z699" s="229"/>
    </row>
    <row r="700" spans="1:26" ht="15" customHeight="1">
      <c r="A700" s="229"/>
      <c r="B700" s="229"/>
      <c r="C700" s="229"/>
      <c r="D700" s="229"/>
      <c r="E700" s="229"/>
      <c r="F700" s="229"/>
      <c r="G700" s="229"/>
      <c r="H700" s="229"/>
      <c r="I700" s="229"/>
      <c r="J700" s="229"/>
      <c r="K700" s="229"/>
      <c r="L700" s="229"/>
      <c r="M700" s="229"/>
      <c r="N700" s="229"/>
      <c r="O700" s="229"/>
      <c r="P700" s="229"/>
      <c r="Q700" s="229"/>
      <c r="R700" s="229"/>
      <c r="S700" s="229"/>
      <c r="T700" s="229"/>
      <c r="U700" s="229"/>
      <c r="V700" s="229"/>
      <c r="W700" s="229"/>
      <c r="X700" s="229"/>
      <c r="Y700" s="229"/>
      <c r="Z700" s="229"/>
    </row>
    <row r="701" spans="1:26" ht="15" customHeight="1">
      <c r="A701" s="229"/>
      <c r="B701" s="229"/>
      <c r="C701" s="229"/>
      <c r="D701" s="229"/>
      <c r="E701" s="229"/>
      <c r="F701" s="229"/>
      <c r="G701" s="229"/>
      <c r="H701" s="229"/>
      <c r="I701" s="229"/>
      <c r="J701" s="229"/>
      <c r="K701" s="229"/>
      <c r="L701" s="229"/>
      <c r="M701" s="229"/>
      <c r="N701" s="229"/>
      <c r="O701" s="229"/>
      <c r="P701" s="229"/>
      <c r="Q701" s="229"/>
      <c r="R701" s="229"/>
      <c r="S701" s="229"/>
      <c r="T701" s="229"/>
      <c r="U701" s="229"/>
      <c r="V701" s="229"/>
      <c r="W701" s="229"/>
      <c r="X701" s="229"/>
      <c r="Y701" s="229"/>
      <c r="Z701" s="229"/>
    </row>
    <row r="702" spans="1:26" ht="15" customHeight="1">
      <c r="A702" s="229"/>
      <c r="B702" s="229"/>
      <c r="C702" s="229"/>
      <c r="D702" s="229"/>
      <c r="E702" s="229"/>
      <c r="F702" s="229"/>
      <c r="G702" s="229"/>
      <c r="H702" s="229"/>
      <c r="I702" s="229"/>
      <c r="J702" s="229"/>
      <c r="K702" s="229"/>
      <c r="L702" s="229"/>
      <c r="M702" s="229"/>
      <c r="N702" s="229"/>
      <c r="O702" s="229"/>
      <c r="P702" s="229"/>
      <c r="Q702" s="229"/>
      <c r="R702" s="229"/>
      <c r="S702" s="229"/>
      <c r="T702" s="229"/>
      <c r="U702" s="229"/>
      <c r="V702" s="229"/>
      <c r="W702" s="229"/>
      <c r="X702" s="229"/>
      <c r="Y702" s="229"/>
      <c r="Z702" s="229"/>
    </row>
    <row r="703" spans="1:26" ht="15" customHeight="1">
      <c r="A703" s="229"/>
      <c r="B703" s="229"/>
      <c r="C703" s="229"/>
      <c r="D703" s="229"/>
      <c r="E703" s="229"/>
      <c r="F703" s="229"/>
      <c r="G703" s="229"/>
      <c r="H703" s="229"/>
      <c r="I703" s="229"/>
      <c r="J703" s="229"/>
      <c r="K703" s="229"/>
      <c r="L703" s="229"/>
      <c r="M703" s="229"/>
      <c r="N703" s="229"/>
      <c r="O703" s="229"/>
      <c r="P703" s="229"/>
      <c r="Q703" s="229"/>
      <c r="R703" s="229"/>
      <c r="S703" s="229"/>
      <c r="T703" s="229"/>
      <c r="U703" s="229"/>
      <c r="V703" s="229"/>
      <c r="W703" s="229"/>
      <c r="X703" s="229"/>
      <c r="Y703" s="229"/>
      <c r="Z703" s="229"/>
    </row>
    <row r="704" spans="1:26" ht="15" customHeight="1">
      <c r="A704" s="229"/>
      <c r="B704" s="229"/>
      <c r="C704" s="229"/>
      <c r="D704" s="229"/>
      <c r="E704" s="229"/>
      <c r="F704" s="229"/>
      <c r="G704" s="229"/>
      <c r="H704" s="229"/>
      <c r="I704" s="229"/>
      <c r="J704" s="229"/>
      <c r="K704" s="229"/>
      <c r="L704" s="229"/>
      <c r="M704" s="229"/>
      <c r="N704" s="229"/>
      <c r="O704" s="229"/>
      <c r="P704" s="229"/>
      <c r="Q704" s="229"/>
      <c r="R704" s="229"/>
      <c r="S704" s="229"/>
      <c r="T704" s="229"/>
      <c r="U704" s="229"/>
      <c r="V704" s="229"/>
      <c r="W704" s="229"/>
      <c r="X704" s="229"/>
      <c r="Y704" s="229"/>
      <c r="Z704" s="229"/>
    </row>
    <row r="705" spans="1:26" ht="15" customHeight="1">
      <c r="A705" s="229"/>
      <c r="B705" s="229"/>
      <c r="C705" s="229"/>
      <c r="D705" s="229"/>
      <c r="E705" s="229"/>
      <c r="F705" s="229"/>
      <c r="G705" s="229"/>
      <c r="H705" s="229"/>
      <c r="I705" s="229"/>
      <c r="J705" s="229"/>
      <c r="K705" s="229"/>
      <c r="L705" s="229"/>
      <c r="M705" s="229"/>
      <c r="N705" s="229"/>
      <c r="O705" s="229"/>
      <c r="P705" s="229"/>
      <c r="Q705" s="229"/>
      <c r="R705" s="229"/>
      <c r="S705" s="229"/>
      <c r="T705" s="229"/>
      <c r="U705" s="229"/>
      <c r="V705" s="229"/>
      <c r="W705" s="229"/>
      <c r="X705" s="229"/>
      <c r="Y705" s="229"/>
      <c r="Z705" s="229"/>
    </row>
    <row r="706" spans="1:26" ht="15" customHeight="1">
      <c r="A706" s="229"/>
      <c r="B706" s="229"/>
      <c r="C706" s="229"/>
      <c r="D706" s="229"/>
      <c r="E706" s="229"/>
      <c r="F706" s="229"/>
      <c r="G706" s="229"/>
      <c r="H706" s="229"/>
      <c r="I706" s="229"/>
      <c r="J706" s="229"/>
      <c r="K706" s="229"/>
      <c r="L706" s="229"/>
      <c r="M706" s="229"/>
      <c r="N706" s="229"/>
      <c r="O706" s="229"/>
      <c r="P706" s="229"/>
      <c r="Q706" s="229"/>
      <c r="R706" s="229"/>
      <c r="S706" s="229"/>
      <c r="T706" s="229"/>
      <c r="U706" s="229"/>
      <c r="V706" s="229"/>
      <c r="W706" s="229"/>
      <c r="X706" s="229"/>
      <c r="Y706" s="229"/>
      <c r="Z706" s="229"/>
    </row>
    <row r="707" spans="1:26" ht="15" customHeight="1">
      <c r="A707" s="229"/>
      <c r="B707" s="229"/>
      <c r="C707" s="229"/>
      <c r="D707" s="229"/>
      <c r="E707" s="229"/>
      <c r="F707" s="229"/>
      <c r="G707" s="229"/>
      <c r="H707" s="229"/>
      <c r="I707" s="229"/>
      <c r="J707" s="229"/>
      <c r="K707" s="229"/>
      <c r="L707" s="229"/>
      <c r="M707" s="229"/>
      <c r="N707" s="229"/>
      <c r="O707" s="229"/>
      <c r="P707" s="229"/>
      <c r="Q707" s="229"/>
      <c r="R707" s="229"/>
      <c r="S707" s="229"/>
      <c r="T707" s="229"/>
      <c r="U707" s="229"/>
      <c r="V707" s="229"/>
      <c r="W707" s="229"/>
      <c r="X707" s="229"/>
      <c r="Y707" s="229"/>
      <c r="Z707" s="229"/>
    </row>
    <row r="708" spans="1:26" ht="15" customHeight="1">
      <c r="A708" s="229"/>
      <c r="B708" s="229"/>
      <c r="C708" s="229"/>
      <c r="D708" s="229"/>
      <c r="E708" s="229"/>
      <c r="F708" s="229"/>
      <c r="G708" s="229"/>
      <c r="H708" s="229"/>
      <c r="I708" s="229"/>
      <c r="J708" s="229"/>
      <c r="K708" s="229"/>
      <c r="L708" s="229"/>
      <c r="M708" s="229"/>
      <c r="N708" s="229"/>
      <c r="O708" s="229"/>
      <c r="P708" s="229"/>
      <c r="Q708" s="229"/>
      <c r="R708" s="229"/>
      <c r="S708" s="229"/>
      <c r="T708" s="229"/>
      <c r="U708" s="229"/>
      <c r="V708" s="229"/>
      <c r="W708" s="229"/>
      <c r="X708" s="229"/>
      <c r="Y708" s="229"/>
      <c r="Z708" s="229"/>
    </row>
    <row r="709" spans="1:26" ht="15" customHeight="1">
      <c r="A709" s="229"/>
      <c r="B709" s="229"/>
      <c r="C709" s="229"/>
      <c r="D709" s="229"/>
      <c r="E709" s="229"/>
      <c r="F709" s="229"/>
      <c r="G709" s="229"/>
      <c r="H709" s="229"/>
      <c r="I709" s="229"/>
      <c r="J709" s="229"/>
      <c r="K709" s="229"/>
      <c r="L709" s="229"/>
      <c r="M709" s="229"/>
      <c r="N709" s="229"/>
      <c r="O709" s="229"/>
      <c r="P709" s="229"/>
      <c r="Q709" s="229"/>
      <c r="R709" s="229"/>
      <c r="S709" s="229"/>
      <c r="T709" s="229"/>
      <c r="U709" s="229"/>
      <c r="V709" s="229"/>
      <c r="W709" s="229"/>
      <c r="X709" s="229"/>
      <c r="Y709" s="229"/>
      <c r="Z709" s="229"/>
    </row>
    <row r="710" spans="1:26" ht="15" customHeight="1">
      <c r="A710" s="229"/>
      <c r="B710" s="229"/>
      <c r="C710" s="229"/>
      <c r="D710" s="229"/>
      <c r="E710" s="229"/>
      <c r="F710" s="229"/>
      <c r="G710" s="229"/>
      <c r="H710" s="229"/>
      <c r="I710" s="229"/>
      <c r="J710" s="229"/>
      <c r="K710" s="229"/>
      <c r="L710" s="229"/>
      <c r="M710" s="229"/>
      <c r="N710" s="229"/>
      <c r="O710" s="229"/>
      <c r="P710" s="229"/>
      <c r="Q710" s="229"/>
      <c r="R710" s="229"/>
      <c r="S710" s="229"/>
      <c r="T710" s="229"/>
      <c r="U710" s="229"/>
      <c r="V710" s="229"/>
      <c r="W710" s="229"/>
      <c r="X710" s="229"/>
      <c r="Y710" s="229"/>
      <c r="Z710" s="229"/>
    </row>
    <row r="711" spans="1:26" ht="15" customHeight="1">
      <c r="A711" s="229"/>
      <c r="B711" s="229"/>
      <c r="C711" s="229"/>
      <c r="D711" s="229"/>
      <c r="E711" s="229"/>
      <c r="F711" s="229"/>
      <c r="G711" s="229"/>
      <c r="H711" s="229"/>
      <c r="I711" s="229"/>
      <c r="J711" s="229"/>
      <c r="K711" s="229"/>
      <c r="L711" s="229"/>
      <c r="M711" s="229"/>
      <c r="N711" s="229"/>
      <c r="O711" s="229"/>
      <c r="P711" s="229"/>
      <c r="Q711" s="229"/>
      <c r="R711" s="229"/>
      <c r="S711" s="229"/>
      <c r="T711" s="229"/>
      <c r="U711" s="229"/>
      <c r="V711" s="229"/>
      <c r="W711" s="229"/>
      <c r="X711" s="229"/>
      <c r="Y711" s="229"/>
      <c r="Z711" s="229"/>
    </row>
    <row r="712" spans="1:26" ht="15" customHeight="1">
      <c r="A712" s="229"/>
      <c r="B712" s="229"/>
      <c r="C712" s="229"/>
      <c r="D712" s="229"/>
      <c r="E712" s="229"/>
      <c r="F712" s="229"/>
      <c r="G712" s="229"/>
      <c r="H712" s="229"/>
      <c r="I712" s="229"/>
      <c r="J712" s="229"/>
      <c r="K712" s="229"/>
      <c r="L712" s="229"/>
      <c r="M712" s="229"/>
      <c r="N712" s="229"/>
      <c r="O712" s="229"/>
      <c r="P712" s="229"/>
      <c r="Q712" s="229"/>
      <c r="R712" s="229"/>
      <c r="S712" s="229"/>
      <c r="T712" s="229"/>
      <c r="U712" s="229"/>
      <c r="V712" s="229"/>
      <c r="W712" s="229"/>
      <c r="X712" s="229"/>
      <c r="Y712" s="229"/>
      <c r="Z712" s="229"/>
    </row>
    <row r="713" spans="1:26" ht="15" customHeight="1">
      <c r="A713" s="229"/>
      <c r="B713" s="229"/>
      <c r="C713" s="229"/>
      <c r="D713" s="229"/>
      <c r="E713" s="229"/>
      <c r="F713" s="229"/>
      <c r="G713" s="229"/>
      <c r="H713" s="229"/>
      <c r="I713" s="229"/>
      <c r="J713" s="229"/>
      <c r="K713" s="229"/>
      <c r="L713" s="229"/>
      <c r="M713" s="229"/>
      <c r="N713" s="229"/>
      <c r="O713" s="229"/>
      <c r="P713" s="229"/>
      <c r="Q713" s="229"/>
      <c r="R713" s="229"/>
      <c r="S713" s="229"/>
      <c r="T713" s="229"/>
      <c r="U713" s="229"/>
      <c r="V713" s="229"/>
      <c r="W713" s="229"/>
      <c r="X713" s="229"/>
      <c r="Y713" s="229"/>
      <c r="Z713" s="229"/>
    </row>
    <row r="714" spans="1:26" ht="15" customHeight="1">
      <c r="A714" s="229"/>
      <c r="B714" s="229"/>
      <c r="C714" s="229"/>
      <c r="D714" s="229"/>
      <c r="E714" s="229"/>
      <c r="F714" s="229"/>
      <c r="G714" s="229"/>
      <c r="H714" s="229"/>
      <c r="I714" s="229"/>
      <c r="J714" s="229"/>
      <c r="K714" s="229"/>
      <c r="L714" s="229"/>
      <c r="M714" s="229"/>
      <c r="N714" s="229"/>
      <c r="O714" s="229"/>
      <c r="P714" s="229"/>
      <c r="Q714" s="229"/>
      <c r="R714" s="229"/>
      <c r="S714" s="229"/>
      <c r="T714" s="229"/>
      <c r="U714" s="229"/>
      <c r="V714" s="229"/>
      <c r="W714" s="229"/>
      <c r="X714" s="229"/>
      <c r="Y714" s="229"/>
      <c r="Z714" s="229"/>
    </row>
    <row r="715" spans="1:26" ht="15" customHeight="1">
      <c r="A715" s="229"/>
      <c r="B715" s="229"/>
      <c r="C715" s="229"/>
      <c r="D715" s="229"/>
      <c r="E715" s="229"/>
      <c r="F715" s="229"/>
      <c r="G715" s="229"/>
      <c r="H715" s="229"/>
      <c r="I715" s="229"/>
      <c r="J715" s="229"/>
      <c r="K715" s="229"/>
      <c r="L715" s="229"/>
      <c r="M715" s="229"/>
      <c r="N715" s="229"/>
      <c r="O715" s="229"/>
      <c r="P715" s="229"/>
      <c r="Q715" s="229"/>
      <c r="R715" s="229"/>
      <c r="S715" s="229"/>
      <c r="T715" s="229"/>
      <c r="U715" s="229"/>
      <c r="V715" s="229"/>
      <c r="W715" s="229"/>
      <c r="X715" s="229"/>
      <c r="Y715" s="229"/>
      <c r="Z715" s="229"/>
    </row>
    <row r="716" spans="1:26" ht="15" customHeight="1">
      <c r="A716" s="229"/>
      <c r="B716" s="229"/>
      <c r="C716" s="229"/>
      <c r="D716" s="229"/>
      <c r="E716" s="229"/>
      <c r="F716" s="229"/>
      <c r="G716" s="229"/>
      <c r="H716" s="229"/>
      <c r="I716" s="229"/>
      <c r="J716" s="229"/>
      <c r="K716" s="229"/>
      <c r="L716" s="229"/>
      <c r="M716" s="229"/>
      <c r="N716" s="229"/>
      <c r="O716" s="229"/>
      <c r="P716" s="229"/>
      <c r="Q716" s="229"/>
      <c r="R716" s="229"/>
      <c r="S716" s="229"/>
      <c r="T716" s="229"/>
      <c r="U716" s="229"/>
      <c r="V716" s="229"/>
      <c r="W716" s="229"/>
      <c r="X716" s="229"/>
      <c r="Y716" s="229"/>
      <c r="Z716" s="229"/>
    </row>
    <row r="717" spans="1:26" ht="15" customHeight="1">
      <c r="A717" s="229"/>
      <c r="B717" s="229"/>
      <c r="C717" s="229"/>
      <c r="D717" s="229"/>
      <c r="E717" s="229"/>
      <c r="F717" s="229"/>
      <c r="G717" s="229"/>
      <c r="H717" s="229"/>
      <c r="I717" s="229"/>
      <c r="J717" s="229"/>
      <c r="K717" s="229"/>
      <c r="L717" s="229"/>
      <c r="M717" s="229"/>
      <c r="N717" s="229"/>
      <c r="O717" s="229"/>
      <c r="P717" s="229"/>
      <c r="Q717" s="229"/>
      <c r="R717" s="229"/>
      <c r="S717" s="229"/>
      <c r="T717" s="229"/>
      <c r="U717" s="229"/>
      <c r="V717" s="229"/>
      <c r="W717" s="229"/>
      <c r="X717" s="229"/>
      <c r="Y717" s="229"/>
      <c r="Z717" s="229"/>
    </row>
    <row r="718" spans="1:26" ht="15" customHeight="1">
      <c r="A718" s="229"/>
      <c r="B718" s="229"/>
      <c r="C718" s="229"/>
      <c r="D718" s="229"/>
      <c r="E718" s="229"/>
      <c r="F718" s="229"/>
      <c r="G718" s="229"/>
      <c r="H718" s="229"/>
      <c r="I718" s="229"/>
      <c r="J718" s="229"/>
      <c r="K718" s="229"/>
      <c r="L718" s="229"/>
      <c r="M718" s="229"/>
      <c r="N718" s="229"/>
      <c r="O718" s="229"/>
      <c r="P718" s="229"/>
      <c r="Q718" s="229"/>
      <c r="R718" s="229"/>
      <c r="S718" s="229"/>
      <c r="T718" s="229"/>
      <c r="U718" s="229"/>
      <c r="V718" s="229"/>
      <c r="W718" s="229"/>
      <c r="X718" s="229"/>
      <c r="Y718" s="229"/>
      <c r="Z718" s="229"/>
    </row>
    <row r="719" spans="1:26" ht="15" customHeight="1">
      <c r="A719" s="229"/>
      <c r="B719" s="229"/>
      <c r="C719" s="229"/>
      <c r="D719" s="229"/>
      <c r="E719" s="229"/>
      <c r="F719" s="229"/>
      <c r="G719" s="229"/>
      <c r="H719" s="229"/>
      <c r="I719" s="229"/>
      <c r="J719" s="229"/>
      <c r="K719" s="229"/>
      <c r="L719" s="229"/>
      <c r="M719" s="229"/>
      <c r="N719" s="229"/>
      <c r="O719" s="229"/>
      <c r="P719" s="229"/>
      <c r="Q719" s="229"/>
      <c r="R719" s="229"/>
      <c r="S719" s="229"/>
      <c r="T719" s="229"/>
      <c r="U719" s="229"/>
      <c r="V719" s="229"/>
      <c r="W719" s="229"/>
      <c r="X719" s="229"/>
      <c r="Y719" s="229"/>
      <c r="Z719" s="229"/>
    </row>
    <row r="720" spans="1:26" ht="15" customHeight="1">
      <c r="A720" s="229"/>
      <c r="B720" s="229"/>
      <c r="C720" s="229"/>
      <c r="D720" s="229"/>
      <c r="E720" s="229"/>
      <c r="F720" s="229"/>
      <c r="G720" s="229"/>
      <c r="H720" s="229"/>
      <c r="I720" s="229"/>
      <c r="J720" s="229"/>
      <c r="K720" s="229"/>
      <c r="L720" s="229"/>
      <c r="M720" s="229"/>
      <c r="N720" s="229"/>
      <c r="O720" s="229"/>
      <c r="P720" s="229"/>
      <c r="Q720" s="229"/>
      <c r="R720" s="229"/>
      <c r="S720" s="229"/>
      <c r="T720" s="229"/>
      <c r="U720" s="229"/>
      <c r="V720" s="229"/>
      <c r="W720" s="229"/>
      <c r="X720" s="229"/>
      <c r="Y720" s="229"/>
      <c r="Z720" s="229"/>
    </row>
    <row r="721" spans="1:26" ht="15" customHeight="1">
      <c r="A721" s="229"/>
      <c r="B721" s="229"/>
      <c r="C721" s="229"/>
      <c r="D721" s="229"/>
      <c r="E721" s="229"/>
      <c r="F721" s="229"/>
      <c r="G721" s="229"/>
      <c r="H721" s="229"/>
      <c r="I721" s="229"/>
      <c r="J721" s="229"/>
      <c r="K721" s="229"/>
      <c r="L721" s="229"/>
      <c r="M721" s="229"/>
      <c r="N721" s="229"/>
      <c r="O721" s="229"/>
      <c r="P721" s="229"/>
      <c r="Q721" s="229"/>
      <c r="R721" s="229"/>
      <c r="S721" s="229"/>
      <c r="T721" s="229"/>
      <c r="U721" s="229"/>
      <c r="V721" s="229"/>
      <c r="W721" s="229"/>
      <c r="X721" s="229"/>
      <c r="Y721" s="229"/>
      <c r="Z721" s="229"/>
    </row>
    <row r="722" spans="1:26" ht="15" customHeight="1">
      <c r="A722" s="229"/>
      <c r="B722" s="229"/>
      <c r="C722" s="229"/>
      <c r="D722" s="229"/>
      <c r="E722" s="229"/>
      <c r="F722" s="229"/>
      <c r="G722" s="229"/>
      <c r="H722" s="229"/>
      <c r="I722" s="229"/>
      <c r="J722" s="229"/>
      <c r="K722" s="229"/>
      <c r="L722" s="229"/>
      <c r="M722" s="229"/>
      <c r="N722" s="229"/>
      <c r="O722" s="229"/>
      <c r="P722" s="229"/>
      <c r="Q722" s="229"/>
      <c r="R722" s="229"/>
      <c r="S722" s="229"/>
      <c r="T722" s="229"/>
      <c r="U722" s="229"/>
      <c r="V722" s="229"/>
      <c r="W722" s="229"/>
      <c r="X722" s="229"/>
      <c r="Y722" s="229"/>
      <c r="Z722" s="229"/>
    </row>
    <row r="723" spans="1:26" ht="15" customHeight="1">
      <c r="A723" s="229"/>
      <c r="B723" s="229"/>
      <c r="C723" s="229"/>
      <c r="D723" s="229"/>
      <c r="E723" s="229"/>
      <c r="F723" s="229"/>
      <c r="G723" s="229"/>
      <c r="H723" s="229"/>
      <c r="I723" s="229"/>
      <c r="J723" s="229"/>
      <c r="K723" s="229"/>
      <c r="L723" s="229"/>
      <c r="M723" s="229"/>
      <c r="N723" s="229"/>
      <c r="O723" s="229"/>
      <c r="P723" s="229"/>
      <c r="Q723" s="229"/>
      <c r="R723" s="229"/>
      <c r="S723" s="229"/>
      <c r="T723" s="229"/>
      <c r="U723" s="229"/>
      <c r="V723" s="229"/>
      <c r="W723" s="229"/>
      <c r="X723" s="229"/>
      <c r="Y723" s="229"/>
      <c r="Z723" s="229"/>
    </row>
    <row r="724" spans="1:26" ht="15" customHeight="1">
      <c r="A724" s="229"/>
      <c r="B724" s="229"/>
      <c r="C724" s="229"/>
      <c r="D724" s="229"/>
      <c r="E724" s="229"/>
      <c r="F724" s="229"/>
      <c r="G724" s="229"/>
      <c r="H724" s="229"/>
      <c r="I724" s="229"/>
      <c r="J724" s="229"/>
      <c r="K724" s="229"/>
      <c r="L724" s="229"/>
      <c r="M724" s="229"/>
      <c r="N724" s="229"/>
      <c r="O724" s="229"/>
      <c r="P724" s="229"/>
      <c r="Q724" s="229"/>
      <c r="R724" s="229"/>
      <c r="S724" s="229"/>
      <c r="T724" s="229"/>
      <c r="U724" s="229"/>
      <c r="V724" s="229"/>
      <c r="W724" s="229"/>
      <c r="X724" s="229"/>
      <c r="Y724" s="229"/>
      <c r="Z724" s="229"/>
    </row>
    <row r="725" spans="1:26" ht="15" customHeight="1">
      <c r="A725" s="229"/>
      <c r="B725" s="229"/>
      <c r="C725" s="229"/>
      <c r="D725" s="229"/>
      <c r="E725" s="229"/>
      <c r="F725" s="229"/>
      <c r="G725" s="229"/>
      <c r="H725" s="229"/>
      <c r="I725" s="229"/>
      <c r="J725" s="229"/>
      <c r="K725" s="229"/>
      <c r="L725" s="229"/>
      <c r="M725" s="229"/>
      <c r="N725" s="229"/>
      <c r="O725" s="229"/>
      <c r="P725" s="229"/>
      <c r="Q725" s="229"/>
      <c r="R725" s="229"/>
      <c r="S725" s="229"/>
      <c r="T725" s="229"/>
      <c r="U725" s="229"/>
      <c r="V725" s="229"/>
      <c r="W725" s="229"/>
      <c r="X725" s="229"/>
      <c r="Y725" s="229"/>
      <c r="Z725" s="229"/>
    </row>
    <row r="726" spans="1:26" ht="15" customHeight="1">
      <c r="A726" s="229"/>
      <c r="B726" s="229"/>
      <c r="C726" s="229"/>
      <c r="D726" s="229"/>
      <c r="E726" s="229"/>
      <c r="F726" s="229"/>
      <c r="G726" s="229"/>
      <c r="H726" s="229"/>
      <c r="I726" s="229"/>
      <c r="J726" s="229"/>
      <c r="K726" s="229"/>
      <c r="L726" s="229"/>
      <c r="M726" s="229"/>
      <c r="N726" s="229"/>
      <c r="O726" s="229"/>
      <c r="P726" s="229"/>
      <c r="Q726" s="229"/>
      <c r="R726" s="229"/>
      <c r="S726" s="229"/>
      <c r="T726" s="229"/>
      <c r="U726" s="229"/>
      <c r="V726" s="229"/>
      <c r="W726" s="229"/>
      <c r="X726" s="229"/>
      <c r="Y726" s="229"/>
      <c r="Z726" s="229"/>
    </row>
    <row r="727" spans="1:26" ht="15" customHeight="1">
      <c r="A727" s="229"/>
      <c r="B727" s="229"/>
      <c r="C727" s="229"/>
      <c r="D727" s="229"/>
      <c r="E727" s="229"/>
      <c r="F727" s="229"/>
      <c r="G727" s="229"/>
      <c r="H727" s="229"/>
      <c r="I727" s="229"/>
      <c r="J727" s="229"/>
      <c r="K727" s="229"/>
      <c r="L727" s="229"/>
      <c r="M727" s="229"/>
      <c r="N727" s="229"/>
      <c r="O727" s="229"/>
      <c r="P727" s="229"/>
      <c r="Q727" s="229"/>
      <c r="R727" s="229"/>
      <c r="S727" s="229"/>
      <c r="T727" s="229"/>
      <c r="U727" s="229"/>
      <c r="V727" s="229"/>
      <c r="W727" s="229"/>
      <c r="X727" s="229"/>
      <c r="Y727" s="229"/>
      <c r="Z727" s="229"/>
    </row>
    <row r="728" spans="1:26" ht="15" customHeight="1">
      <c r="A728" s="229"/>
      <c r="B728" s="229"/>
      <c r="C728" s="229"/>
      <c r="D728" s="229"/>
      <c r="E728" s="229"/>
      <c r="F728" s="229"/>
      <c r="G728" s="229"/>
      <c r="H728" s="229"/>
      <c r="I728" s="229"/>
      <c r="J728" s="229"/>
      <c r="K728" s="229"/>
      <c r="L728" s="229"/>
      <c r="M728" s="229"/>
      <c r="N728" s="229"/>
      <c r="O728" s="229"/>
      <c r="P728" s="229"/>
      <c r="Q728" s="229"/>
      <c r="R728" s="229"/>
      <c r="S728" s="229"/>
      <c r="T728" s="229"/>
      <c r="U728" s="229"/>
      <c r="V728" s="229"/>
      <c r="W728" s="229"/>
      <c r="X728" s="229"/>
      <c r="Y728" s="229"/>
      <c r="Z728" s="229"/>
    </row>
    <row r="729" spans="1:26" ht="15" customHeight="1">
      <c r="A729" s="229"/>
      <c r="B729" s="229"/>
      <c r="C729" s="229"/>
      <c r="D729" s="229"/>
      <c r="E729" s="229"/>
      <c r="F729" s="229"/>
      <c r="G729" s="229"/>
      <c r="H729" s="229"/>
      <c r="I729" s="229"/>
      <c r="J729" s="229"/>
      <c r="K729" s="229"/>
      <c r="L729" s="229"/>
      <c r="M729" s="229"/>
      <c r="N729" s="229"/>
      <c r="O729" s="229"/>
      <c r="P729" s="229"/>
      <c r="Q729" s="229"/>
      <c r="R729" s="229"/>
      <c r="S729" s="229"/>
      <c r="T729" s="229"/>
      <c r="U729" s="229"/>
      <c r="V729" s="229"/>
      <c r="W729" s="229"/>
      <c r="X729" s="229"/>
      <c r="Y729" s="229"/>
      <c r="Z729" s="229"/>
    </row>
    <row r="730" spans="1:26" ht="15" customHeight="1">
      <c r="A730" s="229"/>
      <c r="B730" s="229"/>
      <c r="C730" s="229"/>
      <c r="D730" s="229"/>
      <c r="E730" s="229"/>
      <c r="F730" s="229"/>
      <c r="G730" s="229"/>
      <c r="H730" s="229"/>
      <c r="I730" s="229"/>
      <c r="J730" s="229"/>
      <c r="K730" s="229"/>
      <c r="L730" s="229"/>
      <c r="M730" s="229"/>
      <c r="N730" s="229"/>
      <c r="O730" s="229"/>
      <c r="P730" s="229"/>
      <c r="Q730" s="229"/>
      <c r="R730" s="229"/>
      <c r="S730" s="229"/>
      <c r="T730" s="229"/>
      <c r="U730" s="229"/>
      <c r="V730" s="229"/>
      <c r="W730" s="229"/>
      <c r="X730" s="229"/>
      <c r="Y730" s="229"/>
      <c r="Z730" s="229"/>
    </row>
    <row r="731" spans="1:26" ht="15" customHeight="1">
      <c r="A731" s="229"/>
      <c r="B731" s="229"/>
      <c r="C731" s="229"/>
      <c r="D731" s="229"/>
      <c r="E731" s="229"/>
      <c r="F731" s="229"/>
      <c r="G731" s="229"/>
      <c r="H731" s="229"/>
      <c r="I731" s="229"/>
      <c r="J731" s="229"/>
      <c r="K731" s="229"/>
      <c r="L731" s="229"/>
      <c r="M731" s="229"/>
      <c r="N731" s="229"/>
      <c r="O731" s="229"/>
      <c r="P731" s="229"/>
      <c r="Q731" s="229"/>
      <c r="R731" s="229"/>
      <c r="S731" s="229"/>
      <c r="T731" s="229"/>
      <c r="U731" s="229"/>
      <c r="V731" s="229"/>
      <c r="W731" s="229"/>
      <c r="X731" s="229"/>
      <c r="Y731" s="229"/>
      <c r="Z731" s="229"/>
    </row>
    <row r="732" spans="1:26" ht="15" customHeight="1">
      <c r="A732" s="229"/>
      <c r="B732" s="229"/>
      <c r="C732" s="229"/>
      <c r="D732" s="229"/>
      <c r="E732" s="229"/>
      <c r="F732" s="229"/>
      <c r="G732" s="229"/>
      <c r="H732" s="229"/>
      <c r="I732" s="229"/>
      <c r="J732" s="229"/>
      <c r="K732" s="229"/>
      <c r="L732" s="229"/>
      <c r="M732" s="229"/>
      <c r="N732" s="229"/>
      <c r="O732" s="229"/>
      <c r="P732" s="229"/>
      <c r="Q732" s="229"/>
      <c r="R732" s="229"/>
      <c r="S732" s="229"/>
      <c r="T732" s="229"/>
      <c r="U732" s="229"/>
      <c r="V732" s="229"/>
      <c r="W732" s="229"/>
      <c r="X732" s="229"/>
      <c r="Y732" s="229"/>
      <c r="Z732" s="229"/>
    </row>
    <row r="733" spans="1:26" ht="15" customHeight="1">
      <c r="A733" s="229"/>
      <c r="B733" s="229"/>
      <c r="C733" s="229"/>
      <c r="D733" s="229"/>
      <c r="E733" s="229"/>
      <c r="F733" s="229"/>
      <c r="G733" s="229"/>
      <c r="H733" s="229"/>
      <c r="I733" s="229"/>
      <c r="J733" s="229"/>
      <c r="K733" s="229"/>
      <c r="L733" s="229"/>
      <c r="M733" s="229"/>
      <c r="N733" s="229"/>
      <c r="O733" s="229"/>
      <c r="P733" s="229"/>
      <c r="Q733" s="229"/>
      <c r="R733" s="229"/>
      <c r="S733" s="229"/>
      <c r="T733" s="229"/>
      <c r="U733" s="229"/>
      <c r="V733" s="229"/>
      <c r="W733" s="229"/>
      <c r="X733" s="229"/>
      <c r="Y733" s="229"/>
      <c r="Z733" s="229"/>
    </row>
    <row r="734" spans="1:26" ht="15" customHeight="1">
      <c r="A734" s="229"/>
      <c r="B734" s="229"/>
      <c r="C734" s="229"/>
      <c r="D734" s="229"/>
      <c r="E734" s="229"/>
      <c r="F734" s="229"/>
      <c r="G734" s="229"/>
      <c r="H734" s="229"/>
      <c r="I734" s="229"/>
      <c r="J734" s="229"/>
      <c r="K734" s="229"/>
      <c r="L734" s="229"/>
      <c r="M734" s="229"/>
      <c r="N734" s="229"/>
      <c r="O734" s="229"/>
      <c r="P734" s="229"/>
      <c r="Q734" s="229"/>
      <c r="R734" s="229"/>
      <c r="S734" s="229"/>
      <c r="T734" s="229"/>
      <c r="U734" s="229"/>
      <c r="V734" s="229"/>
      <c r="W734" s="229"/>
      <c r="X734" s="229"/>
      <c r="Y734" s="229"/>
      <c r="Z734" s="229"/>
    </row>
    <row r="735" spans="1:26" ht="15" customHeight="1">
      <c r="A735" s="229"/>
      <c r="B735" s="229"/>
      <c r="C735" s="229"/>
      <c r="D735" s="229"/>
      <c r="E735" s="229"/>
      <c r="F735" s="229"/>
      <c r="G735" s="229"/>
      <c r="H735" s="229"/>
      <c r="I735" s="229"/>
      <c r="J735" s="229"/>
      <c r="K735" s="229"/>
      <c r="L735" s="229"/>
      <c r="M735" s="229"/>
      <c r="N735" s="229"/>
      <c r="O735" s="229"/>
      <c r="P735" s="229"/>
      <c r="Q735" s="229"/>
      <c r="R735" s="229"/>
      <c r="S735" s="229"/>
      <c r="T735" s="229"/>
      <c r="U735" s="229"/>
      <c r="V735" s="229"/>
      <c r="W735" s="229"/>
      <c r="X735" s="229"/>
      <c r="Y735" s="229"/>
      <c r="Z735" s="229"/>
    </row>
    <row r="736" spans="1:26" ht="15" customHeight="1">
      <c r="A736" s="229"/>
      <c r="B736" s="229"/>
      <c r="C736" s="229"/>
      <c r="D736" s="229"/>
      <c r="E736" s="229"/>
      <c r="F736" s="229"/>
      <c r="G736" s="229"/>
      <c r="H736" s="229"/>
      <c r="I736" s="229"/>
      <c r="J736" s="229"/>
      <c r="K736" s="229"/>
      <c r="L736" s="229"/>
      <c r="M736" s="229"/>
      <c r="N736" s="229"/>
      <c r="O736" s="229"/>
      <c r="P736" s="229"/>
      <c r="Q736" s="229"/>
      <c r="R736" s="229"/>
      <c r="S736" s="229"/>
      <c r="T736" s="229"/>
      <c r="U736" s="229"/>
      <c r="V736" s="229"/>
      <c r="W736" s="229"/>
      <c r="X736" s="229"/>
      <c r="Y736" s="229"/>
      <c r="Z736" s="229"/>
    </row>
    <row r="737" spans="1:26" ht="15" customHeight="1">
      <c r="A737" s="229"/>
      <c r="B737" s="229"/>
      <c r="C737" s="229"/>
      <c r="D737" s="229"/>
      <c r="E737" s="229"/>
      <c r="F737" s="229"/>
      <c r="G737" s="229"/>
      <c r="H737" s="229"/>
      <c r="I737" s="229"/>
      <c r="J737" s="229"/>
      <c r="K737" s="229"/>
      <c r="L737" s="229"/>
      <c r="M737" s="229"/>
      <c r="N737" s="229"/>
      <c r="O737" s="229"/>
      <c r="P737" s="229"/>
      <c r="Q737" s="229"/>
      <c r="R737" s="229"/>
      <c r="S737" s="229"/>
      <c r="T737" s="229"/>
      <c r="U737" s="229"/>
      <c r="V737" s="229"/>
      <c r="W737" s="229"/>
      <c r="X737" s="229"/>
      <c r="Y737" s="229"/>
      <c r="Z737" s="229"/>
    </row>
    <row r="738" spans="1:26" ht="15" customHeight="1">
      <c r="A738" s="229"/>
      <c r="B738" s="229"/>
      <c r="C738" s="229"/>
      <c r="D738" s="229"/>
      <c r="E738" s="229"/>
      <c r="F738" s="229"/>
      <c r="G738" s="229"/>
      <c r="H738" s="229"/>
      <c r="I738" s="229"/>
      <c r="J738" s="229"/>
      <c r="K738" s="229"/>
      <c r="L738" s="229"/>
      <c r="M738" s="229"/>
      <c r="N738" s="229"/>
      <c r="O738" s="229"/>
      <c r="P738" s="229"/>
      <c r="Q738" s="229"/>
      <c r="R738" s="229"/>
      <c r="S738" s="229"/>
      <c r="T738" s="229"/>
      <c r="U738" s="229"/>
      <c r="V738" s="229"/>
      <c r="W738" s="229"/>
      <c r="X738" s="229"/>
      <c r="Y738" s="229"/>
      <c r="Z738" s="229"/>
    </row>
    <row r="739" spans="1:26" ht="15" customHeight="1">
      <c r="A739" s="229"/>
      <c r="B739" s="229"/>
      <c r="C739" s="229"/>
      <c r="D739" s="229"/>
      <c r="E739" s="229"/>
      <c r="F739" s="229"/>
      <c r="G739" s="229"/>
      <c r="H739" s="229"/>
      <c r="I739" s="229"/>
      <c r="J739" s="229"/>
      <c r="K739" s="229"/>
      <c r="L739" s="229"/>
      <c r="M739" s="229"/>
      <c r="N739" s="229"/>
      <c r="O739" s="229"/>
      <c r="P739" s="229"/>
      <c r="Q739" s="229"/>
      <c r="R739" s="229"/>
      <c r="S739" s="229"/>
      <c r="T739" s="229"/>
      <c r="U739" s="229"/>
      <c r="V739" s="229"/>
      <c r="W739" s="229"/>
      <c r="X739" s="229"/>
      <c r="Y739" s="229"/>
      <c r="Z739" s="229"/>
    </row>
    <row r="740" spans="1:26" ht="15" customHeight="1">
      <c r="A740" s="229"/>
      <c r="B740" s="229"/>
      <c r="C740" s="229"/>
      <c r="D740" s="229"/>
      <c r="E740" s="229"/>
      <c r="F740" s="229"/>
      <c r="G740" s="229"/>
      <c r="H740" s="229"/>
      <c r="I740" s="229"/>
      <c r="J740" s="229"/>
      <c r="K740" s="229"/>
      <c r="L740" s="229"/>
      <c r="M740" s="229"/>
      <c r="N740" s="229"/>
      <c r="O740" s="229"/>
      <c r="P740" s="229"/>
      <c r="Q740" s="229"/>
      <c r="R740" s="229"/>
      <c r="S740" s="229"/>
      <c r="T740" s="229"/>
      <c r="U740" s="229"/>
      <c r="V740" s="229"/>
      <c r="W740" s="229"/>
      <c r="X740" s="229"/>
      <c r="Y740" s="229"/>
      <c r="Z740" s="229"/>
    </row>
    <row r="741" spans="1:26" ht="15" customHeight="1">
      <c r="A741" s="229"/>
      <c r="B741" s="229"/>
      <c r="C741" s="229"/>
      <c r="D741" s="229"/>
      <c r="E741" s="229"/>
      <c r="F741" s="229"/>
      <c r="G741" s="229"/>
      <c r="H741" s="229"/>
      <c r="I741" s="229"/>
      <c r="J741" s="229"/>
      <c r="K741" s="229"/>
      <c r="L741" s="229"/>
      <c r="M741" s="229"/>
      <c r="N741" s="229"/>
      <c r="O741" s="229"/>
      <c r="P741" s="229"/>
      <c r="Q741" s="229"/>
      <c r="R741" s="229"/>
      <c r="S741" s="229"/>
      <c r="T741" s="229"/>
      <c r="U741" s="229"/>
      <c r="V741" s="229"/>
      <c r="W741" s="229"/>
      <c r="X741" s="229"/>
      <c r="Y741" s="229"/>
      <c r="Z741" s="229"/>
    </row>
    <row r="742" spans="1:26" ht="15" customHeight="1">
      <c r="A742" s="229"/>
      <c r="B742" s="229"/>
      <c r="C742" s="229"/>
      <c r="D742" s="229"/>
      <c r="E742" s="229"/>
      <c r="F742" s="229"/>
      <c r="G742" s="229"/>
      <c r="H742" s="229"/>
      <c r="I742" s="229"/>
      <c r="J742" s="229"/>
      <c r="K742" s="229"/>
      <c r="L742" s="229"/>
      <c r="M742" s="229"/>
      <c r="N742" s="229"/>
      <c r="O742" s="229"/>
      <c r="P742" s="229"/>
      <c r="Q742" s="229"/>
      <c r="R742" s="229"/>
      <c r="S742" s="229"/>
      <c r="T742" s="229"/>
      <c r="U742" s="229"/>
      <c r="V742" s="229"/>
      <c r="W742" s="229"/>
      <c r="X742" s="229"/>
      <c r="Y742" s="229"/>
      <c r="Z742" s="229"/>
    </row>
    <row r="743" spans="1:26" ht="15" customHeight="1">
      <c r="A743" s="229"/>
      <c r="B743" s="229"/>
      <c r="C743" s="229"/>
      <c r="D743" s="229"/>
      <c r="E743" s="229"/>
      <c r="F743" s="229"/>
      <c r="G743" s="229"/>
      <c r="H743" s="229"/>
      <c r="I743" s="229"/>
      <c r="J743" s="229"/>
      <c r="K743" s="229"/>
      <c r="L743" s="229"/>
      <c r="M743" s="229"/>
      <c r="N743" s="229"/>
      <c r="O743" s="229"/>
      <c r="P743" s="229"/>
      <c r="Q743" s="229"/>
      <c r="R743" s="229"/>
      <c r="S743" s="229"/>
      <c r="T743" s="229"/>
      <c r="U743" s="229"/>
      <c r="V743" s="229"/>
      <c r="W743" s="229"/>
      <c r="X743" s="229"/>
      <c r="Y743" s="229"/>
      <c r="Z743" s="229"/>
    </row>
    <row r="744" spans="1:26" ht="15" customHeight="1">
      <c r="A744" s="229"/>
      <c r="B744" s="229"/>
      <c r="C744" s="229"/>
      <c r="D744" s="229"/>
      <c r="E744" s="229"/>
      <c r="F744" s="229"/>
      <c r="G744" s="229"/>
      <c r="H744" s="229"/>
      <c r="I744" s="229"/>
      <c r="J744" s="229"/>
      <c r="K744" s="229"/>
      <c r="L744" s="229"/>
      <c r="M744" s="229"/>
      <c r="N744" s="229"/>
      <c r="O744" s="229"/>
      <c r="P744" s="229"/>
      <c r="Q744" s="229"/>
      <c r="R744" s="229"/>
      <c r="S744" s="229"/>
      <c r="T744" s="229"/>
      <c r="U744" s="229"/>
      <c r="V744" s="229"/>
      <c r="W744" s="229"/>
      <c r="X744" s="229"/>
      <c r="Y744" s="229"/>
      <c r="Z744" s="229"/>
    </row>
    <row r="745" spans="1:26" ht="15" customHeight="1">
      <c r="A745" s="229"/>
      <c r="B745" s="229"/>
      <c r="C745" s="229"/>
      <c r="D745" s="229"/>
      <c r="E745" s="229"/>
      <c r="F745" s="229"/>
      <c r="G745" s="229"/>
      <c r="H745" s="229"/>
      <c r="I745" s="229"/>
      <c r="J745" s="229"/>
      <c r="K745" s="229"/>
      <c r="L745" s="229"/>
      <c r="M745" s="229"/>
      <c r="N745" s="229"/>
      <c r="O745" s="229"/>
      <c r="P745" s="229"/>
      <c r="Q745" s="229"/>
      <c r="R745" s="229"/>
      <c r="S745" s="229"/>
      <c r="T745" s="229"/>
      <c r="U745" s="229"/>
      <c r="V745" s="229"/>
      <c r="W745" s="229"/>
      <c r="X745" s="229"/>
      <c r="Y745" s="229"/>
      <c r="Z745" s="229"/>
    </row>
    <row r="746" spans="1:26" ht="15" customHeight="1">
      <c r="A746" s="229"/>
      <c r="B746" s="229"/>
      <c r="C746" s="229"/>
      <c r="D746" s="229"/>
      <c r="E746" s="229"/>
      <c r="F746" s="229"/>
      <c r="G746" s="229"/>
      <c r="H746" s="229"/>
      <c r="I746" s="229"/>
      <c r="J746" s="229"/>
      <c r="K746" s="229"/>
      <c r="L746" s="229"/>
      <c r="M746" s="229"/>
      <c r="N746" s="229"/>
      <c r="O746" s="229"/>
      <c r="P746" s="229"/>
      <c r="Q746" s="229"/>
      <c r="R746" s="229"/>
      <c r="S746" s="229"/>
      <c r="T746" s="229"/>
      <c r="U746" s="229"/>
      <c r="V746" s="229"/>
      <c r="W746" s="229"/>
      <c r="X746" s="229"/>
      <c r="Y746" s="229"/>
      <c r="Z746" s="229"/>
    </row>
    <row r="747" spans="1:26" ht="15" customHeight="1">
      <c r="A747" s="229"/>
      <c r="B747" s="229"/>
      <c r="C747" s="229"/>
      <c r="D747" s="229"/>
      <c r="E747" s="229"/>
      <c r="F747" s="229"/>
      <c r="G747" s="229"/>
      <c r="H747" s="229"/>
      <c r="I747" s="229"/>
      <c r="J747" s="229"/>
      <c r="K747" s="229"/>
      <c r="L747" s="229"/>
      <c r="M747" s="229"/>
      <c r="N747" s="229"/>
      <c r="O747" s="229"/>
      <c r="P747" s="229"/>
      <c r="Q747" s="229"/>
      <c r="R747" s="229"/>
      <c r="S747" s="229"/>
      <c r="T747" s="229"/>
      <c r="U747" s="229"/>
      <c r="V747" s="229"/>
      <c r="W747" s="229"/>
      <c r="X747" s="229"/>
      <c r="Y747" s="229"/>
      <c r="Z747" s="229"/>
    </row>
    <row r="748" spans="1:26" ht="15" customHeight="1">
      <c r="A748" s="229"/>
      <c r="B748" s="229"/>
      <c r="C748" s="229"/>
      <c r="D748" s="229"/>
      <c r="E748" s="229"/>
      <c r="F748" s="229"/>
      <c r="G748" s="229"/>
      <c r="H748" s="229"/>
      <c r="I748" s="229"/>
      <c r="J748" s="229"/>
      <c r="K748" s="229"/>
      <c r="L748" s="229"/>
      <c r="M748" s="229"/>
      <c r="N748" s="229"/>
      <c r="O748" s="229"/>
      <c r="P748" s="229"/>
      <c r="Q748" s="229"/>
      <c r="R748" s="229"/>
      <c r="S748" s="229"/>
      <c r="T748" s="229"/>
      <c r="U748" s="229"/>
      <c r="V748" s="229"/>
      <c r="W748" s="229"/>
      <c r="X748" s="229"/>
      <c r="Y748" s="229"/>
      <c r="Z748" s="229"/>
    </row>
    <row r="749" spans="1:26" ht="15" customHeight="1">
      <c r="A749" s="229"/>
      <c r="B749" s="229"/>
      <c r="C749" s="229"/>
      <c r="D749" s="229"/>
      <c r="E749" s="229"/>
      <c r="F749" s="229"/>
      <c r="G749" s="229"/>
      <c r="H749" s="229"/>
      <c r="I749" s="229"/>
      <c r="J749" s="229"/>
      <c r="K749" s="229"/>
      <c r="L749" s="229"/>
      <c r="M749" s="229"/>
      <c r="N749" s="229"/>
      <c r="O749" s="229"/>
      <c r="P749" s="229"/>
      <c r="Q749" s="229"/>
      <c r="R749" s="229"/>
      <c r="S749" s="229"/>
      <c r="T749" s="229"/>
      <c r="U749" s="229"/>
      <c r="V749" s="229"/>
      <c r="W749" s="229"/>
      <c r="X749" s="229"/>
      <c r="Y749" s="229"/>
      <c r="Z749" s="229"/>
    </row>
    <row r="750" spans="1:26" ht="15" customHeight="1">
      <c r="A750" s="229"/>
      <c r="B750" s="229"/>
      <c r="C750" s="229"/>
      <c r="D750" s="229"/>
      <c r="E750" s="229"/>
      <c r="F750" s="229"/>
      <c r="G750" s="229"/>
      <c r="H750" s="229"/>
      <c r="I750" s="229"/>
      <c r="J750" s="229"/>
      <c r="K750" s="229"/>
      <c r="L750" s="229"/>
      <c r="M750" s="229"/>
      <c r="N750" s="229"/>
      <c r="O750" s="229"/>
      <c r="P750" s="229"/>
      <c r="Q750" s="229"/>
      <c r="R750" s="229"/>
      <c r="S750" s="229"/>
      <c r="T750" s="229"/>
      <c r="U750" s="229"/>
      <c r="V750" s="229"/>
      <c r="W750" s="229"/>
      <c r="X750" s="229"/>
      <c r="Y750" s="229"/>
      <c r="Z750" s="229"/>
    </row>
    <row r="751" spans="1:26" ht="15" customHeight="1">
      <c r="A751" s="229"/>
      <c r="B751" s="229"/>
      <c r="C751" s="229"/>
      <c r="D751" s="229"/>
      <c r="E751" s="229"/>
      <c r="F751" s="229"/>
      <c r="G751" s="229"/>
      <c r="H751" s="229"/>
      <c r="I751" s="229"/>
      <c r="J751" s="229"/>
      <c r="K751" s="229"/>
      <c r="L751" s="229"/>
      <c r="M751" s="229"/>
      <c r="N751" s="229"/>
      <c r="O751" s="229"/>
      <c r="P751" s="229"/>
      <c r="Q751" s="229"/>
      <c r="R751" s="229"/>
      <c r="S751" s="229"/>
      <c r="T751" s="229"/>
      <c r="U751" s="229"/>
      <c r="V751" s="229"/>
      <c r="W751" s="229"/>
      <c r="X751" s="229"/>
      <c r="Y751" s="229"/>
      <c r="Z751" s="229"/>
    </row>
    <row r="752" spans="1:26" ht="15" customHeight="1">
      <c r="A752" s="229"/>
      <c r="B752" s="229"/>
      <c r="C752" s="229"/>
      <c r="D752" s="229"/>
      <c r="E752" s="229"/>
      <c r="F752" s="229"/>
      <c r="G752" s="229"/>
      <c r="H752" s="229"/>
      <c r="I752" s="229"/>
      <c r="J752" s="229"/>
      <c r="K752" s="229"/>
      <c r="L752" s="229"/>
      <c r="M752" s="229"/>
      <c r="N752" s="229"/>
      <c r="O752" s="229"/>
      <c r="P752" s="229"/>
      <c r="Q752" s="229"/>
      <c r="R752" s="229"/>
      <c r="S752" s="229"/>
      <c r="T752" s="229"/>
      <c r="U752" s="229"/>
      <c r="V752" s="229"/>
      <c r="W752" s="229"/>
      <c r="X752" s="229"/>
      <c r="Y752" s="229"/>
      <c r="Z752" s="229"/>
    </row>
    <row r="753" spans="1:26" ht="15" customHeight="1">
      <c r="A753" s="229"/>
      <c r="B753" s="229"/>
      <c r="C753" s="229"/>
      <c r="D753" s="229"/>
      <c r="E753" s="229"/>
      <c r="F753" s="229"/>
      <c r="G753" s="229"/>
      <c r="H753" s="229"/>
      <c r="I753" s="229"/>
      <c r="J753" s="229"/>
      <c r="K753" s="229"/>
      <c r="L753" s="229"/>
      <c r="M753" s="229"/>
      <c r="N753" s="229"/>
      <c r="O753" s="229"/>
      <c r="P753" s="229"/>
      <c r="Q753" s="229"/>
      <c r="R753" s="229"/>
      <c r="S753" s="229"/>
      <c r="T753" s="229"/>
      <c r="U753" s="229"/>
      <c r="V753" s="229"/>
      <c r="W753" s="229"/>
      <c r="X753" s="229"/>
      <c r="Y753" s="229"/>
      <c r="Z753" s="229"/>
    </row>
    <row r="754" spans="1:26" ht="15" customHeight="1">
      <c r="A754" s="229"/>
      <c r="B754" s="229"/>
      <c r="C754" s="229"/>
      <c r="D754" s="229"/>
      <c r="E754" s="229"/>
      <c r="F754" s="229"/>
      <c r="G754" s="229"/>
      <c r="H754" s="229"/>
      <c r="I754" s="229"/>
      <c r="J754" s="229"/>
      <c r="K754" s="229"/>
      <c r="L754" s="229"/>
      <c r="M754" s="229"/>
      <c r="N754" s="229"/>
      <c r="O754" s="229"/>
      <c r="P754" s="229"/>
      <c r="Q754" s="229"/>
      <c r="R754" s="229"/>
      <c r="S754" s="229"/>
      <c r="T754" s="229"/>
      <c r="U754" s="229"/>
      <c r="V754" s="229"/>
      <c r="W754" s="229"/>
      <c r="X754" s="229"/>
      <c r="Y754" s="229"/>
      <c r="Z754" s="229"/>
    </row>
    <row r="755" spans="1:26" ht="15" customHeight="1">
      <c r="A755" s="229"/>
      <c r="B755" s="229"/>
      <c r="C755" s="229"/>
      <c r="D755" s="229"/>
      <c r="E755" s="229"/>
      <c r="F755" s="229"/>
      <c r="G755" s="229"/>
      <c r="H755" s="229"/>
      <c r="I755" s="229"/>
      <c r="J755" s="229"/>
      <c r="K755" s="229"/>
      <c r="L755" s="229"/>
      <c r="M755" s="229"/>
      <c r="N755" s="229"/>
      <c r="O755" s="229"/>
      <c r="P755" s="229"/>
      <c r="Q755" s="229"/>
      <c r="R755" s="229"/>
      <c r="S755" s="229"/>
      <c r="T755" s="229"/>
      <c r="U755" s="229"/>
      <c r="V755" s="229"/>
      <c r="W755" s="229"/>
      <c r="X755" s="229"/>
      <c r="Y755" s="229"/>
      <c r="Z755" s="229"/>
    </row>
    <row r="756" spans="1:26" ht="15" customHeight="1">
      <c r="A756" s="229"/>
      <c r="B756" s="229"/>
      <c r="C756" s="229"/>
      <c r="D756" s="229"/>
      <c r="E756" s="229"/>
      <c r="F756" s="229"/>
      <c r="G756" s="229"/>
      <c r="H756" s="229"/>
      <c r="I756" s="229"/>
      <c r="J756" s="229"/>
      <c r="K756" s="229"/>
      <c r="L756" s="229"/>
      <c r="M756" s="229"/>
      <c r="N756" s="229"/>
      <c r="O756" s="229"/>
      <c r="P756" s="229"/>
      <c r="Q756" s="229"/>
      <c r="R756" s="229"/>
      <c r="S756" s="229"/>
      <c r="T756" s="229"/>
      <c r="U756" s="229"/>
      <c r="V756" s="229"/>
      <c r="W756" s="229"/>
      <c r="X756" s="229"/>
      <c r="Y756" s="229"/>
      <c r="Z756" s="229"/>
    </row>
    <row r="757" spans="1:26" ht="15" customHeight="1">
      <c r="A757" s="229"/>
      <c r="B757" s="229"/>
      <c r="C757" s="229"/>
      <c r="D757" s="229"/>
      <c r="E757" s="229"/>
      <c r="F757" s="229"/>
      <c r="G757" s="229"/>
      <c r="H757" s="229"/>
      <c r="I757" s="229"/>
      <c r="J757" s="229"/>
      <c r="K757" s="229"/>
      <c r="L757" s="229"/>
      <c r="M757" s="229"/>
      <c r="N757" s="229"/>
      <c r="O757" s="229"/>
      <c r="P757" s="229"/>
      <c r="Q757" s="229"/>
      <c r="R757" s="229"/>
      <c r="S757" s="229"/>
      <c r="T757" s="229"/>
      <c r="U757" s="229"/>
      <c r="V757" s="229"/>
      <c r="W757" s="229"/>
      <c r="X757" s="229"/>
      <c r="Y757" s="229"/>
      <c r="Z757" s="229"/>
    </row>
    <row r="758" spans="1:26" ht="15" customHeight="1">
      <c r="A758" s="229"/>
      <c r="B758" s="229"/>
      <c r="C758" s="229"/>
      <c r="D758" s="229"/>
      <c r="E758" s="229"/>
      <c r="F758" s="229"/>
      <c r="G758" s="229"/>
      <c r="H758" s="229"/>
      <c r="I758" s="229"/>
      <c r="J758" s="229"/>
      <c r="K758" s="229"/>
      <c r="L758" s="229"/>
      <c r="M758" s="229"/>
      <c r="N758" s="229"/>
      <c r="O758" s="229"/>
      <c r="P758" s="229"/>
      <c r="Q758" s="229"/>
      <c r="R758" s="229"/>
      <c r="S758" s="229"/>
      <c r="T758" s="229"/>
      <c r="U758" s="229"/>
      <c r="V758" s="229"/>
      <c r="W758" s="229"/>
      <c r="X758" s="229"/>
      <c r="Y758" s="229"/>
      <c r="Z758" s="229"/>
    </row>
    <row r="759" spans="1:26" ht="15" customHeight="1">
      <c r="A759" s="229"/>
      <c r="B759" s="229"/>
      <c r="C759" s="229"/>
      <c r="D759" s="229"/>
      <c r="E759" s="229"/>
      <c r="F759" s="229"/>
      <c r="G759" s="229"/>
      <c r="H759" s="229"/>
      <c r="I759" s="229"/>
      <c r="J759" s="229"/>
      <c r="K759" s="229"/>
      <c r="L759" s="229"/>
      <c r="M759" s="229"/>
      <c r="N759" s="229"/>
      <c r="O759" s="229"/>
      <c r="P759" s="229"/>
      <c r="Q759" s="229"/>
      <c r="R759" s="229"/>
      <c r="S759" s="229"/>
      <c r="T759" s="229"/>
      <c r="U759" s="229"/>
      <c r="V759" s="229"/>
      <c r="W759" s="229"/>
      <c r="X759" s="229"/>
      <c r="Y759" s="229"/>
      <c r="Z759" s="229"/>
    </row>
    <row r="760" spans="1:26" ht="15" customHeight="1">
      <c r="A760" s="229"/>
      <c r="B760" s="229"/>
      <c r="C760" s="229"/>
      <c r="D760" s="229"/>
      <c r="E760" s="229"/>
      <c r="F760" s="229"/>
      <c r="G760" s="229"/>
      <c r="H760" s="229"/>
      <c r="I760" s="229"/>
      <c r="J760" s="229"/>
      <c r="K760" s="229"/>
      <c r="L760" s="229"/>
      <c r="M760" s="229"/>
      <c r="N760" s="229"/>
      <c r="O760" s="229"/>
      <c r="P760" s="229"/>
      <c r="Q760" s="229"/>
      <c r="R760" s="229"/>
      <c r="S760" s="229"/>
      <c r="T760" s="229"/>
      <c r="U760" s="229"/>
      <c r="V760" s="229"/>
      <c r="W760" s="229"/>
      <c r="X760" s="229"/>
      <c r="Y760" s="229"/>
      <c r="Z760" s="229"/>
    </row>
    <row r="761" spans="1:26" ht="15" customHeight="1">
      <c r="A761" s="229"/>
      <c r="B761" s="229"/>
      <c r="C761" s="229"/>
      <c r="D761" s="229"/>
      <c r="E761" s="229"/>
      <c r="F761" s="229"/>
      <c r="G761" s="229"/>
      <c r="H761" s="229"/>
      <c r="I761" s="229"/>
      <c r="J761" s="229"/>
      <c r="K761" s="229"/>
      <c r="L761" s="229"/>
      <c r="M761" s="229"/>
      <c r="N761" s="229"/>
      <c r="O761" s="229"/>
      <c r="P761" s="229"/>
      <c r="Q761" s="229"/>
      <c r="R761" s="229"/>
      <c r="S761" s="229"/>
      <c r="T761" s="229"/>
      <c r="U761" s="229"/>
      <c r="V761" s="229"/>
      <c r="W761" s="229"/>
      <c r="X761" s="229"/>
      <c r="Y761" s="229"/>
      <c r="Z761" s="229"/>
    </row>
    <row r="762" spans="1:26" ht="15" customHeight="1">
      <c r="A762" s="229"/>
      <c r="B762" s="229"/>
      <c r="C762" s="229"/>
      <c r="D762" s="229"/>
      <c r="E762" s="229"/>
      <c r="F762" s="229"/>
      <c r="G762" s="229"/>
      <c r="H762" s="229"/>
      <c r="I762" s="229"/>
      <c r="J762" s="229"/>
      <c r="K762" s="229"/>
      <c r="L762" s="229"/>
      <c r="M762" s="229"/>
      <c r="N762" s="229"/>
      <c r="O762" s="229"/>
      <c r="P762" s="229"/>
      <c r="Q762" s="229"/>
      <c r="R762" s="229"/>
      <c r="S762" s="229"/>
      <c r="T762" s="229"/>
      <c r="U762" s="229"/>
      <c r="V762" s="229"/>
      <c r="W762" s="229"/>
      <c r="X762" s="229"/>
      <c r="Y762" s="229"/>
      <c r="Z762" s="229"/>
    </row>
    <row r="763" spans="1:26" ht="15" customHeight="1">
      <c r="A763" s="229"/>
      <c r="B763" s="229"/>
      <c r="C763" s="229"/>
      <c r="D763" s="229"/>
      <c r="E763" s="229"/>
      <c r="F763" s="229"/>
      <c r="G763" s="229"/>
      <c r="H763" s="229"/>
      <c r="I763" s="229"/>
      <c r="J763" s="229"/>
      <c r="K763" s="229"/>
      <c r="L763" s="229"/>
      <c r="M763" s="229"/>
      <c r="N763" s="229"/>
      <c r="O763" s="229"/>
      <c r="P763" s="229"/>
      <c r="Q763" s="229"/>
      <c r="R763" s="229"/>
      <c r="S763" s="229"/>
      <c r="T763" s="229"/>
      <c r="U763" s="229"/>
      <c r="V763" s="229"/>
      <c r="W763" s="229"/>
      <c r="X763" s="229"/>
      <c r="Y763" s="229"/>
      <c r="Z763" s="229"/>
    </row>
    <row r="764" spans="1:26" ht="15" customHeight="1">
      <c r="A764" s="229"/>
      <c r="B764" s="229"/>
      <c r="C764" s="229"/>
      <c r="D764" s="229"/>
      <c r="E764" s="229"/>
      <c r="F764" s="229"/>
      <c r="G764" s="229"/>
      <c r="H764" s="229"/>
      <c r="I764" s="229"/>
      <c r="J764" s="229"/>
      <c r="K764" s="229"/>
      <c r="L764" s="229"/>
      <c r="M764" s="229"/>
      <c r="N764" s="229"/>
      <c r="O764" s="229"/>
      <c r="P764" s="229"/>
      <c r="Q764" s="229"/>
      <c r="R764" s="229"/>
      <c r="S764" s="229"/>
      <c r="T764" s="229"/>
      <c r="U764" s="229"/>
      <c r="V764" s="229"/>
      <c r="W764" s="229"/>
      <c r="X764" s="229"/>
      <c r="Y764" s="229"/>
      <c r="Z764" s="229"/>
    </row>
    <row r="765" spans="1:26" ht="15" customHeight="1">
      <c r="A765" s="229"/>
      <c r="B765" s="229"/>
      <c r="C765" s="229"/>
      <c r="D765" s="229"/>
      <c r="E765" s="229"/>
      <c r="F765" s="229"/>
      <c r="G765" s="229"/>
      <c r="H765" s="229"/>
      <c r="I765" s="229"/>
      <c r="J765" s="229"/>
      <c r="K765" s="229"/>
      <c r="L765" s="229"/>
      <c r="M765" s="229"/>
      <c r="N765" s="229"/>
      <c r="O765" s="229"/>
      <c r="P765" s="229"/>
      <c r="Q765" s="229"/>
      <c r="R765" s="229"/>
      <c r="S765" s="229"/>
      <c r="T765" s="229"/>
      <c r="U765" s="229"/>
      <c r="V765" s="229"/>
      <c r="W765" s="229"/>
      <c r="X765" s="229"/>
      <c r="Y765" s="229"/>
      <c r="Z765" s="229"/>
    </row>
    <row r="766" spans="1:26" ht="15" customHeight="1">
      <c r="A766" s="229"/>
      <c r="B766" s="229"/>
      <c r="C766" s="229"/>
      <c r="D766" s="229"/>
      <c r="E766" s="229"/>
      <c r="F766" s="229"/>
      <c r="G766" s="229"/>
      <c r="H766" s="229"/>
      <c r="I766" s="229"/>
      <c r="J766" s="229"/>
      <c r="K766" s="229"/>
      <c r="L766" s="229"/>
      <c r="M766" s="229"/>
      <c r="N766" s="229"/>
      <c r="O766" s="229"/>
      <c r="P766" s="229"/>
      <c r="Q766" s="229"/>
      <c r="R766" s="229"/>
      <c r="S766" s="229"/>
      <c r="T766" s="229"/>
      <c r="U766" s="229"/>
      <c r="V766" s="229"/>
      <c r="W766" s="229"/>
      <c r="X766" s="229"/>
      <c r="Y766" s="229"/>
      <c r="Z766" s="229"/>
    </row>
    <row r="767" spans="1:26" ht="15" customHeight="1">
      <c r="A767" s="229"/>
      <c r="B767" s="229"/>
      <c r="C767" s="229"/>
      <c r="D767" s="229"/>
      <c r="E767" s="229"/>
      <c r="F767" s="229"/>
      <c r="G767" s="229"/>
      <c r="H767" s="229"/>
      <c r="I767" s="229"/>
      <c r="J767" s="229"/>
      <c r="K767" s="229"/>
      <c r="L767" s="229"/>
      <c r="M767" s="229"/>
      <c r="N767" s="229"/>
      <c r="O767" s="229"/>
      <c r="P767" s="229"/>
      <c r="Q767" s="229"/>
      <c r="R767" s="229"/>
      <c r="S767" s="229"/>
      <c r="T767" s="229"/>
      <c r="U767" s="229"/>
      <c r="V767" s="229"/>
      <c r="W767" s="229"/>
      <c r="X767" s="229"/>
      <c r="Y767" s="229"/>
      <c r="Z767" s="229"/>
    </row>
    <row r="768" spans="1:26" ht="15" customHeight="1">
      <c r="A768" s="229"/>
      <c r="B768" s="229"/>
      <c r="C768" s="229"/>
      <c r="D768" s="229"/>
      <c r="E768" s="229"/>
      <c r="F768" s="229"/>
      <c r="G768" s="229"/>
      <c r="H768" s="229"/>
      <c r="I768" s="229"/>
      <c r="J768" s="229"/>
      <c r="K768" s="229"/>
      <c r="L768" s="229"/>
      <c r="M768" s="229"/>
      <c r="N768" s="229"/>
      <c r="O768" s="229"/>
      <c r="P768" s="229"/>
      <c r="Q768" s="229"/>
      <c r="R768" s="229"/>
      <c r="S768" s="229"/>
      <c r="T768" s="229"/>
      <c r="U768" s="229"/>
      <c r="V768" s="229"/>
      <c r="W768" s="229"/>
      <c r="X768" s="229"/>
      <c r="Y768" s="229"/>
      <c r="Z768" s="229"/>
    </row>
    <row r="769" spans="1:26" ht="15" customHeight="1">
      <c r="A769" s="229"/>
      <c r="B769" s="229"/>
      <c r="C769" s="229"/>
      <c r="D769" s="229"/>
      <c r="E769" s="229"/>
      <c r="F769" s="229"/>
      <c r="G769" s="229"/>
      <c r="H769" s="229"/>
      <c r="I769" s="229"/>
      <c r="J769" s="229"/>
      <c r="K769" s="229"/>
      <c r="L769" s="229"/>
      <c r="M769" s="229"/>
      <c r="N769" s="229"/>
      <c r="O769" s="229"/>
      <c r="P769" s="229"/>
      <c r="Q769" s="229"/>
      <c r="R769" s="229"/>
      <c r="S769" s="229"/>
      <c r="T769" s="229"/>
      <c r="U769" s="229"/>
      <c r="V769" s="229"/>
      <c r="W769" s="229"/>
      <c r="X769" s="229"/>
      <c r="Y769" s="229"/>
      <c r="Z769" s="229"/>
    </row>
    <row r="770" spans="1:26" ht="15" customHeight="1">
      <c r="A770" s="229"/>
      <c r="B770" s="229"/>
      <c r="C770" s="229"/>
      <c r="D770" s="229"/>
      <c r="E770" s="229"/>
      <c r="F770" s="229"/>
      <c r="G770" s="229"/>
      <c r="H770" s="229"/>
      <c r="I770" s="229"/>
      <c r="J770" s="229"/>
      <c r="K770" s="229"/>
      <c r="L770" s="229"/>
      <c r="M770" s="229"/>
      <c r="N770" s="229"/>
      <c r="O770" s="229"/>
      <c r="P770" s="229"/>
      <c r="Q770" s="229"/>
      <c r="R770" s="229"/>
      <c r="S770" s="229"/>
      <c r="T770" s="229"/>
      <c r="U770" s="229"/>
      <c r="V770" s="229"/>
      <c r="W770" s="229"/>
      <c r="X770" s="229"/>
      <c r="Y770" s="229"/>
      <c r="Z770" s="229"/>
    </row>
    <row r="771" spans="1:26" ht="15" customHeight="1">
      <c r="A771" s="229"/>
      <c r="B771" s="229"/>
      <c r="C771" s="229"/>
      <c r="D771" s="229"/>
      <c r="E771" s="229"/>
      <c r="F771" s="229"/>
      <c r="G771" s="229"/>
      <c r="H771" s="229"/>
      <c r="I771" s="229"/>
      <c r="J771" s="229"/>
      <c r="K771" s="229"/>
      <c r="L771" s="229"/>
      <c r="M771" s="229"/>
      <c r="N771" s="229"/>
      <c r="O771" s="229"/>
      <c r="P771" s="229"/>
      <c r="Q771" s="229"/>
      <c r="R771" s="229"/>
      <c r="S771" s="229"/>
      <c r="T771" s="229"/>
      <c r="U771" s="229"/>
      <c r="V771" s="229"/>
      <c r="W771" s="229"/>
      <c r="X771" s="229"/>
      <c r="Y771" s="229"/>
      <c r="Z771" s="229"/>
    </row>
    <row r="772" spans="1:26" ht="15" customHeight="1">
      <c r="A772" s="229"/>
      <c r="B772" s="229"/>
      <c r="C772" s="229"/>
      <c r="D772" s="229"/>
      <c r="E772" s="229"/>
      <c r="F772" s="229"/>
      <c r="G772" s="229"/>
      <c r="H772" s="229"/>
      <c r="I772" s="229"/>
      <c r="J772" s="229"/>
      <c r="K772" s="229"/>
      <c r="L772" s="229"/>
      <c r="M772" s="229"/>
      <c r="N772" s="229"/>
      <c r="O772" s="229"/>
      <c r="P772" s="229"/>
      <c r="Q772" s="229"/>
      <c r="R772" s="229"/>
      <c r="S772" s="229"/>
      <c r="T772" s="229"/>
      <c r="U772" s="229"/>
      <c r="V772" s="229"/>
      <c r="W772" s="229"/>
      <c r="X772" s="229"/>
      <c r="Y772" s="229"/>
      <c r="Z772" s="229"/>
    </row>
    <row r="773" spans="1:26" ht="15" customHeight="1">
      <c r="A773" s="229"/>
      <c r="B773" s="229"/>
      <c r="C773" s="229"/>
      <c r="D773" s="229"/>
      <c r="E773" s="229"/>
      <c r="F773" s="229"/>
      <c r="G773" s="229"/>
      <c r="H773" s="229"/>
      <c r="I773" s="229"/>
      <c r="J773" s="229"/>
      <c r="K773" s="229"/>
      <c r="L773" s="229"/>
      <c r="M773" s="229"/>
      <c r="N773" s="229"/>
      <c r="O773" s="229"/>
      <c r="P773" s="229"/>
      <c r="Q773" s="229"/>
      <c r="R773" s="229"/>
      <c r="S773" s="229"/>
      <c r="T773" s="229"/>
      <c r="U773" s="229"/>
      <c r="V773" s="229"/>
      <c r="W773" s="229"/>
      <c r="X773" s="229"/>
      <c r="Y773" s="229"/>
      <c r="Z773" s="229"/>
    </row>
    <row r="774" spans="1:26" ht="15" customHeight="1">
      <c r="A774" s="229"/>
      <c r="B774" s="229"/>
      <c r="C774" s="229"/>
      <c r="D774" s="229"/>
      <c r="E774" s="229"/>
      <c r="F774" s="229"/>
      <c r="G774" s="229"/>
      <c r="H774" s="229"/>
      <c r="I774" s="229"/>
      <c r="J774" s="229"/>
      <c r="K774" s="229"/>
      <c r="L774" s="229"/>
      <c r="M774" s="229"/>
      <c r="N774" s="229"/>
      <c r="O774" s="229"/>
      <c r="P774" s="229"/>
      <c r="Q774" s="229"/>
      <c r="R774" s="229"/>
      <c r="S774" s="229"/>
      <c r="T774" s="229"/>
      <c r="U774" s="229"/>
      <c r="V774" s="229"/>
      <c r="W774" s="229"/>
      <c r="X774" s="229"/>
      <c r="Y774" s="229"/>
      <c r="Z774" s="229"/>
    </row>
    <row r="775" spans="1:26" ht="15" customHeight="1">
      <c r="A775" s="229"/>
      <c r="B775" s="229"/>
      <c r="C775" s="229"/>
      <c r="D775" s="229"/>
      <c r="E775" s="229"/>
      <c r="F775" s="229"/>
      <c r="G775" s="229"/>
      <c r="H775" s="229"/>
      <c r="I775" s="229"/>
      <c r="J775" s="229"/>
      <c r="K775" s="229"/>
      <c r="L775" s="229"/>
      <c r="M775" s="229"/>
      <c r="N775" s="229"/>
      <c r="O775" s="229"/>
      <c r="P775" s="229"/>
      <c r="Q775" s="229"/>
      <c r="R775" s="229"/>
      <c r="S775" s="229"/>
      <c r="T775" s="229"/>
      <c r="U775" s="229"/>
      <c r="V775" s="229"/>
      <c r="W775" s="229"/>
      <c r="X775" s="229"/>
      <c r="Y775" s="229"/>
      <c r="Z775" s="229"/>
    </row>
    <row r="776" spans="1:26" ht="15" customHeight="1">
      <c r="A776" s="229"/>
      <c r="B776" s="229"/>
      <c r="C776" s="229"/>
      <c r="D776" s="229"/>
      <c r="E776" s="229"/>
      <c r="F776" s="229"/>
      <c r="G776" s="229"/>
      <c r="H776" s="229"/>
      <c r="I776" s="229"/>
      <c r="J776" s="229"/>
      <c r="K776" s="229"/>
      <c r="L776" s="229"/>
      <c r="M776" s="229"/>
      <c r="N776" s="229"/>
      <c r="O776" s="229"/>
      <c r="P776" s="229"/>
      <c r="Q776" s="229"/>
      <c r="R776" s="229"/>
      <c r="S776" s="229"/>
      <c r="T776" s="229"/>
      <c r="U776" s="229"/>
      <c r="V776" s="229"/>
      <c r="W776" s="229"/>
      <c r="X776" s="229"/>
      <c r="Y776" s="229"/>
      <c r="Z776" s="229"/>
    </row>
    <row r="777" spans="1:26" ht="15" customHeight="1">
      <c r="A777" s="229"/>
      <c r="B777" s="229"/>
      <c r="C777" s="229"/>
      <c r="D777" s="229"/>
      <c r="E777" s="229"/>
      <c r="F777" s="229"/>
      <c r="G777" s="229"/>
      <c r="H777" s="229"/>
      <c r="I777" s="229"/>
      <c r="J777" s="229"/>
      <c r="K777" s="229"/>
      <c r="L777" s="229"/>
      <c r="M777" s="229"/>
      <c r="N777" s="229"/>
      <c r="O777" s="229"/>
      <c r="P777" s="229"/>
      <c r="Q777" s="229"/>
      <c r="R777" s="229"/>
      <c r="S777" s="229"/>
      <c r="T777" s="229"/>
      <c r="U777" s="229"/>
      <c r="V777" s="229"/>
      <c r="W777" s="229"/>
      <c r="X777" s="229"/>
      <c r="Y777" s="229"/>
      <c r="Z777" s="229"/>
    </row>
    <row r="778" spans="1:26" ht="15" customHeight="1">
      <c r="A778" s="229"/>
      <c r="B778" s="229"/>
      <c r="C778" s="229"/>
      <c r="D778" s="229"/>
      <c r="E778" s="229"/>
      <c r="F778" s="229"/>
      <c r="G778" s="229"/>
      <c r="H778" s="229"/>
      <c r="I778" s="229"/>
      <c r="J778" s="229"/>
      <c r="K778" s="229"/>
      <c r="L778" s="229"/>
      <c r="M778" s="229"/>
      <c r="N778" s="229"/>
      <c r="O778" s="229"/>
      <c r="P778" s="229"/>
      <c r="Q778" s="229"/>
      <c r="R778" s="229"/>
      <c r="S778" s="229"/>
      <c r="T778" s="229"/>
      <c r="U778" s="229"/>
      <c r="V778" s="229"/>
      <c r="W778" s="229"/>
      <c r="X778" s="229"/>
      <c r="Y778" s="229"/>
      <c r="Z778" s="229"/>
    </row>
    <row r="779" spans="1:26" ht="15" customHeight="1">
      <c r="A779" s="229"/>
      <c r="B779" s="229"/>
      <c r="C779" s="229"/>
      <c r="D779" s="229"/>
      <c r="E779" s="229"/>
      <c r="F779" s="229"/>
      <c r="G779" s="229"/>
      <c r="H779" s="229"/>
      <c r="I779" s="229"/>
      <c r="J779" s="229"/>
      <c r="K779" s="229"/>
      <c r="L779" s="229"/>
      <c r="M779" s="229"/>
      <c r="N779" s="229"/>
      <c r="O779" s="229"/>
      <c r="P779" s="229"/>
      <c r="Q779" s="229"/>
      <c r="R779" s="229"/>
      <c r="S779" s="229"/>
      <c r="T779" s="229"/>
      <c r="U779" s="229"/>
      <c r="V779" s="229"/>
      <c r="W779" s="229"/>
      <c r="X779" s="229"/>
      <c r="Y779" s="229"/>
      <c r="Z779" s="229"/>
    </row>
    <row r="780" spans="1:26" ht="15" customHeight="1">
      <c r="A780" s="229"/>
      <c r="B780" s="229"/>
      <c r="C780" s="229"/>
      <c r="D780" s="229"/>
      <c r="E780" s="229"/>
      <c r="F780" s="229"/>
      <c r="G780" s="229"/>
      <c r="H780" s="229"/>
      <c r="I780" s="229"/>
      <c r="J780" s="229"/>
      <c r="K780" s="229"/>
      <c r="L780" s="229"/>
      <c r="M780" s="229"/>
      <c r="N780" s="229"/>
      <c r="O780" s="229"/>
      <c r="P780" s="229"/>
      <c r="Q780" s="229"/>
      <c r="R780" s="229"/>
      <c r="S780" s="229"/>
      <c r="T780" s="229"/>
      <c r="U780" s="229"/>
      <c r="V780" s="229"/>
      <c r="W780" s="229"/>
      <c r="X780" s="229"/>
      <c r="Y780" s="229"/>
      <c r="Z780" s="229"/>
    </row>
    <row r="781" spans="1:26" ht="15" customHeight="1">
      <c r="A781" s="229"/>
      <c r="B781" s="229"/>
      <c r="C781" s="229"/>
      <c r="D781" s="229"/>
      <c r="E781" s="229"/>
      <c r="F781" s="229"/>
      <c r="G781" s="229"/>
      <c r="H781" s="229"/>
      <c r="I781" s="229"/>
      <c r="J781" s="229"/>
      <c r="K781" s="229"/>
      <c r="L781" s="229"/>
      <c r="M781" s="229"/>
      <c r="N781" s="229"/>
      <c r="O781" s="229"/>
      <c r="P781" s="229"/>
      <c r="Q781" s="229"/>
      <c r="R781" s="229"/>
      <c r="S781" s="229"/>
      <c r="T781" s="229"/>
      <c r="U781" s="229"/>
      <c r="V781" s="229"/>
      <c r="W781" s="229"/>
      <c r="X781" s="229"/>
      <c r="Y781" s="229"/>
      <c r="Z781" s="229"/>
    </row>
    <row r="782" spans="1:26" ht="15" customHeight="1">
      <c r="A782" s="229"/>
      <c r="B782" s="229"/>
      <c r="C782" s="229"/>
      <c r="D782" s="229"/>
      <c r="E782" s="229"/>
      <c r="F782" s="229"/>
      <c r="G782" s="229"/>
      <c r="H782" s="229"/>
      <c r="I782" s="229"/>
      <c r="J782" s="229"/>
      <c r="K782" s="229"/>
      <c r="L782" s="229"/>
      <c r="M782" s="229"/>
      <c r="N782" s="229"/>
      <c r="O782" s="229"/>
      <c r="P782" s="229"/>
      <c r="Q782" s="229"/>
      <c r="R782" s="229"/>
      <c r="S782" s="229"/>
      <c r="T782" s="229"/>
      <c r="U782" s="229"/>
      <c r="V782" s="229"/>
      <c r="W782" s="229"/>
      <c r="X782" s="229"/>
      <c r="Y782" s="229"/>
      <c r="Z782" s="229"/>
    </row>
    <row r="783" spans="1:26" ht="15" customHeight="1">
      <c r="A783" s="229"/>
      <c r="B783" s="229"/>
      <c r="C783" s="229"/>
      <c r="D783" s="229"/>
      <c r="E783" s="229"/>
      <c r="F783" s="229"/>
      <c r="G783" s="229"/>
      <c r="H783" s="229"/>
      <c r="I783" s="229"/>
      <c r="J783" s="229"/>
      <c r="K783" s="229"/>
      <c r="L783" s="229"/>
      <c r="M783" s="229"/>
      <c r="N783" s="229"/>
      <c r="O783" s="229"/>
      <c r="P783" s="229"/>
      <c r="Q783" s="229"/>
      <c r="R783" s="229"/>
      <c r="S783" s="229"/>
      <c r="T783" s="229"/>
      <c r="U783" s="229"/>
      <c r="V783" s="229"/>
      <c r="W783" s="229"/>
      <c r="X783" s="229"/>
      <c r="Y783" s="229"/>
      <c r="Z783" s="229"/>
    </row>
    <row r="784" spans="1:26" ht="15" customHeight="1">
      <c r="A784" s="229"/>
      <c r="B784" s="229"/>
      <c r="C784" s="229"/>
      <c r="D784" s="229"/>
      <c r="E784" s="229"/>
      <c r="F784" s="229"/>
      <c r="G784" s="229"/>
      <c r="H784" s="229"/>
      <c r="I784" s="229"/>
      <c r="J784" s="229"/>
      <c r="K784" s="229"/>
      <c r="L784" s="229"/>
      <c r="M784" s="229"/>
      <c r="N784" s="229"/>
      <c r="O784" s="229"/>
      <c r="P784" s="229"/>
      <c r="Q784" s="229"/>
      <c r="R784" s="229"/>
      <c r="S784" s="229"/>
      <c r="T784" s="229"/>
      <c r="U784" s="229"/>
      <c r="V784" s="229"/>
      <c r="W784" s="229"/>
      <c r="X784" s="229"/>
      <c r="Y784" s="229"/>
      <c r="Z784" s="229"/>
    </row>
    <row r="785" spans="1:26" ht="15" customHeight="1">
      <c r="A785" s="229"/>
      <c r="B785" s="229"/>
      <c r="C785" s="229"/>
      <c r="D785" s="229"/>
      <c r="E785" s="229"/>
      <c r="F785" s="229"/>
      <c r="G785" s="229"/>
      <c r="H785" s="229"/>
      <c r="I785" s="229"/>
      <c r="J785" s="229"/>
      <c r="K785" s="229"/>
      <c r="L785" s="229"/>
      <c r="M785" s="229"/>
      <c r="N785" s="229"/>
      <c r="O785" s="229"/>
      <c r="P785" s="229"/>
      <c r="Q785" s="229"/>
      <c r="R785" s="229"/>
      <c r="S785" s="229"/>
      <c r="T785" s="229"/>
      <c r="U785" s="229"/>
      <c r="V785" s="229"/>
      <c r="W785" s="229"/>
      <c r="X785" s="229"/>
      <c r="Y785" s="229"/>
      <c r="Z785" s="229"/>
    </row>
    <row r="786" spans="1:26" ht="15" customHeight="1">
      <c r="A786" s="229"/>
      <c r="B786" s="229"/>
      <c r="C786" s="229"/>
      <c r="D786" s="229"/>
      <c r="E786" s="229"/>
      <c r="F786" s="229"/>
      <c r="G786" s="229"/>
      <c r="H786" s="229"/>
      <c r="I786" s="229"/>
      <c r="J786" s="229"/>
      <c r="K786" s="229"/>
      <c r="L786" s="229"/>
      <c r="M786" s="229"/>
      <c r="N786" s="229"/>
      <c r="O786" s="229"/>
      <c r="P786" s="229"/>
      <c r="Q786" s="229"/>
      <c r="R786" s="229"/>
      <c r="S786" s="229"/>
      <c r="T786" s="229"/>
      <c r="U786" s="229"/>
      <c r="V786" s="229"/>
      <c r="W786" s="229"/>
      <c r="X786" s="229"/>
      <c r="Y786" s="229"/>
      <c r="Z786" s="229"/>
    </row>
    <row r="787" spans="1:26" ht="15" customHeight="1">
      <c r="A787" s="229"/>
      <c r="B787" s="229"/>
      <c r="C787" s="229"/>
      <c r="D787" s="229"/>
      <c r="E787" s="229"/>
      <c r="F787" s="229"/>
      <c r="G787" s="229"/>
      <c r="H787" s="229"/>
      <c r="I787" s="229"/>
      <c r="J787" s="229"/>
      <c r="K787" s="229"/>
      <c r="L787" s="229"/>
      <c r="M787" s="229"/>
      <c r="N787" s="229"/>
      <c r="O787" s="229"/>
      <c r="P787" s="229"/>
      <c r="Q787" s="229"/>
      <c r="R787" s="229"/>
      <c r="S787" s="229"/>
      <c r="T787" s="229"/>
      <c r="U787" s="229"/>
      <c r="V787" s="229"/>
      <c r="W787" s="229"/>
      <c r="X787" s="229"/>
      <c r="Y787" s="229"/>
      <c r="Z787" s="229"/>
    </row>
    <row r="788" spans="1:26" ht="15" customHeight="1">
      <c r="A788" s="229"/>
      <c r="B788" s="229"/>
      <c r="C788" s="229"/>
      <c r="D788" s="229"/>
      <c r="E788" s="229"/>
      <c r="F788" s="229"/>
      <c r="G788" s="229"/>
      <c r="H788" s="229"/>
      <c r="I788" s="229"/>
      <c r="J788" s="229"/>
      <c r="K788" s="229"/>
      <c r="L788" s="229"/>
      <c r="M788" s="229"/>
      <c r="N788" s="229"/>
      <c r="O788" s="229"/>
      <c r="P788" s="229"/>
      <c r="Q788" s="229"/>
      <c r="R788" s="229"/>
      <c r="S788" s="229"/>
      <c r="T788" s="229"/>
      <c r="U788" s="229"/>
      <c r="V788" s="229"/>
      <c r="W788" s="229"/>
      <c r="X788" s="229"/>
      <c r="Y788" s="229"/>
      <c r="Z788" s="229"/>
    </row>
    <row r="789" spans="1:26" ht="15" customHeight="1">
      <c r="A789" s="229"/>
      <c r="B789" s="229"/>
      <c r="C789" s="229"/>
      <c r="D789" s="229"/>
      <c r="E789" s="229"/>
      <c r="F789" s="229"/>
      <c r="G789" s="229"/>
      <c r="H789" s="229"/>
      <c r="I789" s="229"/>
      <c r="J789" s="229"/>
      <c r="K789" s="229"/>
      <c r="L789" s="229"/>
      <c r="M789" s="229"/>
      <c r="N789" s="229"/>
      <c r="O789" s="229"/>
      <c r="P789" s="229"/>
      <c r="Q789" s="229"/>
      <c r="R789" s="229"/>
      <c r="S789" s="229"/>
      <c r="T789" s="229"/>
      <c r="U789" s="229"/>
      <c r="V789" s="229"/>
      <c r="W789" s="229"/>
      <c r="X789" s="229"/>
      <c r="Y789" s="229"/>
      <c r="Z789" s="229"/>
    </row>
    <row r="790" spans="1:26" ht="15" customHeight="1">
      <c r="A790" s="229"/>
      <c r="B790" s="229"/>
      <c r="C790" s="229"/>
      <c r="D790" s="229"/>
      <c r="E790" s="229"/>
      <c r="F790" s="229"/>
      <c r="G790" s="229"/>
      <c r="H790" s="229"/>
      <c r="I790" s="229"/>
      <c r="J790" s="229"/>
      <c r="K790" s="229"/>
      <c r="L790" s="229"/>
      <c r="M790" s="229"/>
      <c r="N790" s="229"/>
      <c r="O790" s="229"/>
      <c r="P790" s="229"/>
      <c r="Q790" s="229"/>
      <c r="R790" s="229"/>
      <c r="S790" s="229"/>
      <c r="T790" s="229"/>
      <c r="U790" s="229"/>
      <c r="V790" s="229"/>
      <c r="W790" s="229"/>
      <c r="X790" s="229"/>
      <c r="Y790" s="229"/>
      <c r="Z790" s="229"/>
    </row>
    <row r="791" spans="1:26" ht="15" customHeight="1">
      <c r="A791" s="229"/>
      <c r="B791" s="229"/>
      <c r="C791" s="229"/>
      <c r="D791" s="229"/>
      <c r="E791" s="229"/>
      <c r="F791" s="229"/>
      <c r="G791" s="229"/>
      <c r="H791" s="229"/>
      <c r="I791" s="229"/>
      <c r="J791" s="229"/>
      <c r="K791" s="229"/>
      <c r="L791" s="229"/>
      <c r="M791" s="229"/>
      <c r="N791" s="229"/>
      <c r="O791" s="229"/>
      <c r="P791" s="229"/>
      <c r="Q791" s="229"/>
      <c r="R791" s="229"/>
      <c r="S791" s="229"/>
      <c r="T791" s="229"/>
      <c r="U791" s="229"/>
      <c r="V791" s="229"/>
      <c r="W791" s="229"/>
      <c r="X791" s="229"/>
      <c r="Y791" s="229"/>
      <c r="Z791" s="229"/>
    </row>
    <row r="792" spans="1:26" ht="15" customHeight="1">
      <c r="A792" s="229"/>
      <c r="B792" s="229"/>
      <c r="C792" s="229"/>
      <c r="D792" s="229"/>
      <c r="E792" s="229"/>
      <c r="F792" s="229"/>
      <c r="G792" s="229"/>
      <c r="H792" s="229"/>
      <c r="I792" s="229"/>
      <c r="J792" s="229"/>
      <c r="K792" s="229"/>
      <c r="L792" s="229"/>
      <c r="M792" s="229"/>
      <c r="N792" s="229"/>
      <c r="O792" s="229"/>
      <c r="P792" s="229"/>
      <c r="Q792" s="229"/>
      <c r="R792" s="229"/>
      <c r="S792" s="229"/>
      <c r="T792" s="229"/>
      <c r="U792" s="229"/>
      <c r="V792" s="229"/>
      <c r="W792" s="229"/>
      <c r="X792" s="229"/>
      <c r="Y792" s="229"/>
      <c r="Z792" s="229"/>
    </row>
    <row r="793" spans="1:26" ht="15" customHeight="1">
      <c r="A793" s="229"/>
      <c r="B793" s="229"/>
      <c r="C793" s="229"/>
      <c r="D793" s="229"/>
      <c r="E793" s="229"/>
      <c r="F793" s="229"/>
      <c r="G793" s="229"/>
      <c r="H793" s="229"/>
      <c r="I793" s="229"/>
      <c r="J793" s="229"/>
      <c r="K793" s="229"/>
      <c r="L793" s="229"/>
      <c r="M793" s="229"/>
      <c r="N793" s="229"/>
      <c r="O793" s="229"/>
      <c r="P793" s="229"/>
      <c r="Q793" s="229"/>
      <c r="R793" s="229"/>
      <c r="S793" s="229"/>
      <c r="T793" s="229"/>
      <c r="U793" s="229"/>
      <c r="V793" s="229"/>
      <c r="W793" s="229"/>
      <c r="X793" s="229"/>
      <c r="Y793" s="229"/>
      <c r="Z793" s="229"/>
    </row>
    <row r="794" spans="1:26" ht="15" customHeight="1">
      <c r="A794" s="229"/>
      <c r="B794" s="229"/>
      <c r="C794" s="229"/>
      <c r="D794" s="229"/>
      <c r="E794" s="229"/>
      <c r="F794" s="229"/>
      <c r="G794" s="229"/>
      <c r="H794" s="229"/>
      <c r="I794" s="229"/>
      <c r="J794" s="229"/>
      <c r="K794" s="229"/>
      <c r="L794" s="229"/>
      <c r="M794" s="229"/>
      <c r="N794" s="229"/>
      <c r="O794" s="229"/>
      <c r="P794" s="229"/>
      <c r="Q794" s="229"/>
      <c r="R794" s="229"/>
      <c r="S794" s="229"/>
      <c r="T794" s="229"/>
      <c r="U794" s="229"/>
      <c r="V794" s="229"/>
      <c r="W794" s="229"/>
      <c r="X794" s="229"/>
      <c r="Y794" s="229"/>
      <c r="Z794" s="229"/>
    </row>
    <row r="795" spans="1:26" ht="15" customHeight="1">
      <c r="A795" s="229"/>
      <c r="B795" s="229"/>
      <c r="C795" s="229"/>
      <c r="D795" s="229"/>
      <c r="E795" s="229"/>
      <c r="F795" s="229"/>
      <c r="G795" s="229"/>
      <c r="H795" s="229"/>
      <c r="I795" s="229"/>
      <c r="J795" s="229"/>
      <c r="K795" s="229"/>
      <c r="L795" s="229"/>
      <c r="M795" s="229"/>
      <c r="N795" s="229"/>
      <c r="O795" s="229"/>
      <c r="P795" s="229"/>
      <c r="Q795" s="229"/>
      <c r="R795" s="229"/>
      <c r="S795" s="229"/>
      <c r="T795" s="229"/>
      <c r="U795" s="229"/>
      <c r="V795" s="229"/>
      <c r="W795" s="229"/>
      <c r="X795" s="229"/>
      <c r="Y795" s="229"/>
      <c r="Z795" s="229"/>
    </row>
    <row r="796" spans="1:26" ht="15" customHeight="1">
      <c r="A796" s="229"/>
      <c r="B796" s="229"/>
      <c r="C796" s="229"/>
      <c r="D796" s="229"/>
      <c r="E796" s="229"/>
      <c r="F796" s="229"/>
      <c r="G796" s="229"/>
      <c r="H796" s="229"/>
      <c r="I796" s="229"/>
      <c r="J796" s="229"/>
      <c r="K796" s="229"/>
      <c r="L796" s="229"/>
      <c r="M796" s="229"/>
      <c r="N796" s="229"/>
      <c r="O796" s="229"/>
      <c r="P796" s="229"/>
      <c r="Q796" s="229"/>
      <c r="R796" s="229"/>
      <c r="S796" s="229"/>
      <c r="T796" s="229"/>
      <c r="U796" s="229"/>
      <c r="V796" s="229"/>
      <c r="W796" s="229"/>
      <c r="X796" s="229"/>
      <c r="Y796" s="229"/>
      <c r="Z796" s="229"/>
    </row>
    <row r="797" spans="1:26" ht="15" customHeight="1">
      <c r="A797" s="229"/>
      <c r="B797" s="229"/>
      <c r="C797" s="229"/>
      <c r="D797" s="229"/>
      <c r="E797" s="229"/>
      <c r="F797" s="229"/>
      <c r="G797" s="229"/>
      <c r="H797" s="229"/>
      <c r="I797" s="229"/>
      <c r="J797" s="229"/>
      <c r="K797" s="229"/>
      <c r="L797" s="229"/>
      <c r="M797" s="229"/>
      <c r="N797" s="229"/>
      <c r="O797" s="229"/>
      <c r="P797" s="229"/>
      <c r="Q797" s="229"/>
      <c r="R797" s="229"/>
      <c r="S797" s="229"/>
      <c r="T797" s="229"/>
      <c r="U797" s="229"/>
      <c r="V797" s="229"/>
      <c r="W797" s="229"/>
      <c r="X797" s="229"/>
      <c r="Y797" s="229"/>
      <c r="Z797" s="229"/>
    </row>
    <row r="798" spans="1:26" ht="15" customHeight="1">
      <c r="A798" s="229"/>
      <c r="B798" s="229"/>
      <c r="C798" s="229"/>
      <c r="D798" s="229"/>
      <c r="E798" s="229"/>
      <c r="F798" s="229"/>
      <c r="G798" s="229"/>
      <c r="H798" s="229"/>
      <c r="I798" s="229"/>
      <c r="J798" s="229"/>
      <c r="K798" s="229"/>
      <c r="L798" s="229"/>
      <c r="M798" s="229"/>
      <c r="N798" s="229"/>
      <c r="O798" s="229"/>
      <c r="P798" s="229"/>
      <c r="Q798" s="229"/>
      <c r="R798" s="229"/>
      <c r="S798" s="229"/>
      <c r="T798" s="229"/>
      <c r="U798" s="229"/>
      <c r="V798" s="229"/>
      <c r="W798" s="229"/>
      <c r="X798" s="229"/>
      <c r="Y798" s="229"/>
      <c r="Z798" s="229"/>
    </row>
    <row r="799" spans="1:26" ht="15" customHeight="1">
      <c r="A799" s="229"/>
      <c r="B799" s="229"/>
      <c r="C799" s="229"/>
      <c r="D799" s="229"/>
      <c r="E799" s="229"/>
      <c r="F799" s="229"/>
      <c r="G799" s="229"/>
      <c r="H799" s="229"/>
      <c r="I799" s="229"/>
      <c r="J799" s="229"/>
      <c r="K799" s="229"/>
      <c r="L799" s="229"/>
      <c r="M799" s="229"/>
      <c r="N799" s="229"/>
      <c r="O799" s="229"/>
      <c r="P799" s="229"/>
      <c r="Q799" s="229"/>
      <c r="R799" s="229"/>
      <c r="S799" s="229"/>
      <c r="T799" s="229"/>
      <c r="U799" s="229"/>
      <c r="V799" s="229"/>
      <c r="W799" s="229"/>
      <c r="X799" s="229"/>
      <c r="Y799" s="229"/>
      <c r="Z799" s="229"/>
    </row>
    <row r="800" spans="1:26" ht="15" customHeight="1">
      <c r="A800" s="229"/>
      <c r="B800" s="229"/>
      <c r="C800" s="229"/>
      <c r="D800" s="229"/>
      <c r="E800" s="229"/>
      <c r="F800" s="229"/>
      <c r="G800" s="229"/>
      <c r="H800" s="229"/>
      <c r="I800" s="229"/>
      <c r="J800" s="229"/>
      <c r="K800" s="229"/>
      <c r="L800" s="229"/>
      <c r="M800" s="229"/>
      <c r="N800" s="229"/>
      <c r="O800" s="229"/>
      <c r="P800" s="229"/>
      <c r="Q800" s="229"/>
      <c r="R800" s="229"/>
      <c r="S800" s="229"/>
      <c r="T800" s="229"/>
      <c r="U800" s="229"/>
      <c r="V800" s="229"/>
      <c r="W800" s="229"/>
      <c r="X800" s="229"/>
      <c r="Y800" s="229"/>
      <c r="Z800" s="229"/>
    </row>
    <row r="801" spans="1:26" ht="15" customHeight="1">
      <c r="A801" s="229"/>
      <c r="B801" s="229"/>
      <c r="C801" s="229"/>
      <c r="D801" s="229"/>
      <c r="E801" s="229"/>
      <c r="F801" s="229"/>
      <c r="G801" s="229"/>
      <c r="H801" s="229"/>
      <c r="I801" s="229"/>
      <c r="J801" s="229"/>
      <c r="K801" s="229"/>
      <c r="L801" s="229"/>
      <c r="M801" s="229"/>
      <c r="N801" s="229"/>
      <c r="O801" s="229"/>
      <c r="P801" s="229"/>
      <c r="Q801" s="229"/>
      <c r="R801" s="229"/>
      <c r="S801" s="229"/>
      <c r="T801" s="229"/>
      <c r="U801" s="229"/>
      <c r="V801" s="229"/>
      <c r="W801" s="229"/>
      <c r="X801" s="229"/>
      <c r="Y801" s="229"/>
      <c r="Z801" s="229"/>
    </row>
    <row r="802" spans="1:26" ht="15" customHeight="1">
      <c r="A802" s="229"/>
      <c r="B802" s="229"/>
      <c r="C802" s="229"/>
      <c r="D802" s="229"/>
      <c r="E802" s="229"/>
      <c r="F802" s="229"/>
      <c r="G802" s="229"/>
      <c r="H802" s="229"/>
      <c r="I802" s="229"/>
      <c r="J802" s="229"/>
      <c r="K802" s="229"/>
      <c r="L802" s="229"/>
      <c r="M802" s="229"/>
      <c r="N802" s="229"/>
      <c r="O802" s="229"/>
      <c r="P802" s="229"/>
      <c r="Q802" s="229"/>
      <c r="R802" s="229"/>
      <c r="S802" s="229"/>
      <c r="T802" s="229"/>
      <c r="U802" s="229"/>
      <c r="V802" s="229"/>
      <c r="W802" s="229"/>
      <c r="X802" s="229"/>
      <c r="Y802" s="229"/>
      <c r="Z802" s="229"/>
    </row>
    <row r="803" spans="1:26" ht="15" customHeight="1">
      <c r="A803" s="229"/>
      <c r="B803" s="229"/>
      <c r="C803" s="229"/>
      <c r="D803" s="229"/>
      <c r="E803" s="229"/>
      <c r="F803" s="229"/>
      <c r="G803" s="229"/>
      <c r="H803" s="229"/>
      <c r="I803" s="229"/>
      <c r="J803" s="229"/>
      <c r="K803" s="229"/>
      <c r="L803" s="229"/>
      <c r="M803" s="229"/>
      <c r="N803" s="229"/>
      <c r="O803" s="229"/>
      <c r="P803" s="229"/>
      <c r="Q803" s="229"/>
      <c r="R803" s="229"/>
      <c r="S803" s="229"/>
      <c r="T803" s="229"/>
      <c r="U803" s="229"/>
      <c r="V803" s="229"/>
      <c r="W803" s="229"/>
      <c r="X803" s="229"/>
      <c r="Y803" s="229"/>
      <c r="Z803" s="229"/>
    </row>
    <row r="804" spans="1:26" ht="15" customHeight="1">
      <c r="A804" s="229"/>
      <c r="B804" s="229"/>
      <c r="C804" s="229"/>
      <c r="D804" s="229"/>
      <c r="E804" s="229"/>
      <c r="F804" s="229"/>
      <c r="G804" s="229"/>
      <c r="H804" s="229"/>
      <c r="I804" s="229"/>
      <c r="J804" s="229"/>
      <c r="K804" s="229"/>
      <c r="L804" s="229"/>
      <c r="M804" s="229"/>
      <c r="N804" s="229"/>
      <c r="O804" s="229"/>
      <c r="P804" s="229"/>
      <c r="Q804" s="229"/>
      <c r="R804" s="229"/>
      <c r="S804" s="229"/>
      <c r="T804" s="229"/>
      <c r="U804" s="229"/>
      <c r="V804" s="229"/>
      <c r="W804" s="229"/>
      <c r="X804" s="229"/>
      <c r="Y804" s="229"/>
      <c r="Z804" s="229"/>
    </row>
    <row r="805" spans="1:26" ht="15" customHeight="1">
      <c r="A805" s="229"/>
      <c r="B805" s="229"/>
      <c r="C805" s="229"/>
      <c r="D805" s="229"/>
      <c r="E805" s="229"/>
      <c r="F805" s="229"/>
      <c r="G805" s="229"/>
      <c r="H805" s="229"/>
      <c r="I805" s="229"/>
      <c r="J805" s="229"/>
      <c r="K805" s="229"/>
      <c r="L805" s="229"/>
      <c r="M805" s="229"/>
      <c r="N805" s="229"/>
      <c r="O805" s="229"/>
      <c r="P805" s="229"/>
      <c r="Q805" s="229"/>
      <c r="R805" s="229"/>
      <c r="S805" s="229"/>
      <c r="T805" s="229"/>
      <c r="U805" s="229"/>
      <c r="V805" s="229"/>
      <c r="W805" s="229"/>
      <c r="X805" s="229"/>
      <c r="Y805" s="229"/>
      <c r="Z805" s="229"/>
    </row>
    <row r="806" spans="1:26" ht="15" customHeight="1">
      <c r="A806" s="229"/>
      <c r="B806" s="229"/>
      <c r="C806" s="229"/>
      <c r="D806" s="229"/>
      <c r="E806" s="229"/>
      <c r="F806" s="229"/>
      <c r="G806" s="229"/>
      <c r="H806" s="229"/>
      <c r="I806" s="229"/>
      <c r="J806" s="229"/>
      <c r="K806" s="229"/>
      <c r="L806" s="229"/>
      <c r="M806" s="229"/>
      <c r="N806" s="229"/>
      <c r="O806" s="229"/>
      <c r="P806" s="229"/>
      <c r="Q806" s="229"/>
      <c r="R806" s="229"/>
      <c r="S806" s="229"/>
      <c r="T806" s="229"/>
      <c r="U806" s="229"/>
      <c r="V806" s="229"/>
      <c r="W806" s="229"/>
      <c r="X806" s="229"/>
      <c r="Y806" s="229"/>
      <c r="Z806" s="229"/>
    </row>
    <row r="807" spans="1:26" ht="15" customHeight="1">
      <c r="A807" s="229"/>
      <c r="B807" s="229"/>
      <c r="C807" s="229"/>
      <c r="D807" s="229"/>
      <c r="E807" s="229"/>
      <c r="F807" s="229"/>
      <c r="G807" s="229"/>
      <c r="H807" s="229"/>
      <c r="I807" s="229"/>
      <c r="J807" s="229"/>
      <c r="K807" s="229"/>
      <c r="L807" s="229"/>
      <c r="M807" s="229"/>
      <c r="N807" s="229"/>
      <c r="O807" s="229"/>
      <c r="P807" s="229"/>
      <c r="Q807" s="229"/>
      <c r="R807" s="229"/>
      <c r="S807" s="229"/>
      <c r="T807" s="229"/>
      <c r="U807" s="229"/>
      <c r="V807" s="229"/>
      <c r="W807" s="229"/>
      <c r="X807" s="229"/>
      <c r="Y807" s="229"/>
      <c r="Z807" s="229"/>
    </row>
    <row r="808" spans="1:26" ht="15" customHeight="1">
      <c r="A808" s="229"/>
      <c r="B808" s="229"/>
      <c r="C808" s="229"/>
      <c r="D808" s="229"/>
      <c r="E808" s="229"/>
      <c r="F808" s="229"/>
      <c r="G808" s="229"/>
      <c r="H808" s="229"/>
      <c r="I808" s="229"/>
      <c r="J808" s="229"/>
      <c r="K808" s="229"/>
      <c r="L808" s="229"/>
      <c r="M808" s="229"/>
      <c r="N808" s="229"/>
      <c r="O808" s="229"/>
      <c r="P808" s="229"/>
      <c r="Q808" s="229"/>
      <c r="R808" s="229"/>
      <c r="S808" s="229"/>
      <c r="T808" s="229"/>
      <c r="U808" s="229"/>
      <c r="V808" s="229"/>
      <c r="W808" s="229"/>
      <c r="X808" s="229"/>
      <c r="Y808" s="229"/>
      <c r="Z808" s="229"/>
    </row>
    <row r="809" spans="1:26" ht="15" customHeight="1">
      <c r="A809" s="229"/>
      <c r="B809" s="229"/>
      <c r="C809" s="229"/>
      <c r="D809" s="229"/>
      <c r="E809" s="229"/>
      <c r="F809" s="229"/>
      <c r="G809" s="229"/>
      <c r="H809" s="229"/>
      <c r="I809" s="229"/>
      <c r="J809" s="229"/>
      <c r="K809" s="229"/>
      <c r="L809" s="229"/>
      <c r="M809" s="229"/>
      <c r="N809" s="229"/>
      <c r="O809" s="229"/>
      <c r="P809" s="229"/>
      <c r="Q809" s="229"/>
      <c r="R809" s="229"/>
      <c r="S809" s="229"/>
      <c r="T809" s="229"/>
      <c r="U809" s="229"/>
      <c r="V809" s="229"/>
      <c r="W809" s="229"/>
      <c r="X809" s="229"/>
      <c r="Y809" s="229"/>
      <c r="Z809" s="229"/>
    </row>
    <row r="810" spans="1:26" ht="15" customHeight="1">
      <c r="A810" s="229"/>
      <c r="B810" s="229"/>
      <c r="C810" s="229"/>
      <c r="D810" s="229"/>
      <c r="E810" s="229"/>
      <c r="F810" s="229"/>
      <c r="G810" s="229"/>
      <c r="H810" s="229"/>
      <c r="I810" s="229"/>
      <c r="J810" s="229"/>
      <c r="K810" s="229"/>
      <c r="L810" s="229"/>
      <c r="M810" s="229"/>
      <c r="N810" s="229"/>
      <c r="O810" s="229"/>
      <c r="P810" s="229"/>
      <c r="Q810" s="229"/>
      <c r="R810" s="229"/>
      <c r="S810" s="229"/>
      <c r="T810" s="229"/>
      <c r="U810" s="229"/>
      <c r="V810" s="229"/>
      <c r="W810" s="229"/>
      <c r="X810" s="229"/>
      <c r="Y810" s="229"/>
      <c r="Z810" s="229"/>
    </row>
    <row r="811" spans="1:26" ht="15" customHeight="1">
      <c r="A811" s="229"/>
      <c r="B811" s="229"/>
      <c r="C811" s="229"/>
      <c r="D811" s="229"/>
      <c r="E811" s="229"/>
      <c r="F811" s="229"/>
      <c r="G811" s="229"/>
      <c r="H811" s="229"/>
      <c r="I811" s="229"/>
      <c r="J811" s="229"/>
      <c r="K811" s="229"/>
      <c r="L811" s="229"/>
      <c r="M811" s="229"/>
      <c r="N811" s="229"/>
      <c r="O811" s="229"/>
      <c r="P811" s="229"/>
      <c r="Q811" s="229"/>
      <c r="R811" s="229"/>
      <c r="S811" s="229"/>
      <c r="T811" s="229"/>
      <c r="U811" s="229"/>
      <c r="V811" s="229"/>
      <c r="W811" s="229"/>
      <c r="X811" s="229"/>
      <c r="Y811" s="229"/>
      <c r="Z811" s="229"/>
    </row>
    <row r="812" spans="1:26" ht="15" customHeight="1">
      <c r="A812" s="229"/>
      <c r="B812" s="229"/>
      <c r="C812" s="229"/>
      <c r="D812" s="229"/>
      <c r="E812" s="229"/>
      <c r="F812" s="229"/>
      <c r="G812" s="229"/>
      <c r="H812" s="229"/>
      <c r="I812" s="229"/>
      <c r="J812" s="229"/>
      <c r="K812" s="229"/>
      <c r="L812" s="229"/>
      <c r="M812" s="229"/>
      <c r="N812" s="229"/>
      <c r="O812" s="229"/>
      <c r="P812" s="229"/>
      <c r="Q812" s="229"/>
      <c r="R812" s="229"/>
      <c r="S812" s="229"/>
      <c r="T812" s="229"/>
      <c r="U812" s="229"/>
      <c r="V812" s="229"/>
      <c r="W812" s="229"/>
      <c r="X812" s="229"/>
      <c r="Y812" s="229"/>
      <c r="Z812" s="229"/>
    </row>
    <row r="813" spans="1:26" ht="15" customHeight="1">
      <c r="A813" s="229"/>
      <c r="B813" s="229"/>
      <c r="C813" s="229"/>
      <c r="D813" s="229"/>
      <c r="E813" s="229"/>
      <c r="F813" s="229"/>
      <c r="G813" s="229"/>
      <c r="H813" s="229"/>
      <c r="I813" s="229"/>
      <c r="J813" s="229"/>
      <c r="K813" s="229"/>
      <c r="L813" s="229"/>
      <c r="M813" s="229"/>
      <c r="N813" s="229"/>
      <c r="O813" s="229"/>
      <c r="P813" s="229"/>
      <c r="Q813" s="229"/>
      <c r="R813" s="229"/>
      <c r="S813" s="229"/>
      <c r="T813" s="229"/>
      <c r="U813" s="229"/>
      <c r="V813" s="229"/>
      <c r="W813" s="229"/>
      <c r="X813" s="229"/>
      <c r="Y813" s="229"/>
      <c r="Z813" s="229"/>
    </row>
    <row r="814" spans="1:26" ht="15" customHeight="1">
      <c r="A814" s="229"/>
      <c r="B814" s="229"/>
      <c r="C814" s="229"/>
      <c r="D814" s="229"/>
      <c r="E814" s="229"/>
      <c r="F814" s="229"/>
      <c r="G814" s="229"/>
      <c r="H814" s="229"/>
      <c r="I814" s="229"/>
      <c r="J814" s="229"/>
      <c r="K814" s="229"/>
      <c r="L814" s="229"/>
      <c r="M814" s="229"/>
      <c r="N814" s="229"/>
      <c r="O814" s="229"/>
      <c r="P814" s="229"/>
      <c r="Q814" s="229"/>
      <c r="R814" s="229"/>
      <c r="S814" s="229"/>
      <c r="T814" s="229"/>
      <c r="U814" s="229"/>
      <c r="V814" s="229"/>
      <c r="W814" s="229"/>
      <c r="X814" s="229"/>
      <c r="Y814" s="229"/>
      <c r="Z814" s="229"/>
    </row>
    <row r="815" spans="1:26" ht="15" customHeight="1">
      <c r="A815" s="229"/>
      <c r="B815" s="229"/>
      <c r="C815" s="229"/>
      <c r="D815" s="229"/>
      <c r="E815" s="229"/>
      <c r="F815" s="229"/>
      <c r="G815" s="229"/>
      <c r="H815" s="229"/>
      <c r="I815" s="229"/>
      <c r="J815" s="229"/>
      <c r="K815" s="229"/>
      <c r="L815" s="229"/>
      <c r="M815" s="229"/>
      <c r="N815" s="229"/>
      <c r="O815" s="229"/>
      <c r="P815" s="229"/>
      <c r="Q815" s="229"/>
      <c r="R815" s="229"/>
      <c r="S815" s="229"/>
      <c r="T815" s="229"/>
      <c r="U815" s="229"/>
      <c r="V815" s="229"/>
      <c r="W815" s="229"/>
      <c r="X815" s="229"/>
      <c r="Y815" s="229"/>
      <c r="Z815" s="229"/>
    </row>
    <row r="816" spans="1:26" ht="15" customHeight="1">
      <c r="A816" s="229"/>
      <c r="B816" s="229"/>
      <c r="C816" s="229"/>
      <c r="D816" s="229"/>
      <c r="E816" s="229"/>
      <c r="F816" s="229"/>
      <c r="G816" s="229"/>
      <c r="H816" s="229"/>
      <c r="I816" s="229"/>
      <c r="J816" s="229"/>
      <c r="K816" s="229"/>
      <c r="L816" s="229"/>
      <c r="M816" s="229"/>
      <c r="N816" s="229"/>
      <c r="O816" s="229"/>
      <c r="P816" s="229"/>
      <c r="Q816" s="229"/>
      <c r="R816" s="229"/>
      <c r="S816" s="229"/>
      <c r="T816" s="229"/>
      <c r="U816" s="229"/>
      <c r="V816" s="229"/>
      <c r="W816" s="229"/>
      <c r="X816" s="229"/>
      <c r="Y816" s="229"/>
      <c r="Z816" s="229"/>
    </row>
    <row r="817" spans="1:26" ht="15" customHeight="1">
      <c r="A817" s="229"/>
      <c r="B817" s="229"/>
      <c r="C817" s="229"/>
      <c r="D817" s="229"/>
      <c r="E817" s="229"/>
      <c r="F817" s="229"/>
      <c r="G817" s="229"/>
      <c r="H817" s="229"/>
      <c r="I817" s="229"/>
      <c r="J817" s="229"/>
      <c r="K817" s="229"/>
      <c r="L817" s="229"/>
      <c r="M817" s="229"/>
      <c r="N817" s="229"/>
      <c r="O817" s="229"/>
      <c r="P817" s="229"/>
      <c r="Q817" s="229"/>
      <c r="R817" s="229"/>
      <c r="S817" s="229"/>
      <c r="T817" s="229"/>
      <c r="U817" s="229"/>
      <c r="V817" s="229"/>
      <c r="W817" s="229"/>
      <c r="X817" s="229"/>
      <c r="Y817" s="229"/>
      <c r="Z817" s="229"/>
    </row>
    <row r="818" spans="1:26" ht="15" customHeight="1">
      <c r="A818" s="229"/>
      <c r="B818" s="229"/>
      <c r="C818" s="229"/>
      <c r="D818" s="229"/>
      <c r="E818" s="229"/>
      <c r="F818" s="229"/>
      <c r="G818" s="229"/>
      <c r="H818" s="229"/>
      <c r="I818" s="229"/>
      <c r="J818" s="229"/>
      <c r="K818" s="229"/>
      <c r="L818" s="229"/>
      <c r="M818" s="229"/>
      <c r="N818" s="229"/>
      <c r="O818" s="229"/>
      <c r="P818" s="229"/>
      <c r="Q818" s="229"/>
      <c r="R818" s="229"/>
      <c r="S818" s="229"/>
      <c r="T818" s="229"/>
      <c r="U818" s="229"/>
      <c r="V818" s="229"/>
      <c r="W818" s="229"/>
      <c r="X818" s="229"/>
      <c r="Y818" s="229"/>
      <c r="Z818" s="229"/>
    </row>
    <row r="819" spans="1:26" ht="15" customHeight="1">
      <c r="A819" s="229"/>
      <c r="B819" s="229"/>
      <c r="C819" s="229"/>
      <c r="D819" s="229"/>
      <c r="E819" s="229"/>
      <c r="F819" s="229"/>
      <c r="G819" s="229"/>
      <c r="H819" s="229"/>
      <c r="I819" s="229"/>
      <c r="J819" s="229"/>
      <c r="K819" s="229"/>
      <c r="L819" s="229"/>
      <c r="M819" s="229"/>
      <c r="N819" s="229"/>
      <c r="O819" s="229"/>
      <c r="P819" s="229"/>
      <c r="Q819" s="229"/>
      <c r="R819" s="229"/>
      <c r="S819" s="229"/>
      <c r="T819" s="229"/>
      <c r="U819" s="229"/>
      <c r="V819" s="229"/>
      <c r="W819" s="229"/>
      <c r="X819" s="229"/>
      <c r="Y819" s="229"/>
      <c r="Z819" s="229"/>
    </row>
    <row r="820" spans="1:26" ht="15" customHeight="1">
      <c r="A820" s="229"/>
      <c r="B820" s="229"/>
      <c r="C820" s="229"/>
      <c r="D820" s="229"/>
      <c r="E820" s="229"/>
      <c r="F820" s="229"/>
      <c r="G820" s="229"/>
      <c r="H820" s="229"/>
      <c r="I820" s="229"/>
      <c r="J820" s="229"/>
      <c r="K820" s="229"/>
      <c r="L820" s="229"/>
      <c r="M820" s="229"/>
      <c r="N820" s="229"/>
      <c r="O820" s="229"/>
      <c r="P820" s="229"/>
      <c r="Q820" s="229"/>
      <c r="R820" s="229"/>
      <c r="S820" s="229"/>
      <c r="T820" s="229"/>
      <c r="U820" s="229"/>
      <c r="V820" s="229"/>
      <c r="W820" s="229"/>
      <c r="X820" s="229"/>
      <c r="Y820" s="229"/>
      <c r="Z820" s="229"/>
    </row>
    <row r="821" spans="1:26" ht="15" customHeight="1">
      <c r="A821" s="229"/>
      <c r="B821" s="229"/>
      <c r="C821" s="229"/>
      <c r="D821" s="229"/>
      <c r="E821" s="229"/>
      <c r="F821" s="229"/>
      <c r="G821" s="229"/>
      <c r="H821" s="229"/>
      <c r="I821" s="229"/>
      <c r="J821" s="229"/>
      <c r="K821" s="229"/>
      <c r="L821" s="229"/>
      <c r="M821" s="229"/>
      <c r="N821" s="229"/>
      <c r="O821" s="229"/>
      <c r="P821" s="229"/>
      <c r="Q821" s="229"/>
      <c r="R821" s="229"/>
      <c r="S821" s="229"/>
      <c r="T821" s="229"/>
      <c r="U821" s="229"/>
      <c r="V821" s="229"/>
      <c r="W821" s="229"/>
      <c r="X821" s="229"/>
      <c r="Y821" s="229"/>
      <c r="Z821" s="229"/>
    </row>
    <row r="822" spans="1:26" ht="15" customHeight="1">
      <c r="A822" s="229"/>
      <c r="B822" s="229"/>
      <c r="C822" s="229"/>
      <c r="D822" s="229"/>
      <c r="E822" s="229"/>
      <c r="F822" s="229"/>
      <c r="G822" s="229"/>
      <c r="H822" s="229"/>
      <c r="I822" s="229"/>
      <c r="J822" s="229"/>
      <c r="K822" s="229"/>
      <c r="L822" s="229"/>
      <c r="M822" s="229"/>
      <c r="N822" s="229"/>
      <c r="O822" s="229"/>
      <c r="P822" s="229"/>
      <c r="Q822" s="229"/>
      <c r="R822" s="229"/>
      <c r="S822" s="229"/>
      <c r="T822" s="229"/>
      <c r="U822" s="229"/>
      <c r="V822" s="229"/>
      <c r="W822" s="229"/>
      <c r="X822" s="229"/>
      <c r="Y822" s="229"/>
      <c r="Z822" s="229"/>
    </row>
    <row r="823" spans="1:26" ht="15" customHeight="1">
      <c r="A823" s="229"/>
      <c r="B823" s="229"/>
      <c r="C823" s="229"/>
      <c r="D823" s="229"/>
      <c r="E823" s="229"/>
      <c r="F823" s="229"/>
      <c r="G823" s="229"/>
      <c r="H823" s="229"/>
      <c r="I823" s="229"/>
      <c r="J823" s="229"/>
      <c r="K823" s="229"/>
      <c r="L823" s="229"/>
      <c r="M823" s="229"/>
      <c r="N823" s="229"/>
      <c r="O823" s="229"/>
      <c r="P823" s="229"/>
      <c r="Q823" s="229"/>
      <c r="R823" s="229"/>
      <c r="S823" s="229"/>
      <c r="T823" s="229"/>
      <c r="U823" s="229"/>
      <c r="V823" s="229"/>
      <c r="W823" s="229"/>
      <c r="X823" s="229"/>
      <c r="Y823" s="229"/>
      <c r="Z823" s="229"/>
    </row>
    <row r="824" spans="1:26" ht="15" customHeight="1">
      <c r="A824" s="229"/>
      <c r="B824" s="229"/>
      <c r="C824" s="229"/>
      <c r="D824" s="229"/>
      <c r="E824" s="229"/>
      <c r="F824" s="229"/>
      <c r="G824" s="229"/>
      <c r="H824" s="229"/>
      <c r="I824" s="229"/>
      <c r="J824" s="229"/>
      <c r="K824" s="229"/>
      <c r="L824" s="229"/>
      <c r="M824" s="229"/>
      <c r="N824" s="229"/>
      <c r="O824" s="229"/>
      <c r="P824" s="229"/>
      <c r="Q824" s="229"/>
      <c r="R824" s="229"/>
      <c r="S824" s="229"/>
      <c r="T824" s="229"/>
      <c r="U824" s="229"/>
      <c r="V824" s="229"/>
      <c r="W824" s="229"/>
      <c r="X824" s="229"/>
      <c r="Y824" s="229"/>
      <c r="Z824" s="229"/>
    </row>
    <row r="825" spans="1:26" ht="15" customHeight="1">
      <c r="A825" s="229"/>
      <c r="B825" s="229"/>
      <c r="C825" s="229"/>
      <c r="D825" s="229"/>
      <c r="E825" s="229"/>
      <c r="F825" s="229"/>
      <c r="G825" s="229"/>
      <c r="H825" s="229"/>
      <c r="I825" s="229"/>
      <c r="J825" s="229"/>
      <c r="K825" s="229"/>
      <c r="L825" s="229"/>
      <c r="M825" s="229"/>
      <c r="N825" s="229"/>
      <c r="O825" s="229"/>
      <c r="P825" s="229"/>
      <c r="Q825" s="229"/>
      <c r="R825" s="229"/>
      <c r="S825" s="229"/>
      <c r="T825" s="229"/>
      <c r="U825" s="229"/>
      <c r="V825" s="229"/>
      <c r="W825" s="229"/>
      <c r="X825" s="229"/>
      <c r="Y825" s="229"/>
      <c r="Z825" s="229"/>
    </row>
    <row r="826" spans="1:26" ht="15" customHeight="1">
      <c r="A826" s="229"/>
      <c r="B826" s="229"/>
      <c r="C826" s="229"/>
      <c r="D826" s="229"/>
      <c r="E826" s="229"/>
      <c r="F826" s="229"/>
      <c r="G826" s="229"/>
      <c r="H826" s="229"/>
      <c r="I826" s="229"/>
      <c r="J826" s="229"/>
      <c r="K826" s="229"/>
      <c r="L826" s="229"/>
      <c r="M826" s="229"/>
      <c r="N826" s="229"/>
      <c r="O826" s="229"/>
      <c r="P826" s="229"/>
      <c r="Q826" s="229"/>
      <c r="R826" s="229"/>
      <c r="S826" s="229"/>
      <c r="T826" s="229"/>
      <c r="U826" s="229"/>
      <c r="V826" s="229"/>
      <c r="W826" s="229"/>
      <c r="X826" s="229"/>
      <c r="Y826" s="229"/>
      <c r="Z826" s="229"/>
    </row>
    <row r="827" spans="1:26" ht="15" customHeight="1">
      <c r="A827" s="229"/>
      <c r="B827" s="229"/>
      <c r="C827" s="229"/>
      <c r="D827" s="229"/>
      <c r="E827" s="229"/>
      <c r="F827" s="229"/>
      <c r="G827" s="229"/>
      <c r="H827" s="229"/>
      <c r="I827" s="229"/>
      <c r="J827" s="229"/>
      <c r="K827" s="229"/>
      <c r="L827" s="229"/>
      <c r="M827" s="229"/>
      <c r="N827" s="229"/>
      <c r="O827" s="229"/>
      <c r="P827" s="229"/>
      <c r="Q827" s="229"/>
      <c r="R827" s="229"/>
      <c r="S827" s="229"/>
      <c r="T827" s="229"/>
      <c r="U827" s="229"/>
      <c r="V827" s="229"/>
      <c r="W827" s="229"/>
      <c r="X827" s="229"/>
      <c r="Y827" s="229"/>
      <c r="Z827" s="229"/>
    </row>
    <row r="828" spans="1:26" ht="15" customHeight="1">
      <c r="A828" s="229"/>
      <c r="B828" s="229"/>
      <c r="C828" s="229"/>
      <c r="D828" s="229"/>
      <c r="E828" s="229"/>
      <c r="F828" s="229"/>
      <c r="G828" s="229"/>
      <c r="H828" s="229"/>
      <c r="I828" s="229"/>
      <c r="J828" s="229"/>
      <c r="K828" s="229"/>
      <c r="L828" s="229"/>
      <c r="M828" s="229"/>
      <c r="N828" s="229"/>
      <c r="O828" s="229"/>
      <c r="P828" s="229"/>
      <c r="Q828" s="229"/>
      <c r="R828" s="229"/>
      <c r="S828" s="229"/>
      <c r="T828" s="229"/>
      <c r="U828" s="229"/>
      <c r="V828" s="229"/>
      <c r="W828" s="229"/>
      <c r="X828" s="229"/>
      <c r="Y828" s="229"/>
      <c r="Z828" s="229"/>
    </row>
    <row r="829" spans="1:26" ht="15" customHeight="1">
      <c r="A829" s="229"/>
      <c r="B829" s="229"/>
      <c r="C829" s="229"/>
      <c r="D829" s="229"/>
      <c r="E829" s="229"/>
      <c r="F829" s="229"/>
      <c r="G829" s="229"/>
      <c r="H829" s="229"/>
      <c r="I829" s="229"/>
      <c r="J829" s="229"/>
      <c r="K829" s="229"/>
      <c r="L829" s="229"/>
      <c r="M829" s="229"/>
      <c r="N829" s="229"/>
      <c r="O829" s="229"/>
      <c r="P829" s="229"/>
      <c r="Q829" s="229"/>
      <c r="R829" s="229"/>
      <c r="S829" s="229"/>
      <c r="T829" s="229"/>
      <c r="U829" s="229"/>
      <c r="V829" s="229"/>
      <c r="W829" s="229"/>
      <c r="X829" s="229"/>
      <c r="Y829" s="229"/>
      <c r="Z829" s="229"/>
    </row>
    <row r="830" spans="1:26" ht="15" customHeight="1">
      <c r="A830" s="229"/>
      <c r="B830" s="229"/>
      <c r="C830" s="229"/>
      <c r="D830" s="229"/>
      <c r="E830" s="229"/>
      <c r="F830" s="229"/>
      <c r="G830" s="229"/>
      <c r="H830" s="229"/>
      <c r="I830" s="229"/>
      <c r="J830" s="229"/>
      <c r="K830" s="229"/>
      <c r="L830" s="229"/>
      <c r="M830" s="229"/>
      <c r="N830" s="229"/>
      <c r="O830" s="229"/>
      <c r="P830" s="229"/>
      <c r="Q830" s="229"/>
      <c r="R830" s="229"/>
      <c r="S830" s="229"/>
      <c r="T830" s="229"/>
      <c r="U830" s="229"/>
      <c r="V830" s="229"/>
      <c r="W830" s="229"/>
      <c r="X830" s="229"/>
      <c r="Y830" s="229"/>
      <c r="Z830" s="229"/>
    </row>
    <row r="831" spans="1:26" ht="15" customHeight="1">
      <c r="A831" s="229"/>
      <c r="B831" s="229"/>
      <c r="C831" s="229"/>
      <c r="D831" s="229"/>
      <c r="E831" s="229"/>
      <c r="F831" s="229"/>
      <c r="G831" s="229"/>
      <c r="H831" s="229"/>
      <c r="I831" s="229"/>
      <c r="J831" s="229"/>
      <c r="K831" s="229"/>
      <c r="L831" s="229"/>
      <c r="M831" s="229"/>
      <c r="N831" s="229"/>
      <c r="O831" s="229"/>
      <c r="P831" s="229"/>
      <c r="Q831" s="229"/>
      <c r="R831" s="229"/>
      <c r="S831" s="229"/>
      <c r="T831" s="229"/>
      <c r="U831" s="229"/>
      <c r="V831" s="229"/>
      <c r="W831" s="229"/>
      <c r="X831" s="229"/>
      <c r="Y831" s="229"/>
      <c r="Z831" s="229"/>
    </row>
    <row r="832" spans="1:26" ht="15" customHeight="1">
      <c r="A832" s="229"/>
      <c r="B832" s="229"/>
      <c r="C832" s="229"/>
      <c r="D832" s="229"/>
      <c r="E832" s="229"/>
      <c r="F832" s="229"/>
      <c r="G832" s="229"/>
      <c r="H832" s="229"/>
      <c r="I832" s="229"/>
      <c r="J832" s="229"/>
      <c r="K832" s="229"/>
      <c r="L832" s="229"/>
      <c r="M832" s="229"/>
      <c r="N832" s="229"/>
      <c r="O832" s="229"/>
      <c r="P832" s="229"/>
      <c r="Q832" s="229"/>
      <c r="R832" s="229"/>
      <c r="S832" s="229"/>
      <c r="T832" s="229"/>
      <c r="U832" s="229"/>
      <c r="V832" s="229"/>
      <c r="W832" s="229"/>
      <c r="X832" s="229"/>
      <c r="Y832" s="229"/>
      <c r="Z832" s="229"/>
    </row>
    <row r="833" spans="1:26" ht="15" customHeight="1">
      <c r="A833" s="229"/>
      <c r="B833" s="229"/>
      <c r="C833" s="229"/>
      <c r="D833" s="229"/>
      <c r="E833" s="229"/>
      <c r="F833" s="229"/>
      <c r="G833" s="229"/>
      <c r="H833" s="229"/>
      <c r="I833" s="229"/>
      <c r="J833" s="229"/>
      <c r="K833" s="229"/>
      <c r="L833" s="229"/>
      <c r="M833" s="229"/>
      <c r="N833" s="229"/>
      <c r="O833" s="229"/>
      <c r="P833" s="229"/>
      <c r="Q833" s="229"/>
      <c r="R833" s="229"/>
      <c r="S833" s="229"/>
      <c r="T833" s="229"/>
      <c r="U833" s="229"/>
      <c r="V833" s="229"/>
      <c r="W833" s="229"/>
      <c r="X833" s="229"/>
      <c r="Y833" s="229"/>
      <c r="Z833" s="229"/>
    </row>
    <row r="834" spans="1:26" ht="15" customHeight="1">
      <c r="A834" s="229"/>
      <c r="B834" s="229"/>
      <c r="C834" s="229"/>
      <c r="D834" s="229"/>
      <c r="E834" s="229"/>
      <c r="F834" s="229"/>
      <c r="G834" s="229"/>
      <c r="H834" s="229"/>
      <c r="I834" s="229"/>
      <c r="J834" s="229"/>
      <c r="K834" s="229"/>
      <c r="L834" s="229"/>
      <c r="M834" s="229"/>
      <c r="N834" s="229"/>
      <c r="O834" s="229"/>
      <c r="P834" s="229"/>
      <c r="Q834" s="229"/>
      <c r="R834" s="229"/>
      <c r="S834" s="229"/>
      <c r="T834" s="229"/>
      <c r="U834" s="229"/>
      <c r="V834" s="229"/>
      <c r="W834" s="229"/>
      <c r="X834" s="229"/>
      <c r="Y834" s="229"/>
      <c r="Z834" s="229"/>
    </row>
    <row r="835" spans="1:26" ht="15" customHeight="1">
      <c r="A835" s="229"/>
      <c r="B835" s="229"/>
      <c r="C835" s="229"/>
      <c r="D835" s="229"/>
      <c r="E835" s="229"/>
      <c r="F835" s="229"/>
      <c r="G835" s="229"/>
      <c r="H835" s="229"/>
      <c r="I835" s="229"/>
      <c r="J835" s="229"/>
      <c r="K835" s="229"/>
      <c r="L835" s="229"/>
      <c r="M835" s="229"/>
      <c r="N835" s="229"/>
      <c r="O835" s="229"/>
      <c r="P835" s="229"/>
      <c r="Q835" s="229"/>
      <c r="R835" s="229"/>
      <c r="S835" s="229"/>
      <c r="T835" s="229"/>
      <c r="U835" s="229"/>
      <c r="V835" s="229"/>
      <c r="W835" s="229"/>
      <c r="X835" s="229"/>
      <c r="Y835" s="229"/>
      <c r="Z835" s="229"/>
    </row>
    <row r="836" spans="1:26" ht="15" customHeight="1">
      <c r="A836" s="229"/>
      <c r="B836" s="229"/>
      <c r="C836" s="229"/>
      <c r="D836" s="229"/>
      <c r="E836" s="229"/>
      <c r="F836" s="229"/>
      <c r="G836" s="229"/>
      <c r="H836" s="229"/>
      <c r="I836" s="229"/>
      <c r="J836" s="229"/>
      <c r="K836" s="229"/>
      <c r="L836" s="229"/>
      <c r="M836" s="229"/>
      <c r="N836" s="229"/>
      <c r="O836" s="229"/>
      <c r="P836" s="229"/>
      <c r="Q836" s="229"/>
      <c r="R836" s="229"/>
      <c r="S836" s="229"/>
      <c r="T836" s="229"/>
      <c r="U836" s="229"/>
      <c r="V836" s="229"/>
      <c r="W836" s="229"/>
      <c r="X836" s="229"/>
      <c r="Y836" s="229"/>
      <c r="Z836" s="229"/>
    </row>
    <row r="837" spans="1:26" ht="15" customHeight="1">
      <c r="A837" s="229"/>
      <c r="B837" s="229"/>
      <c r="C837" s="229"/>
      <c r="D837" s="229"/>
      <c r="E837" s="229"/>
      <c r="F837" s="229"/>
      <c r="G837" s="229"/>
      <c r="H837" s="229"/>
      <c r="I837" s="229"/>
      <c r="J837" s="229"/>
      <c r="K837" s="229"/>
      <c r="L837" s="229"/>
      <c r="M837" s="229"/>
      <c r="N837" s="229"/>
      <c r="O837" s="229"/>
      <c r="P837" s="229"/>
      <c r="Q837" s="229"/>
      <c r="R837" s="229"/>
      <c r="S837" s="229"/>
      <c r="T837" s="229"/>
      <c r="U837" s="229"/>
      <c r="V837" s="229"/>
      <c r="W837" s="229"/>
      <c r="X837" s="229"/>
      <c r="Y837" s="229"/>
      <c r="Z837" s="229"/>
    </row>
    <row r="838" spans="1:26" ht="15" customHeight="1">
      <c r="A838" s="229"/>
      <c r="B838" s="229"/>
      <c r="C838" s="229"/>
      <c r="D838" s="229"/>
      <c r="E838" s="229"/>
      <c r="F838" s="229"/>
      <c r="G838" s="229"/>
      <c r="H838" s="229"/>
      <c r="I838" s="229"/>
      <c r="J838" s="229"/>
      <c r="K838" s="229"/>
      <c r="L838" s="229"/>
      <c r="M838" s="229"/>
      <c r="N838" s="229"/>
      <c r="O838" s="229"/>
      <c r="P838" s="229"/>
      <c r="Q838" s="229"/>
      <c r="R838" s="229"/>
      <c r="S838" s="229"/>
      <c r="T838" s="229"/>
      <c r="U838" s="229"/>
      <c r="V838" s="229"/>
      <c r="W838" s="229"/>
      <c r="X838" s="229"/>
      <c r="Y838" s="229"/>
      <c r="Z838" s="229"/>
    </row>
    <row r="839" spans="1:26" ht="15" customHeight="1">
      <c r="A839" s="229"/>
      <c r="B839" s="229"/>
      <c r="C839" s="229"/>
      <c r="D839" s="229"/>
      <c r="E839" s="229"/>
      <c r="F839" s="229"/>
      <c r="G839" s="229"/>
      <c r="H839" s="229"/>
      <c r="I839" s="229"/>
      <c r="J839" s="229"/>
      <c r="K839" s="229"/>
      <c r="L839" s="229"/>
      <c r="M839" s="229"/>
      <c r="N839" s="229"/>
      <c r="O839" s="229"/>
      <c r="P839" s="229"/>
      <c r="Q839" s="229"/>
      <c r="R839" s="229"/>
      <c r="S839" s="229"/>
      <c r="T839" s="229"/>
      <c r="U839" s="229"/>
      <c r="V839" s="229"/>
      <c r="W839" s="229"/>
      <c r="X839" s="229"/>
      <c r="Y839" s="229"/>
      <c r="Z839" s="229"/>
    </row>
    <row r="840" spans="1:26" ht="15" customHeight="1">
      <c r="A840" s="229"/>
      <c r="B840" s="229"/>
      <c r="C840" s="229"/>
      <c r="D840" s="229"/>
      <c r="E840" s="229"/>
      <c r="F840" s="229"/>
      <c r="G840" s="229"/>
      <c r="H840" s="229"/>
      <c r="I840" s="229"/>
      <c r="J840" s="229"/>
      <c r="K840" s="229"/>
      <c r="L840" s="229"/>
      <c r="M840" s="229"/>
      <c r="N840" s="229"/>
      <c r="O840" s="229"/>
      <c r="P840" s="229"/>
      <c r="Q840" s="229"/>
      <c r="R840" s="229"/>
      <c r="S840" s="229"/>
      <c r="T840" s="229"/>
      <c r="U840" s="229"/>
      <c r="V840" s="229"/>
      <c r="W840" s="229"/>
      <c r="X840" s="229"/>
      <c r="Y840" s="229"/>
      <c r="Z840" s="229"/>
    </row>
    <row r="841" spans="1:26" ht="15" customHeight="1">
      <c r="A841" s="229"/>
      <c r="B841" s="229"/>
      <c r="C841" s="229"/>
      <c r="D841" s="229"/>
      <c r="E841" s="229"/>
      <c r="F841" s="229"/>
      <c r="G841" s="229"/>
      <c r="H841" s="229"/>
      <c r="I841" s="229"/>
      <c r="J841" s="229"/>
      <c r="K841" s="229"/>
      <c r="L841" s="229"/>
      <c r="M841" s="229"/>
      <c r="N841" s="229"/>
      <c r="O841" s="229"/>
      <c r="P841" s="229"/>
      <c r="Q841" s="229"/>
      <c r="R841" s="229"/>
      <c r="S841" s="229"/>
      <c r="T841" s="229"/>
      <c r="U841" s="229"/>
      <c r="V841" s="229"/>
      <c r="W841" s="229"/>
      <c r="X841" s="229"/>
      <c r="Y841" s="229"/>
      <c r="Z841" s="229"/>
    </row>
    <row r="842" spans="1:26" ht="15" customHeight="1">
      <c r="A842" s="229"/>
      <c r="B842" s="229"/>
      <c r="C842" s="229"/>
      <c r="D842" s="229"/>
      <c r="E842" s="229"/>
      <c r="F842" s="229"/>
      <c r="G842" s="229"/>
      <c r="H842" s="229"/>
      <c r="I842" s="229"/>
      <c r="J842" s="229"/>
      <c r="K842" s="229"/>
      <c r="L842" s="229"/>
      <c r="M842" s="229"/>
      <c r="N842" s="229"/>
      <c r="O842" s="229"/>
      <c r="P842" s="229"/>
      <c r="Q842" s="229"/>
      <c r="R842" s="229"/>
      <c r="S842" s="229"/>
      <c r="T842" s="229"/>
      <c r="U842" s="229"/>
      <c r="V842" s="229"/>
      <c r="W842" s="229"/>
      <c r="X842" s="229"/>
      <c r="Y842" s="229"/>
      <c r="Z842" s="229"/>
    </row>
    <row r="843" spans="1:26" ht="15" customHeight="1">
      <c r="A843" s="229"/>
      <c r="B843" s="229"/>
      <c r="C843" s="229"/>
      <c r="D843" s="229"/>
      <c r="E843" s="229"/>
      <c r="F843" s="229"/>
      <c r="G843" s="229"/>
      <c r="H843" s="229"/>
      <c r="I843" s="229"/>
      <c r="J843" s="229"/>
      <c r="K843" s="229"/>
      <c r="L843" s="229"/>
      <c r="M843" s="229"/>
      <c r="N843" s="229"/>
      <c r="O843" s="229"/>
      <c r="P843" s="229"/>
      <c r="Q843" s="229"/>
      <c r="R843" s="229"/>
      <c r="S843" s="229"/>
      <c r="T843" s="229"/>
      <c r="U843" s="229"/>
      <c r="V843" s="229"/>
      <c r="W843" s="229"/>
      <c r="X843" s="229"/>
      <c r="Y843" s="229"/>
      <c r="Z843" s="229"/>
    </row>
    <row r="844" spans="1:26" ht="15" customHeight="1">
      <c r="A844" s="229"/>
      <c r="B844" s="229"/>
      <c r="C844" s="229"/>
      <c r="D844" s="229"/>
      <c r="E844" s="229"/>
      <c r="F844" s="229"/>
      <c r="G844" s="229"/>
      <c r="H844" s="229"/>
      <c r="I844" s="229"/>
      <c r="J844" s="229"/>
      <c r="K844" s="229"/>
      <c r="L844" s="229"/>
      <c r="M844" s="229"/>
      <c r="N844" s="229"/>
      <c r="O844" s="229"/>
      <c r="P844" s="229"/>
      <c r="Q844" s="229"/>
      <c r="R844" s="229"/>
      <c r="S844" s="229"/>
      <c r="T844" s="229"/>
      <c r="U844" s="229"/>
      <c r="V844" s="229"/>
      <c r="W844" s="229"/>
      <c r="X844" s="229"/>
      <c r="Y844" s="229"/>
      <c r="Z844" s="229"/>
    </row>
    <row r="845" spans="1:26" ht="15" customHeight="1">
      <c r="A845" s="229"/>
      <c r="B845" s="229"/>
      <c r="C845" s="229"/>
      <c r="D845" s="229"/>
      <c r="E845" s="229"/>
      <c r="F845" s="229"/>
      <c r="G845" s="229"/>
      <c r="H845" s="229"/>
      <c r="I845" s="229"/>
      <c r="J845" s="229"/>
      <c r="K845" s="229"/>
      <c r="L845" s="229"/>
      <c r="M845" s="229"/>
      <c r="N845" s="229"/>
      <c r="O845" s="229"/>
      <c r="P845" s="229"/>
      <c r="Q845" s="229"/>
      <c r="R845" s="229"/>
      <c r="S845" s="229"/>
      <c r="T845" s="229"/>
      <c r="U845" s="229"/>
      <c r="V845" s="229"/>
      <c r="W845" s="229"/>
      <c r="X845" s="229"/>
      <c r="Y845" s="229"/>
      <c r="Z845" s="229"/>
    </row>
    <row r="846" spans="1:26" ht="15" customHeight="1">
      <c r="A846" s="229"/>
      <c r="B846" s="229"/>
      <c r="C846" s="229"/>
      <c r="D846" s="229"/>
      <c r="E846" s="229"/>
      <c r="F846" s="229"/>
      <c r="G846" s="229"/>
      <c r="H846" s="229"/>
      <c r="I846" s="229"/>
      <c r="J846" s="229"/>
      <c r="K846" s="229"/>
      <c r="L846" s="229"/>
      <c r="M846" s="229"/>
      <c r="N846" s="229"/>
      <c r="O846" s="229"/>
      <c r="P846" s="229"/>
      <c r="Q846" s="229"/>
      <c r="R846" s="229"/>
      <c r="S846" s="229"/>
      <c r="T846" s="229"/>
      <c r="U846" s="229"/>
      <c r="V846" s="229"/>
      <c r="W846" s="229"/>
      <c r="X846" s="229"/>
      <c r="Y846" s="229"/>
      <c r="Z846" s="229"/>
    </row>
    <row r="847" spans="1:26" ht="15" customHeight="1">
      <c r="A847" s="229"/>
      <c r="B847" s="229"/>
      <c r="C847" s="229"/>
      <c r="D847" s="229"/>
      <c r="E847" s="229"/>
      <c r="F847" s="229"/>
      <c r="G847" s="229"/>
      <c r="H847" s="229"/>
      <c r="I847" s="229"/>
      <c r="J847" s="229"/>
      <c r="K847" s="229"/>
      <c r="L847" s="229"/>
      <c r="M847" s="229"/>
      <c r="N847" s="229"/>
      <c r="O847" s="229"/>
      <c r="P847" s="229"/>
      <c r="Q847" s="229"/>
      <c r="R847" s="229"/>
      <c r="S847" s="229"/>
      <c r="T847" s="229"/>
      <c r="U847" s="229"/>
      <c r="V847" s="229"/>
      <c r="W847" s="229"/>
      <c r="X847" s="229"/>
      <c r="Y847" s="229"/>
      <c r="Z847" s="229"/>
    </row>
    <row r="848" spans="1:26" ht="15" customHeight="1">
      <c r="A848" s="229"/>
      <c r="B848" s="229"/>
      <c r="C848" s="229"/>
      <c r="D848" s="229"/>
      <c r="E848" s="229"/>
      <c r="F848" s="229"/>
      <c r="G848" s="229"/>
      <c r="H848" s="229"/>
      <c r="I848" s="229"/>
      <c r="J848" s="229"/>
      <c r="K848" s="229"/>
      <c r="L848" s="229"/>
      <c r="M848" s="229"/>
      <c r="N848" s="229"/>
      <c r="O848" s="229"/>
      <c r="P848" s="229"/>
      <c r="Q848" s="229"/>
      <c r="R848" s="229"/>
      <c r="S848" s="229"/>
      <c r="T848" s="229"/>
      <c r="U848" s="229"/>
      <c r="V848" s="229"/>
      <c r="W848" s="229"/>
      <c r="X848" s="229"/>
      <c r="Y848" s="229"/>
      <c r="Z848" s="229"/>
    </row>
    <row r="849" spans="1:26" ht="15" customHeight="1">
      <c r="A849" s="229"/>
      <c r="B849" s="229"/>
      <c r="C849" s="229"/>
      <c r="D849" s="229"/>
      <c r="E849" s="229"/>
      <c r="F849" s="229"/>
      <c r="G849" s="229"/>
      <c r="H849" s="229"/>
      <c r="I849" s="229"/>
      <c r="J849" s="229"/>
      <c r="K849" s="229"/>
      <c r="L849" s="229"/>
      <c r="M849" s="229"/>
      <c r="N849" s="229"/>
      <c r="O849" s="229"/>
      <c r="P849" s="229"/>
      <c r="Q849" s="229"/>
      <c r="R849" s="229"/>
      <c r="S849" s="229"/>
      <c r="T849" s="229"/>
      <c r="U849" s="229"/>
      <c r="V849" s="229"/>
      <c r="W849" s="229"/>
      <c r="X849" s="229"/>
      <c r="Y849" s="229"/>
      <c r="Z849" s="229"/>
    </row>
    <row r="850" spans="1:26" ht="15" customHeight="1">
      <c r="A850" s="229"/>
      <c r="B850" s="229"/>
      <c r="C850" s="229"/>
      <c r="D850" s="229"/>
      <c r="E850" s="229"/>
      <c r="F850" s="229"/>
      <c r="G850" s="229"/>
      <c r="H850" s="229"/>
      <c r="I850" s="229"/>
      <c r="J850" s="229"/>
      <c r="K850" s="229"/>
      <c r="L850" s="229"/>
      <c r="M850" s="229"/>
      <c r="N850" s="229"/>
      <c r="O850" s="229"/>
      <c r="P850" s="229"/>
      <c r="Q850" s="229"/>
      <c r="R850" s="229"/>
      <c r="S850" s="229"/>
      <c r="T850" s="229"/>
      <c r="U850" s="229"/>
      <c r="V850" s="229"/>
      <c r="W850" s="229"/>
      <c r="X850" s="229"/>
      <c r="Y850" s="229"/>
      <c r="Z850" s="229"/>
    </row>
    <row r="851" spans="1:26" ht="15" customHeight="1">
      <c r="A851" s="229"/>
      <c r="B851" s="229"/>
      <c r="C851" s="229"/>
      <c r="D851" s="229"/>
      <c r="E851" s="229"/>
      <c r="F851" s="229"/>
      <c r="G851" s="229"/>
      <c r="H851" s="229"/>
      <c r="I851" s="229"/>
      <c r="J851" s="229"/>
      <c r="K851" s="229"/>
      <c r="L851" s="229"/>
      <c r="M851" s="229"/>
      <c r="N851" s="229"/>
      <c r="O851" s="229"/>
      <c r="P851" s="229"/>
      <c r="Q851" s="229"/>
      <c r="R851" s="229"/>
      <c r="S851" s="229"/>
      <c r="T851" s="229"/>
      <c r="U851" s="229"/>
      <c r="V851" s="229"/>
      <c r="W851" s="229"/>
      <c r="X851" s="229"/>
      <c r="Y851" s="229"/>
      <c r="Z851" s="229"/>
    </row>
    <row r="852" spans="1:26" ht="15" customHeight="1">
      <c r="A852" s="229"/>
      <c r="B852" s="229"/>
      <c r="C852" s="229"/>
      <c r="D852" s="229"/>
      <c r="E852" s="229"/>
      <c r="F852" s="229"/>
      <c r="G852" s="229"/>
      <c r="H852" s="229"/>
      <c r="I852" s="229"/>
      <c r="J852" s="229"/>
      <c r="K852" s="229"/>
      <c r="L852" s="229"/>
      <c r="M852" s="229"/>
      <c r="N852" s="229"/>
      <c r="O852" s="229"/>
      <c r="P852" s="229"/>
      <c r="Q852" s="229"/>
      <c r="R852" s="229"/>
      <c r="S852" s="229"/>
      <c r="T852" s="229"/>
      <c r="U852" s="229"/>
      <c r="V852" s="229"/>
      <c r="W852" s="229"/>
      <c r="X852" s="229"/>
      <c r="Y852" s="229"/>
      <c r="Z852" s="229"/>
    </row>
    <row r="853" spans="1:26" ht="15" customHeight="1">
      <c r="A853" s="229"/>
      <c r="B853" s="229"/>
      <c r="C853" s="229"/>
      <c r="D853" s="229"/>
      <c r="E853" s="229"/>
      <c r="F853" s="229"/>
      <c r="G853" s="229"/>
      <c r="H853" s="229"/>
      <c r="I853" s="229"/>
      <c r="J853" s="229"/>
      <c r="K853" s="229"/>
      <c r="L853" s="229"/>
      <c r="M853" s="229"/>
      <c r="N853" s="229"/>
      <c r="O853" s="229"/>
      <c r="P853" s="229"/>
      <c r="Q853" s="229"/>
      <c r="R853" s="229"/>
      <c r="S853" s="229"/>
      <c r="T853" s="229"/>
      <c r="U853" s="229"/>
      <c r="V853" s="229"/>
      <c r="W853" s="229"/>
      <c r="X853" s="229"/>
      <c r="Y853" s="229"/>
      <c r="Z853" s="229"/>
    </row>
    <row r="854" spans="1:26" ht="15" customHeight="1">
      <c r="A854" s="229"/>
      <c r="B854" s="229"/>
      <c r="C854" s="229"/>
      <c r="D854" s="229"/>
      <c r="E854" s="229"/>
      <c r="F854" s="229"/>
      <c r="G854" s="229"/>
      <c r="H854" s="229"/>
      <c r="I854" s="229"/>
      <c r="J854" s="229"/>
      <c r="K854" s="229"/>
      <c r="L854" s="229"/>
      <c r="M854" s="229"/>
      <c r="N854" s="229"/>
      <c r="O854" s="229"/>
      <c r="P854" s="229"/>
      <c r="Q854" s="229"/>
      <c r="R854" s="229"/>
      <c r="S854" s="229"/>
      <c r="T854" s="229"/>
      <c r="U854" s="229"/>
      <c r="V854" s="229"/>
      <c r="W854" s="229"/>
      <c r="X854" s="229"/>
      <c r="Y854" s="229"/>
      <c r="Z854" s="229"/>
    </row>
    <row r="855" spans="1:26" ht="15" customHeight="1">
      <c r="A855" s="229"/>
      <c r="B855" s="229"/>
      <c r="C855" s="229"/>
      <c r="D855" s="229"/>
      <c r="E855" s="229"/>
      <c r="F855" s="229"/>
      <c r="G855" s="229"/>
      <c r="H855" s="229"/>
      <c r="I855" s="229"/>
      <c r="J855" s="229"/>
      <c r="K855" s="229"/>
      <c r="L855" s="229"/>
      <c r="M855" s="229"/>
      <c r="N855" s="229"/>
      <c r="O855" s="229"/>
      <c r="P855" s="229"/>
      <c r="Q855" s="229"/>
      <c r="R855" s="229"/>
      <c r="S855" s="229"/>
      <c r="T855" s="229"/>
      <c r="U855" s="229"/>
      <c r="V855" s="229"/>
      <c r="W855" s="229"/>
      <c r="X855" s="229"/>
      <c r="Y855" s="229"/>
      <c r="Z855" s="229"/>
    </row>
    <row r="856" spans="1:26" ht="15" customHeight="1">
      <c r="A856" s="229"/>
      <c r="B856" s="229"/>
      <c r="C856" s="229"/>
      <c r="D856" s="229"/>
      <c r="E856" s="229"/>
      <c r="F856" s="229"/>
      <c r="G856" s="229"/>
      <c r="H856" s="229"/>
      <c r="I856" s="229"/>
      <c r="J856" s="229"/>
      <c r="K856" s="229"/>
      <c r="L856" s="229"/>
      <c r="M856" s="229"/>
      <c r="N856" s="229"/>
      <c r="O856" s="229"/>
      <c r="P856" s="229"/>
      <c r="Q856" s="229"/>
      <c r="R856" s="229"/>
      <c r="S856" s="229"/>
      <c r="T856" s="229"/>
      <c r="U856" s="229"/>
      <c r="V856" s="229"/>
      <c r="W856" s="229"/>
      <c r="X856" s="229"/>
      <c r="Y856" s="229"/>
      <c r="Z856" s="229"/>
    </row>
    <row r="857" spans="1:26" ht="15" customHeight="1">
      <c r="A857" s="229"/>
      <c r="B857" s="229"/>
      <c r="C857" s="229"/>
      <c r="D857" s="229"/>
      <c r="E857" s="229"/>
      <c r="F857" s="229"/>
      <c r="G857" s="229"/>
      <c r="H857" s="229"/>
      <c r="I857" s="229"/>
      <c r="J857" s="229"/>
      <c r="K857" s="229"/>
      <c r="L857" s="229"/>
      <c r="M857" s="229"/>
      <c r="N857" s="229"/>
      <c r="O857" s="229"/>
      <c r="P857" s="229"/>
      <c r="Q857" s="229"/>
      <c r="R857" s="229"/>
      <c r="S857" s="229"/>
      <c r="T857" s="229"/>
      <c r="U857" s="229"/>
      <c r="V857" s="229"/>
      <c r="W857" s="229"/>
      <c r="X857" s="229"/>
      <c r="Y857" s="229"/>
      <c r="Z857" s="229"/>
    </row>
    <row r="858" spans="1:26" ht="15" customHeight="1">
      <c r="A858" s="229"/>
      <c r="B858" s="229"/>
      <c r="C858" s="229"/>
      <c r="D858" s="229"/>
      <c r="E858" s="229"/>
      <c r="F858" s="229"/>
      <c r="G858" s="229"/>
      <c r="H858" s="229"/>
      <c r="I858" s="229"/>
      <c r="J858" s="229"/>
      <c r="K858" s="229"/>
      <c r="L858" s="229"/>
      <c r="M858" s="229"/>
      <c r="N858" s="229"/>
      <c r="O858" s="229"/>
      <c r="P858" s="229"/>
      <c r="Q858" s="229"/>
      <c r="R858" s="229"/>
      <c r="S858" s="229"/>
      <c r="T858" s="229"/>
      <c r="U858" s="229"/>
      <c r="V858" s="229"/>
      <c r="W858" s="229"/>
      <c r="X858" s="229"/>
      <c r="Y858" s="229"/>
      <c r="Z858" s="229"/>
    </row>
    <row r="859" spans="1:26" ht="15" customHeight="1">
      <c r="A859" s="229"/>
      <c r="B859" s="229"/>
      <c r="C859" s="229"/>
      <c r="D859" s="229"/>
      <c r="E859" s="229"/>
      <c r="F859" s="229"/>
      <c r="G859" s="229"/>
      <c r="H859" s="229"/>
      <c r="I859" s="229"/>
      <c r="J859" s="229"/>
      <c r="K859" s="229"/>
      <c r="L859" s="229"/>
      <c r="M859" s="229"/>
      <c r="N859" s="229"/>
      <c r="O859" s="229"/>
      <c r="P859" s="229"/>
      <c r="Q859" s="229"/>
      <c r="R859" s="229"/>
      <c r="S859" s="229"/>
      <c r="T859" s="229"/>
      <c r="U859" s="229"/>
      <c r="V859" s="229"/>
      <c r="W859" s="229"/>
      <c r="X859" s="229"/>
      <c r="Y859" s="229"/>
      <c r="Z859" s="229"/>
    </row>
    <row r="860" spans="1:26" ht="15" customHeight="1">
      <c r="A860" s="229"/>
      <c r="B860" s="229"/>
      <c r="C860" s="229"/>
      <c r="D860" s="229"/>
      <c r="E860" s="229"/>
      <c r="F860" s="229"/>
      <c r="G860" s="229"/>
      <c r="H860" s="229"/>
      <c r="I860" s="229"/>
      <c r="J860" s="229"/>
      <c r="K860" s="229"/>
      <c r="L860" s="229"/>
      <c r="M860" s="229"/>
      <c r="N860" s="229"/>
      <c r="O860" s="229"/>
      <c r="P860" s="229"/>
      <c r="Q860" s="229"/>
      <c r="R860" s="229"/>
      <c r="S860" s="229"/>
      <c r="T860" s="229"/>
      <c r="U860" s="229"/>
      <c r="V860" s="229"/>
      <c r="W860" s="229"/>
      <c r="X860" s="229"/>
      <c r="Y860" s="229"/>
      <c r="Z860" s="229"/>
    </row>
    <row r="861" spans="1:26" ht="15" customHeight="1">
      <c r="A861" s="229"/>
      <c r="B861" s="229"/>
      <c r="C861" s="229"/>
      <c r="D861" s="229"/>
      <c r="E861" s="229"/>
      <c r="F861" s="229"/>
      <c r="G861" s="229"/>
      <c r="H861" s="229"/>
      <c r="I861" s="229"/>
      <c r="J861" s="229"/>
      <c r="K861" s="229"/>
      <c r="L861" s="229"/>
      <c r="M861" s="229"/>
      <c r="N861" s="229"/>
      <c r="O861" s="229"/>
      <c r="P861" s="229"/>
      <c r="Q861" s="229"/>
      <c r="R861" s="229"/>
      <c r="S861" s="229"/>
      <c r="T861" s="229"/>
      <c r="U861" s="229"/>
      <c r="V861" s="229"/>
      <c r="W861" s="229"/>
      <c r="X861" s="229"/>
      <c r="Y861" s="229"/>
      <c r="Z861" s="229"/>
    </row>
    <row r="862" spans="1:26" ht="15" customHeight="1">
      <c r="A862" s="229"/>
      <c r="B862" s="229"/>
      <c r="C862" s="229"/>
      <c r="D862" s="229"/>
      <c r="E862" s="229"/>
      <c r="F862" s="229"/>
      <c r="G862" s="229"/>
      <c r="H862" s="229"/>
      <c r="I862" s="229"/>
      <c r="J862" s="229"/>
      <c r="K862" s="229"/>
      <c r="L862" s="229"/>
      <c r="M862" s="229"/>
      <c r="N862" s="229"/>
      <c r="O862" s="229"/>
      <c r="P862" s="229"/>
      <c r="Q862" s="229"/>
      <c r="R862" s="229"/>
      <c r="S862" s="229"/>
      <c r="T862" s="229"/>
      <c r="U862" s="229"/>
      <c r="V862" s="229"/>
      <c r="W862" s="229"/>
      <c r="X862" s="229"/>
      <c r="Y862" s="229"/>
      <c r="Z862" s="229"/>
    </row>
    <row r="863" spans="1:26" ht="15" customHeight="1">
      <c r="A863" s="229"/>
      <c r="B863" s="229"/>
      <c r="C863" s="229"/>
      <c r="D863" s="229"/>
      <c r="E863" s="229"/>
      <c r="F863" s="229"/>
      <c r="G863" s="229"/>
      <c r="H863" s="229"/>
      <c r="I863" s="229"/>
      <c r="J863" s="229"/>
      <c r="K863" s="229"/>
      <c r="L863" s="229"/>
      <c r="M863" s="229"/>
      <c r="N863" s="229"/>
      <c r="O863" s="229"/>
      <c r="P863" s="229"/>
      <c r="Q863" s="229"/>
      <c r="R863" s="229"/>
      <c r="S863" s="229"/>
      <c r="T863" s="229"/>
      <c r="U863" s="229"/>
      <c r="V863" s="229"/>
      <c r="W863" s="229"/>
      <c r="X863" s="229"/>
      <c r="Y863" s="229"/>
      <c r="Z863" s="229"/>
    </row>
    <row r="864" spans="1:26" ht="15" customHeight="1">
      <c r="A864" s="229"/>
      <c r="B864" s="229"/>
      <c r="C864" s="229"/>
      <c r="D864" s="229"/>
      <c r="E864" s="229"/>
      <c r="F864" s="229"/>
      <c r="G864" s="229"/>
      <c r="H864" s="229"/>
      <c r="I864" s="229"/>
      <c r="J864" s="229"/>
      <c r="K864" s="229"/>
      <c r="L864" s="229"/>
      <c r="M864" s="229"/>
      <c r="N864" s="229"/>
      <c r="O864" s="229"/>
      <c r="P864" s="229"/>
      <c r="Q864" s="229"/>
      <c r="R864" s="229"/>
      <c r="S864" s="229"/>
      <c r="T864" s="229"/>
      <c r="U864" s="229"/>
      <c r="V864" s="229"/>
      <c r="W864" s="229"/>
      <c r="X864" s="229"/>
      <c r="Y864" s="229"/>
      <c r="Z864" s="229"/>
    </row>
    <row r="865" spans="1:26" ht="15" customHeight="1">
      <c r="A865" s="229"/>
      <c r="B865" s="229"/>
      <c r="C865" s="229"/>
      <c r="D865" s="229"/>
      <c r="E865" s="229"/>
      <c r="F865" s="229"/>
      <c r="G865" s="229"/>
      <c r="H865" s="229"/>
      <c r="I865" s="229"/>
      <c r="J865" s="229"/>
      <c r="K865" s="229"/>
      <c r="L865" s="229"/>
      <c r="M865" s="229"/>
      <c r="N865" s="229"/>
      <c r="O865" s="229"/>
      <c r="P865" s="229"/>
      <c r="Q865" s="229"/>
      <c r="R865" s="229"/>
      <c r="S865" s="229"/>
      <c r="T865" s="229"/>
      <c r="U865" s="229"/>
      <c r="V865" s="229"/>
      <c r="W865" s="229"/>
      <c r="X865" s="229"/>
      <c r="Y865" s="229"/>
      <c r="Z865" s="229"/>
    </row>
    <row r="866" spans="1:26" ht="15" customHeight="1">
      <c r="A866" s="229"/>
      <c r="B866" s="229"/>
      <c r="C866" s="229"/>
      <c r="D866" s="229"/>
      <c r="E866" s="229"/>
      <c r="F866" s="229"/>
      <c r="G866" s="229"/>
      <c r="H866" s="229"/>
      <c r="I866" s="229"/>
      <c r="J866" s="229"/>
      <c r="K866" s="229"/>
      <c r="L866" s="229"/>
      <c r="M866" s="229"/>
      <c r="N866" s="229"/>
      <c r="O866" s="229"/>
      <c r="P866" s="229"/>
      <c r="Q866" s="229"/>
      <c r="R866" s="229"/>
      <c r="S866" s="229"/>
      <c r="T866" s="229"/>
      <c r="U866" s="229"/>
      <c r="V866" s="229"/>
      <c r="W866" s="229"/>
      <c r="X866" s="229"/>
      <c r="Y866" s="229"/>
      <c r="Z866" s="229"/>
    </row>
    <row r="867" spans="1:26" ht="15" customHeight="1">
      <c r="A867" s="229"/>
      <c r="B867" s="229"/>
      <c r="C867" s="229"/>
      <c r="D867" s="229"/>
      <c r="E867" s="229"/>
      <c r="F867" s="229"/>
      <c r="G867" s="229"/>
      <c r="H867" s="229"/>
      <c r="I867" s="229"/>
      <c r="J867" s="229"/>
      <c r="K867" s="229"/>
      <c r="L867" s="229"/>
      <c r="M867" s="229"/>
      <c r="N867" s="229"/>
      <c r="O867" s="229"/>
      <c r="P867" s="229"/>
      <c r="Q867" s="229"/>
      <c r="R867" s="229"/>
      <c r="S867" s="229"/>
      <c r="T867" s="229"/>
      <c r="U867" s="229"/>
      <c r="V867" s="229"/>
      <c r="W867" s="229"/>
      <c r="X867" s="229"/>
      <c r="Y867" s="229"/>
      <c r="Z867" s="229"/>
    </row>
    <row r="868" spans="1:26" ht="15" customHeight="1">
      <c r="A868" s="229"/>
      <c r="B868" s="229"/>
      <c r="C868" s="229"/>
      <c r="D868" s="229"/>
      <c r="E868" s="229"/>
      <c r="F868" s="229"/>
      <c r="G868" s="229"/>
      <c r="H868" s="229"/>
      <c r="I868" s="229"/>
      <c r="J868" s="229"/>
      <c r="K868" s="229"/>
      <c r="L868" s="229"/>
      <c r="M868" s="229"/>
      <c r="N868" s="229"/>
      <c r="O868" s="229"/>
      <c r="P868" s="229"/>
      <c r="Q868" s="229"/>
      <c r="R868" s="229"/>
      <c r="S868" s="229"/>
      <c r="T868" s="229"/>
      <c r="U868" s="229"/>
      <c r="V868" s="229"/>
      <c r="W868" s="229"/>
      <c r="X868" s="229"/>
      <c r="Y868" s="229"/>
      <c r="Z868" s="229"/>
    </row>
    <row r="869" spans="1:26" ht="15" customHeight="1">
      <c r="A869" s="229"/>
      <c r="B869" s="229"/>
      <c r="C869" s="229"/>
      <c r="D869" s="229"/>
      <c r="E869" s="229"/>
      <c r="F869" s="229"/>
      <c r="G869" s="229"/>
      <c r="H869" s="229"/>
      <c r="I869" s="229"/>
      <c r="J869" s="229"/>
      <c r="K869" s="229"/>
      <c r="L869" s="229"/>
      <c r="M869" s="229"/>
      <c r="N869" s="229"/>
      <c r="O869" s="229"/>
      <c r="P869" s="229"/>
      <c r="Q869" s="229"/>
      <c r="R869" s="229"/>
      <c r="S869" s="229"/>
      <c r="T869" s="229"/>
      <c r="U869" s="229"/>
      <c r="V869" s="229"/>
      <c r="W869" s="229"/>
      <c r="X869" s="229"/>
      <c r="Y869" s="229"/>
      <c r="Z869" s="229"/>
    </row>
    <row r="870" spans="1:26" ht="15" customHeight="1">
      <c r="A870" s="229"/>
      <c r="B870" s="229"/>
      <c r="C870" s="229"/>
      <c r="D870" s="229"/>
      <c r="E870" s="229"/>
      <c r="F870" s="229"/>
      <c r="G870" s="229"/>
      <c r="H870" s="229"/>
      <c r="I870" s="229"/>
      <c r="J870" s="229"/>
      <c r="K870" s="229"/>
      <c r="L870" s="229"/>
      <c r="M870" s="229"/>
      <c r="N870" s="229"/>
      <c r="O870" s="229"/>
      <c r="P870" s="229"/>
      <c r="Q870" s="229"/>
      <c r="R870" s="229"/>
      <c r="S870" s="229"/>
      <c r="T870" s="229"/>
      <c r="U870" s="229"/>
      <c r="V870" s="229"/>
      <c r="W870" s="229"/>
      <c r="X870" s="229"/>
      <c r="Y870" s="229"/>
      <c r="Z870" s="229"/>
    </row>
    <row r="871" spans="1:26" ht="15" customHeight="1">
      <c r="A871" s="229"/>
      <c r="B871" s="229"/>
      <c r="C871" s="229"/>
      <c r="D871" s="229"/>
      <c r="E871" s="229"/>
      <c r="F871" s="229"/>
      <c r="G871" s="229"/>
      <c r="H871" s="229"/>
      <c r="I871" s="229"/>
      <c r="J871" s="229"/>
      <c r="K871" s="229"/>
      <c r="L871" s="229"/>
      <c r="M871" s="229"/>
      <c r="N871" s="229"/>
      <c r="O871" s="229"/>
      <c r="P871" s="229"/>
      <c r="Q871" s="229"/>
      <c r="R871" s="229"/>
      <c r="S871" s="229"/>
      <c r="T871" s="229"/>
      <c r="U871" s="229"/>
      <c r="V871" s="229"/>
      <c r="W871" s="229"/>
      <c r="X871" s="229"/>
      <c r="Y871" s="229"/>
      <c r="Z871" s="229"/>
    </row>
    <row r="872" spans="1:26" ht="15" customHeight="1">
      <c r="A872" s="229"/>
      <c r="B872" s="229"/>
      <c r="C872" s="229"/>
      <c r="D872" s="229"/>
      <c r="E872" s="229"/>
      <c r="F872" s="229"/>
      <c r="G872" s="229"/>
      <c r="H872" s="229"/>
      <c r="I872" s="229"/>
      <c r="J872" s="229"/>
      <c r="K872" s="229"/>
      <c r="L872" s="229"/>
      <c r="M872" s="229"/>
      <c r="N872" s="229"/>
      <c r="O872" s="229"/>
      <c r="P872" s="229"/>
      <c r="Q872" s="229"/>
      <c r="R872" s="229"/>
      <c r="S872" s="229"/>
      <c r="T872" s="229"/>
      <c r="U872" s="229"/>
      <c r="V872" s="229"/>
      <c r="W872" s="229"/>
      <c r="X872" s="229"/>
      <c r="Y872" s="229"/>
      <c r="Z872" s="229"/>
    </row>
    <row r="873" spans="1:26" ht="15" customHeight="1">
      <c r="A873" s="229"/>
      <c r="B873" s="229"/>
      <c r="C873" s="229"/>
      <c r="D873" s="229"/>
      <c r="E873" s="229"/>
      <c r="F873" s="229"/>
      <c r="G873" s="229"/>
      <c r="H873" s="229"/>
      <c r="I873" s="229"/>
      <c r="J873" s="229"/>
      <c r="K873" s="229"/>
      <c r="L873" s="229"/>
      <c r="M873" s="229"/>
      <c r="N873" s="229"/>
      <c r="O873" s="229"/>
      <c r="P873" s="229"/>
      <c r="Q873" s="229"/>
      <c r="R873" s="229"/>
      <c r="S873" s="229"/>
      <c r="T873" s="229"/>
      <c r="U873" s="229"/>
      <c r="V873" s="229"/>
      <c r="W873" s="229"/>
      <c r="X873" s="229"/>
      <c r="Y873" s="229"/>
      <c r="Z873" s="229"/>
    </row>
    <row r="874" spans="1:26" ht="15" customHeight="1">
      <c r="A874" s="229"/>
      <c r="B874" s="229"/>
      <c r="C874" s="229"/>
      <c r="D874" s="229"/>
      <c r="E874" s="229"/>
      <c r="F874" s="229"/>
      <c r="G874" s="229"/>
      <c r="H874" s="229"/>
      <c r="I874" s="229"/>
      <c r="J874" s="229"/>
      <c r="K874" s="229"/>
      <c r="L874" s="229"/>
      <c r="M874" s="229"/>
      <c r="N874" s="229"/>
      <c r="O874" s="229"/>
      <c r="P874" s="229"/>
      <c r="Q874" s="229"/>
      <c r="R874" s="229"/>
      <c r="S874" s="229"/>
      <c r="T874" s="229"/>
      <c r="U874" s="229"/>
      <c r="V874" s="229"/>
      <c r="W874" s="229"/>
      <c r="X874" s="229"/>
      <c r="Y874" s="229"/>
      <c r="Z874" s="229"/>
    </row>
    <row r="875" spans="1:26" ht="15" customHeight="1">
      <c r="A875" s="229"/>
      <c r="B875" s="229"/>
      <c r="C875" s="229"/>
      <c r="D875" s="229"/>
      <c r="E875" s="229"/>
      <c r="F875" s="229"/>
      <c r="G875" s="229"/>
      <c r="H875" s="229"/>
      <c r="I875" s="229"/>
      <c r="J875" s="229"/>
      <c r="K875" s="229"/>
      <c r="L875" s="229"/>
      <c r="M875" s="229"/>
      <c r="N875" s="229"/>
      <c r="O875" s="229"/>
      <c r="P875" s="229"/>
      <c r="Q875" s="229"/>
      <c r="R875" s="229"/>
      <c r="S875" s="229"/>
      <c r="T875" s="229"/>
      <c r="U875" s="229"/>
      <c r="V875" s="229"/>
      <c r="W875" s="229"/>
      <c r="X875" s="229"/>
      <c r="Y875" s="229"/>
      <c r="Z875" s="229"/>
    </row>
    <row r="876" spans="1:26" ht="15" customHeight="1">
      <c r="A876" s="229"/>
      <c r="B876" s="229"/>
      <c r="C876" s="229"/>
      <c r="D876" s="229"/>
      <c r="E876" s="229"/>
      <c r="F876" s="229"/>
      <c r="G876" s="229"/>
      <c r="H876" s="229"/>
      <c r="I876" s="229"/>
      <c r="J876" s="229"/>
      <c r="K876" s="229"/>
      <c r="L876" s="229"/>
      <c r="M876" s="229"/>
      <c r="N876" s="229"/>
      <c r="O876" s="229"/>
      <c r="P876" s="229"/>
      <c r="Q876" s="229"/>
      <c r="R876" s="229"/>
      <c r="S876" s="229"/>
      <c r="T876" s="229"/>
      <c r="U876" s="229"/>
      <c r="V876" s="229"/>
      <c r="W876" s="229"/>
      <c r="X876" s="229"/>
      <c r="Y876" s="229"/>
      <c r="Z876" s="229"/>
    </row>
    <row r="877" spans="1:26" ht="15" customHeight="1">
      <c r="A877" s="229"/>
      <c r="B877" s="229"/>
      <c r="C877" s="229"/>
      <c r="D877" s="229"/>
      <c r="E877" s="229"/>
      <c r="F877" s="229"/>
      <c r="G877" s="229"/>
      <c r="H877" s="229"/>
      <c r="I877" s="229"/>
      <c r="J877" s="229"/>
      <c r="K877" s="229"/>
      <c r="L877" s="229"/>
      <c r="M877" s="229"/>
      <c r="N877" s="229"/>
      <c r="O877" s="229"/>
      <c r="P877" s="229"/>
      <c r="Q877" s="229"/>
      <c r="R877" s="229"/>
      <c r="S877" s="229"/>
      <c r="T877" s="229"/>
      <c r="U877" s="229"/>
      <c r="V877" s="229"/>
      <c r="W877" s="229"/>
      <c r="X877" s="229"/>
      <c r="Y877" s="229"/>
      <c r="Z877" s="229"/>
    </row>
    <row r="878" spans="1:26" ht="15" customHeight="1">
      <c r="A878" s="229"/>
      <c r="B878" s="229"/>
      <c r="C878" s="229"/>
      <c r="D878" s="229"/>
      <c r="E878" s="229"/>
      <c r="F878" s="229"/>
      <c r="G878" s="229"/>
      <c r="H878" s="229"/>
      <c r="I878" s="229"/>
      <c r="J878" s="229"/>
      <c r="K878" s="229"/>
      <c r="L878" s="229"/>
      <c r="M878" s="229"/>
      <c r="N878" s="229"/>
      <c r="O878" s="229"/>
      <c r="P878" s="229"/>
      <c r="Q878" s="229"/>
      <c r="R878" s="229"/>
      <c r="S878" s="229"/>
      <c r="T878" s="229"/>
      <c r="U878" s="229"/>
      <c r="V878" s="229"/>
      <c r="W878" s="229"/>
      <c r="X878" s="229"/>
      <c r="Y878" s="229"/>
      <c r="Z878" s="229"/>
    </row>
    <row r="879" spans="1:26" ht="15" customHeight="1">
      <c r="A879" s="229"/>
      <c r="B879" s="229"/>
      <c r="C879" s="229"/>
      <c r="D879" s="229"/>
      <c r="E879" s="229"/>
      <c r="F879" s="229"/>
      <c r="G879" s="229"/>
      <c r="H879" s="229"/>
      <c r="I879" s="229"/>
      <c r="J879" s="229"/>
      <c r="K879" s="229"/>
      <c r="L879" s="229"/>
      <c r="M879" s="229"/>
      <c r="N879" s="229"/>
      <c r="O879" s="229"/>
      <c r="P879" s="229"/>
      <c r="Q879" s="229"/>
      <c r="R879" s="229"/>
      <c r="S879" s="229"/>
      <c r="T879" s="229"/>
      <c r="U879" s="229"/>
      <c r="V879" s="229"/>
      <c r="W879" s="229"/>
      <c r="X879" s="229"/>
      <c r="Y879" s="229"/>
      <c r="Z879" s="229"/>
    </row>
    <row r="880" spans="1:26" ht="15" customHeight="1">
      <c r="A880" s="229"/>
      <c r="B880" s="229"/>
      <c r="C880" s="229"/>
      <c r="D880" s="229"/>
      <c r="E880" s="229"/>
      <c r="F880" s="229"/>
      <c r="G880" s="229"/>
      <c r="H880" s="229"/>
      <c r="I880" s="229"/>
      <c r="J880" s="229"/>
      <c r="K880" s="229"/>
      <c r="L880" s="229"/>
      <c r="M880" s="229"/>
      <c r="N880" s="229"/>
      <c r="O880" s="229"/>
      <c r="P880" s="229"/>
      <c r="Q880" s="229"/>
      <c r="R880" s="229"/>
      <c r="S880" s="229"/>
      <c r="T880" s="229"/>
      <c r="U880" s="229"/>
      <c r="V880" s="229"/>
      <c r="W880" s="229"/>
      <c r="X880" s="229"/>
      <c r="Y880" s="229"/>
      <c r="Z880" s="229"/>
    </row>
    <row r="881" spans="1:26" ht="15" customHeight="1">
      <c r="A881" s="229"/>
      <c r="B881" s="229"/>
      <c r="C881" s="229"/>
      <c r="D881" s="229"/>
      <c r="E881" s="229"/>
      <c r="F881" s="229"/>
      <c r="G881" s="229"/>
      <c r="H881" s="229"/>
      <c r="I881" s="229"/>
      <c r="J881" s="229"/>
      <c r="K881" s="229"/>
      <c r="L881" s="229"/>
      <c r="M881" s="229"/>
      <c r="N881" s="229"/>
      <c r="O881" s="229"/>
      <c r="P881" s="229"/>
      <c r="Q881" s="229"/>
      <c r="R881" s="229"/>
      <c r="S881" s="229"/>
      <c r="T881" s="229"/>
      <c r="U881" s="229"/>
      <c r="V881" s="229"/>
      <c r="W881" s="229"/>
      <c r="X881" s="229"/>
      <c r="Y881" s="229"/>
      <c r="Z881" s="229"/>
    </row>
    <row r="882" spans="1:26" ht="15" customHeight="1">
      <c r="A882" s="229"/>
      <c r="B882" s="229"/>
      <c r="C882" s="229"/>
      <c r="D882" s="229"/>
      <c r="E882" s="229"/>
      <c r="F882" s="229"/>
      <c r="G882" s="229"/>
      <c r="H882" s="229"/>
      <c r="I882" s="229"/>
      <c r="J882" s="229"/>
      <c r="K882" s="229"/>
      <c r="L882" s="229"/>
      <c r="M882" s="229"/>
      <c r="N882" s="229"/>
      <c r="O882" s="229"/>
      <c r="P882" s="229"/>
      <c r="Q882" s="229"/>
      <c r="R882" s="229"/>
      <c r="S882" s="229"/>
      <c r="T882" s="229"/>
      <c r="U882" s="229"/>
      <c r="V882" s="229"/>
      <c r="W882" s="229"/>
      <c r="X882" s="229"/>
      <c r="Y882" s="229"/>
      <c r="Z882" s="229"/>
    </row>
    <row r="883" spans="1:26" ht="15" customHeight="1">
      <c r="A883" s="229"/>
      <c r="B883" s="229"/>
      <c r="C883" s="229"/>
      <c r="D883" s="229"/>
      <c r="E883" s="229"/>
      <c r="F883" s="229"/>
      <c r="G883" s="229"/>
      <c r="H883" s="229"/>
      <c r="I883" s="229"/>
      <c r="J883" s="229"/>
      <c r="K883" s="229"/>
      <c r="L883" s="229"/>
      <c r="M883" s="229"/>
      <c r="N883" s="229"/>
      <c r="O883" s="229"/>
      <c r="P883" s="229"/>
      <c r="Q883" s="229"/>
      <c r="R883" s="229"/>
      <c r="S883" s="229"/>
      <c r="T883" s="229"/>
      <c r="U883" s="229"/>
      <c r="V883" s="229"/>
      <c r="W883" s="229"/>
      <c r="X883" s="229"/>
      <c r="Y883" s="229"/>
      <c r="Z883" s="229"/>
    </row>
    <row r="884" spans="1:26" ht="15" customHeight="1">
      <c r="A884" s="229"/>
      <c r="B884" s="229"/>
      <c r="C884" s="229"/>
      <c r="D884" s="229"/>
      <c r="E884" s="229"/>
      <c r="F884" s="229"/>
      <c r="G884" s="229"/>
      <c r="H884" s="229"/>
      <c r="I884" s="229"/>
      <c r="J884" s="229"/>
      <c r="K884" s="229"/>
      <c r="L884" s="229"/>
      <c r="M884" s="229"/>
      <c r="N884" s="229"/>
      <c r="O884" s="229"/>
      <c r="P884" s="229"/>
      <c r="Q884" s="229"/>
      <c r="R884" s="229"/>
      <c r="S884" s="229"/>
      <c r="T884" s="229"/>
      <c r="U884" s="229"/>
      <c r="V884" s="229"/>
      <c r="W884" s="229"/>
      <c r="X884" s="229"/>
      <c r="Y884" s="229"/>
      <c r="Z884" s="229"/>
    </row>
    <row r="885" spans="1:26" ht="15" customHeight="1">
      <c r="A885" s="229"/>
      <c r="B885" s="229"/>
      <c r="C885" s="229"/>
      <c r="D885" s="229"/>
      <c r="E885" s="229"/>
      <c r="F885" s="229"/>
      <c r="G885" s="229"/>
      <c r="H885" s="229"/>
      <c r="I885" s="229"/>
      <c r="J885" s="229"/>
      <c r="K885" s="229"/>
      <c r="L885" s="229"/>
      <c r="M885" s="229"/>
      <c r="N885" s="229"/>
      <c r="O885" s="229"/>
      <c r="P885" s="229"/>
      <c r="Q885" s="229"/>
      <c r="R885" s="229"/>
      <c r="S885" s="229"/>
      <c r="T885" s="229"/>
      <c r="U885" s="229"/>
      <c r="V885" s="229"/>
      <c r="W885" s="229"/>
      <c r="X885" s="229"/>
      <c r="Y885" s="229"/>
      <c r="Z885" s="229"/>
    </row>
    <row r="886" spans="1:26" ht="15" customHeight="1">
      <c r="A886" s="229"/>
      <c r="B886" s="229"/>
      <c r="C886" s="229"/>
      <c r="D886" s="229"/>
      <c r="E886" s="229"/>
      <c r="F886" s="229"/>
      <c r="G886" s="229"/>
      <c r="H886" s="229"/>
      <c r="I886" s="229"/>
      <c r="J886" s="229"/>
      <c r="K886" s="229"/>
      <c r="L886" s="229"/>
      <c r="M886" s="229"/>
      <c r="N886" s="229"/>
      <c r="O886" s="229"/>
      <c r="P886" s="229"/>
      <c r="Q886" s="229"/>
      <c r="R886" s="229"/>
      <c r="S886" s="229"/>
      <c r="T886" s="229"/>
      <c r="U886" s="229"/>
      <c r="V886" s="229"/>
      <c r="W886" s="229"/>
      <c r="X886" s="229"/>
      <c r="Y886" s="229"/>
      <c r="Z886" s="229"/>
    </row>
    <row r="887" spans="1:26" ht="15" customHeight="1">
      <c r="A887" s="229"/>
      <c r="B887" s="229"/>
      <c r="C887" s="229"/>
      <c r="D887" s="229"/>
      <c r="E887" s="229"/>
      <c r="F887" s="229"/>
      <c r="G887" s="229"/>
      <c r="H887" s="229"/>
      <c r="I887" s="229"/>
      <c r="J887" s="229"/>
      <c r="K887" s="229"/>
      <c r="L887" s="229"/>
      <c r="M887" s="229"/>
      <c r="N887" s="229"/>
      <c r="O887" s="229"/>
      <c r="P887" s="229"/>
      <c r="Q887" s="229"/>
      <c r="R887" s="229"/>
      <c r="S887" s="229"/>
      <c r="T887" s="229"/>
      <c r="U887" s="229"/>
      <c r="V887" s="229"/>
      <c r="W887" s="229"/>
      <c r="X887" s="229"/>
      <c r="Y887" s="229"/>
      <c r="Z887" s="229"/>
    </row>
    <row r="888" spans="1:26" ht="15" customHeight="1">
      <c r="A888" s="229"/>
      <c r="B888" s="229"/>
      <c r="C888" s="229"/>
      <c r="D888" s="229"/>
      <c r="E888" s="229"/>
      <c r="F888" s="229"/>
      <c r="G888" s="229"/>
      <c r="H888" s="229"/>
      <c r="I888" s="229"/>
      <c r="J888" s="229"/>
      <c r="K888" s="229"/>
      <c r="L888" s="229"/>
      <c r="M888" s="229"/>
      <c r="N888" s="229"/>
      <c r="O888" s="229"/>
      <c r="P888" s="229"/>
      <c r="Q888" s="229"/>
      <c r="R888" s="229"/>
      <c r="S888" s="229"/>
      <c r="T888" s="229"/>
      <c r="U888" s="229"/>
      <c r="V888" s="229"/>
      <c r="W888" s="229"/>
      <c r="X888" s="229"/>
      <c r="Y888" s="229"/>
      <c r="Z888" s="229"/>
    </row>
    <row r="889" spans="1:26" ht="15" customHeight="1">
      <c r="A889" s="229"/>
      <c r="B889" s="229"/>
      <c r="C889" s="229"/>
      <c r="D889" s="229"/>
      <c r="E889" s="229"/>
      <c r="F889" s="229"/>
      <c r="G889" s="229"/>
      <c r="H889" s="229"/>
      <c r="I889" s="229"/>
      <c r="J889" s="229"/>
      <c r="K889" s="229"/>
      <c r="L889" s="229"/>
      <c r="M889" s="229"/>
      <c r="N889" s="229"/>
      <c r="O889" s="229"/>
      <c r="P889" s="229"/>
      <c r="Q889" s="229"/>
      <c r="R889" s="229"/>
      <c r="S889" s="229"/>
      <c r="T889" s="229"/>
      <c r="U889" s="229"/>
      <c r="V889" s="229"/>
      <c r="W889" s="229"/>
      <c r="X889" s="229"/>
      <c r="Y889" s="229"/>
      <c r="Z889" s="229"/>
    </row>
    <row r="890" spans="1:26" ht="15" customHeight="1">
      <c r="A890" s="229"/>
      <c r="B890" s="229"/>
      <c r="C890" s="229"/>
      <c r="D890" s="229"/>
      <c r="E890" s="229"/>
      <c r="F890" s="229"/>
      <c r="G890" s="229"/>
      <c r="H890" s="229"/>
      <c r="I890" s="229"/>
      <c r="J890" s="229"/>
      <c r="K890" s="229"/>
      <c r="L890" s="229"/>
      <c r="M890" s="229"/>
      <c r="N890" s="229"/>
      <c r="O890" s="229"/>
      <c r="P890" s="229"/>
      <c r="Q890" s="229"/>
      <c r="R890" s="229"/>
      <c r="S890" s="229"/>
      <c r="T890" s="229"/>
      <c r="U890" s="229"/>
      <c r="V890" s="229"/>
      <c r="W890" s="229"/>
      <c r="X890" s="229"/>
      <c r="Y890" s="229"/>
      <c r="Z890" s="229"/>
    </row>
    <row r="891" spans="1:26" ht="15" customHeight="1">
      <c r="A891" s="229"/>
      <c r="B891" s="229"/>
      <c r="C891" s="229"/>
      <c r="D891" s="229"/>
      <c r="E891" s="229"/>
      <c r="F891" s="229"/>
      <c r="G891" s="229"/>
      <c r="H891" s="229"/>
      <c r="I891" s="229"/>
      <c r="J891" s="229"/>
      <c r="K891" s="229"/>
      <c r="L891" s="229"/>
      <c r="M891" s="229"/>
      <c r="N891" s="229"/>
      <c r="O891" s="229"/>
      <c r="P891" s="229"/>
      <c r="Q891" s="229"/>
      <c r="R891" s="229"/>
      <c r="S891" s="229"/>
      <c r="T891" s="229"/>
      <c r="U891" s="229"/>
      <c r="V891" s="229"/>
      <c r="W891" s="229"/>
      <c r="X891" s="229"/>
      <c r="Y891" s="229"/>
      <c r="Z891" s="229"/>
    </row>
    <row r="892" spans="1:26" ht="15" customHeight="1">
      <c r="A892" s="229"/>
      <c r="B892" s="229"/>
      <c r="C892" s="229"/>
      <c r="D892" s="229"/>
      <c r="E892" s="229"/>
      <c r="F892" s="229"/>
      <c r="G892" s="229"/>
      <c r="H892" s="229"/>
      <c r="I892" s="229"/>
      <c r="J892" s="229"/>
      <c r="K892" s="229"/>
      <c r="L892" s="229"/>
      <c r="M892" s="229"/>
      <c r="N892" s="229"/>
      <c r="O892" s="229"/>
      <c r="P892" s="229"/>
      <c r="Q892" s="229"/>
      <c r="R892" s="229"/>
      <c r="S892" s="229"/>
      <c r="T892" s="229"/>
      <c r="U892" s="229"/>
      <c r="V892" s="229"/>
      <c r="W892" s="229"/>
      <c r="X892" s="229"/>
      <c r="Y892" s="229"/>
      <c r="Z892" s="229"/>
    </row>
    <row r="893" spans="1:26" ht="15" customHeight="1">
      <c r="A893" s="229"/>
      <c r="B893" s="229"/>
      <c r="C893" s="229"/>
      <c r="D893" s="229"/>
      <c r="E893" s="229"/>
      <c r="F893" s="229"/>
      <c r="G893" s="229"/>
      <c r="H893" s="229"/>
      <c r="I893" s="229"/>
      <c r="J893" s="229"/>
      <c r="K893" s="229"/>
      <c r="L893" s="229"/>
      <c r="M893" s="229"/>
      <c r="N893" s="229"/>
      <c r="O893" s="229"/>
      <c r="P893" s="229"/>
      <c r="Q893" s="229"/>
      <c r="R893" s="229"/>
      <c r="S893" s="229"/>
      <c r="T893" s="229"/>
      <c r="U893" s="229"/>
      <c r="V893" s="229"/>
      <c r="W893" s="229"/>
      <c r="X893" s="229"/>
      <c r="Y893" s="229"/>
      <c r="Z893" s="229"/>
    </row>
    <row r="894" spans="1:26" ht="15" customHeight="1">
      <c r="A894" s="229"/>
      <c r="B894" s="229"/>
      <c r="C894" s="229"/>
      <c r="D894" s="229"/>
      <c r="E894" s="229"/>
      <c r="F894" s="229"/>
      <c r="G894" s="229"/>
      <c r="H894" s="229"/>
      <c r="I894" s="229"/>
      <c r="J894" s="229"/>
      <c r="K894" s="229"/>
      <c r="L894" s="229"/>
      <c r="M894" s="229"/>
      <c r="N894" s="229"/>
      <c r="O894" s="229"/>
      <c r="P894" s="229"/>
      <c r="Q894" s="229"/>
      <c r="R894" s="229"/>
      <c r="S894" s="229"/>
      <c r="T894" s="229"/>
      <c r="U894" s="229"/>
      <c r="V894" s="229"/>
      <c r="W894" s="229"/>
      <c r="X894" s="229"/>
      <c r="Y894" s="229"/>
      <c r="Z894" s="229"/>
    </row>
    <row r="895" spans="1:26" ht="15" customHeight="1">
      <c r="A895" s="229"/>
      <c r="B895" s="229"/>
      <c r="C895" s="229"/>
      <c r="D895" s="229"/>
      <c r="E895" s="229"/>
      <c r="F895" s="229"/>
      <c r="G895" s="229"/>
      <c r="H895" s="229"/>
      <c r="I895" s="229"/>
      <c r="J895" s="229"/>
      <c r="K895" s="229"/>
      <c r="L895" s="229"/>
      <c r="M895" s="229"/>
      <c r="N895" s="229"/>
      <c r="O895" s="229"/>
      <c r="P895" s="229"/>
      <c r="Q895" s="229"/>
      <c r="R895" s="229"/>
      <c r="S895" s="229"/>
      <c r="T895" s="229"/>
      <c r="U895" s="229"/>
      <c r="V895" s="229"/>
      <c r="W895" s="229"/>
      <c r="X895" s="229"/>
      <c r="Y895" s="229"/>
      <c r="Z895" s="229"/>
    </row>
    <row r="896" spans="1:26" ht="15" customHeight="1">
      <c r="A896" s="229"/>
      <c r="B896" s="229"/>
      <c r="C896" s="229"/>
      <c r="D896" s="229"/>
      <c r="E896" s="229"/>
      <c r="F896" s="229"/>
      <c r="G896" s="229"/>
      <c r="H896" s="229"/>
      <c r="I896" s="229"/>
      <c r="J896" s="229"/>
      <c r="K896" s="229"/>
      <c r="L896" s="229"/>
      <c r="M896" s="229"/>
      <c r="N896" s="229"/>
      <c r="O896" s="229"/>
      <c r="P896" s="229"/>
      <c r="Q896" s="229"/>
      <c r="R896" s="229"/>
      <c r="S896" s="229"/>
      <c r="T896" s="229"/>
      <c r="U896" s="229"/>
      <c r="V896" s="229"/>
      <c r="W896" s="229"/>
      <c r="X896" s="229"/>
      <c r="Y896" s="229"/>
      <c r="Z896" s="229"/>
    </row>
    <row r="897" spans="1:26" ht="15" customHeight="1">
      <c r="A897" s="229"/>
      <c r="B897" s="229"/>
      <c r="C897" s="229"/>
      <c r="D897" s="229"/>
      <c r="E897" s="229"/>
      <c r="F897" s="229"/>
      <c r="G897" s="229"/>
      <c r="H897" s="229"/>
      <c r="I897" s="229"/>
      <c r="J897" s="229"/>
      <c r="K897" s="229"/>
      <c r="L897" s="229"/>
      <c r="M897" s="229"/>
      <c r="N897" s="229"/>
      <c r="O897" s="229"/>
      <c r="P897" s="229"/>
      <c r="Q897" s="229"/>
      <c r="R897" s="229"/>
      <c r="S897" s="229"/>
      <c r="T897" s="229"/>
      <c r="U897" s="229"/>
      <c r="V897" s="229"/>
      <c r="W897" s="229"/>
      <c r="X897" s="229"/>
      <c r="Y897" s="229"/>
      <c r="Z897" s="229"/>
    </row>
    <row r="898" spans="1:26" ht="15" customHeight="1">
      <c r="A898" s="229"/>
      <c r="B898" s="229"/>
      <c r="C898" s="229"/>
      <c r="D898" s="229"/>
      <c r="E898" s="229"/>
      <c r="F898" s="229"/>
      <c r="G898" s="229"/>
      <c r="H898" s="229"/>
      <c r="I898" s="229"/>
      <c r="J898" s="229"/>
      <c r="K898" s="229"/>
      <c r="L898" s="229"/>
      <c r="M898" s="229"/>
      <c r="N898" s="229"/>
      <c r="O898" s="229"/>
      <c r="P898" s="229"/>
      <c r="Q898" s="229"/>
      <c r="R898" s="229"/>
      <c r="S898" s="229"/>
      <c r="T898" s="229"/>
      <c r="U898" s="229"/>
      <c r="V898" s="229"/>
      <c r="W898" s="229"/>
      <c r="X898" s="229"/>
      <c r="Y898" s="229"/>
      <c r="Z898" s="229"/>
    </row>
    <row r="899" spans="1:26" ht="15" customHeight="1">
      <c r="A899" s="229"/>
      <c r="B899" s="229"/>
      <c r="C899" s="229"/>
      <c r="D899" s="229"/>
      <c r="E899" s="229"/>
      <c r="F899" s="229"/>
      <c r="G899" s="229"/>
      <c r="H899" s="229"/>
      <c r="I899" s="229"/>
      <c r="J899" s="229"/>
      <c r="K899" s="229"/>
      <c r="L899" s="229"/>
      <c r="M899" s="229"/>
      <c r="N899" s="229"/>
      <c r="O899" s="229"/>
      <c r="P899" s="229"/>
      <c r="Q899" s="229"/>
      <c r="R899" s="229"/>
      <c r="S899" s="229"/>
      <c r="T899" s="229"/>
      <c r="U899" s="229"/>
      <c r="V899" s="229"/>
      <c r="W899" s="229"/>
      <c r="X899" s="229"/>
      <c r="Y899" s="229"/>
      <c r="Z899" s="229"/>
    </row>
    <row r="900" spans="1:26" ht="15" customHeight="1">
      <c r="A900" s="229"/>
      <c r="B900" s="229"/>
      <c r="C900" s="229"/>
      <c r="D900" s="229"/>
      <c r="E900" s="229"/>
      <c r="F900" s="229"/>
      <c r="G900" s="229"/>
      <c r="H900" s="229"/>
      <c r="I900" s="229"/>
      <c r="J900" s="229"/>
      <c r="K900" s="229"/>
      <c r="L900" s="229"/>
      <c r="M900" s="229"/>
      <c r="N900" s="229"/>
      <c r="O900" s="229"/>
      <c r="P900" s="229"/>
      <c r="Q900" s="229"/>
      <c r="R900" s="229"/>
      <c r="S900" s="229"/>
      <c r="T900" s="229"/>
      <c r="U900" s="229"/>
      <c r="V900" s="229"/>
      <c r="W900" s="229"/>
      <c r="X900" s="229"/>
      <c r="Y900" s="229"/>
      <c r="Z900" s="229"/>
    </row>
    <row r="901" spans="1:26" ht="15" customHeight="1">
      <c r="A901" s="229"/>
      <c r="B901" s="229"/>
      <c r="C901" s="229"/>
      <c r="D901" s="229"/>
      <c r="E901" s="229"/>
      <c r="F901" s="229"/>
      <c r="G901" s="229"/>
      <c r="H901" s="229"/>
      <c r="I901" s="229"/>
      <c r="J901" s="229"/>
      <c r="K901" s="229"/>
      <c r="L901" s="229"/>
      <c r="M901" s="229"/>
      <c r="N901" s="229"/>
      <c r="O901" s="229"/>
      <c r="P901" s="229"/>
      <c r="Q901" s="229"/>
      <c r="R901" s="229"/>
      <c r="S901" s="229"/>
      <c r="T901" s="229"/>
      <c r="U901" s="229"/>
      <c r="V901" s="229"/>
      <c r="W901" s="229"/>
      <c r="X901" s="229"/>
      <c r="Y901" s="229"/>
      <c r="Z901" s="229"/>
    </row>
    <row r="902" spans="1:26" ht="15" customHeight="1">
      <c r="A902" s="229"/>
      <c r="B902" s="229"/>
      <c r="C902" s="229"/>
      <c r="D902" s="229"/>
      <c r="E902" s="229"/>
      <c r="F902" s="229"/>
      <c r="G902" s="229"/>
      <c r="H902" s="229"/>
      <c r="I902" s="229"/>
      <c r="J902" s="229"/>
      <c r="K902" s="229"/>
      <c r="L902" s="229"/>
      <c r="M902" s="229"/>
      <c r="N902" s="229"/>
      <c r="O902" s="229"/>
      <c r="P902" s="229"/>
      <c r="Q902" s="229"/>
      <c r="R902" s="229"/>
      <c r="S902" s="229"/>
      <c r="T902" s="229"/>
      <c r="U902" s="229"/>
      <c r="V902" s="229"/>
      <c r="W902" s="229"/>
      <c r="X902" s="229"/>
      <c r="Y902" s="229"/>
      <c r="Z902" s="229"/>
    </row>
    <row r="903" spans="1:26" ht="15" customHeight="1">
      <c r="A903" s="229"/>
      <c r="B903" s="229"/>
      <c r="C903" s="229"/>
      <c r="D903" s="229"/>
      <c r="E903" s="229"/>
      <c r="F903" s="229"/>
      <c r="G903" s="229"/>
      <c r="H903" s="229"/>
      <c r="I903" s="229"/>
      <c r="J903" s="229"/>
      <c r="K903" s="229"/>
      <c r="L903" s="229"/>
      <c r="M903" s="229"/>
      <c r="N903" s="229"/>
      <c r="O903" s="229"/>
      <c r="P903" s="229"/>
      <c r="Q903" s="229"/>
      <c r="R903" s="229"/>
      <c r="S903" s="229"/>
      <c r="T903" s="229"/>
      <c r="U903" s="229"/>
      <c r="V903" s="229"/>
      <c r="W903" s="229"/>
      <c r="X903" s="229"/>
      <c r="Y903" s="229"/>
      <c r="Z903" s="229"/>
    </row>
    <row r="904" spans="1:26" ht="15" customHeight="1">
      <c r="A904" s="229"/>
      <c r="B904" s="229"/>
      <c r="C904" s="229"/>
      <c r="D904" s="229"/>
      <c r="E904" s="229"/>
      <c r="F904" s="229"/>
      <c r="G904" s="229"/>
      <c r="H904" s="229"/>
      <c r="I904" s="229"/>
      <c r="J904" s="229"/>
      <c r="K904" s="229"/>
      <c r="L904" s="229"/>
      <c r="M904" s="229"/>
      <c r="N904" s="229"/>
      <c r="O904" s="229"/>
      <c r="P904" s="229"/>
      <c r="Q904" s="229"/>
      <c r="R904" s="229"/>
      <c r="S904" s="229"/>
      <c r="T904" s="229"/>
      <c r="U904" s="229"/>
      <c r="V904" s="229"/>
      <c r="W904" s="229"/>
      <c r="X904" s="229"/>
      <c r="Y904" s="229"/>
      <c r="Z904" s="229"/>
    </row>
    <row r="905" spans="1:26" ht="15" customHeight="1">
      <c r="A905" s="229"/>
      <c r="B905" s="229"/>
      <c r="C905" s="229"/>
      <c r="D905" s="229"/>
      <c r="E905" s="229"/>
      <c r="F905" s="229"/>
      <c r="G905" s="229"/>
      <c r="H905" s="229"/>
      <c r="I905" s="229"/>
      <c r="J905" s="229"/>
      <c r="K905" s="229"/>
      <c r="L905" s="229"/>
      <c r="M905" s="229"/>
      <c r="N905" s="229"/>
      <c r="O905" s="229"/>
      <c r="P905" s="229"/>
      <c r="Q905" s="229"/>
      <c r="R905" s="229"/>
      <c r="S905" s="229"/>
      <c r="T905" s="229"/>
      <c r="U905" s="229"/>
      <c r="V905" s="229"/>
      <c r="W905" s="229"/>
      <c r="X905" s="229"/>
      <c r="Y905" s="229"/>
      <c r="Z905" s="229"/>
    </row>
    <row r="906" spans="1:26" ht="15" customHeight="1">
      <c r="A906" s="229"/>
      <c r="B906" s="229"/>
      <c r="C906" s="229"/>
      <c r="D906" s="229"/>
      <c r="E906" s="229"/>
      <c r="F906" s="229"/>
      <c r="G906" s="229"/>
      <c r="H906" s="229"/>
      <c r="I906" s="229"/>
      <c r="J906" s="229"/>
      <c r="K906" s="229"/>
      <c r="L906" s="229"/>
      <c r="M906" s="229"/>
      <c r="N906" s="229"/>
      <c r="O906" s="229"/>
      <c r="P906" s="229"/>
      <c r="Q906" s="229"/>
      <c r="R906" s="229"/>
      <c r="S906" s="229"/>
      <c r="T906" s="229"/>
      <c r="U906" s="229"/>
      <c r="V906" s="229"/>
      <c r="W906" s="229"/>
      <c r="X906" s="229"/>
      <c r="Y906" s="229"/>
      <c r="Z906" s="229"/>
    </row>
    <row r="907" spans="1:26" ht="15" customHeight="1">
      <c r="A907" s="229"/>
      <c r="B907" s="229"/>
      <c r="C907" s="229"/>
      <c r="D907" s="229"/>
      <c r="E907" s="229"/>
      <c r="F907" s="229"/>
      <c r="G907" s="229"/>
      <c r="H907" s="229"/>
      <c r="I907" s="229"/>
      <c r="J907" s="229"/>
      <c r="K907" s="229"/>
      <c r="L907" s="229"/>
      <c r="M907" s="229"/>
      <c r="N907" s="229"/>
      <c r="O907" s="229"/>
      <c r="P907" s="229"/>
      <c r="Q907" s="229"/>
      <c r="R907" s="229"/>
      <c r="S907" s="229"/>
      <c r="T907" s="229"/>
      <c r="U907" s="229"/>
      <c r="V907" s="229"/>
      <c r="W907" s="229"/>
      <c r="X907" s="229"/>
      <c r="Y907" s="229"/>
      <c r="Z907" s="229"/>
    </row>
    <row r="908" spans="1:26" ht="15" customHeight="1">
      <c r="A908" s="229"/>
      <c r="B908" s="229"/>
      <c r="C908" s="229"/>
      <c r="D908" s="229"/>
      <c r="E908" s="229"/>
      <c r="F908" s="229"/>
      <c r="G908" s="229"/>
      <c r="H908" s="229"/>
      <c r="I908" s="229"/>
      <c r="J908" s="229"/>
      <c r="K908" s="229"/>
      <c r="L908" s="229"/>
      <c r="M908" s="229"/>
      <c r="N908" s="229"/>
      <c r="O908" s="229"/>
      <c r="P908" s="229"/>
      <c r="Q908" s="229"/>
      <c r="R908" s="229"/>
      <c r="S908" s="229"/>
      <c r="T908" s="229"/>
      <c r="U908" s="229"/>
      <c r="V908" s="229"/>
      <c r="W908" s="229"/>
      <c r="X908" s="229"/>
      <c r="Y908" s="229"/>
      <c r="Z908" s="229"/>
    </row>
    <row r="909" spans="1:26" ht="15" customHeight="1">
      <c r="A909" s="229"/>
      <c r="B909" s="229"/>
      <c r="C909" s="229"/>
      <c r="D909" s="229"/>
      <c r="E909" s="229"/>
      <c r="F909" s="229"/>
      <c r="G909" s="229"/>
      <c r="H909" s="229"/>
      <c r="I909" s="229"/>
      <c r="J909" s="229"/>
      <c r="K909" s="229"/>
      <c r="L909" s="229"/>
      <c r="M909" s="229"/>
      <c r="N909" s="229"/>
      <c r="O909" s="229"/>
      <c r="P909" s="229"/>
      <c r="Q909" s="229"/>
      <c r="R909" s="229"/>
      <c r="S909" s="229"/>
      <c r="T909" s="229"/>
      <c r="U909" s="229"/>
      <c r="V909" s="229"/>
      <c r="W909" s="229"/>
      <c r="X909" s="229"/>
      <c r="Y909" s="229"/>
      <c r="Z909" s="229"/>
    </row>
    <row r="910" spans="1:26" ht="15" customHeight="1">
      <c r="A910" s="229"/>
      <c r="B910" s="229"/>
      <c r="C910" s="229"/>
      <c r="D910" s="229"/>
      <c r="E910" s="229"/>
      <c r="F910" s="229"/>
      <c r="G910" s="229"/>
      <c r="H910" s="229"/>
      <c r="I910" s="229"/>
      <c r="J910" s="229"/>
      <c r="K910" s="229"/>
      <c r="L910" s="229"/>
      <c r="M910" s="229"/>
      <c r="N910" s="229"/>
      <c r="O910" s="229"/>
      <c r="P910" s="229"/>
      <c r="Q910" s="229"/>
      <c r="R910" s="229"/>
      <c r="S910" s="229"/>
      <c r="T910" s="229"/>
      <c r="U910" s="229"/>
      <c r="V910" s="229"/>
      <c r="W910" s="229"/>
      <c r="X910" s="229"/>
      <c r="Y910" s="229"/>
      <c r="Z910" s="229"/>
    </row>
    <row r="911" spans="1:26" ht="15" customHeight="1">
      <c r="A911" s="229"/>
      <c r="B911" s="229"/>
      <c r="C911" s="229"/>
      <c r="D911" s="229"/>
      <c r="E911" s="229"/>
      <c r="F911" s="229"/>
      <c r="G911" s="229"/>
      <c r="H911" s="229"/>
      <c r="I911" s="229"/>
      <c r="J911" s="229"/>
      <c r="K911" s="229"/>
      <c r="L911" s="229"/>
      <c r="M911" s="229"/>
      <c r="N911" s="229"/>
      <c r="O911" s="229"/>
      <c r="P911" s="229"/>
      <c r="Q911" s="229"/>
      <c r="R911" s="229"/>
      <c r="S911" s="229"/>
      <c r="T911" s="229"/>
      <c r="U911" s="229"/>
      <c r="V911" s="229"/>
      <c r="W911" s="229"/>
      <c r="X911" s="229"/>
      <c r="Y911" s="229"/>
      <c r="Z911" s="229"/>
    </row>
    <row r="912" spans="1:26" ht="15" customHeight="1">
      <c r="A912" s="229"/>
      <c r="B912" s="229"/>
      <c r="C912" s="229"/>
      <c r="D912" s="229"/>
      <c r="E912" s="229"/>
      <c r="F912" s="229"/>
      <c r="G912" s="229"/>
      <c r="H912" s="229"/>
      <c r="I912" s="229"/>
      <c r="J912" s="229"/>
      <c r="K912" s="229"/>
      <c r="L912" s="229"/>
      <c r="M912" s="229"/>
      <c r="N912" s="229"/>
      <c r="O912" s="229"/>
      <c r="P912" s="229"/>
      <c r="Q912" s="229"/>
      <c r="R912" s="229"/>
      <c r="S912" s="229"/>
      <c r="T912" s="229"/>
      <c r="U912" s="229"/>
      <c r="V912" s="229"/>
      <c r="W912" s="229"/>
      <c r="X912" s="229"/>
      <c r="Y912" s="229"/>
      <c r="Z912" s="229"/>
    </row>
    <row r="913" spans="1:26" ht="15" customHeight="1">
      <c r="A913" s="229"/>
      <c r="B913" s="229"/>
      <c r="C913" s="229"/>
      <c r="D913" s="229"/>
      <c r="E913" s="229"/>
      <c r="F913" s="229"/>
      <c r="G913" s="229"/>
      <c r="H913" s="229"/>
      <c r="I913" s="229"/>
      <c r="J913" s="229"/>
      <c r="K913" s="229"/>
      <c r="L913" s="229"/>
      <c r="M913" s="229"/>
      <c r="N913" s="229"/>
      <c r="O913" s="229"/>
      <c r="P913" s="229"/>
      <c r="Q913" s="229"/>
      <c r="R913" s="229"/>
      <c r="S913" s="229"/>
      <c r="T913" s="229"/>
      <c r="U913" s="229"/>
      <c r="V913" s="229"/>
      <c r="W913" s="229"/>
      <c r="X913" s="229"/>
      <c r="Y913" s="229"/>
      <c r="Z913" s="229"/>
    </row>
    <row r="914" spans="1:26" ht="15" customHeight="1">
      <c r="A914" s="229"/>
      <c r="B914" s="229"/>
      <c r="C914" s="229"/>
      <c r="D914" s="229"/>
      <c r="E914" s="229"/>
      <c r="F914" s="229"/>
      <c r="G914" s="229"/>
      <c r="H914" s="229"/>
      <c r="I914" s="229"/>
      <c r="J914" s="229"/>
      <c r="K914" s="229"/>
      <c r="L914" s="229"/>
      <c r="M914" s="229"/>
      <c r="N914" s="229"/>
      <c r="O914" s="229"/>
      <c r="P914" s="229"/>
      <c r="Q914" s="229"/>
      <c r="R914" s="229"/>
      <c r="S914" s="229"/>
      <c r="T914" s="229"/>
      <c r="U914" s="229"/>
      <c r="V914" s="229"/>
      <c r="W914" s="229"/>
      <c r="X914" s="229"/>
      <c r="Y914" s="229"/>
      <c r="Z914" s="229"/>
    </row>
    <row r="915" spans="1:26" ht="15" customHeight="1">
      <c r="A915" s="229"/>
      <c r="B915" s="229"/>
      <c r="C915" s="229"/>
      <c r="D915" s="229"/>
      <c r="E915" s="229"/>
      <c r="F915" s="229"/>
      <c r="G915" s="229"/>
      <c r="H915" s="229"/>
      <c r="I915" s="229"/>
      <c r="J915" s="229"/>
      <c r="K915" s="229"/>
      <c r="L915" s="229"/>
      <c r="M915" s="229"/>
      <c r="N915" s="229"/>
      <c r="O915" s="229"/>
      <c r="P915" s="229"/>
      <c r="Q915" s="229"/>
      <c r="R915" s="229"/>
      <c r="S915" s="229"/>
      <c r="T915" s="229"/>
      <c r="U915" s="229"/>
      <c r="V915" s="229"/>
      <c r="W915" s="229"/>
      <c r="X915" s="229"/>
      <c r="Y915" s="229"/>
      <c r="Z915" s="229"/>
    </row>
    <row r="916" spans="1:26" ht="15" customHeight="1">
      <c r="A916" s="229"/>
      <c r="B916" s="229"/>
      <c r="C916" s="229"/>
      <c r="D916" s="229"/>
      <c r="E916" s="229"/>
      <c r="F916" s="229"/>
      <c r="G916" s="229"/>
      <c r="H916" s="229"/>
      <c r="I916" s="229"/>
      <c r="J916" s="229"/>
      <c r="K916" s="229"/>
      <c r="L916" s="229"/>
      <c r="M916" s="229"/>
      <c r="N916" s="229"/>
      <c r="O916" s="229"/>
      <c r="P916" s="229"/>
      <c r="Q916" s="229"/>
      <c r="R916" s="229"/>
      <c r="S916" s="229"/>
      <c r="T916" s="229"/>
      <c r="U916" s="229"/>
      <c r="V916" s="229"/>
      <c r="W916" s="229"/>
      <c r="X916" s="229"/>
      <c r="Y916" s="229"/>
      <c r="Z916" s="229"/>
    </row>
    <row r="917" spans="1:26" ht="15" customHeight="1">
      <c r="A917" s="229"/>
      <c r="B917" s="229"/>
      <c r="C917" s="229"/>
      <c r="D917" s="229"/>
      <c r="E917" s="229"/>
      <c r="F917" s="229"/>
      <c r="G917" s="229"/>
      <c r="H917" s="229"/>
      <c r="I917" s="229"/>
      <c r="J917" s="229"/>
      <c r="K917" s="229"/>
      <c r="L917" s="229"/>
      <c r="M917" s="229"/>
      <c r="N917" s="229"/>
      <c r="O917" s="229"/>
      <c r="P917" s="229"/>
      <c r="Q917" s="229"/>
      <c r="R917" s="229"/>
      <c r="S917" s="229"/>
      <c r="T917" s="229"/>
      <c r="U917" s="229"/>
      <c r="V917" s="229"/>
      <c r="W917" s="229"/>
      <c r="X917" s="229"/>
      <c r="Y917" s="229"/>
      <c r="Z917" s="229"/>
    </row>
    <row r="918" spans="1:26" ht="15" customHeight="1">
      <c r="A918" s="229"/>
      <c r="B918" s="229"/>
      <c r="C918" s="229"/>
      <c r="D918" s="229"/>
      <c r="E918" s="229"/>
      <c r="F918" s="229"/>
      <c r="G918" s="229"/>
      <c r="H918" s="229"/>
      <c r="I918" s="229"/>
      <c r="J918" s="229"/>
      <c r="K918" s="229"/>
      <c r="L918" s="229"/>
      <c r="M918" s="229"/>
      <c r="N918" s="229"/>
      <c r="O918" s="229"/>
      <c r="P918" s="229"/>
      <c r="Q918" s="229"/>
      <c r="R918" s="229"/>
      <c r="S918" s="229"/>
      <c r="T918" s="229"/>
      <c r="U918" s="229"/>
      <c r="V918" s="229"/>
      <c r="W918" s="229"/>
      <c r="X918" s="229"/>
      <c r="Y918" s="229"/>
      <c r="Z918" s="229"/>
    </row>
    <row r="919" spans="1:26" ht="15" customHeight="1">
      <c r="A919" s="229"/>
      <c r="B919" s="229"/>
      <c r="C919" s="229"/>
      <c r="D919" s="229"/>
      <c r="E919" s="229"/>
      <c r="F919" s="229"/>
      <c r="G919" s="229"/>
      <c r="H919" s="229"/>
      <c r="I919" s="229"/>
      <c r="J919" s="229"/>
      <c r="K919" s="229"/>
      <c r="L919" s="229"/>
      <c r="M919" s="229"/>
      <c r="N919" s="229"/>
      <c r="O919" s="229"/>
      <c r="P919" s="229"/>
      <c r="Q919" s="229"/>
      <c r="R919" s="229"/>
      <c r="S919" s="229"/>
      <c r="T919" s="229"/>
      <c r="U919" s="229"/>
      <c r="V919" s="229"/>
      <c r="W919" s="229"/>
      <c r="X919" s="229"/>
      <c r="Y919" s="229"/>
      <c r="Z919" s="229"/>
    </row>
    <row r="920" spans="1:26" ht="15" customHeight="1">
      <c r="A920" s="229"/>
      <c r="B920" s="229"/>
      <c r="C920" s="229"/>
      <c r="D920" s="229"/>
      <c r="E920" s="229"/>
      <c r="F920" s="229"/>
      <c r="G920" s="229"/>
      <c r="H920" s="229"/>
      <c r="I920" s="229"/>
      <c r="J920" s="229"/>
      <c r="K920" s="229"/>
      <c r="L920" s="229"/>
      <c r="M920" s="229"/>
      <c r="N920" s="229"/>
      <c r="O920" s="229"/>
      <c r="P920" s="229"/>
      <c r="Q920" s="229"/>
      <c r="R920" s="229"/>
      <c r="S920" s="229"/>
      <c r="T920" s="229"/>
      <c r="U920" s="229"/>
      <c r="V920" s="229"/>
      <c r="W920" s="229"/>
      <c r="X920" s="229"/>
      <c r="Y920" s="229"/>
      <c r="Z920" s="229"/>
    </row>
    <row r="921" spans="1:26" ht="15" customHeight="1">
      <c r="A921" s="229"/>
      <c r="B921" s="229"/>
      <c r="C921" s="229"/>
      <c r="D921" s="229"/>
      <c r="E921" s="229"/>
      <c r="F921" s="229"/>
      <c r="G921" s="229"/>
      <c r="H921" s="229"/>
      <c r="I921" s="229"/>
      <c r="J921" s="229"/>
      <c r="K921" s="229"/>
      <c r="L921" s="229"/>
      <c r="M921" s="229"/>
      <c r="N921" s="229"/>
      <c r="O921" s="229"/>
      <c r="P921" s="229"/>
      <c r="Q921" s="229"/>
      <c r="R921" s="229"/>
      <c r="S921" s="229"/>
      <c r="T921" s="229"/>
      <c r="U921" s="229"/>
      <c r="V921" s="229"/>
      <c r="W921" s="229"/>
      <c r="X921" s="229"/>
      <c r="Y921" s="229"/>
      <c r="Z921" s="229"/>
    </row>
    <row r="922" spans="1:26" ht="15" customHeight="1">
      <c r="A922" s="229"/>
      <c r="B922" s="229"/>
      <c r="C922" s="229"/>
      <c r="D922" s="229"/>
      <c r="E922" s="229"/>
      <c r="F922" s="229"/>
      <c r="G922" s="229"/>
      <c r="H922" s="229"/>
      <c r="I922" s="229"/>
      <c r="J922" s="229"/>
      <c r="K922" s="229"/>
      <c r="L922" s="229"/>
      <c r="M922" s="229"/>
      <c r="N922" s="229"/>
      <c r="O922" s="229"/>
      <c r="P922" s="229"/>
      <c r="Q922" s="229"/>
      <c r="R922" s="229"/>
      <c r="S922" s="229"/>
      <c r="T922" s="229"/>
      <c r="U922" s="229"/>
      <c r="V922" s="229"/>
      <c r="W922" s="229"/>
      <c r="X922" s="229"/>
      <c r="Y922" s="229"/>
      <c r="Z922" s="229"/>
    </row>
    <row r="923" spans="1:26" ht="15" customHeight="1">
      <c r="A923" s="229"/>
      <c r="B923" s="229"/>
      <c r="C923" s="229"/>
      <c r="D923" s="229"/>
      <c r="E923" s="229"/>
      <c r="F923" s="229"/>
      <c r="G923" s="229"/>
      <c r="H923" s="229"/>
      <c r="I923" s="229"/>
      <c r="J923" s="229"/>
      <c r="K923" s="229"/>
      <c r="L923" s="229"/>
      <c r="M923" s="229"/>
      <c r="N923" s="229"/>
      <c r="O923" s="229"/>
      <c r="P923" s="229"/>
      <c r="Q923" s="229"/>
      <c r="R923" s="229"/>
      <c r="S923" s="229"/>
      <c r="T923" s="229"/>
      <c r="U923" s="229"/>
      <c r="V923" s="229"/>
      <c r="W923" s="229"/>
      <c r="X923" s="229"/>
      <c r="Y923" s="229"/>
      <c r="Z923" s="229"/>
    </row>
    <row r="924" spans="1:26" ht="15" customHeight="1">
      <c r="A924" s="229"/>
      <c r="B924" s="229"/>
      <c r="C924" s="229"/>
      <c r="D924" s="229"/>
      <c r="E924" s="229"/>
      <c r="F924" s="229"/>
      <c r="G924" s="229"/>
      <c r="H924" s="229"/>
      <c r="I924" s="229"/>
      <c r="J924" s="229"/>
      <c r="K924" s="229"/>
      <c r="L924" s="229"/>
      <c r="M924" s="229"/>
      <c r="N924" s="229"/>
      <c r="O924" s="229"/>
      <c r="P924" s="229"/>
      <c r="Q924" s="229"/>
      <c r="R924" s="229"/>
      <c r="S924" s="229"/>
      <c r="T924" s="229"/>
      <c r="U924" s="229"/>
      <c r="V924" s="229"/>
      <c r="W924" s="229"/>
      <c r="X924" s="229"/>
      <c r="Y924" s="229"/>
      <c r="Z924" s="229"/>
    </row>
    <row r="925" spans="1:26" ht="15" customHeight="1">
      <c r="A925" s="229"/>
      <c r="B925" s="229"/>
      <c r="C925" s="229"/>
      <c r="D925" s="229"/>
      <c r="E925" s="229"/>
      <c r="F925" s="229"/>
      <c r="G925" s="229"/>
      <c r="H925" s="229"/>
      <c r="I925" s="229"/>
      <c r="J925" s="229"/>
      <c r="K925" s="229"/>
      <c r="L925" s="229"/>
      <c r="M925" s="229"/>
      <c r="N925" s="229"/>
      <c r="O925" s="229"/>
      <c r="P925" s="229"/>
      <c r="Q925" s="229"/>
      <c r="R925" s="229"/>
      <c r="S925" s="229"/>
      <c r="T925" s="229"/>
      <c r="U925" s="229"/>
      <c r="V925" s="229"/>
      <c r="W925" s="229"/>
      <c r="X925" s="229"/>
      <c r="Y925" s="229"/>
      <c r="Z925" s="229"/>
    </row>
    <row r="926" spans="1:26" ht="15" customHeight="1">
      <c r="A926" s="229"/>
      <c r="B926" s="229"/>
      <c r="C926" s="229"/>
      <c r="D926" s="229"/>
      <c r="E926" s="229"/>
      <c r="F926" s="229"/>
      <c r="G926" s="229"/>
      <c r="H926" s="229"/>
      <c r="I926" s="229"/>
      <c r="J926" s="229"/>
      <c r="K926" s="229"/>
      <c r="L926" s="229"/>
      <c r="M926" s="229"/>
      <c r="N926" s="229"/>
      <c r="O926" s="229"/>
      <c r="P926" s="229"/>
      <c r="Q926" s="229"/>
      <c r="R926" s="229"/>
      <c r="S926" s="229"/>
      <c r="T926" s="229"/>
      <c r="U926" s="229"/>
      <c r="V926" s="229"/>
      <c r="W926" s="229"/>
      <c r="X926" s="229"/>
      <c r="Y926" s="229"/>
      <c r="Z926" s="229"/>
    </row>
    <row r="927" spans="1:26" ht="15" customHeight="1">
      <c r="A927" s="229"/>
      <c r="B927" s="229"/>
      <c r="C927" s="229"/>
      <c r="D927" s="229"/>
      <c r="E927" s="229"/>
      <c r="F927" s="229"/>
      <c r="G927" s="229"/>
      <c r="H927" s="229"/>
      <c r="I927" s="229"/>
      <c r="J927" s="229"/>
      <c r="K927" s="229"/>
      <c r="L927" s="229"/>
      <c r="M927" s="229"/>
      <c r="N927" s="229"/>
      <c r="O927" s="229"/>
      <c r="P927" s="229"/>
      <c r="Q927" s="229"/>
      <c r="R927" s="229"/>
      <c r="S927" s="229"/>
      <c r="T927" s="229"/>
      <c r="U927" s="229"/>
      <c r="V927" s="229"/>
      <c r="W927" s="229"/>
      <c r="X927" s="229"/>
      <c r="Y927" s="229"/>
      <c r="Z927" s="229"/>
    </row>
    <row r="928" spans="1:26" ht="15" customHeight="1">
      <c r="A928" s="229"/>
      <c r="B928" s="229"/>
      <c r="C928" s="229"/>
      <c r="D928" s="229"/>
      <c r="E928" s="229"/>
      <c r="F928" s="229"/>
      <c r="G928" s="229"/>
      <c r="H928" s="229"/>
      <c r="I928" s="229"/>
      <c r="J928" s="229"/>
      <c r="K928" s="229"/>
      <c r="L928" s="229"/>
      <c r="M928" s="229"/>
      <c r="N928" s="229"/>
      <c r="O928" s="229"/>
      <c r="P928" s="229"/>
      <c r="Q928" s="229"/>
      <c r="R928" s="229"/>
      <c r="S928" s="229"/>
      <c r="T928" s="229"/>
      <c r="U928" s="229"/>
      <c r="V928" s="229"/>
      <c r="W928" s="229"/>
      <c r="X928" s="229"/>
      <c r="Y928" s="229"/>
      <c r="Z928" s="229"/>
    </row>
    <row r="929" spans="1:26" ht="15" customHeight="1">
      <c r="A929" s="229"/>
      <c r="B929" s="229"/>
      <c r="C929" s="229"/>
      <c r="D929" s="229"/>
      <c r="E929" s="229"/>
      <c r="F929" s="229"/>
      <c r="G929" s="229"/>
      <c r="H929" s="229"/>
      <c r="I929" s="229"/>
      <c r="J929" s="229"/>
      <c r="K929" s="229"/>
      <c r="L929" s="229"/>
      <c r="M929" s="229"/>
      <c r="N929" s="229"/>
      <c r="O929" s="229"/>
      <c r="P929" s="229"/>
      <c r="Q929" s="229"/>
      <c r="R929" s="229"/>
      <c r="S929" s="229"/>
      <c r="T929" s="229"/>
      <c r="U929" s="229"/>
      <c r="V929" s="229"/>
      <c r="W929" s="229"/>
      <c r="X929" s="229"/>
      <c r="Y929" s="229"/>
      <c r="Z929" s="229"/>
    </row>
    <row r="930" spans="1:26" ht="15" customHeight="1">
      <c r="A930" s="229"/>
      <c r="B930" s="229"/>
      <c r="C930" s="229"/>
      <c r="D930" s="229"/>
      <c r="E930" s="229"/>
      <c r="F930" s="229"/>
      <c r="G930" s="229"/>
      <c r="H930" s="229"/>
      <c r="I930" s="229"/>
      <c r="J930" s="229"/>
      <c r="K930" s="229"/>
      <c r="L930" s="229"/>
      <c r="M930" s="229"/>
      <c r="N930" s="229"/>
      <c r="O930" s="229"/>
      <c r="P930" s="229"/>
      <c r="Q930" s="229"/>
      <c r="R930" s="229"/>
      <c r="S930" s="229"/>
      <c r="T930" s="229"/>
      <c r="U930" s="229"/>
      <c r="V930" s="229"/>
      <c r="W930" s="229"/>
      <c r="X930" s="229"/>
      <c r="Y930" s="229"/>
      <c r="Z930" s="229"/>
    </row>
    <row r="931" spans="1:26" ht="15" customHeight="1">
      <c r="A931" s="229"/>
      <c r="B931" s="229"/>
      <c r="C931" s="229"/>
      <c r="D931" s="229"/>
      <c r="E931" s="229"/>
      <c r="F931" s="229"/>
      <c r="G931" s="229"/>
      <c r="H931" s="229"/>
      <c r="I931" s="229"/>
      <c r="J931" s="229"/>
      <c r="K931" s="229"/>
      <c r="L931" s="229"/>
      <c r="M931" s="229"/>
      <c r="N931" s="229"/>
      <c r="O931" s="229"/>
      <c r="P931" s="229"/>
      <c r="Q931" s="229"/>
      <c r="R931" s="229"/>
      <c r="S931" s="229"/>
      <c r="T931" s="229"/>
      <c r="U931" s="229"/>
      <c r="V931" s="229"/>
      <c r="W931" s="229"/>
      <c r="X931" s="229"/>
      <c r="Y931" s="229"/>
      <c r="Z931" s="229"/>
    </row>
    <row r="932" spans="1:26" ht="15" customHeight="1">
      <c r="A932" s="229"/>
      <c r="B932" s="229"/>
      <c r="C932" s="229"/>
      <c r="D932" s="229"/>
      <c r="E932" s="229"/>
      <c r="F932" s="229"/>
      <c r="G932" s="229"/>
      <c r="H932" s="229"/>
      <c r="I932" s="229"/>
      <c r="J932" s="229"/>
      <c r="K932" s="229"/>
      <c r="L932" s="229"/>
      <c r="M932" s="229"/>
      <c r="N932" s="229"/>
      <c r="O932" s="229"/>
      <c r="P932" s="229"/>
      <c r="Q932" s="229"/>
      <c r="R932" s="229"/>
      <c r="S932" s="229"/>
      <c r="T932" s="229"/>
      <c r="U932" s="229"/>
      <c r="V932" s="229"/>
      <c r="W932" s="229"/>
      <c r="X932" s="229"/>
      <c r="Y932" s="229"/>
      <c r="Z932" s="229"/>
    </row>
    <row r="933" spans="1:26" ht="15" customHeight="1">
      <c r="A933" s="229"/>
      <c r="B933" s="229"/>
      <c r="C933" s="229"/>
      <c r="D933" s="229"/>
      <c r="E933" s="229"/>
      <c r="F933" s="229"/>
      <c r="G933" s="229"/>
      <c r="H933" s="229"/>
      <c r="I933" s="229"/>
      <c r="J933" s="229"/>
      <c r="K933" s="229"/>
      <c r="L933" s="229"/>
      <c r="M933" s="229"/>
      <c r="N933" s="229"/>
      <c r="O933" s="229"/>
      <c r="P933" s="229"/>
      <c r="Q933" s="229"/>
      <c r="R933" s="229"/>
      <c r="S933" s="229"/>
      <c r="T933" s="229"/>
      <c r="U933" s="229"/>
      <c r="V933" s="229"/>
      <c r="W933" s="229"/>
      <c r="X933" s="229"/>
      <c r="Y933" s="229"/>
      <c r="Z933" s="229"/>
    </row>
    <row r="934" spans="1:26" ht="15" customHeight="1">
      <c r="A934" s="229"/>
      <c r="B934" s="229"/>
      <c r="C934" s="229"/>
      <c r="D934" s="229"/>
      <c r="E934" s="229"/>
      <c r="F934" s="229"/>
      <c r="G934" s="229"/>
      <c r="H934" s="229"/>
      <c r="I934" s="229"/>
      <c r="J934" s="229"/>
      <c r="K934" s="229"/>
      <c r="L934" s="229"/>
      <c r="M934" s="229"/>
      <c r="N934" s="229"/>
      <c r="O934" s="229"/>
      <c r="P934" s="229"/>
      <c r="Q934" s="229"/>
      <c r="R934" s="229"/>
      <c r="S934" s="229"/>
      <c r="T934" s="229"/>
      <c r="U934" s="229"/>
      <c r="V934" s="229"/>
      <c r="W934" s="229"/>
      <c r="X934" s="229"/>
      <c r="Y934" s="229"/>
      <c r="Z934" s="229"/>
    </row>
    <row r="935" spans="1:26" ht="15" customHeight="1">
      <c r="A935" s="229"/>
      <c r="B935" s="229"/>
      <c r="C935" s="229"/>
      <c r="D935" s="229"/>
      <c r="E935" s="229"/>
      <c r="F935" s="229"/>
      <c r="G935" s="229"/>
      <c r="H935" s="229"/>
      <c r="I935" s="229"/>
      <c r="J935" s="229"/>
      <c r="K935" s="229"/>
      <c r="L935" s="229"/>
      <c r="M935" s="229"/>
      <c r="N935" s="229"/>
      <c r="O935" s="229"/>
      <c r="P935" s="229"/>
      <c r="Q935" s="229"/>
      <c r="R935" s="229"/>
      <c r="S935" s="229"/>
      <c r="T935" s="229"/>
      <c r="U935" s="229"/>
      <c r="V935" s="229"/>
      <c r="W935" s="229"/>
      <c r="X935" s="229"/>
      <c r="Y935" s="229"/>
      <c r="Z935" s="229"/>
    </row>
    <row r="936" spans="1:26" ht="15" customHeight="1">
      <c r="A936" s="229"/>
      <c r="B936" s="229"/>
      <c r="C936" s="229"/>
      <c r="D936" s="229"/>
      <c r="E936" s="229"/>
      <c r="F936" s="229"/>
      <c r="G936" s="229"/>
      <c r="H936" s="229"/>
      <c r="I936" s="229"/>
      <c r="J936" s="229"/>
      <c r="K936" s="229"/>
      <c r="L936" s="229"/>
      <c r="M936" s="229"/>
      <c r="N936" s="229"/>
      <c r="O936" s="229"/>
      <c r="P936" s="229"/>
      <c r="Q936" s="229"/>
      <c r="R936" s="229"/>
      <c r="S936" s="229"/>
      <c r="T936" s="229"/>
      <c r="U936" s="229"/>
      <c r="V936" s="229"/>
      <c r="W936" s="229"/>
      <c r="X936" s="229"/>
      <c r="Y936" s="229"/>
      <c r="Z936" s="229"/>
    </row>
    <row r="937" spans="1:26" ht="15" customHeight="1">
      <c r="A937" s="229"/>
      <c r="B937" s="229"/>
      <c r="C937" s="229"/>
      <c r="D937" s="229"/>
      <c r="E937" s="229"/>
      <c r="F937" s="229"/>
      <c r="G937" s="229"/>
      <c r="H937" s="229"/>
      <c r="I937" s="229"/>
      <c r="J937" s="229"/>
      <c r="K937" s="229"/>
      <c r="L937" s="229"/>
      <c r="M937" s="229"/>
      <c r="N937" s="229"/>
      <c r="O937" s="229"/>
      <c r="P937" s="229"/>
      <c r="Q937" s="229"/>
      <c r="R937" s="229"/>
      <c r="S937" s="229"/>
      <c r="T937" s="229"/>
      <c r="U937" s="229"/>
      <c r="V937" s="229"/>
      <c r="W937" s="229"/>
      <c r="X937" s="229"/>
      <c r="Y937" s="229"/>
      <c r="Z937" s="229"/>
    </row>
    <row r="938" spans="1:26" ht="15" customHeight="1">
      <c r="A938" s="229"/>
      <c r="B938" s="229"/>
      <c r="C938" s="229"/>
      <c r="D938" s="229"/>
      <c r="E938" s="229"/>
      <c r="F938" s="229"/>
      <c r="G938" s="229"/>
      <c r="H938" s="229"/>
      <c r="I938" s="229"/>
      <c r="J938" s="229"/>
      <c r="K938" s="229"/>
      <c r="L938" s="229"/>
      <c r="M938" s="229"/>
      <c r="N938" s="229"/>
      <c r="O938" s="229"/>
      <c r="P938" s="229"/>
      <c r="Q938" s="229"/>
      <c r="R938" s="229"/>
      <c r="S938" s="229"/>
      <c r="T938" s="229"/>
      <c r="U938" s="229"/>
      <c r="V938" s="229"/>
      <c r="W938" s="229"/>
      <c r="X938" s="229"/>
      <c r="Y938" s="229"/>
      <c r="Z938" s="229"/>
    </row>
    <row r="939" spans="1:26" ht="15" customHeight="1">
      <c r="A939" s="229"/>
      <c r="B939" s="229"/>
      <c r="C939" s="229"/>
      <c r="D939" s="229"/>
      <c r="E939" s="229"/>
      <c r="F939" s="229"/>
      <c r="G939" s="229"/>
      <c r="H939" s="229"/>
      <c r="I939" s="229"/>
      <c r="J939" s="229"/>
      <c r="K939" s="229"/>
      <c r="L939" s="229"/>
      <c r="M939" s="229"/>
      <c r="N939" s="229"/>
      <c r="O939" s="229"/>
      <c r="P939" s="229"/>
      <c r="Q939" s="229"/>
      <c r="R939" s="229"/>
      <c r="S939" s="229"/>
      <c r="T939" s="229"/>
      <c r="U939" s="229"/>
      <c r="V939" s="229"/>
      <c r="W939" s="229"/>
      <c r="X939" s="229"/>
      <c r="Y939" s="229"/>
      <c r="Z939" s="229"/>
    </row>
    <row r="940" spans="1:26" ht="15" customHeight="1">
      <c r="A940" s="229"/>
      <c r="B940" s="229"/>
      <c r="C940" s="229"/>
      <c r="D940" s="229"/>
      <c r="E940" s="229"/>
      <c r="F940" s="229"/>
      <c r="G940" s="229"/>
      <c r="H940" s="229"/>
      <c r="I940" s="229"/>
      <c r="J940" s="229"/>
      <c r="K940" s="229"/>
      <c r="L940" s="229"/>
      <c r="M940" s="229"/>
      <c r="N940" s="229"/>
      <c r="O940" s="229"/>
      <c r="P940" s="229"/>
      <c r="Q940" s="229"/>
      <c r="R940" s="229"/>
      <c r="S940" s="229"/>
      <c r="T940" s="229"/>
      <c r="U940" s="229"/>
      <c r="V940" s="229"/>
      <c r="W940" s="229"/>
      <c r="X940" s="229"/>
      <c r="Y940" s="229"/>
      <c r="Z940" s="229"/>
    </row>
    <row r="941" spans="1:26" ht="15" customHeight="1">
      <c r="A941" s="229"/>
      <c r="B941" s="229"/>
      <c r="C941" s="229"/>
      <c r="D941" s="229"/>
      <c r="E941" s="229"/>
      <c r="F941" s="229"/>
      <c r="G941" s="229"/>
      <c r="H941" s="229"/>
      <c r="I941" s="229"/>
      <c r="J941" s="229"/>
      <c r="K941" s="229"/>
      <c r="L941" s="229"/>
      <c r="M941" s="229"/>
      <c r="N941" s="229"/>
      <c r="O941" s="229"/>
      <c r="P941" s="229"/>
      <c r="Q941" s="229"/>
      <c r="R941" s="229"/>
      <c r="S941" s="229"/>
      <c r="T941" s="229"/>
      <c r="U941" s="229"/>
      <c r="V941" s="229"/>
      <c r="W941" s="229"/>
      <c r="X941" s="229"/>
      <c r="Y941" s="229"/>
      <c r="Z941" s="229"/>
    </row>
    <row r="942" spans="1:26" ht="15" customHeight="1">
      <c r="A942" s="229"/>
      <c r="B942" s="229"/>
      <c r="C942" s="229"/>
      <c r="D942" s="229"/>
      <c r="E942" s="229"/>
      <c r="F942" s="229"/>
      <c r="G942" s="229"/>
      <c r="H942" s="229"/>
      <c r="I942" s="229"/>
      <c r="J942" s="229"/>
      <c r="K942" s="229"/>
      <c r="L942" s="229"/>
      <c r="M942" s="229"/>
      <c r="N942" s="229"/>
      <c r="O942" s="229"/>
      <c r="P942" s="229"/>
      <c r="Q942" s="229"/>
      <c r="R942" s="229"/>
      <c r="S942" s="229"/>
      <c r="T942" s="229"/>
      <c r="U942" s="229"/>
      <c r="V942" s="229"/>
      <c r="W942" s="229"/>
      <c r="X942" s="229"/>
      <c r="Y942" s="229"/>
      <c r="Z942" s="229"/>
    </row>
    <row r="943" spans="1:26" ht="15" customHeight="1">
      <c r="A943" s="229"/>
      <c r="B943" s="229"/>
      <c r="C943" s="229"/>
      <c r="D943" s="229"/>
      <c r="E943" s="229"/>
      <c r="F943" s="229"/>
      <c r="G943" s="229"/>
      <c r="H943" s="229"/>
      <c r="I943" s="229"/>
      <c r="J943" s="229"/>
      <c r="K943" s="229"/>
      <c r="L943" s="229"/>
      <c r="M943" s="229"/>
      <c r="N943" s="229"/>
      <c r="O943" s="229"/>
      <c r="P943" s="229"/>
      <c r="Q943" s="229"/>
      <c r="R943" s="229"/>
      <c r="S943" s="229"/>
      <c r="T943" s="229"/>
      <c r="U943" s="229"/>
      <c r="V943" s="229"/>
      <c r="W943" s="229"/>
      <c r="X943" s="229"/>
      <c r="Y943" s="229"/>
      <c r="Z943" s="229"/>
    </row>
    <row r="944" spans="1:26" ht="15" customHeight="1">
      <c r="A944" s="229"/>
      <c r="B944" s="229"/>
      <c r="C944" s="229"/>
      <c r="D944" s="229"/>
      <c r="E944" s="229"/>
      <c r="F944" s="229"/>
      <c r="G944" s="229"/>
      <c r="H944" s="229"/>
      <c r="I944" s="229"/>
      <c r="J944" s="229"/>
      <c r="K944" s="229"/>
      <c r="L944" s="229"/>
      <c r="M944" s="229"/>
      <c r="N944" s="229"/>
      <c r="O944" s="229"/>
      <c r="P944" s="229"/>
      <c r="Q944" s="229"/>
      <c r="R944" s="229"/>
      <c r="S944" s="229"/>
      <c r="T944" s="229"/>
      <c r="U944" s="229"/>
      <c r="V944" s="229"/>
      <c r="W944" s="229"/>
      <c r="X944" s="229"/>
      <c r="Y944" s="229"/>
      <c r="Z944" s="229"/>
    </row>
    <row r="945" spans="1:26" ht="15" customHeight="1">
      <c r="A945" s="229"/>
      <c r="B945" s="229"/>
      <c r="C945" s="229"/>
      <c r="D945" s="229"/>
      <c r="E945" s="229"/>
      <c r="F945" s="229"/>
      <c r="G945" s="229"/>
      <c r="H945" s="229"/>
      <c r="I945" s="229"/>
      <c r="J945" s="229"/>
      <c r="K945" s="229"/>
      <c r="L945" s="229"/>
      <c r="M945" s="229"/>
      <c r="N945" s="229"/>
      <c r="O945" s="229"/>
      <c r="P945" s="229"/>
      <c r="Q945" s="229"/>
      <c r="R945" s="229"/>
      <c r="S945" s="229"/>
      <c r="T945" s="229"/>
      <c r="U945" s="229"/>
      <c r="V945" s="229"/>
      <c r="W945" s="229"/>
      <c r="X945" s="229"/>
      <c r="Y945" s="229"/>
      <c r="Z945" s="229"/>
    </row>
    <row r="946" spans="1:26" ht="15" customHeight="1">
      <c r="A946" s="229"/>
      <c r="B946" s="229"/>
      <c r="C946" s="229"/>
      <c r="D946" s="229"/>
      <c r="E946" s="229"/>
      <c r="F946" s="229"/>
      <c r="G946" s="229"/>
      <c r="H946" s="229"/>
      <c r="I946" s="229"/>
      <c r="J946" s="229"/>
      <c r="K946" s="229"/>
      <c r="L946" s="229"/>
      <c r="M946" s="229"/>
      <c r="N946" s="229"/>
      <c r="O946" s="229"/>
      <c r="P946" s="229"/>
      <c r="Q946" s="229"/>
      <c r="R946" s="229"/>
      <c r="S946" s="229"/>
      <c r="T946" s="229"/>
      <c r="U946" s="229"/>
      <c r="V946" s="229"/>
      <c r="W946" s="229"/>
      <c r="X946" s="229"/>
      <c r="Y946" s="229"/>
      <c r="Z946" s="229"/>
    </row>
    <row r="947" spans="1:26" ht="15" customHeight="1">
      <c r="A947" s="229"/>
      <c r="B947" s="229"/>
      <c r="C947" s="229"/>
      <c r="D947" s="229"/>
      <c r="E947" s="229"/>
      <c r="F947" s="229"/>
      <c r="G947" s="229"/>
      <c r="H947" s="229"/>
      <c r="I947" s="229"/>
      <c r="J947" s="229"/>
      <c r="K947" s="229"/>
      <c r="L947" s="229"/>
      <c r="M947" s="229"/>
      <c r="N947" s="229"/>
      <c r="O947" s="229"/>
      <c r="P947" s="229"/>
      <c r="Q947" s="229"/>
      <c r="R947" s="229"/>
      <c r="S947" s="229"/>
      <c r="T947" s="229"/>
      <c r="U947" s="229"/>
      <c r="V947" s="229"/>
      <c r="W947" s="229"/>
      <c r="X947" s="229"/>
      <c r="Y947" s="229"/>
      <c r="Z947" s="229"/>
    </row>
    <row r="948" spans="1:26" ht="15" customHeight="1">
      <c r="A948" s="229"/>
      <c r="B948" s="229"/>
      <c r="C948" s="229"/>
      <c r="D948" s="229"/>
      <c r="E948" s="229"/>
      <c r="F948" s="229"/>
      <c r="G948" s="229"/>
      <c r="H948" s="229"/>
      <c r="I948" s="229"/>
      <c r="J948" s="229"/>
      <c r="K948" s="229"/>
      <c r="L948" s="229"/>
      <c r="M948" s="229"/>
      <c r="N948" s="229"/>
      <c r="O948" s="229"/>
      <c r="P948" s="229"/>
      <c r="Q948" s="229"/>
      <c r="R948" s="229"/>
      <c r="S948" s="229"/>
      <c r="T948" s="229"/>
      <c r="U948" s="229"/>
      <c r="V948" s="229"/>
      <c r="W948" s="229"/>
      <c r="X948" s="229"/>
      <c r="Y948" s="229"/>
      <c r="Z948" s="229"/>
    </row>
    <row r="949" spans="1:26" ht="15" customHeight="1">
      <c r="A949" s="229"/>
      <c r="B949" s="229"/>
      <c r="C949" s="229"/>
      <c r="D949" s="229"/>
      <c r="E949" s="229"/>
      <c r="F949" s="229"/>
      <c r="G949" s="229"/>
      <c r="H949" s="229"/>
      <c r="I949" s="229"/>
      <c r="J949" s="229"/>
      <c r="K949" s="229"/>
      <c r="L949" s="229"/>
      <c r="M949" s="229"/>
      <c r="N949" s="229"/>
      <c r="O949" s="229"/>
      <c r="P949" s="229"/>
      <c r="Q949" s="229"/>
      <c r="R949" s="229"/>
      <c r="S949" s="229"/>
      <c r="T949" s="229"/>
      <c r="U949" s="229"/>
      <c r="V949" s="229"/>
      <c r="W949" s="229"/>
      <c r="X949" s="229"/>
      <c r="Y949" s="229"/>
      <c r="Z949" s="229"/>
    </row>
    <row r="950" spans="1:26" ht="15" customHeight="1">
      <c r="A950" s="229"/>
      <c r="B950" s="229"/>
      <c r="C950" s="229"/>
      <c r="D950" s="229"/>
      <c r="E950" s="229"/>
      <c r="F950" s="229"/>
      <c r="G950" s="229"/>
      <c r="H950" s="229"/>
      <c r="I950" s="229"/>
      <c r="J950" s="229"/>
      <c r="K950" s="229"/>
      <c r="L950" s="229"/>
      <c r="M950" s="229"/>
      <c r="N950" s="229"/>
      <c r="O950" s="229"/>
      <c r="P950" s="229"/>
      <c r="Q950" s="229"/>
      <c r="R950" s="229"/>
      <c r="S950" s="229"/>
      <c r="T950" s="229"/>
      <c r="U950" s="229"/>
      <c r="V950" s="229"/>
      <c r="W950" s="229"/>
      <c r="X950" s="229"/>
      <c r="Y950" s="229"/>
      <c r="Z950" s="229"/>
    </row>
    <row r="951" spans="1:26" ht="15" customHeight="1">
      <c r="A951" s="229"/>
      <c r="B951" s="229"/>
      <c r="C951" s="229"/>
      <c r="D951" s="229"/>
      <c r="E951" s="229"/>
      <c r="F951" s="229"/>
      <c r="G951" s="229"/>
      <c r="H951" s="229"/>
      <c r="I951" s="229"/>
      <c r="J951" s="229"/>
      <c r="K951" s="229"/>
      <c r="L951" s="229"/>
      <c r="M951" s="229"/>
      <c r="N951" s="229"/>
      <c r="O951" s="229"/>
      <c r="P951" s="229"/>
      <c r="Q951" s="229"/>
      <c r="R951" s="229"/>
      <c r="S951" s="229"/>
      <c r="T951" s="229"/>
      <c r="U951" s="229"/>
      <c r="V951" s="229"/>
      <c r="W951" s="229"/>
      <c r="X951" s="229"/>
      <c r="Y951" s="229"/>
      <c r="Z951" s="229"/>
    </row>
    <row r="952" spans="1:26" ht="15" customHeight="1">
      <c r="A952" s="229"/>
      <c r="B952" s="229"/>
      <c r="C952" s="229"/>
      <c r="D952" s="229"/>
      <c r="E952" s="229"/>
      <c r="F952" s="229"/>
      <c r="G952" s="229"/>
      <c r="H952" s="229"/>
      <c r="I952" s="229"/>
      <c r="J952" s="229"/>
      <c r="K952" s="229"/>
      <c r="L952" s="229"/>
      <c r="M952" s="229"/>
      <c r="N952" s="229"/>
      <c r="O952" s="229"/>
      <c r="P952" s="229"/>
      <c r="Q952" s="229"/>
      <c r="R952" s="229"/>
      <c r="S952" s="229"/>
      <c r="T952" s="229"/>
      <c r="U952" s="229"/>
      <c r="V952" s="229"/>
      <c r="W952" s="229"/>
      <c r="X952" s="229"/>
      <c r="Y952" s="229"/>
      <c r="Z952" s="229"/>
    </row>
    <row r="953" spans="1:26" ht="15" customHeight="1">
      <c r="A953" s="229"/>
      <c r="B953" s="229"/>
      <c r="C953" s="229"/>
      <c r="D953" s="229"/>
      <c r="E953" s="229"/>
      <c r="F953" s="229"/>
      <c r="G953" s="229"/>
      <c r="H953" s="229"/>
      <c r="I953" s="229"/>
      <c r="J953" s="229"/>
      <c r="K953" s="229"/>
      <c r="L953" s="229"/>
      <c r="M953" s="229"/>
      <c r="N953" s="229"/>
      <c r="O953" s="229"/>
      <c r="P953" s="229"/>
      <c r="Q953" s="229"/>
      <c r="R953" s="229"/>
      <c r="S953" s="229"/>
      <c r="T953" s="229"/>
      <c r="U953" s="229"/>
      <c r="V953" s="229"/>
      <c r="W953" s="229"/>
      <c r="X953" s="229"/>
      <c r="Y953" s="229"/>
      <c r="Z953" s="229"/>
    </row>
    <row r="954" spans="1:26" ht="15" customHeight="1">
      <c r="A954" s="229"/>
      <c r="B954" s="229"/>
      <c r="C954" s="229"/>
      <c r="D954" s="229"/>
      <c r="E954" s="229"/>
      <c r="F954" s="229"/>
      <c r="G954" s="229"/>
      <c r="H954" s="229"/>
      <c r="I954" s="229"/>
      <c r="J954" s="229"/>
      <c r="K954" s="229"/>
      <c r="L954" s="229"/>
      <c r="M954" s="229"/>
      <c r="N954" s="229"/>
      <c r="O954" s="229"/>
      <c r="P954" s="229"/>
      <c r="Q954" s="229"/>
      <c r="R954" s="229"/>
      <c r="S954" s="229"/>
      <c r="T954" s="229"/>
      <c r="U954" s="229"/>
      <c r="V954" s="229"/>
      <c r="W954" s="229"/>
      <c r="X954" s="229"/>
      <c r="Y954" s="229"/>
      <c r="Z954" s="229"/>
    </row>
    <row r="955" spans="1:26" ht="15" customHeight="1">
      <c r="A955" s="229"/>
      <c r="B955" s="229"/>
      <c r="C955" s="229"/>
      <c r="D955" s="229"/>
      <c r="E955" s="229"/>
      <c r="F955" s="229"/>
      <c r="G955" s="229"/>
      <c r="H955" s="229"/>
      <c r="I955" s="229"/>
      <c r="J955" s="229"/>
      <c r="K955" s="229"/>
      <c r="L955" s="229"/>
      <c r="M955" s="229"/>
      <c r="N955" s="229"/>
      <c r="O955" s="229"/>
      <c r="P955" s="229"/>
      <c r="Q955" s="229"/>
      <c r="R955" s="229"/>
      <c r="S955" s="229"/>
      <c r="T955" s="229"/>
      <c r="U955" s="229"/>
      <c r="V955" s="229"/>
      <c r="W955" s="229"/>
      <c r="X955" s="229"/>
      <c r="Y955" s="229"/>
      <c r="Z955" s="229"/>
    </row>
    <row r="956" spans="1:26" ht="15" customHeight="1">
      <c r="A956" s="229"/>
      <c r="B956" s="229"/>
      <c r="C956" s="229"/>
      <c r="D956" s="229"/>
      <c r="E956" s="229"/>
      <c r="F956" s="229"/>
      <c r="G956" s="229"/>
      <c r="H956" s="229"/>
      <c r="I956" s="229"/>
      <c r="J956" s="229"/>
      <c r="K956" s="229"/>
      <c r="L956" s="229"/>
      <c r="M956" s="229"/>
      <c r="N956" s="229"/>
      <c r="O956" s="229"/>
      <c r="P956" s="229"/>
      <c r="Q956" s="229"/>
      <c r="R956" s="229"/>
      <c r="S956" s="229"/>
      <c r="T956" s="229"/>
      <c r="U956" s="229"/>
      <c r="V956" s="229"/>
      <c r="W956" s="229"/>
      <c r="X956" s="229"/>
      <c r="Y956" s="229"/>
      <c r="Z956" s="229"/>
    </row>
    <row r="957" spans="1:26" ht="15" customHeight="1">
      <c r="A957" s="229"/>
      <c r="B957" s="229"/>
      <c r="C957" s="229"/>
      <c r="D957" s="229"/>
      <c r="E957" s="229"/>
      <c r="F957" s="229"/>
      <c r="G957" s="229"/>
      <c r="H957" s="229"/>
      <c r="I957" s="229"/>
      <c r="J957" s="229"/>
      <c r="K957" s="229"/>
      <c r="L957" s="229"/>
      <c r="M957" s="229"/>
      <c r="N957" s="229"/>
      <c r="O957" s="229"/>
      <c r="P957" s="229"/>
      <c r="Q957" s="229"/>
      <c r="R957" s="229"/>
      <c r="S957" s="229"/>
      <c r="T957" s="229"/>
      <c r="U957" s="229"/>
      <c r="V957" s="229"/>
      <c r="W957" s="229"/>
      <c r="X957" s="229"/>
      <c r="Y957" s="229"/>
      <c r="Z957" s="229"/>
    </row>
    <row r="958" spans="1:26" ht="15" customHeight="1">
      <c r="A958" s="229"/>
      <c r="B958" s="229"/>
      <c r="C958" s="229"/>
      <c r="D958" s="229"/>
      <c r="E958" s="229"/>
      <c r="F958" s="229"/>
      <c r="G958" s="229"/>
      <c r="H958" s="229"/>
      <c r="I958" s="229"/>
      <c r="J958" s="229"/>
      <c r="K958" s="229"/>
      <c r="L958" s="229"/>
      <c r="M958" s="229"/>
      <c r="N958" s="229"/>
      <c r="O958" s="229"/>
      <c r="P958" s="229"/>
      <c r="Q958" s="229"/>
      <c r="R958" s="229"/>
      <c r="S958" s="229"/>
      <c r="T958" s="229"/>
      <c r="U958" s="229"/>
      <c r="V958" s="229"/>
      <c r="W958" s="229"/>
      <c r="X958" s="229"/>
      <c r="Y958" s="229"/>
      <c r="Z958" s="229"/>
    </row>
    <row r="959" spans="1:26" ht="15" customHeight="1">
      <c r="A959" s="229"/>
      <c r="B959" s="229"/>
      <c r="C959" s="229"/>
      <c r="D959" s="229"/>
      <c r="E959" s="229"/>
      <c r="F959" s="229"/>
      <c r="G959" s="229"/>
      <c r="H959" s="229"/>
      <c r="I959" s="229"/>
      <c r="J959" s="229"/>
      <c r="K959" s="229"/>
      <c r="L959" s="229"/>
      <c r="M959" s="229"/>
      <c r="N959" s="229"/>
      <c r="O959" s="229"/>
      <c r="P959" s="229"/>
      <c r="Q959" s="229"/>
      <c r="R959" s="229"/>
      <c r="S959" s="229"/>
      <c r="T959" s="229"/>
      <c r="U959" s="229"/>
      <c r="V959" s="229"/>
      <c r="W959" s="229"/>
      <c r="X959" s="229"/>
      <c r="Y959" s="229"/>
      <c r="Z959" s="229"/>
    </row>
    <row r="960" spans="1:26" ht="15" customHeight="1">
      <c r="A960" s="229"/>
      <c r="B960" s="229"/>
      <c r="C960" s="229"/>
      <c r="D960" s="229"/>
      <c r="E960" s="229"/>
      <c r="F960" s="229"/>
      <c r="G960" s="229"/>
      <c r="H960" s="229"/>
      <c r="I960" s="229"/>
      <c r="J960" s="229"/>
      <c r="K960" s="229"/>
      <c r="L960" s="229"/>
      <c r="M960" s="229"/>
      <c r="N960" s="229"/>
      <c r="O960" s="229"/>
      <c r="P960" s="229"/>
      <c r="Q960" s="229"/>
      <c r="R960" s="229"/>
      <c r="S960" s="229"/>
      <c r="T960" s="229"/>
      <c r="U960" s="229"/>
      <c r="V960" s="229"/>
      <c r="W960" s="229"/>
      <c r="X960" s="229"/>
      <c r="Y960" s="229"/>
      <c r="Z960" s="229"/>
    </row>
    <row r="961" spans="1:26" ht="15" customHeight="1">
      <c r="A961" s="229"/>
      <c r="B961" s="229"/>
      <c r="C961" s="229"/>
      <c r="D961" s="229"/>
      <c r="E961" s="229"/>
      <c r="F961" s="229"/>
      <c r="G961" s="229"/>
      <c r="H961" s="229"/>
      <c r="I961" s="229"/>
      <c r="J961" s="229"/>
      <c r="K961" s="229"/>
      <c r="L961" s="229"/>
      <c r="M961" s="229"/>
      <c r="N961" s="229"/>
      <c r="O961" s="229"/>
      <c r="P961" s="229"/>
      <c r="Q961" s="229"/>
      <c r="R961" s="229"/>
      <c r="S961" s="229"/>
      <c r="T961" s="229"/>
      <c r="U961" s="229"/>
      <c r="V961" s="229"/>
      <c r="W961" s="229"/>
      <c r="X961" s="229"/>
      <c r="Y961" s="229"/>
      <c r="Z961" s="229"/>
    </row>
    <row r="962" spans="1:26" ht="15" customHeight="1">
      <c r="A962" s="229"/>
      <c r="B962" s="229"/>
      <c r="C962" s="229"/>
      <c r="D962" s="229"/>
      <c r="E962" s="229"/>
      <c r="F962" s="229"/>
      <c r="G962" s="229"/>
      <c r="H962" s="229"/>
      <c r="I962" s="229"/>
      <c r="J962" s="229"/>
      <c r="K962" s="229"/>
      <c r="L962" s="229"/>
      <c r="M962" s="229"/>
      <c r="N962" s="229"/>
      <c r="O962" s="229"/>
      <c r="P962" s="229"/>
      <c r="Q962" s="229"/>
      <c r="R962" s="229"/>
      <c r="S962" s="229"/>
      <c r="T962" s="229"/>
      <c r="U962" s="229"/>
      <c r="V962" s="229"/>
      <c r="W962" s="229"/>
      <c r="X962" s="229"/>
      <c r="Y962" s="229"/>
      <c r="Z962" s="229"/>
    </row>
    <row r="963" spans="1:26" ht="15" customHeight="1">
      <c r="A963" s="229"/>
      <c r="B963" s="229"/>
      <c r="C963" s="229"/>
      <c r="D963" s="229"/>
      <c r="E963" s="229"/>
      <c r="F963" s="229"/>
      <c r="G963" s="229"/>
      <c r="H963" s="229"/>
      <c r="I963" s="229"/>
      <c r="J963" s="229"/>
      <c r="K963" s="229"/>
      <c r="L963" s="229"/>
      <c r="M963" s="229"/>
      <c r="N963" s="229"/>
      <c r="O963" s="229"/>
      <c r="P963" s="229"/>
      <c r="Q963" s="229"/>
      <c r="R963" s="229"/>
      <c r="S963" s="229"/>
      <c r="T963" s="229"/>
      <c r="U963" s="229"/>
      <c r="V963" s="229"/>
      <c r="W963" s="229"/>
      <c r="X963" s="229"/>
      <c r="Y963" s="229"/>
      <c r="Z963" s="229"/>
    </row>
    <row r="964" spans="1:26" ht="15" customHeight="1">
      <c r="A964" s="229"/>
      <c r="B964" s="229"/>
      <c r="C964" s="229"/>
      <c r="D964" s="229"/>
      <c r="E964" s="229"/>
      <c r="F964" s="229"/>
      <c r="G964" s="229"/>
      <c r="H964" s="229"/>
      <c r="I964" s="229"/>
      <c r="J964" s="229"/>
      <c r="K964" s="229"/>
      <c r="L964" s="229"/>
      <c r="M964" s="229"/>
      <c r="N964" s="229"/>
      <c r="O964" s="229"/>
      <c r="P964" s="229"/>
      <c r="Q964" s="229"/>
      <c r="R964" s="229"/>
      <c r="S964" s="229"/>
      <c r="T964" s="229"/>
      <c r="U964" s="229"/>
      <c r="V964" s="229"/>
      <c r="W964" s="229"/>
      <c r="X964" s="229"/>
      <c r="Y964" s="229"/>
      <c r="Z964" s="229"/>
    </row>
    <row r="965" spans="1:26" ht="15" customHeight="1">
      <c r="A965" s="229"/>
      <c r="B965" s="229"/>
      <c r="C965" s="229"/>
      <c r="D965" s="229"/>
      <c r="E965" s="229"/>
      <c r="F965" s="229"/>
      <c r="G965" s="229"/>
      <c r="H965" s="229"/>
      <c r="I965" s="229"/>
      <c r="J965" s="229"/>
      <c r="K965" s="229"/>
      <c r="L965" s="229"/>
      <c r="M965" s="229"/>
      <c r="N965" s="229"/>
      <c r="O965" s="229"/>
      <c r="P965" s="229"/>
      <c r="Q965" s="229"/>
      <c r="R965" s="229"/>
      <c r="S965" s="229"/>
      <c r="T965" s="229"/>
      <c r="U965" s="229"/>
      <c r="V965" s="229"/>
      <c r="W965" s="229"/>
      <c r="X965" s="229"/>
      <c r="Y965" s="229"/>
      <c r="Z965" s="229"/>
    </row>
    <row r="966" spans="1:26" ht="15" customHeight="1">
      <c r="A966" s="229"/>
      <c r="B966" s="229"/>
      <c r="C966" s="229"/>
      <c r="D966" s="229"/>
      <c r="E966" s="229"/>
      <c r="F966" s="229"/>
      <c r="G966" s="229"/>
      <c r="H966" s="229"/>
      <c r="I966" s="229"/>
      <c r="J966" s="229"/>
      <c r="K966" s="229"/>
      <c r="L966" s="229"/>
      <c r="M966" s="229"/>
      <c r="N966" s="229"/>
      <c r="O966" s="229"/>
      <c r="P966" s="229"/>
      <c r="Q966" s="229"/>
      <c r="R966" s="229"/>
      <c r="S966" s="229"/>
      <c r="T966" s="229"/>
      <c r="U966" s="229"/>
      <c r="V966" s="229"/>
      <c r="W966" s="229"/>
      <c r="X966" s="229"/>
      <c r="Y966" s="229"/>
      <c r="Z966" s="229"/>
    </row>
    <row r="967" spans="1:26" ht="15" customHeight="1">
      <c r="A967" s="229"/>
      <c r="B967" s="229"/>
      <c r="C967" s="229"/>
      <c r="D967" s="229"/>
      <c r="E967" s="229"/>
      <c r="F967" s="229"/>
      <c r="G967" s="229"/>
      <c r="H967" s="229"/>
      <c r="I967" s="229"/>
      <c r="J967" s="229"/>
      <c r="K967" s="229"/>
      <c r="L967" s="229"/>
      <c r="M967" s="229"/>
      <c r="N967" s="229"/>
      <c r="O967" s="229"/>
      <c r="P967" s="229"/>
      <c r="Q967" s="229"/>
      <c r="R967" s="229"/>
      <c r="S967" s="229"/>
      <c r="T967" s="229"/>
      <c r="U967" s="229"/>
      <c r="V967" s="229"/>
      <c r="W967" s="229"/>
      <c r="X967" s="229"/>
      <c r="Y967" s="229"/>
      <c r="Z967" s="229"/>
    </row>
    <row r="968" spans="1:26" ht="15" customHeight="1">
      <c r="A968" s="229"/>
      <c r="B968" s="229"/>
      <c r="C968" s="229"/>
      <c r="D968" s="229"/>
      <c r="E968" s="229"/>
      <c r="F968" s="229"/>
      <c r="G968" s="229"/>
      <c r="H968" s="229"/>
      <c r="I968" s="229"/>
      <c r="J968" s="229"/>
      <c r="K968" s="229"/>
      <c r="L968" s="229"/>
      <c r="M968" s="229"/>
      <c r="N968" s="229"/>
      <c r="O968" s="229"/>
      <c r="P968" s="229"/>
      <c r="Q968" s="229"/>
      <c r="R968" s="229"/>
      <c r="S968" s="229"/>
      <c r="T968" s="229"/>
      <c r="U968" s="229"/>
      <c r="V968" s="229"/>
      <c r="W968" s="229"/>
      <c r="X968" s="229"/>
      <c r="Y968" s="229"/>
      <c r="Z968" s="229"/>
    </row>
    <row r="969" spans="1:26" ht="15" customHeight="1">
      <c r="A969" s="229"/>
      <c r="B969" s="229"/>
      <c r="C969" s="229"/>
      <c r="D969" s="229"/>
      <c r="E969" s="229"/>
      <c r="F969" s="229"/>
      <c r="G969" s="229"/>
      <c r="H969" s="229"/>
      <c r="I969" s="229"/>
      <c r="J969" s="229"/>
      <c r="K969" s="229"/>
      <c r="L969" s="229"/>
      <c r="M969" s="229"/>
      <c r="N969" s="229"/>
      <c r="O969" s="229"/>
      <c r="P969" s="229"/>
      <c r="Q969" s="229"/>
      <c r="R969" s="229"/>
      <c r="S969" s="229"/>
      <c r="T969" s="229"/>
      <c r="U969" s="229"/>
      <c r="V969" s="229"/>
      <c r="W969" s="229"/>
      <c r="X969" s="229"/>
      <c r="Y969" s="229"/>
      <c r="Z969" s="229"/>
    </row>
    <row r="970" spans="1:26" ht="15" customHeight="1">
      <c r="A970" s="229"/>
      <c r="B970" s="229"/>
      <c r="C970" s="229"/>
      <c r="D970" s="229"/>
      <c r="E970" s="229"/>
      <c r="F970" s="229"/>
      <c r="G970" s="229"/>
      <c r="H970" s="229"/>
      <c r="I970" s="229"/>
      <c r="J970" s="229"/>
      <c r="K970" s="229"/>
      <c r="L970" s="229"/>
      <c r="M970" s="229"/>
      <c r="N970" s="229"/>
      <c r="O970" s="229"/>
      <c r="P970" s="229"/>
      <c r="Q970" s="229"/>
      <c r="R970" s="229"/>
      <c r="S970" s="229"/>
      <c r="T970" s="229"/>
      <c r="U970" s="229"/>
      <c r="V970" s="229"/>
      <c r="W970" s="229"/>
      <c r="X970" s="229"/>
      <c r="Y970" s="229"/>
      <c r="Z970" s="229"/>
    </row>
    <row r="971" spans="1:26" ht="15" customHeight="1">
      <c r="A971" s="229"/>
      <c r="B971" s="229"/>
      <c r="C971" s="229"/>
      <c r="D971" s="229"/>
      <c r="E971" s="229"/>
      <c r="F971" s="229"/>
      <c r="G971" s="229"/>
      <c r="H971" s="229"/>
      <c r="I971" s="229"/>
      <c r="J971" s="229"/>
      <c r="K971" s="229"/>
      <c r="L971" s="229"/>
      <c r="M971" s="229"/>
      <c r="N971" s="229"/>
      <c r="O971" s="229"/>
      <c r="P971" s="229"/>
      <c r="Q971" s="229"/>
      <c r="R971" s="229"/>
      <c r="S971" s="229"/>
      <c r="T971" s="229"/>
      <c r="U971" s="229"/>
      <c r="V971" s="229"/>
      <c r="W971" s="229"/>
      <c r="X971" s="229"/>
      <c r="Y971" s="229"/>
      <c r="Z971" s="229"/>
    </row>
    <row r="972" spans="1:26" ht="15" customHeight="1">
      <c r="A972" s="229"/>
      <c r="B972" s="229"/>
      <c r="C972" s="229"/>
      <c r="D972" s="229"/>
      <c r="E972" s="229"/>
      <c r="F972" s="229"/>
      <c r="G972" s="229"/>
      <c r="H972" s="229"/>
      <c r="I972" s="229"/>
      <c r="J972" s="229"/>
      <c r="K972" s="229"/>
      <c r="L972" s="229"/>
      <c r="M972" s="229"/>
      <c r="N972" s="229"/>
      <c r="O972" s="229"/>
      <c r="P972" s="229"/>
      <c r="Q972" s="229"/>
      <c r="R972" s="229"/>
      <c r="S972" s="229"/>
      <c r="T972" s="229"/>
      <c r="U972" s="229"/>
      <c r="V972" s="229"/>
      <c r="W972" s="229"/>
      <c r="X972" s="229"/>
      <c r="Y972" s="229"/>
      <c r="Z972" s="229"/>
    </row>
    <row r="973" spans="1:26" ht="15" customHeight="1">
      <c r="A973" s="229"/>
      <c r="B973" s="229"/>
      <c r="C973" s="229"/>
      <c r="D973" s="229"/>
      <c r="E973" s="229"/>
      <c r="F973" s="229"/>
      <c r="G973" s="229"/>
      <c r="H973" s="229"/>
      <c r="I973" s="229"/>
      <c r="J973" s="229"/>
      <c r="K973" s="229"/>
      <c r="L973" s="229"/>
      <c r="M973" s="229"/>
      <c r="N973" s="229"/>
      <c r="O973" s="229"/>
      <c r="P973" s="229"/>
      <c r="Q973" s="229"/>
      <c r="R973" s="229"/>
      <c r="S973" s="229"/>
      <c r="T973" s="229"/>
      <c r="U973" s="229"/>
      <c r="V973" s="229"/>
      <c r="W973" s="229"/>
      <c r="X973" s="229"/>
      <c r="Y973" s="229"/>
      <c r="Z973" s="229"/>
    </row>
    <row r="974" spans="1:26" ht="15" customHeight="1">
      <c r="A974" s="229"/>
      <c r="B974" s="229"/>
      <c r="C974" s="229"/>
      <c r="D974" s="229"/>
      <c r="E974" s="229"/>
      <c r="F974" s="229"/>
      <c r="G974" s="229"/>
      <c r="H974" s="229"/>
      <c r="I974" s="229"/>
      <c r="J974" s="229"/>
      <c r="K974" s="229"/>
      <c r="L974" s="229"/>
      <c r="M974" s="229"/>
      <c r="N974" s="229"/>
      <c r="O974" s="229"/>
      <c r="P974" s="229"/>
      <c r="Q974" s="229"/>
      <c r="R974" s="229"/>
      <c r="S974" s="229"/>
      <c r="T974" s="229"/>
      <c r="U974" s="229"/>
      <c r="V974" s="229"/>
      <c r="W974" s="229"/>
      <c r="X974" s="229"/>
      <c r="Y974" s="229"/>
      <c r="Z974" s="229"/>
    </row>
    <row r="975" spans="1:26" ht="15" customHeight="1">
      <c r="A975" s="229"/>
      <c r="B975" s="229"/>
      <c r="C975" s="229"/>
      <c r="D975" s="229"/>
      <c r="E975" s="229"/>
      <c r="F975" s="229"/>
      <c r="G975" s="229"/>
      <c r="H975" s="229"/>
      <c r="I975" s="229"/>
      <c r="J975" s="229"/>
      <c r="K975" s="229"/>
      <c r="L975" s="229"/>
      <c r="M975" s="229"/>
      <c r="N975" s="229"/>
      <c r="O975" s="229"/>
      <c r="P975" s="229"/>
      <c r="Q975" s="229"/>
      <c r="R975" s="229"/>
      <c r="S975" s="229"/>
      <c r="T975" s="229"/>
      <c r="U975" s="229"/>
      <c r="V975" s="229"/>
      <c r="W975" s="229"/>
      <c r="X975" s="229"/>
      <c r="Y975" s="229"/>
      <c r="Z975" s="229"/>
    </row>
    <row r="976" spans="1:26" ht="15" customHeight="1">
      <c r="A976" s="229"/>
      <c r="B976" s="229"/>
      <c r="C976" s="229"/>
      <c r="D976" s="229"/>
      <c r="E976" s="229"/>
      <c r="F976" s="229"/>
      <c r="G976" s="229"/>
      <c r="H976" s="229"/>
      <c r="I976" s="229"/>
      <c r="J976" s="229"/>
      <c r="K976" s="229"/>
      <c r="L976" s="229"/>
      <c r="M976" s="229"/>
      <c r="N976" s="229"/>
      <c r="O976" s="229"/>
      <c r="P976" s="229"/>
      <c r="Q976" s="229"/>
      <c r="R976" s="229"/>
      <c r="S976" s="229"/>
      <c r="T976" s="229"/>
      <c r="U976" s="229"/>
      <c r="V976" s="229"/>
      <c r="W976" s="229"/>
      <c r="X976" s="229"/>
      <c r="Y976" s="229"/>
      <c r="Z976" s="229"/>
    </row>
    <row r="977" spans="1:26" ht="15" customHeight="1">
      <c r="A977" s="229"/>
      <c r="B977" s="229"/>
      <c r="C977" s="229"/>
      <c r="D977" s="229"/>
      <c r="E977" s="229"/>
      <c r="F977" s="229"/>
      <c r="G977" s="229"/>
      <c r="H977" s="229"/>
      <c r="I977" s="229"/>
      <c r="J977" s="229"/>
      <c r="K977" s="229"/>
      <c r="L977" s="229"/>
      <c r="M977" s="229"/>
      <c r="N977" s="229"/>
      <c r="O977" s="229"/>
      <c r="P977" s="229"/>
      <c r="Q977" s="229"/>
      <c r="R977" s="229"/>
      <c r="S977" s="229"/>
      <c r="T977" s="229"/>
      <c r="U977" s="229"/>
      <c r="V977" s="229"/>
      <c r="W977" s="229"/>
      <c r="X977" s="229"/>
      <c r="Y977" s="229"/>
      <c r="Z977" s="229"/>
    </row>
    <row r="978" spans="1:26" ht="15" customHeight="1">
      <c r="A978" s="229"/>
      <c r="B978" s="229"/>
      <c r="C978" s="229"/>
      <c r="D978" s="229"/>
      <c r="E978" s="229"/>
      <c r="F978" s="229"/>
      <c r="G978" s="229"/>
      <c r="H978" s="229"/>
      <c r="I978" s="229"/>
      <c r="J978" s="229"/>
      <c r="K978" s="229"/>
      <c r="L978" s="229"/>
      <c r="M978" s="229"/>
      <c r="N978" s="229"/>
      <c r="O978" s="229"/>
      <c r="P978" s="229"/>
      <c r="Q978" s="229"/>
      <c r="R978" s="229"/>
      <c r="S978" s="229"/>
      <c r="T978" s="229"/>
      <c r="U978" s="229"/>
      <c r="V978" s="229"/>
      <c r="W978" s="229"/>
      <c r="X978" s="229"/>
      <c r="Y978" s="229"/>
      <c r="Z978" s="229"/>
    </row>
    <row r="979" spans="1:26" ht="15" customHeight="1">
      <c r="A979" s="229"/>
      <c r="B979" s="229"/>
      <c r="C979" s="229"/>
      <c r="D979" s="229"/>
      <c r="E979" s="229"/>
      <c r="F979" s="229"/>
      <c r="G979" s="229"/>
      <c r="H979" s="229"/>
      <c r="I979" s="229"/>
      <c r="J979" s="229"/>
      <c r="K979" s="229"/>
      <c r="L979" s="229"/>
      <c r="M979" s="229"/>
      <c r="N979" s="229"/>
      <c r="O979" s="229"/>
      <c r="P979" s="229"/>
      <c r="Q979" s="229"/>
      <c r="R979" s="229"/>
      <c r="S979" s="229"/>
      <c r="T979" s="229"/>
      <c r="U979" s="229"/>
      <c r="V979" s="229"/>
      <c r="W979" s="229"/>
      <c r="X979" s="229"/>
      <c r="Y979" s="229"/>
      <c r="Z979" s="229"/>
    </row>
    <row r="980" spans="1:26" ht="15" customHeight="1">
      <c r="A980" s="229"/>
      <c r="B980" s="229"/>
      <c r="C980" s="229"/>
      <c r="D980" s="229"/>
      <c r="E980" s="229"/>
      <c r="F980" s="229"/>
      <c r="G980" s="229"/>
      <c r="H980" s="229"/>
      <c r="I980" s="229"/>
      <c r="J980" s="229"/>
      <c r="K980" s="229"/>
      <c r="L980" s="229"/>
      <c r="M980" s="229"/>
      <c r="N980" s="229"/>
      <c r="O980" s="229"/>
      <c r="P980" s="229"/>
      <c r="Q980" s="229"/>
      <c r="R980" s="229"/>
      <c r="S980" s="229"/>
      <c r="T980" s="229"/>
      <c r="U980" s="229"/>
      <c r="V980" s="229"/>
      <c r="W980" s="229"/>
      <c r="X980" s="229"/>
      <c r="Y980" s="229"/>
      <c r="Z980" s="229"/>
    </row>
    <row r="981" spans="1:26" ht="15" customHeight="1">
      <c r="A981" s="229"/>
      <c r="B981" s="229"/>
      <c r="C981" s="229"/>
      <c r="D981" s="229"/>
      <c r="E981" s="229"/>
      <c r="F981" s="229"/>
      <c r="G981" s="229"/>
      <c r="H981" s="229"/>
      <c r="I981" s="229"/>
      <c r="J981" s="229"/>
      <c r="K981" s="229"/>
      <c r="L981" s="229"/>
      <c r="M981" s="229"/>
      <c r="N981" s="229"/>
      <c r="O981" s="229"/>
      <c r="P981" s="229"/>
      <c r="Q981" s="229"/>
      <c r="R981" s="229"/>
      <c r="S981" s="229"/>
      <c r="T981" s="229"/>
      <c r="U981" s="229"/>
      <c r="V981" s="229"/>
      <c r="W981" s="229"/>
      <c r="X981" s="229"/>
      <c r="Y981" s="229"/>
      <c r="Z981" s="229"/>
    </row>
    <row r="982" spans="1:26" ht="15" customHeight="1">
      <c r="A982" s="229"/>
      <c r="B982" s="229"/>
      <c r="C982" s="229"/>
      <c r="D982" s="229"/>
      <c r="E982" s="229"/>
      <c r="F982" s="229"/>
      <c r="G982" s="229"/>
      <c r="H982" s="229"/>
      <c r="I982" s="229"/>
      <c r="J982" s="229"/>
      <c r="K982" s="229"/>
      <c r="L982" s="229"/>
      <c r="M982" s="229"/>
      <c r="N982" s="229"/>
      <c r="O982" s="229"/>
      <c r="P982" s="229"/>
      <c r="Q982" s="229"/>
      <c r="R982" s="229"/>
      <c r="S982" s="229"/>
      <c r="T982" s="229"/>
      <c r="U982" s="229"/>
      <c r="V982" s="229"/>
      <c r="W982" s="229"/>
      <c r="X982" s="229"/>
      <c r="Y982" s="229"/>
      <c r="Z982" s="229"/>
    </row>
    <row r="983" spans="1:26" ht="15" customHeight="1">
      <c r="A983" s="229"/>
      <c r="B983" s="229"/>
      <c r="C983" s="229"/>
      <c r="D983" s="229"/>
      <c r="E983" s="229"/>
      <c r="F983" s="229"/>
      <c r="G983" s="229"/>
      <c r="H983" s="229"/>
      <c r="I983" s="229"/>
      <c r="J983" s="229"/>
      <c r="K983" s="229"/>
      <c r="L983" s="229"/>
      <c r="M983" s="229"/>
      <c r="N983" s="229"/>
      <c r="O983" s="229"/>
      <c r="P983" s="229"/>
      <c r="Q983" s="229"/>
      <c r="R983" s="229"/>
      <c r="S983" s="229"/>
      <c r="T983" s="229"/>
      <c r="U983" s="229"/>
      <c r="V983" s="229"/>
      <c r="W983" s="229"/>
      <c r="X983" s="229"/>
      <c r="Y983" s="229"/>
      <c r="Z983" s="229"/>
    </row>
    <row r="984" spans="1:26" ht="15" customHeight="1">
      <c r="A984" s="229"/>
      <c r="B984" s="229"/>
      <c r="C984" s="229"/>
      <c r="D984" s="229"/>
      <c r="E984" s="229"/>
      <c r="F984" s="229"/>
      <c r="G984" s="229"/>
      <c r="H984" s="229"/>
      <c r="I984" s="229"/>
      <c r="J984" s="229"/>
      <c r="K984" s="229"/>
      <c r="L984" s="229"/>
      <c r="M984" s="229"/>
      <c r="N984" s="229"/>
      <c r="O984" s="229"/>
      <c r="P984" s="229"/>
      <c r="Q984" s="229"/>
      <c r="R984" s="229"/>
      <c r="S984" s="229"/>
      <c r="T984" s="229"/>
      <c r="U984" s="229"/>
      <c r="V984" s="229"/>
      <c r="W984" s="229"/>
      <c r="X984" s="229"/>
      <c r="Y984" s="229"/>
      <c r="Z984" s="229"/>
    </row>
    <row r="985" spans="1:26" ht="15" customHeight="1">
      <c r="A985" s="229"/>
      <c r="B985" s="229"/>
      <c r="C985" s="229"/>
      <c r="D985" s="229"/>
      <c r="E985" s="229"/>
      <c r="F985" s="229"/>
      <c r="G985" s="229"/>
      <c r="H985" s="229"/>
      <c r="I985" s="229"/>
      <c r="J985" s="229"/>
      <c r="K985" s="229"/>
      <c r="L985" s="229"/>
      <c r="M985" s="229"/>
      <c r="N985" s="229"/>
      <c r="O985" s="229"/>
      <c r="P985" s="229"/>
      <c r="Q985" s="229"/>
      <c r="R985" s="229"/>
      <c r="S985" s="229"/>
      <c r="T985" s="229"/>
      <c r="U985" s="229"/>
      <c r="V985" s="229"/>
      <c r="W985" s="229"/>
      <c r="X985" s="229"/>
      <c r="Y985" s="229"/>
      <c r="Z985" s="229"/>
    </row>
    <row r="986" spans="1:26" ht="15" customHeight="1">
      <c r="A986" s="229"/>
      <c r="B986" s="229"/>
      <c r="C986" s="229"/>
      <c r="D986" s="229"/>
      <c r="E986" s="229"/>
      <c r="F986" s="229"/>
      <c r="G986" s="229"/>
      <c r="H986" s="229"/>
      <c r="I986" s="229"/>
      <c r="J986" s="229"/>
      <c r="K986" s="229"/>
      <c r="L986" s="229"/>
      <c r="M986" s="229"/>
      <c r="N986" s="229"/>
      <c r="O986" s="229"/>
      <c r="P986" s="229"/>
      <c r="Q986" s="229"/>
      <c r="R986" s="229"/>
      <c r="S986" s="229"/>
      <c r="T986" s="229"/>
      <c r="U986" s="229"/>
      <c r="V986" s="229"/>
      <c r="W986" s="229"/>
      <c r="X986" s="229"/>
      <c r="Y986" s="229"/>
      <c r="Z986" s="229"/>
    </row>
    <row r="987" spans="1:26" ht="15" customHeight="1">
      <c r="A987" s="229"/>
      <c r="B987" s="229"/>
      <c r="C987" s="229"/>
      <c r="D987" s="229"/>
      <c r="E987" s="229"/>
      <c r="F987" s="229"/>
      <c r="G987" s="229"/>
      <c r="H987" s="229"/>
      <c r="I987" s="229"/>
      <c r="J987" s="229"/>
      <c r="K987" s="229"/>
      <c r="L987" s="229"/>
      <c r="M987" s="229"/>
      <c r="N987" s="229"/>
      <c r="O987" s="229"/>
      <c r="P987" s="229"/>
      <c r="Q987" s="229"/>
      <c r="R987" s="229"/>
      <c r="S987" s="229"/>
      <c r="T987" s="229"/>
      <c r="U987" s="229"/>
      <c r="V987" s="229"/>
      <c r="W987" s="229"/>
      <c r="X987" s="229"/>
      <c r="Y987" s="229"/>
      <c r="Z987" s="229"/>
    </row>
    <row r="988" spans="1:26" ht="15" customHeight="1">
      <c r="A988" s="229"/>
      <c r="B988" s="229"/>
      <c r="C988" s="229"/>
      <c r="D988" s="229"/>
      <c r="E988" s="229"/>
      <c r="F988" s="229"/>
      <c r="G988" s="229"/>
      <c r="H988" s="229"/>
      <c r="I988" s="229"/>
      <c r="J988" s="229"/>
      <c r="K988" s="229"/>
      <c r="L988" s="229"/>
      <c r="M988" s="229"/>
      <c r="N988" s="229"/>
      <c r="O988" s="229"/>
      <c r="P988" s="229"/>
      <c r="Q988" s="229"/>
      <c r="R988" s="229"/>
      <c r="S988" s="229"/>
      <c r="T988" s="229"/>
      <c r="U988" s="229"/>
      <c r="V988" s="229"/>
      <c r="W988" s="229"/>
      <c r="X988" s="229"/>
      <c r="Y988" s="229"/>
      <c r="Z988" s="229"/>
    </row>
    <row r="989" spans="1:26" ht="15" customHeight="1">
      <c r="A989" s="229"/>
      <c r="B989" s="229"/>
      <c r="C989" s="229"/>
      <c r="D989" s="229"/>
      <c r="E989" s="229"/>
      <c r="F989" s="229"/>
      <c r="G989" s="229"/>
      <c r="H989" s="229"/>
      <c r="I989" s="229"/>
      <c r="J989" s="229"/>
      <c r="K989" s="229"/>
      <c r="L989" s="229"/>
      <c r="M989" s="229"/>
      <c r="N989" s="229"/>
      <c r="O989" s="229"/>
      <c r="P989" s="229"/>
      <c r="Q989" s="229"/>
      <c r="R989" s="229"/>
      <c r="S989" s="229"/>
      <c r="T989" s="229"/>
      <c r="U989" s="229"/>
      <c r="V989" s="229"/>
      <c r="W989" s="229"/>
      <c r="X989" s="229"/>
      <c r="Y989" s="229"/>
      <c r="Z989" s="229"/>
    </row>
    <row r="990" spans="1:26" ht="15" customHeight="1">
      <c r="A990" s="229"/>
      <c r="B990" s="229"/>
      <c r="C990" s="229"/>
      <c r="D990" s="229"/>
      <c r="E990" s="229"/>
      <c r="F990" s="229"/>
      <c r="G990" s="229"/>
      <c r="H990" s="229"/>
      <c r="I990" s="229"/>
      <c r="J990" s="229"/>
      <c r="K990" s="229"/>
      <c r="L990" s="229"/>
      <c r="M990" s="229"/>
      <c r="N990" s="229"/>
      <c r="O990" s="229"/>
      <c r="P990" s="229"/>
      <c r="Q990" s="229"/>
      <c r="R990" s="229"/>
      <c r="S990" s="229"/>
      <c r="T990" s="229"/>
      <c r="U990" s="229"/>
      <c r="V990" s="229"/>
      <c r="W990" s="229"/>
      <c r="X990" s="229"/>
      <c r="Y990" s="229"/>
      <c r="Z990" s="229"/>
    </row>
    <row r="991" spans="1:26" ht="15" customHeight="1">
      <c r="A991" s="229"/>
      <c r="B991" s="229"/>
      <c r="C991" s="229"/>
      <c r="D991" s="229"/>
      <c r="E991" s="229"/>
      <c r="F991" s="229"/>
      <c r="G991" s="229"/>
      <c r="H991" s="229"/>
      <c r="I991" s="229"/>
      <c r="J991" s="229"/>
      <c r="K991" s="229"/>
      <c r="L991" s="229"/>
      <c r="M991" s="229"/>
      <c r="N991" s="229"/>
      <c r="O991" s="229"/>
      <c r="P991" s="229"/>
      <c r="Q991" s="229"/>
      <c r="R991" s="229"/>
      <c r="S991" s="229"/>
      <c r="T991" s="229"/>
      <c r="U991" s="229"/>
      <c r="V991" s="229"/>
      <c r="W991" s="229"/>
      <c r="X991" s="229"/>
      <c r="Y991" s="229"/>
      <c r="Z991" s="229"/>
    </row>
    <row r="992" spans="1:26" ht="15" customHeight="1">
      <c r="A992" s="229"/>
      <c r="B992" s="229"/>
      <c r="C992" s="229"/>
      <c r="D992" s="229"/>
      <c r="E992" s="229"/>
      <c r="F992" s="229"/>
      <c r="G992" s="229"/>
      <c r="H992" s="229"/>
      <c r="I992" s="229"/>
      <c r="J992" s="229"/>
      <c r="K992" s="229"/>
      <c r="L992" s="229"/>
      <c r="M992" s="229"/>
      <c r="N992" s="229"/>
      <c r="O992" s="229"/>
      <c r="P992" s="229"/>
      <c r="Q992" s="229"/>
      <c r="R992" s="229"/>
      <c r="S992" s="229"/>
      <c r="T992" s="229"/>
      <c r="U992" s="229"/>
      <c r="V992" s="229"/>
      <c r="W992" s="229"/>
      <c r="X992" s="229"/>
      <c r="Y992" s="229"/>
      <c r="Z992" s="229"/>
    </row>
    <row r="993" spans="1:26" ht="15" customHeight="1">
      <c r="A993" s="229"/>
      <c r="B993" s="229"/>
      <c r="C993" s="229"/>
      <c r="D993" s="229"/>
      <c r="E993" s="229"/>
      <c r="F993" s="229"/>
      <c r="G993" s="229"/>
      <c r="H993" s="229"/>
      <c r="I993" s="229"/>
      <c r="J993" s="229"/>
      <c r="K993" s="229"/>
      <c r="L993" s="229"/>
      <c r="M993" s="229"/>
      <c r="N993" s="229"/>
      <c r="O993" s="229"/>
      <c r="P993" s="229"/>
      <c r="Q993" s="229"/>
      <c r="R993" s="229"/>
      <c r="S993" s="229"/>
      <c r="T993" s="229"/>
      <c r="U993" s="229"/>
      <c r="V993" s="229"/>
      <c r="W993" s="229"/>
      <c r="X993" s="229"/>
      <c r="Y993" s="229"/>
      <c r="Z993" s="229"/>
    </row>
    <row r="994" spans="1:26" ht="15" customHeight="1">
      <c r="A994" s="229"/>
      <c r="B994" s="229"/>
      <c r="C994" s="229"/>
      <c r="D994" s="229"/>
      <c r="E994" s="229"/>
      <c r="F994" s="229"/>
      <c r="G994" s="229"/>
      <c r="H994" s="229"/>
      <c r="I994" s="229"/>
      <c r="J994" s="229"/>
      <c r="K994" s="229"/>
      <c r="L994" s="229"/>
      <c r="M994" s="229"/>
      <c r="N994" s="229"/>
      <c r="O994" s="229"/>
      <c r="P994" s="229"/>
      <c r="Q994" s="229"/>
      <c r="R994" s="229"/>
      <c r="S994" s="229"/>
      <c r="T994" s="229"/>
      <c r="U994" s="229"/>
      <c r="V994" s="229"/>
      <c r="W994" s="229"/>
      <c r="X994" s="229"/>
      <c r="Y994" s="229"/>
      <c r="Z994" s="229"/>
    </row>
    <row r="995" spans="1:26" ht="15" customHeight="1">
      <c r="A995" s="229"/>
      <c r="B995" s="229"/>
      <c r="C995" s="229"/>
      <c r="D995" s="229"/>
      <c r="E995" s="229"/>
      <c r="F995" s="229"/>
      <c r="G995" s="229"/>
      <c r="H995" s="229"/>
      <c r="I995" s="229"/>
      <c r="J995" s="229"/>
      <c r="K995" s="229"/>
      <c r="L995" s="229"/>
      <c r="M995" s="229"/>
      <c r="N995" s="229"/>
      <c r="O995" s="229"/>
      <c r="P995" s="229"/>
      <c r="Q995" s="229"/>
      <c r="R995" s="229"/>
      <c r="S995" s="229"/>
      <c r="T995" s="229"/>
      <c r="U995" s="229"/>
      <c r="V995" s="229"/>
      <c r="W995" s="229"/>
      <c r="X995" s="229"/>
      <c r="Y995" s="229"/>
      <c r="Z995" s="229"/>
    </row>
    <row r="996" spans="1:26" ht="15" customHeight="1">
      <c r="A996" s="229"/>
      <c r="B996" s="229"/>
      <c r="C996" s="229"/>
      <c r="D996" s="229"/>
      <c r="E996" s="229"/>
      <c r="F996" s="229"/>
      <c r="G996" s="229"/>
      <c r="H996" s="229"/>
      <c r="I996" s="229"/>
      <c r="J996" s="229"/>
      <c r="K996" s="229"/>
      <c r="L996" s="229"/>
      <c r="M996" s="229"/>
      <c r="N996" s="229"/>
      <c r="O996" s="229"/>
      <c r="P996" s="229"/>
      <c r="Q996" s="229"/>
      <c r="R996" s="229"/>
      <c r="S996" s="229"/>
      <c r="T996" s="229"/>
      <c r="U996" s="229"/>
      <c r="V996" s="229"/>
      <c r="W996" s="229"/>
      <c r="X996" s="229"/>
      <c r="Y996" s="229"/>
      <c r="Z996" s="229"/>
    </row>
    <row r="997" spans="1:26" ht="15" customHeight="1">
      <c r="A997" s="229"/>
      <c r="B997" s="229"/>
      <c r="C997" s="229"/>
      <c r="D997" s="229"/>
      <c r="E997" s="229"/>
      <c r="F997" s="229"/>
      <c r="G997" s="229"/>
      <c r="H997" s="229"/>
      <c r="I997" s="229"/>
      <c r="J997" s="229"/>
      <c r="K997" s="229"/>
      <c r="L997" s="229"/>
      <c r="M997" s="229"/>
      <c r="N997" s="229"/>
      <c r="O997" s="229"/>
      <c r="P997" s="229"/>
      <c r="Q997" s="229"/>
      <c r="R997" s="229"/>
      <c r="S997" s="229"/>
      <c r="T997" s="229"/>
      <c r="U997" s="229"/>
      <c r="V997" s="229"/>
      <c r="W997" s="229"/>
      <c r="X997" s="229"/>
      <c r="Y997" s="229"/>
      <c r="Z997" s="229"/>
    </row>
    <row r="998" spans="1:26" ht="15" customHeight="1">
      <c r="A998" s="229"/>
      <c r="B998" s="229"/>
      <c r="C998" s="229"/>
      <c r="D998" s="229"/>
      <c r="E998" s="229"/>
      <c r="F998" s="229"/>
      <c r="G998" s="229"/>
      <c r="H998" s="229"/>
      <c r="I998" s="229"/>
      <c r="J998" s="229"/>
      <c r="K998" s="229"/>
      <c r="L998" s="229"/>
      <c r="M998" s="229"/>
      <c r="N998" s="229"/>
      <c r="O998" s="229"/>
      <c r="P998" s="229"/>
      <c r="Q998" s="229"/>
      <c r="R998" s="229"/>
      <c r="S998" s="229"/>
      <c r="T998" s="229"/>
      <c r="U998" s="229"/>
      <c r="V998" s="229"/>
      <c r="W998" s="229"/>
      <c r="X998" s="229"/>
      <c r="Y998" s="229"/>
      <c r="Z998" s="229"/>
    </row>
    <row r="999" spans="1:26" ht="15" customHeight="1">
      <c r="A999" s="229"/>
      <c r="B999" s="229"/>
      <c r="C999" s="229"/>
      <c r="D999" s="229"/>
      <c r="E999" s="229"/>
      <c r="F999" s="229"/>
      <c r="G999" s="229"/>
      <c r="H999" s="229"/>
      <c r="I999" s="229"/>
      <c r="J999" s="229"/>
      <c r="K999" s="229"/>
      <c r="L999" s="229"/>
      <c r="M999" s="229"/>
      <c r="N999" s="229"/>
      <c r="O999" s="229"/>
      <c r="P999" s="229"/>
      <c r="Q999" s="229"/>
      <c r="R999" s="229"/>
      <c r="S999" s="229"/>
      <c r="T999" s="229"/>
      <c r="U999" s="229"/>
      <c r="V999" s="229"/>
      <c r="W999" s="229"/>
      <c r="X999" s="229"/>
      <c r="Y999" s="229"/>
      <c r="Z999" s="229"/>
    </row>
    <row r="1000" spans="1:26" ht="15" customHeight="1">
      <c r="A1000" s="229"/>
      <c r="B1000" s="229"/>
      <c r="C1000" s="229"/>
      <c r="D1000" s="229"/>
      <c r="E1000" s="229"/>
      <c r="F1000" s="229"/>
      <c r="G1000" s="229"/>
      <c r="H1000" s="229"/>
      <c r="I1000" s="229"/>
      <c r="J1000" s="229"/>
      <c r="K1000" s="229"/>
      <c r="L1000" s="229"/>
      <c r="M1000" s="229"/>
      <c r="N1000" s="229"/>
      <c r="O1000" s="229"/>
      <c r="P1000" s="229"/>
      <c r="Q1000" s="229"/>
      <c r="R1000" s="229"/>
      <c r="S1000" s="229"/>
      <c r="T1000" s="229"/>
      <c r="U1000" s="229"/>
      <c r="V1000" s="229"/>
      <c r="W1000" s="229"/>
      <c r="X1000" s="229"/>
      <c r="Y1000" s="229"/>
      <c r="Z1000" s="229"/>
    </row>
    <row r="1001" spans="1:26" ht="15" customHeight="1">
      <c r="A1001" s="229"/>
      <c r="B1001" s="229"/>
      <c r="C1001" s="229"/>
      <c r="D1001" s="229"/>
      <c r="E1001" s="229"/>
      <c r="F1001" s="229"/>
      <c r="G1001" s="229"/>
      <c r="H1001" s="229"/>
      <c r="I1001" s="229"/>
      <c r="J1001" s="229"/>
      <c r="K1001" s="229"/>
      <c r="L1001" s="229"/>
      <c r="M1001" s="229"/>
      <c r="N1001" s="229"/>
      <c r="O1001" s="229"/>
      <c r="P1001" s="229"/>
      <c r="Q1001" s="229"/>
      <c r="R1001" s="229"/>
      <c r="S1001" s="229"/>
      <c r="T1001" s="229"/>
      <c r="U1001" s="229"/>
      <c r="V1001" s="229"/>
      <c r="W1001" s="229"/>
      <c r="X1001" s="229"/>
      <c r="Y1001" s="229"/>
      <c r="Z1001" s="229"/>
    </row>
    <row r="1002" spans="1:26" ht="15" customHeight="1">
      <c r="A1002" s="229"/>
      <c r="B1002" s="229"/>
      <c r="C1002" s="229"/>
      <c r="D1002" s="229"/>
      <c r="E1002" s="229"/>
      <c r="F1002" s="229"/>
      <c r="G1002" s="229"/>
      <c r="H1002" s="229"/>
      <c r="I1002" s="229"/>
      <c r="J1002" s="229"/>
      <c r="K1002" s="229"/>
      <c r="L1002" s="229"/>
      <c r="M1002" s="229"/>
      <c r="N1002" s="229"/>
      <c r="O1002" s="229"/>
      <c r="P1002" s="229"/>
      <c r="Q1002" s="229"/>
      <c r="R1002" s="229"/>
      <c r="S1002" s="229"/>
      <c r="T1002" s="229"/>
      <c r="U1002" s="229"/>
      <c r="V1002" s="229"/>
      <c r="W1002" s="229"/>
      <c r="X1002" s="229"/>
      <c r="Y1002" s="229"/>
      <c r="Z1002" s="229"/>
    </row>
    <row r="1003" spans="1:26" ht="15" customHeight="1">
      <c r="A1003" s="229"/>
      <c r="B1003" s="229"/>
      <c r="C1003" s="229"/>
      <c r="D1003" s="229"/>
      <c r="E1003" s="229"/>
      <c r="F1003" s="229"/>
      <c r="G1003" s="229"/>
      <c r="H1003" s="229"/>
      <c r="I1003" s="229"/>
      <c r="J1003" s="229"/>
      <c r="K1003" s="229"/>
      <c r="L1003" s="229"/>
      <c r="M1003" s="229"/>
      <c r="N1003" s="229"/>
      <c r="O1003" s="229"/>
      <c r="P1003" s="229"/>
      <c r="Q1003" s="229"/>
      <c r="R1003" s="229"/>
      <c r="S1003" s="229"/>
      <c r="T1003" s="229"/>
      <c r="U1003" s="229"/>
      <c r="V1003" s="229"/>
      <c r="W1003" s="229"/>
      <c r="X1003" s="229"/>
      <c r="Y1003" s="229"/>
      <c r="Z1003" s="229"/>
    </row>
    <row r="1004" spans="1:26" ht="15" customHeight="1">
      <c r="A1004" s="229"/>
      <c r="B1004" s="229"/>
      <c r="C1004" s="229"/>
      <c r="D1004" s="229"/>
      <c r="E1004" s="229"/>
      <c r="F1004" s="229"/>
      <c r="G1004" s="229"/>
      <c r="H1004" s="229"/>
      <c r="I1004" s="229"/>
      <c r="J1004" s="229"/>
      <c r="K1004" s="229"/>
      <c r="L1004" s="229"/>
      <c r="M1004" s="229"/>
      <c r="N1004" s="229"/>
      <c r="O1004" s="229"/>
      <c r="P1004" s="229"/>
      <c r="Q1004" s="229"/>
      <c r="R1004" s="229"/>
      <c r="S1004" s="229"/>
      <c r="T1004" s="229"/>
      <c r="U1004" s="229"/>
      <c r="V1004" s="229"/>
      <c r="W1004" s="229"/>
      <c r="X1004" s="229"/>
      <c r="Y1004" s="229"/>
      <c r="Z1004" s="229"/>
    </row>
    <row r="1005" spans="1:26" ht="15" customHeight="1">
      <c r="A1005" s="229"/>
      <c r="B1005" s="229"/>
      <c r="C1005" s="229"/>
      <c r="D1005" s="229"/>
      <c r="E1005" s="229"/>
      <c r="F1005" s="229"/>
      <c r="G1005" s="229"/>
      <c r="H1005" s="229"/>
      <c r="I1005" s="229"/>
      <c r="J1005" s="229"/>
      <c r="K1005" s="229"/>
      <c r="L1005" s="229"/>
      <c r="M1005" s="229"/>
      <c r="N1005" s="229"/>
      <c r="O1005" s="229"/>
      <c r="P1005" s="229"/>
      <c r="Q1005" s="229"/>
      <c r="R1005" s="229"/>
      <c r="S1005" s="229"/>
      <c r="T1005" s="229"/>
      <c r="U1005" s="229"/>
      <c r="V1005" s="229"/>
      <c r="W1005" s="229"/>
      <c r="X1005" s="229"/>
      <c r="Y1005" s="229"/>
      <c r="Z1005" s="229"/>
    </row>
    <row r="1006" spans="1:26" ht="15" customHeight="1">
      <c r="A1006" s="229"/>
      <c r="B1006" s="229"/>
      <c r="C1006" s="229"/>
      <c r="D1006" s="229"/>
      <c r="E1006" s="229"/>
      <c r="F1006" s="229"/>
      <c r="G1006" s="229"/>
      <c r="H1006" s="229"/>
      <c r="I1006" s="229"/>
      <c r="J1006" s="229"/>
      <c r="K1006" s="229"/>
      <c r="L1006" s="229"/>
      <c r="M1006" s="229"/>
      <c r="N1006" s="229"/>
      <c r="O1006" s="229"/>
      <c r="P1006" s="229"/>
      <c r="Q1006" s="229"/>
      <c r="R1006" s="229"/>
      <c r="S1006" s="229"/>
      <c r="T1006" s="229"/>
      <c r="U1006" s="229"/>
      <c r="V1006" s="229"/>
      <c r="W1006" s="229"/>
      <c r="X1006" s="229"/>
      <c r="Y1006" s="229"/>
      <c r="Z1006" s="229"/>
    </row>
    <row r="1007" spans="1:26" ht="15" customHeight="1">
      <c r="A1007" s="229"/>
      <c r="B1007" s="229"/>
      <c r="C1007" s="229"/>
      <c r="D1007" s="229"/>
      <c r="E1007" s="229"/>
      <c r="F1007" s="229"/>
      <c r="G1007" s="229"/>
      <c r="H1007" s="229"/>
      <c r="I1007" s="229"/>
      <c r="J1007" s="229"/>
      <c r="K1007" s="229"/>
      <c r="L1007" s="229"/>
      <c r="M1007" s="229"/>
      <c r="N1007" s="229"/>
      <c r="O1007" s="229"/>
      <c r="P1007" s="229"/>
      <c r="Q1007" s="229"/>
      <c r="R1007" s="229"/>
      <c r="S1007" s="229"/>
      <c r="T1007" s="229"/>
      <c r="U1007" s="229"/>
      <c r="V1007" s="229"/>
      <c r="W1007" s="229"/>
      <c r="X1007" s="229"/>
      <c r="Y1007" s="229"/>
      <c r="Z1007" s="229"/>
    </row>
    <row r="1008" spans="1:26" ht="15" customHeight="1">
      <c r="A1008" s="229"/>
      <c r="B1008" s="229"/>
      <c r="C1008" s="229"/>
      <c r="D1008" s="229"/>
      <c r="E1008" s="229"/>
      <c r="F1008" s="229"/>
      <c r="G1008" s="229"/>
      <c r="H1008" s="229"/>
      <c r="I1008" s="229"/>
      <c r="J1008" s="229"/>
      <c r="K1008" s="229"/>
      <c r="L1008" s="229"/>
      <c r="M1008" s="229"/>
      <c r="N1008" s="229"/>
      <c r="O1008" s="229"/>
      <c r="P1008" s="229"/>
      <c r="Q1008" s="229"/>
      <c r="R1008" s="229"/>
      <c r="S1008" s="229"/>
      <c r="T1008" s="229"/>
      <c r="U1008" s="229"/>
      <c r="V1008" s="229"/>
      <c r="W1008" s="229"/>
      <c r="X1008" s="229"/>
      <c r="Y1008" s="229"/>
      <c r="Z1008" s="229"/>
    </row>
    <row r="1009" spans="1:26" ht="15" customHeight="1">
      <c r="A1009" s="229"/>
      <c r="B1009" s="229"/>
      <c r="C1009" s="229"/>
      <c r="D1009" s="229"/>
      <c r="E1009" s="229"/>
      <c r="F1009" s="229"/>
      <c r="G1009" s="229"/>
      <c r="H1009" s="229"/>
      <c r="I1009" s="229"/>
      <c r="J1009" s="229"/>
      <c r="K1009" s="229"/>
      <c r="L1009" s="229"/>
      <c r="M1009" s="229"/>
      <c r="N1009" s="229"/>
      <c r="O1009" s="229"/>
      <c r="P1009" s="229"/>
      <c r="Q1009" s="229"/>
      <c r="R1009" s="229"/>
      <c r="S1009" s="229"/>
      <c r="T1009" s="229"/>
      <c r="U1009" s="229"/>
      <c r="V1009" s="229"/>
      <c r="W1009" s="229"/>
      <c r="X1009" s="229"/>
      <c r="Y1009" s="229"/>
      <c r="Z1009" s="229"/>
    </row>
    <row r="1010" spans="1:26" ht="15" customHeight="1">
      <c r="A1010" s="229"/>
      <c r="B1010" s="229"/>
      <c r="C1010" s="229"/>
      <c r="D1010" s="229"/>
      <c r="E1010" s="229"/>
      <c r="F1010" s="229"/>
      <c r="G1010" s="229"/>
      <c r="H1010" s="229"/>
      <c r="I1010" s="229"/>
      <c r="J1010" s="229"/>
      <c r="K1010" s="229"/>
      <c r="L1010" s="229"/>
      <c r="M1010" s="229"/>
      <c r="N1010" s="229"/>
      <c r="O1010" s="229"/>
      <c r="P1010" s="229"/>
      <c r="Q1010" s="229"/>
      <c r="R1010" s="229"/>
      <c r="S1010" s="229"/>
      <c r="T1010" s="229"/>
      <c r="U1010" s="229"/>
      <c r="V1010" s="229"/>
      <c r="W1010" s="229"/>
      <c r="X1010" s="229"/>
      <c r="Y1010" s="229"/>
      <c r="Z1010" s="229"/>
    </row>
    <row r="1011" spans="1:26" ht="15" customHeight="1">
      <c r="A1011" s="229"/>
      <c r="B1011" s="229"/>
      <c r="C1011" s="229"/>
      <c r="D1011" s="229"/>
      <c r="E1011" s="229"/>
      <c r="F1011" s="229"/>
      <c r="G1011" s="229"/>
      <c r="H1011" s="229"/>
      <c r="I1011" s="229"/>
      <c r="J1011" s="229"/>
      <c r="K1011" s="229"/>
      <c r="L1011" s="229"/>
      <c r="M1011" s="229"/>
      <c r="N1011" s="229"/>
      <c r="O1011" s="229"/>
      <c r="P1011" s="229"/>
      <c r="Q1011" s="229"/>
      <c r="R1011" s="229"/>
      <c r="S1011" s="229"/>
      <c r="T1011" s="229"/>
      <c r="U1011" s="229"/>
      <c r="V1011" s="229"/>
      <c r="W1011" s="229"/>
      <c r="X1011" s="229"/>
      <c r="Y1011" s="229"/>
      <c r="Z1011" s="229"/>
    </row>
    <row r="1012" spans="1:26" ht="15" customHeight="1">
      <c r="A1012" s="229"/>
      <c r="B1012" s="229"/>
      <c r="C1012" s="229"/>
      <c r="D1012" s="229"/>
      <c r="E1012" s="229"/>
      <c r="F1012" s="229"/>
      <c r="G1012" s="229"/>
      <c r="H1012" s="229"/>
      <c r="I1012" s="229"/>
      <c r="J1012" s="229"/>
      <c r="K1012" s="229"/>
      <c r="L1012" s="229"/>
      <c r="M1012" s="229"/>
      <c r="N1012" s="229"/>
      <c r="O1012" s="229"/>
      <c r="P1012" s="229"/>
      <c r="Q1012" s="229"/>
      <c r="R1012" s="229"/>
      <c r="S1012" s="229"/>
      <c r="T1012" s="229"/>
      <c r="U1012" s="229"/>
      <c r="V1012" s="229"/>
      <c r="W1012" s="229"/>
      <c r="X1012" s="229"/>
      <c r="Y1012" s="229"/>
      <c r="Z1012" s="229"/>
    </row>
    <row r="1013" spans="1:26" ht="15" customHeight="1">
      <c r="A1013" s="229"/>
      <c r="B1013" s="229"/>
      <c r="C1013" s="229"/>
      <c r="D1013" s="229"/>
      <c r="E1013" s="229"/>
      <c r="F1013" s="229"/>
      <c r="G1013" s="229"/>
      <c r="H1013" s="229"/>
      <c r="I1013" s="229"/>
      <c r="J1013" s="229"/>
      <c r="K1013" s="229"/>
      <c r="L1013" s="229"/>
      <c r="M1013" s="229"/>
      <c r="N1013" s="229"/>
      <c r="O1013" s="229"/>
      <c r="P1013" s="229"/>
      <c r="Q1013" s="229"/>
      <c r="R1013" s="229"/>
      <c r="S1013" s="229"/>
      <c r="T1013" s="229"/>
      <c r="U1013" s="229"/>
      <c r="V1013" s="229"/>
      <c r="W1013" s="229"/>
      <c r="X1013" s="229"/>
      <c r="Y1013" s="229"/>
      <c r="Z1013" s="229"/>
    </row>
    <row r="1014" spans="1:26" ht="15" customHeight="1">
      <c r="A1014" s="229"/>
      <c r="B1014" s="229"/>
      <c r="C1014" s="229"/>
      <c r="D1014" s="229"/>
      <c r="E1014" s="229"/>
      <c r="F1014" s="229"/>
      <c r="G1014" s="229"/>
      <c r="H1014" s="229"/>
      <c r="I1014" s="229"/>
      <c r="J1014" s="229"/>
      <c r="K1014" s="229"/>
      <c r="L1014" s="229"/>
      <c r="M1014" s="229"/>
      <c r="N1014" s="229"/>
      <c r="O1014" s="229"/>
      <c r="P1014" s="229"/>
      <c r="Q1014" s="229"/>
      <c r="R1014" s="229"/>
      <c r="S1014" s="229"/>
      <c r="T1014" s="229"/>
      <c r="U1014" s="229"/>
      <c r="V1014" s="229"/>
      <c r="W1014" s="229"/>
      <c r="X1014" s="229"/>
      <c r="Y1014" s="229"/>
      <c r="Z1014" s="229"/>
    </row>
    <row r="1015" spans="1:26" ht="15" customHeight="1">
      <c r="A1015" s="229"/>
      <c r="B1015" s="229"/>
      <c r="C1015" s="229"/>
      <c r="D1015" s="229"/>
      <c r="E1015" s="229"/>
      <c r="F1015" s="229"/>
      <c r="G1015" s="229"/>
      <c r="H1015" s="229"/>
      <c r="I1015" s="229"/>
      <c r="J1015" s="229"/>
      <c r="K1015" s="229"/>
      <c r="L1015" s="229"/>
      <c r="M1015" s="229"/>
      <c r="N1015" s="229"/>
      <c r="O1015" s="229"/>
      <c r="P1015" s="229"/>
      <c r="Q1015" s="229"/>
      <c r="R1015" s="229"/>
      <c r="S1015" s="229"/>
      <c r="T1015" s="229"/>
      <c r="U1015" s="229"/>
      <c r="V1015" s="229"/>
      <c r="W1015" s="229"/>
      <c r="X1015" s="229"/>
      <c r="Y1015" s="229"/>
      <c r="Z1015" s="229"/>
    </row>
    <row r="1016" spans="1:26" ht="15" customHeight="1">
      <c r="A1016" s="229"/>
      <c r="B1016" s="229"/>
      <c r="C1016" s="229"/>
      <c r="D1016" s="229"/>
      <c r="E1016" s="229"/>
      <c r="F1016" s="229"/>
      <c r="G1016" s="229"/>
      <c r="H1016" s="229"/>
      <c r="I1016" s="229"/>
      <c r="J1016" s="229"/>
      <c r="K1016" s="229"/>
      <c r="L1016" s="229"/>
      <c r="M1016" s="229"/>
      <c r="N1016" s="229"/>
      <c r="O1016" s="229"/>
      <c r="P1016" s="229"/>
      <c r="Q1016" s="229"/>
      <c r="R1016" s="229"/>
      <c r="S1016" s="229"/>
      <c r="T1016" s="229"/>
      <c r="U1016" s="229"/>
      <c r="V1016" s="229"/>
      <c r="W1016" s="229"/>
      <c r="X1016" s="229"/>
      <c r="Y1016" s="229"/>
      <c r="Z1016" s="229"/>
    </row>
    <row r="1017" spans="1:26" ht="15" customHeight="1">
      <c r="A1017" s="229"/>
      <c r="B1017" s="229"/>
      <c r="C1017" s="229"/>
      <c r="D1017" s="229"/>
      <c r="E1017" s="229"/>
      <c r="F1017" s="229"/>
      <c r="G1017" s="229"/>
      <c r="H1017" s="229"/>
      <c r="I1017" s="229"/>
      <c r="J1017" s="229"/>
      <c r="K1017" s="229"/>
      <c r="L1017" s="229"/>
      <c r="M1017" s="229"/>
      <c r="N1017" s="229"/>
      <c r="O1017" s="229"/>
      <c r="P1017" s="229"/>
      <c r="Q1017" s="229"/>
      <c r="R1017" s="229"/>
      <c r="S1017" s="229"/>
      <c r="T1017" s="229"/>
      <c r="U1017" s="229"/>
      <c r="V1017" s="229"/>
      <c r="W1017" s="229"/>
      <c r="X1017" s="229"/>
      <c r="Y1017" s="229"/>
      <c r="Z1017" s="229"/>
    </row>
    <row r="1018" spans="1:26" ht="15" customHeight="1">
      <c r="A1018" s="229"/>
      <c r="B1018" s="229"/>
      <c r="C1018" s="229"/>
      <c r="D1018" s="229"/>
      <c r="E1018" s="229"/>
      <c r="F1018" s="229"/>
      <c r="G1018" s="229"/>
      <c r="H1018" s="229"/>
      <c r="I1018" s="229"/>
      <c r="J1018" s="229"/>
      <c r="K1018" s="229"/>
      <c r="L1018" s="229"/>
      <c r="M1018" s="229"/>
      <c r="N1018" s="229"/>
      <c r="O1018" s="229"/>
      <c r="P1018" s="229"/>
      <c r="Q1018" s="229"/>
      <c r="R1018" s="229"/>
      <c r="S1018" s="229"/>
      <c r="T1018" s="229"/>
      <c r="U1018" s="229"/>
      <c r="V1018" s="229"/>
      <c r="W1018" s="229"/>
      <c r="X1018" s="229"/>
      <c r="Y1018" s="229"/>
      <c r="Z1018" s="229"/>
    </row>
    <row r="1019" spans="1:26" ht="15" customHeight="1">
      <c r="A1019" s="229"/>
      <c r="B1019" s="229"/>
      <c r="C1019" s="229"/>
      <c r="D1019" s="229"/>
      <c r="E1019" s="229"/>
      <c r="F1019" s="229"/>
      <c r="G1019" s="229"/>
      <c r="H1019" s="229"/>
      <c r="I1019" s="229"/>
      <c r="J1019" s="229"/>
      <c r="K1019" s="229"/>
      <c r="L1019" s="229"/>
      <c r="M1019" s="229"/>
      <c r="N1019" s="229"/>
      <c r="O1019" s="229"/>
      <c r="P1019" s="229"/>
      <c r="Q1019" s="229"/>
      <c r="R1019" s="229"/>
      <c r="S1019" s="229"/>
      <c r="T1019" s="229"/>
      <c r="U1019" s="229"/>
      <c r="V1019" s="229"/>
      <c r="W1019" s="229"/>
      <c r="X1019" s="229"/>
      <c r="Y1019" s="229"/>
      <c r="Z1019" s="229"/>
    </row>
  </sheetData>
  <mergeCells count="24">
    <mergeCell ref="B115:H115"/>
    <mergeCell ref="H6:H7"/>
    <mergeCell ref="B15:D15"/>
    <mergeCell ref="E15:H15"/>
    <mergeCell ref="B16:C16"/>
    <mergeCell ref="H17:H30"/>
    <mergeCell ref="H31:H60"/>
    <mergeCell ref="H61:H90"/>
    <mergeCell ref="H91:H98"/>
    <mergeCell ref="H99:H109"/>
    <mergeCell ref="H110:H111"/>
    <mergeCell ref="B114:H114"/>
    <mergeCell ref="C165:F165"/>
    <mergeCell ref="B116:C116"/>
    <mergeCell ref="H117:H120"/>
    <mergeCell ref="H121:H125"/>
    <mergeCell ref="H126:H132"/>
    <mergeCell ref="H133:H135"/>
    <mergeCell ref="B140:H140"/>
    <mergeCell ref="B141:H141"/>
    <mergeCell ref="B142:C142"/>
    <mergeCell ref="H143:H152"/>
    <mergeCell ref="H153:H161"/>
    <mergeCell ref="H162:H164"/>
  </mergeCells>
  <phoneticPr fontId="36" type="noConversion"/>
  <hyperlinks>
    <hyperlink ref="C136" r:id="rId1" xr:uid="{4EA216F2-0356-4CFF-949E-9DB02C6DA618}"/>
    <hyperlink ref="C137" r:id="rId2" xr:uid="{D33060D8-5E91-402A-BD26-FB610D69603B}"/>
    <hyperlink ref="C165" r:id="rId3" xr:uid="{59A1478D-C08C-4896-B386-BE855BF60C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B0B91-7B59-4E5D-8D7A-278D0D2FB4D4}">
  <sheetPr>
    <outlinePr summaryBelow="0" summaryRight="0"/>
  </sheetPr>
  <dimension ref="A1:Q863"/>
  <sheetViews>
    <sheetView topLeftCell="A4" zoomScale="85" zoomScaleNormal="85" workbookViewId="0">
      <selection activeCell="C27" sqref="C27"/>
    </sheetView>
  </sheetViews>
  <sheetFormatPr defaultColWidth="12.5703125" defaultRowHeight="15" customHeight="1"/>
  <cols>
    <col min="1" max="1" width="12.42578125" style="233" bestFit="1" customWidth="1"/>
    <col min="2" max="2" width="28.140625" style="233" bestFit="1" customWidth="1"/>
    <col min="3" max="3" width="76.42578125" style="233" bestFit="1" customWidth="1"/>
    <col min="4" max="4" width="12.5703125" style="233"/>
    <col min="5" max="5" width="14.42578125" style="233" customWidth="1"/>
    <col min="6" max="16384" width="12.5703125" style="233"/>
  </cols>
  <sheetData>
    <row r="1" spans="1:17" ht="15" customHeight="1">
      <c r="A1" s="229"/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1:17" ht="15" customHeight="1">
      <c r="A2" s="229"/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</row>
    <row r="3" spans="1:17" ht="15" customHeight="1">
      <c r="A3" s="229"/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</row>
    <row r="4" spans="1:17" ht="15" customHeight="1">
      <c r="A4" s="89"/>
      <c r="B4" s="303" t="s">
        <v>634</v>
      </c>
      <c r="C4" s="303" t="s">
        <v>635</v>
      </c>
      <c r="D4" s="303" t="s">
        <v>636</v>
      </c>
      <c r="E4" s="303" t="s">
        <v>637</v>
      </c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</row>
    <row r="5" spans="1:17" ht="15" customHeight="1">
      <c r="A5" s="718" t="s">
        <v>638</v>
      </c>
      <c r="B5" s="719"/>
      <c r="C5" s="719"/>
      <c r="D5" s="719"/>
      <c r="E5" s="720"/>
      <c r="F5" s="229"/>
      <c r="G5" s="229"/>
      <c r="H5" s="229"/>
      <c r="I5" s="229"/>
      <c r="J5" s="229"/>
      <c r="K5" s="229"/>
      <c r="L5" s="229"/>
      <c r="M5" s="229"/>
      <c r="N5" s="229"/>
      <c r="O5" s="229"/>
      <c r="P5" s="229"/>
      <c r="Q5" s="229"/>
    </row>
    <row r="6" spans="1:17" ht="15" customHeight="1">
      <c r="A6" s="721" t="s">
        <v>639</v>
      </c>
      <c r="B6" s="722"/>
      <c r="C6" s="722"/>
      <c r="D6" s="722"/>
      <c r="E6" s="723"/>
      <c r="F6" s="229"/>
      <c r="G6" s="229"/>
      <c r="H6" s="229"/>
      <c r="I6" s="229"/>
      <c r="J6" s="229"/>
      <c r="K6" s="229"/>
      <c r="L6" s="229"/>
      <c r="M6" s="229"/>
      <c r="N6" s="229"/>
      <c r="O6" s="229"/>
      <c r="P6" s="229"/>
      <c r="Q6" s="229"/>
    </row>
    <row r="7" spans="1:17" ht="15" customHeight="1">
      <c r="A7" s="724" t="s">
        <v>640</v>
      </c>
      <c r="B7" s="89" t="s">
        <v>641</v>
      </c>
      <c r="C7" s="89" t="s">
        <v>642</v>
      </c>
      <c r="D7" s="304">
        <v>5125</v>
      </c>
      <c r="E7" s="305">
        <f>D7/156</f>
        <v>32.852564102564102</v>
      </c>
      <c r="F7" s="229"/>
      <c r="G7" s="229"/>
      <c r="H7" s="229"/>
      <c r="I7" s="229"/>
      <c r="J7" s="229"/>
      <c r="K7" s="229"/>
      <c r="L7" s="229"/>
      <c r="M7" s="229"/>
      <c r="N7" s="229"/>
      <c r="O7" s="229"/>
      <c r="P7" s="229"/>
      <c r="Q7" s="229"/>
    </row>
    <row r="8" spans="1:17" ht="15" customHeight="1">
      <c r="A8" s="725"/>
      <c r="B8" s="89" t="s">
        <v>643</v>
      </c>
      <c r="C8" s="89" t="s">
        <v>644</v>
      </c>
      <c r="D8" s="304">
        <v>6745</v>
      </c>
      <c r="E8" s="305">
        <f t="shared" ref="E8:E30" si="0">D8/156</f>
        <v>43.237179487179489</v>
      </c>
      <c r="F8" s="229"/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</row>
    <row r="9" spans="1:17" ht="15" customHeight="1">
      <c r="A9" s="725"/>
      <c r="B9" s="89" t="s">
        <v>645</v>
      </c>
      <c r="C9" s="89" t="s">
        <v>646</v>
      </c>
      <c r="D9" s="304">
        <v>6535</v>
      </c>
      <c r="E9" s="305">
        <f t="shared" si="0"/>
        <v>41.891025641025642</v>
      </c>
      <c r="F9" s="229"/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29"/>
    </row>
    <row r="10" spans="1:17" ht="15" customHeight="1">
      <c r="A10" s="726"/>
      <c r="B10" s="89" t="s">
        <v>647</v>
      </c>
      <c r="C10" s="89" t="s">
        <v>648</v>
      </c>
      <c r="D10" s="304">
        <v>8735</v>
      </c>
      <c r="E10" s="305">
        <f t="shared" si="0"/>
        <v>55.993589743589745</v>
      </c>
      <c r="F10" s="229"/>
      <c r="G10" s="229"/>
      <c r="H10" s="229"/>
      <c r="I10" s="229"/>
      <c r="J10" s="229"/>
      <c r="K10" s="229"/>
      <c r="L10" s="229"/>
      <c r="M10" s="229"/>
      <c r="N10" s="229"/>
      <c r="O10" s="229"/>
      <c r="P10" s="229"/>
      <c r="Q10" s="229"/>
    </row>
    <row r="11" spans="1:17" ht="15" customHeight="1">
      <c r="A11" s="727"/>
      <c r="B11" s="89" t="s">
        <v>649</v>
      </c>
      <c r="C11" s="89" t="s">
        <v>650</v>
      </c>
      <c r="D11" s="304">
        <v>1800</v>
      </c>
      <c r="E11" s="305">
        <f t="shared" si="0"/>
        <v>11.538461538461538</v>
      </c>
      <c r="F11" s="229"/>
      <c r="G11" s="229"/>
      <c r="H11" s="229"/>
      <c r="I11" s="229"/>
      <c r="J11" s="229"/>
      <c r="K11" s="229"/>
      <c r="L11" s="229"/>
      <c r="M11" s="229"/>
      <c r="N11" s="229"/>
      <c r="O11" s="229"/>
      <c r="P11" s="229"/>
      <c r="Q11" s="229"/>
    </row>
    <row r="12" spans="1:17" ht="15" customHeight="1">
      <c r="A12" s="727"/>
      <c r="B12" s="89" t="s">
        <v>651</v>
      </c>
      <c r="C12" s="89" t="s">
        <v>652</v>
      </c>
      <c r="D12" s="304">
        <v>690</v>
      </c>
      <c r="E12" s="305">
        <f t="shared" si="0"/>
        <v>4.4230769230769234</v>
      </c>
      <c r="F12" s="229"/>
      <c r="G12" s="229"/>
      <c r="H12" s="229"/>
      <c r="I12" s="229"/>
      <c r="J12" s="229"/>
      <c r="K12" s="229"/>
      <c r="L12" s="229"/>
      <c r="M12" s="229"/>
      <c r="N12" s="229"/>
      <c r="O12" s="229"/>
      <c r="P12" s="229"/>
      <c r="Q12" s="229"/>
    </row>
    <row r="13" spans="1:17" ht="15" customHeight="1">
      <c r="A13" s="727" t="s">
        <v>653</v>
      </c>
      <c r="B13" s="89" t="s">
        <v>654</v>
      </c>
      <c r="C13" s="89" t="s">
        <v>655</v>
      </c>
      <c r="D13" s="304">
        <v>1320</v>
      </c>
      <c r="E13" s="305">
        <f t="shared" si="0"/>
        <v>8.4615384615384617</v>
      </c>
      <c r="F13" s="229"/>
      <c r="G13" s="229"/>
      <c r="H13" s="229"/>
      <c r="I13" s="229"/>
      <c r="J13" s="229"/>
      <c r="K13" s="229"/>
      <c r="L13" s="229"/>
      <c r="M13" s="229"/>
      <c r="N13" s="229"/>
      <c r="O13" s="229"/>
      <c r="P13" s="229"/>
      <c r="Q13" s="229"/>
    </row>
    <row r="14" spans="1:17" ht="15" customHeight="1">
      <c r="A14" s="727"/>
      <c r="B14" s="89" t="s">
        <v>656</v>
      </c>
      <c r="C14" s="89" t="s">
        <v>657</v>
      </c>
      <c r="D14" s="304">
        <v>1950</v>
      </c>
      <c r="E14" s="305">
        <f t="shared" si="0"/>
        <v>12.5</v>
      </c>
      <c r="F14" s="229"/>
      <c r="G14" s="229"/>
      <c r="H14" s="229"/>
      <c r="I14" s="229"/>
      <c r="J14" s="229"/>
      <c r="K14" s="229"/>
      <c r="L14" s="229"/>
      <c r="M14" s="229"/>
      <c r="N14" s="229"/>
      <c r="O14" s="229"/>
      <c r="P14" s="229"/>
      <c r="Q14" s="229"/>
    </row>
    <row r="15" spans="1:17" ht="15" customHeight="1">
      <c r="A15" s="727"/>
      <c r="B15" s="89" t="s">
        <v>658</v>
      </c>
      <c r="C15" s="89" t="s">
        <v>659</v>
      </c>
      <c r="D15" s="304">
        <v>2750</v>
      </c>
      <c r="E15" s="305">
        <f t="shared" si="0"/>
        <v>17.628205128205128</v>
      </c>
      <c r="F15" s="229"/>
      <c r="G15" s="229"/>
      <c r="H15" s="229"/>
      <c r="I15" s="229"/>
      <c r="J15" s="229"/>
      <c r="K15" s="229"/>
      <c r="L15" s="229"/>
      <c r="M15" s="229"/>
      <c r="N15" s="229"/>
      <c r="O15" s="229"/>
      <c r="P15" s="229"/>
      <c r="Q15" s="229"/>
    </row>
    <row r="16" spans="1:17" ht="15" customHeight="1">
      <c r="A16" s="727"/>
      <c r="B16" s="89" t="s">
        <v>660</v>
      </c>
      <c r="C16" s="89" t="s">
        <v>661</v>
      </c>
      <c r="D16" s="304">
        <v>1045</v>
      </c>
      <c r="E16" s="305">
        <f t="shared" si="0"/>
        <v>6.6987179487179489</v>
      </c>
      <c r="F16" s="229"/>
      <c r="G16" s="229"/>
      <c r="H16" s="229"/>
      <c r="I16" s="229"/>
      <c r="J16" s="229"/>
      <c r="K16" s="229"/>
      <c r="L16" s="229"/>
      <c r="M16" s="229"/>
      <c r="N16" s="229"/>
      <c r="O16" s="229"/>
      <c r="P16" s="229"/>
      <c r="Q16" s="229"/>
    </row>
    <row r="17" spans="1:17" ht="15" customHeight="1">
      <c r="A17" s="727"/>
      <c r="B17" s="89" t="s">
        <v>662</v>
      </c>
      <c r="C17" s="89" t="s">
        <v>663</v>
      </c>
      <c r="D17" s="304">
        <v>1415</v>
      </c>
      <c r="E17" s="305">
        <f t="shared" si="0"/>
        <v>9.0705128205128212</v>
      </c>
      <c r="F17" s="229"/>
      <c r="G17" s="229"/>
      <c r="H17" s="229"/>
      <c r="I17" s="229"/>
      <c r="J17" s="229"/>
      <c r="K17" s="229"/>
      <c r="L17" s="229"/>
      <c r="M17" s="229"/>
      <c r="N17" s="229"/>
      <c r="O17" s="229"/>
      <c r="P17" s="229"/>
      <c r="Q17" s="229"/>
    </row>
    <row r="18" spans="1:17" ht="15" customHeight="1">
      <c r="A18" s="727"/>
      <c r="B18" s="89" t="s">
        <v>664</v>
      </c>
      <c r="C18" s="89" t="s">
        <v>665</v>
      </c>
      <c r="D18" s="304">
        <v>1200</v>
      </c>
      <c r="E18" s="305">
        <f t="shared" si="0"/>
        <v>7.6923076923076925</v>
      </c>
      <c r="F18" s="229"/>
      <c r="G18" s="229"/>
      <c r="H18" s="229"/>
      <c r="I18" s="229"/>
      <c r="J18" s="229"/>
      <c r="K18" s="229"/>
      <c r="L18" s="229"/>
      <c r="M18" s="229"/>
      <c r="N18" s="229"/>
      <c r="O18" s="229"/>
      <c r="P18" s="229"/>
      <c r="Q18" s="229"/>
    </row>
    <row r="19" spans="1:17" ht="15" customHeight="1">
      <c r="A19" s="727"/>
      <c r="B19" s="89" t="s">
        <v>666</v>
      </c>
      <c r="C19" s="89" t="s">
        <v>667</v>
      </c>
      <c r="D19" s="304">
        <v>2445</v>
      </c>
      <c r="E19" s="305">
        <f t="shared" si="0"/>
        <v>15.673076923076923</v>
      </c>
      <c r="F19" s="229"/>
      <c r="G19" s="229"/>
      <c r="H19" s="229"/>
      <c r="I19" s="229"/>
      <c r="J19" s="229"/>
      <c r="K19" s="229"/>
      <c r="L19" s="229"/>
      <c r="M19" s="229"/>
      <c r="N19" s="229"/>
      <c r="O19" s="229"/>
      <c r="P19" s="229"/>
      <c r="Q19" s="229"/>
    </row>
    <row r="20" spans="1:17" ht="15" customHeight="1">
      <c r="A20" s="727"/>
      <c r="B20" s="89" t="s">
        <v>668</v>
      </c>
      <c r="C20" s="89" t="s">
        <v>669</v>
      </c>
      <c r="D20" s="304">
        <v>2935</v>
      </c>
      <c r="E20" s="305">
        <f t="shared" si="0"/>
        <v>18.814102564102566</v>
      </c>
      <c r="F20" s="229"/>
      <c r="G20" s="229"/>
      <c r="H20" s="229"/>
      <c r="I20" s="229"/>
      <c r="J20" s="229"/>
      <c r="K20" s="229"/>
      <c r="L20" s="229"/>
      <c r="M20" s="229"/>
      <c r="N20" s="229"/>
      <c r="O20" s="229"/>
      <c r="P20" s="229"/>
      <c r="Q20" s="229"/>
    </row>
    <row r="21" spans="1:17" ht="15" customHeight="1">
      <c r="A21" s="727" t="s">
        <v>417</v>
      </c>
      <c r="B21" s="89" t="s">
        <v>670</v>
      </c>
      <c r="C21" s="89"/>
      <c r="D21" s="304">
        <v>250</v>
      </c>
      <c r="E21" s="305">
        <f t="shared" si="0"/>
        <v>1.6025641025641026</v>
      </c>
      <c r="F21" s="229"/>
      <c r="G21" s="229"/>
      <c r="H21" s="229"/>
      <c r="I21" s="229"/>
      <c r="J21" s="229"/>
      <c r="K21" s="229"/>
      <c r="L21" s="229"/>
      <c r="M21" s="229"/>
      <c r="N21" s="229"/>
      <c r="O21" s="229"/>
      <c r="P21" s="229"/>
      <c r="Q21" s="229"/>
    </row>
    <row r="22" spans="1:17" ht="15" customHeight="1">
      <c r="A22" s="727"/>
      <c r="B22" s="89" t="s">
        <v>671</v>
      </c>
      <c r="C22" s="89"/>
      <c r="D22" s="304">
        <v>250</v>
      </c>
      <c r="E22" s="305">
        <f t="shared" si="0"/>
        <v>1.6025641025641026</v>
      </c>
      <c r="F22" s="229"/>
      <c r="G22" s="229"/>
      <c r="H22" s="229"/>
      <c r="I22" s="229"/>
      <c r="J22" s="229"/>
      <c r="K22" s="229"/>
      <c r="L22" s="229"/>
      <c r="M22" s="229"/>
      <c r="N22" s="229"/>
      <c r="O22" s="229"/>
      <c r="P22" s="229"/>
      <c r="Q22" s="229"/>
    </row>
    <row r="23" spans="1:17" ht="15" customHeight="1">
      <c r="A23" s="727"/>
      <c r="B23" s="89" t="s">
        <v>122</v>
      </c>
      <c r="C23" s="89"/>
      <c r="D23" s="304">
        <v>300</v>
      </c>
      <c r="E23" s="305">
        <f t="shared" si="0"/>
        <v>1.9230769230769231</v>
      </c>
      <c r="F23" s="229"/>
      <c r="G23" s="229"/>
      <c r="H23" s="229"/>
      <c r="I23" s="229"/>
      <c r="J23" s="229"/>
      <c r="K23" s="229"/>
      <c r="L23" s="229"/>
      <c r="M23" s="229"/>
      <c r="N23" s="229"/>
      <c r="O23" s="229"/>
      <c r="P23" s="229"/>
      <c r="Q23" s="229"/>
    </row>
    <row r="24" spans="1:17" ht="15" customHeight="1">
      <c r="A24" s="727"/>
      <c r="B24" s="89" t="s">
        <v>672</v>
      </c>
      <c r="C24" s="89"/>
      <c r="D24" s="304">
        <v>150</v>
      </c>
      <c r="E24" s="305">
        <f t="shared" si="0"/>
        <v>0.96153846153846156</v>
      </c>
      <c r="F24" s="229"/>
      <c r="G24" s="229"/>
      <c r="H24" s="229"/>
      <c r="I24" s="229"/>
      <c r="J24" s="229"/>
      <c r="K24" s="229"/>
      <c r="L24" s="229"/>
      <c r="M24" s="229"/>
      <c r="N24" s="229"/>
      <c r="O24" s="229"/>
      <c r="P24" s="229"/>
      <c r="Q24" s="229"/>
    </row>
    <row r="25" spans="1:17" ht="15" customHeight="1">
      <c r="A25" s="727"/>
      <c r="B25" s="89" t="s">
        <v>673</v>
      </c>
      <c r="C25" s="89"/>
      <c r="D25" s="304">
        <v>120</v>
      </c>
      <c r="E25" s="305">
        <f t="shared" si="0"/>
        <v>0.76923076923076927</v>
      </c>
      <c r="F25" s="229"/>
      <c r="G25" s="229"/>
      <c r="H25" s="229"/>
      <c r="I25" s="229"/>
      <c r="J25" s="229"/>
      <c r="K25" s="229"/>
      <c r="L25" s="229"/>
      <c r="M25" s="229"/>
      <c r="N25" s="229"/>
      <c r="O25" s="229"/>
      <c r="P25" s="229"/>
      <c r="Q25" s="229"/>
    </row>
    <row r="26" spans="1:17" ht="15" customHeight="1">
      <c r="A26" s="727"/>
      <c r="B26" s="89" t="s">
        <v>674</v>
      </c>
      <c r="C26" s="89"/>
      <c r="D26" s="304">
        <v>120</v>
      </c>
      <c r="E26" s="305">
        <f t="shared" si="0"/>
        <v>0.76923076923076927</v>
      </c>
      <c r="F26" s="229"/>
      <c r="G26" s="229"/>
      <c r="H26" s="229"/>
      <c r="I26" s="229"/>
      <c r="J26" s="229"/>
      <c r="K26" s="229"/>
      <c r="L26" s="229"/>
      <c r="M26" s="229"/>
      <c r="N26" s="229"/>
      <c r="O26" s="229"/>
      <c r="P26" s="229"/>
      <c r="Q26" s="229"/>
    </row>
    <row r="27" spans="1:17" ht="15" customHeight="1">
      <c r="A27" s="727" t="s">
        <v>675</v>
      </c>
      <c r="B27" s="89" t="s">
        <v>676</v>
      </c>
      <c r="C27" s="89"/>
      <c r="D27" s="304">
        <v>300</v>
      </c>
      <c r="E27" s="305">
        <f t="shared" si="0"/>
        <v>1.9230769230769231</v>
      </c>
      <c r="F27" s="229"/>
      <c r="G27" s="229"/>
      <c r="H27" s="229"/>
      <c r="I27" s="229"/>
      <c r="J27" s="229"/>
      <c r="K27" s="229"/>
      <c r="L27" s="229"/>
      <c r="M27" s="229"/>
      <c r="N27" s="229"/>
      <c r="O27" s="229"/>
      <c r="P27" s="229"/>
      <c r="Q27" s="229"/>
    </row>
    <row r="28" spans="1:17" ht="15" customHeight="1">
      <c r="A28" s="727"/>
      <c r="B28" s="89" t="s">
        <v>677</v>
      </c>
      <c r="C28" s="89"/>
      <c r="D28" s="304">
        <v>225</v>
      </c>
      <c r="E28" s="305">
        <f t="shared" si="0"/>
        <v>1.4423076923076923</v>
      </c>
      <c r="F28" s="229"/>
      <c r="G28" s="229"/>
      <c r="H28" s="229"/>
      <c r="I28" s="229"/>
      <c r="J28" s="229"/>
      <c r="K28" s="229"/>
      <c r="L28" s="229"/>
      <c r="M28" s="229"/>
      <c r="N28" s="229"/>
      <c r="O28" s="229"/>
      <c r="P28" s="229"/>
      <c r="Q28" s="229"/>
    </row>
    <row r="29" spans="1:17" ht="15" customHeight="1">
      <c r="A29" s="727"/>
      <c r="B29" s="89" t="s">
        <v>678</v>
      </c>
      <c r="C29" s="89"/>
      <c r="D29" s="304">
        <v>150</v>
      </c>
      <c r="E29" s="305">
        <f t="shared" si="0"/>
        <v>0.96153846153846156</v>
      </c>
      <c r="F29" s="229"/>
      <c r="G29" s="229"/>
      <c r="H29" s="229"/>
      <c r="I29" s="229"/>
      <c r="J29" s="229"/>
      <c r="K29" s="229"/>
      <c r="L29" s="229"/>
      <c r="M29" s="229"/>
      <c r="N29" s="229"/>
      <c r="O29" s="229"/>
      <c r="P29" s="229"/>
      <c r="Q29" s="229"/>
    </row>
    <row r="30" spans="1:17" ht="15" customHeight="1">
      <c r="A30" s="727"/>
      <c r="B30" s="89" t="s">
        <v>441</v>
      </c>
      <c r="C30" s="89"/>
      <c r="D30" s="304">
        <v>225</v>
      </c>
      <c r="E30" s="305">
        <f t="shared" si="0"/>
        <v>1.4423076923076923</v>
      </c>
      <c r="F30" s="229"/>
      <c r="G30" s="229"/>
      <c r="H30" s="229"/>
      <c r="I30" s="229"/>
      <c r="J30" s="229"/>
      <c r="K30" s="229"/>
      <c r="L30" s="229"/>
      <c r="M30" s="229"/>
      <c r="N30" s="229"/>
      <c r="O30" s="229"/>
      <c r="P30" s="229"/>
      <c r="Q30" s="229"/>
    </row>
    <row r="31" spans="1:17" ht="15" customHeight="1">
      <c r="A31" s="717" t="s">
        <v>679</v>
      </c>
      <c r="B31" s="717"/>
      <c r="C31" s="717"/>
      <c r="D31" s="717"/>
      <c r="E31" s="717"/>
      <c r="F31" s="229"/>
      <c r="G31" s="229"/>
      <c r="H31" s="229"/>
      <c r="I31" s="229"/>
      <c r="J31" s="229"/>
      <c r="K31" s="229"/>
      <c r="L31" s="229"/>
      <c r="M31" s="229"/>
      <c r="N31" s="229"/>
      <c r="O31" s="229"/>
      <c r="P31" s="229"/>
      <c r="Q31" s="229"/>
    </row>
    <row r="32" spans="1:17" ht="15" customHeight="1">
      <c r="A32" s="717"/>
      <c r="B32" s="717"/>
      <c r="C32" s="717"/>
      <c r="D32" s="717"/>
      <c r="E32" s="717"/>
      <c r="F32" s="229"/>
      <c r="G32" s="229"/>
      <c r="H32" s="229"/>
      <c r="I32" s="229"/>
      <c r="J32" s="229"/>
      <c r="K32" s="229"/>
      <c r="L32" s="229"/>
      <c r="M32" s="229"/>
      <c r="N32" s="229"/>
      <c r="O32" s="229"/>
      <c r="P32" s="229"/>
      <c r="Q32" s="229"/>
    </row>
    <row r="33" spans="1:17" ht="15" customHeight="1">
      <c r="A33" s="89"/>
      <c r="B33" s="89" t="s">
        <v>680</v>
      </c>
      <c r="C33" s="89" t="s">
        <v>681</v>
      </c>
      <c r="D33" s="304">
        <v>1050</v>
      </c>
      <c r="E33" s="305">
        <f t="shared" ref="E33:E37" si="1">D33/156</f>
        <v>6.7307692307692308</v>
      </c>
      <c r="F33" s="229"/>
      <c r="G33" s="229"/>
      <c r="H33" s="229"/>
      <c r="I33" s="229"/>
      <c r="J33" s="229"/>
      <c r="K33" s="229"/>
      <c r="L33" s="229"/>
      <c r="M33" s="229"/>
      <c r="N33" s="229"/>
      <c r="O33" s="229"/>
      <c r="P33" s="229"/>
      <c r="Q33" s="229"/>
    </row>
    <row r="34" spans="1:17" ht="15" customHeight="1">
      <c r="A34" s="89"/>
      <c r="B34" s="89" t="s">
        <v>682</v>
      </c>
      <c r="C34" s="89" t="s">
        <v>683</v>
      </c>
      <c r="D34" s="304">
        <v>1420</v>
      </c>
      <c r="E34" s="305">
        <f t="shared" si="1"/>
        <v>9.1025641025641022</v>
      </c>
      <c r="F34" s="229"/>
      <c r="G34" s="229"/>
      <c r="H34" s="229"/>
      <c r="I34" s="229"/>
      <c r="J34" s="229"/>
      <c r="K34" s="229"/>
      <c r="L34" s="229"/>
      <c r="M34" s="229"/>
      <c r="N34" s="229"/>
      <c r="O34" s="229"/>
      <c r="P34" s="229"/>
      <c r="Q34" s="229"/>
    </row>
    <row r="35" spans="1:17" ht="15" customHeight="1">
      <c r="A35" s="89"/>
      <c r="B35" s="89" t="s">
        <v>684</v>
      </c>
      <c r="C35" s="89" t="s">
        <v>685</v>
      </c>
      <c r="D35" s="304">
        <v>2940</v>
      </c>
      <c r="E35" s="305">
        <f t="shared" si="1"/>
        <v>18.846153846153847</v>
      </c>
      <c r="F35" s="229"/>
      <c r="G35" s="229"/>
      <c r="H35" s="229"/>
      <c r="I35" s="229"/>
      <c r="J35" s="229"/>
      <c r="K35" s="229"/>
      <c r="L35" s="229"/>
      <c r="M35" s="229"/>
      <c r="N35" s="229"/>
      <c r="O35" s="229"/>
      <c r="P35" s="229"/>
      <c r="Q35" s="229"/>
    </row>
    <row r="36" spans="1:17" ht="15" customHeight="1">
      <c r="A36" s="89"/>
      <c r="B36" s="89" t="s">
        <v>686</v>
      </c>
      <c r="C36" s="89" t="s">
        <v>687</v>
      </c>
      <c r="D36" s="304">
        <v>600</v>
      </c>
      <c r="E36" s="305">
        <f t="shared" si="1"/>
        <v>3.8461538461538463</v>
      </c>
      <c r="F36" s="229"/>
      <c r="G36" s="229"/>
      <c r="H36" s="229"/>
      <c r="I36" s="229"/>
      <c r="J36" s="229"/>
      <c r="K36" s="229"/>
      <c r="L36" s="229"/>
      <c r="M36" s="229"/>
      <c r="N36" s="229"/>
      <c r="O36" s="229"/>
      <c r="P36" s="229"/>
      <c r="Q36" s="229"/>
    </row>
    <row r="37" spans="1:17" ht="15" customHeight="1">
      <c r="A37" s="89"/>
      <c r="B37" s="89" t="s">
        <v>688</v>
      </c>
      <c r="C37" s="89" t="s">
        <v>689</v>
      </c>
      <c r="D37" s="304">
        <v>680</v>
      </c>
      <c r="E37" s="305">
        <f t="shared" si="1"/>
        <v>4.3589743589743586</v>
      </c>
      <c r="F37" s="229"/>
      <c r="G37" s="229"/>
      <c r="H37" s="229"/>
      <c r="I37" s="229"/>
      <c r="J37" s="229"/>
      <c r="K37" s="229"/>
      <c r="L37" s="229"/>
      <c r="M37" s="229"/>
      <c r="N37" s="229"/>
      <c r="O37" s="229"/>
      <c r="P37" s="229"/>
      <c r="Q37" s="229"/>
    </row>
    <row r="38" spans="1:17" ht="15" customHeight="1">
      <c r="A38" s="717" t="s">
        <v>690</v>
      </c>
      <c r="B38" s="717"/>
      <c r="C38" s="717"/>
      <c r="D38" s="717"/>
      <c r="E38" s="717"/>
      <c r="F38" s="229"/>
      <c r="G38" s="229"/>
      <c r="H38" s="229"/>
      <c r="I38" s="229"/>
      <c r="J38" s="229"/>
      <c r="K38" s="229"/>
      <c r="L38" s="229"/>
      <c r="M38" s="229"/>
      <c r="N38" s="229"/>
      <c r="O38" s="229"/>
      <c r="P38" s="229"/>
      <c r="Q38" s="229"/>
    </row>
    <row r="39" spans="1:17" ht="15" customHeight="1">
      <c r="A39" s="717"/>
      <c r="B39" s="717"/>
      <c r="C39" s="717"/>
      <c r="D39" s="717"/>
      <c r="E39" s="717"/>
      <c r="F39" s="229"/>
      <c r="G39" s="229"/>
      <c r="H39" s="229"/>
      <c r="I39" s="229"/>
      <c r="J39" s="229"/>
      <c r="K39" s="229"/>
      <c r="L39" s="229"/>
      <c r="M39" s="229"/>
      <c r="N39" s="229"/>
      <c r="O39" s="229"/>
      <c r="P39" s="229"/>
      <c r="Q39" s="229"/>
    </row>
    <row r="40" spans="1:17" ht="15" customHeight="1">
      <c r="A40" s="89"/>
      <c r="B40" s="89" t="s">
        <v>691</v>
      </c>
      <c r="C40" s="89" t="s">
        <v>692</v>
      </c>
      <c r="D40" s="304">
        <v>1060</v>
      </c>
      <c r="E40" s="305">
        <f t="shared" ref="E40:E45" si="2">D40/156</f>
        <v>6.7948717948717947</v>
      </c>
      <c r="F40" s="229"/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</row>
    <row r="41" spans="1:17" ht="15" customHeight="1">
      <c r="A41" s="89"/>
      <c r="B41" s="89" t="s">
        <v>693</v>
      </c>
      <c r="C41" s="89" t="s">
        <v>694</v>
      </c>
      <c r="D41" s="304">
        <v>1410</v>
      </c>
      <c r="E41" s="305">
        <f t="shared" si="2"/>
        <v>9.0384615384615383</v>
      </c>
      <c r="F41" s="229"/>
      <c r="G41" s="229"/>
      <c r="H41" s="229"/>
      <c r="I41" s="229"/>
      <c r="J41" s="229"/>
      <c r="K41" s="229"/>
      <c r="L41" s="229"/>
      <c r="M41" s="229"/>
      <c r="N41" s="229"/>
      <c r="O41" s="229"/>
      <c r="P41" s="229"/>
      <c r="Q41" s="229"/>
    </row>
    <row r="42" spans="1:17" ht="15" customHeight="1">
      <c r="A42" s="89"/>
      <c r="B42" s="89" t="s">
        <v>695</v>
      </c>
      <c r="C42" s="89" t="s">
        <v>696</v>
      </c>
      <c r="D42" s="304">
        <v>2370</v>
      </c>
      <c r="E42" s="305">
        <f t="shared" si="2"/>
        <v>15.192307692307692</v>
      </c>
      <c r="F42" s="229"/>
      <c r="G42" s="229"/>
      <c r="H42" s="229"/>
      <c r="I42" s="229"/>
      <c r="J42" s="229"/>
      <c r="K42" s="229"/>
      <c r="L42" s="229"/>
      <c r="M42" s="229"/>
      <c r="N42" s="229"/>
      <c r="O42" s="229"/>
      <c r="P42" s="229"/>
      <c r="Q42" s="229"/>
    </row>
    <row r="43" spans="1:17" ht="15" customHeight="1">
      <c r="A43" s="89"/>
      <c r="B43" s="89" t="s">
        <v>697</v>
      </c>
      <c r="C43" s="89" t="s">
        <v>698</v>
      </c>
      <c r="D43" s="304">
        <v>7850</v>
      </c>
      <c r="E43" s="305">
        <f t="shared" si="2"/>
        <v>50.320512820512818</v>
      </c>
      <c r="F43" s="229"/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</row>
    <row r="44" spans="1:17" ht="15" customHeight="1">
      <c r="A44" s="89"/>
      <c r="B44" s="89" t="s">
        <v>699</v>
      </c>
      <c r="C44" s="89" t="s">
        <v>700</v>
      </c>
      <c r="D44" s="304">
        <v>1490</v>
      </c>
      <c r="E44" s="305">
        <f t="shared" si="2"/>
        <v>9.5512820512820511</v>
      </c>
      <c r="F44" s="229"/>
      <c r="G44" s="229"/>
      <c r="H44" s="229"/>
      <c r="I44" s="229"/>
      <c r="J44" s="229"/>
      <c r="K44" s="229"/>
      <c r="L44" s="229"/>
      <c r="M44" s="229"/>
      <c r="N44" s="229"/>
      <c r="O44" s="229"/>
      <c r="P44" s="229"/>
      <c r="Q44" s="229"/>
    </row>
    <row r="45" spans="1:17" ht="15" customHeight="1">
      <c r="A45" s="89"/>
      <c r="B45" s="89" t="s">
        <v>701</v>
      </c>
      <c r="C45" s="89" t="s">
        <v>702</v>
      </c>
      <c r="D45" s="304">
        <v>990</v>
      </c>
      <c r="E45" s="305">
        <f t="shared" si="2"/>
        <v>6.3461538461538458</v>
      </c>
      <c r="F45" s="229"/>
      <c r="G45" s="229"/>
      <c r="H45" s="229"/>
      <c r="I45" s="229"/>
      <c r="J45" s="229"/>
      <c r="K45" s="229"/>
      <c r="L45" s="229"/>
      <c r="M45" s="229"/>
      <c r="N45" s="229"/>
      <c r="O45" s="229"/>
      <c r="P45" s="229"/>
      <c r="Q45" s="229"/>
    </row>
    <row r="46" spans="1:17" ht="15" customHeight="1">
      <c r="A46" s="229"/>
      <c r="B46" s="229"/>
      <c r="C46" s="229"/>
      <c r="D46" s="229"/>
      <c r="E46" s="229"/>
      <c r="F46" s="229"/>
      <c r="G46" s="229"/>
      <c r="H46" s="229"/>
      <c r="I46" s="229"/>
      <c r="J46" s="229"/>
      <c r="K46" s="229"/>
      <c r="L46" s="229"/>
      <c r="M46" s="229"/>
      <c r="N46" s="229"/>
      <c r="O46" s="229"/>
      <c r="P46" s="229"/>
      <c r="Q46" s="229"/>
    </row>
    <row r="47" spans="1:17" ht="15" customHeight="1">
      <c r="A47" s="229"/>
      <c r="B47" s="229"/>
      <c r="C47" s="229"/>
      <c r="D47" s="229"/>
      <c r="E47" s="229"/>
      <c r="F47" s="229"/>
      <c r="G47" s="229"/>
      <c r="H47" s="229"/>
      <c r="I47" s="229"/>
      <c r="J47" s="229"/>
      <c r="K47" s="229"/>
      <c r="L47" s="229"/>
      <c r="M47" s="229"/>
      <c r="N47" s="229"/>
      <c r="O47" s="229"/>
      <c r="P47" s="229"/>
      <c r="Q47" s="229"/>
    </row>
    <row r="48" spans="1:17" ht="15" customHeight="1">
      <c r="A48" s="229"/>
      <c r="B48" s="229"/>
      <c r="C48" s="229"/>
      <c r="D48" s="229"/>
      <c r="E48" s="229"/>
      <c r="F48" s="229"/>
      <c r="G48" s="229"/>
      <c r="H48" s="229"/>
      <c r="I48" s="229"/>
      <c r="J48" s="229"/>
      <c r="K48" s="229"/>
      <c r="L48" s="229"/>
      <c r="M48" s="229"/>
      <c r="N48" s="229"/>
      <c r="O48" s="229"/>
      <c r="P48" s="229"/>
      <c r="Q48" s="229"/>
    </row>
    <row r="49" spans="1:17" ht="15" customHeight="1">
      <c r="A49" s="229"/>
      <c r="B49" s="229"/>
      <c r="C49" s="229"/>
      <c r="D49" s="229"/>
      <c r="E49" s="229"/>
      <c r="F49" s="229"/>
      <c r="G49" s="229"/>
      <c r="H49" s="229"/>
      <c r="I49" s="229"/>
      <c r="J49" s="229"/>
      <c r="K49" s="229"/>
      <c r="L49" s="229"/>
      <c r="M49" s="229"/>
      <c r="N49" s="229"/>
      <c r="O49" s="229"/>
      <c r="P49" s="229"/>
      <c r="Q49" s="229"/>
    </row>
    <row r="50" spans="1:17" ht="15" customHeight="1">
      <c r="A50" s="229"/>
      <c r="B50" s="229"/>
      <c r="C50" s="229"/>
      <c r="D50" s="229"/>
      <c r="E50" s="229"/>
      <c r="F50" s="229"/>
      <c r="G50" s="229"/>
      <c r="H50" s="229"/>
      <c r="I50" s="229"/>
      <c r="J50" s="229"/>
      <c r="K50" s="229"/>
      <c r="L50" s="229"/>
      <c r="M50" s="229"/>
      <c r="N50" s="229"/>
      <c r="O50" s="229"/>
      <c r="P50" s="229"/>
      <c r="Q50" s="229"/>
    </row>
    <row r="51" spans="1:17" ht="15" customHeight="1">
      <c r="A51" s="229"/>
      <c r="B51" s="229"/>
      <c r="C51" s="229"/>
      <c r="D51" s="229"/>
      <c r="E51" s="229"/>
      <c r="F51" s="229"/>
      <c r="G51" s="229"/>
      <c r="H51" s="229"/>
      <c r="I51" s="229"/>
      <c r="J51" s="229"/>
      <c r="K51" s="229"/>
      <c r="L51" s="229"/>
      <c r="M51" s="229"/>
      <c r="N51" s="229"/>
      <c r="O51" s="229"/>
      <c r="P51" s="229"/>
      <c r="Q51" s="229"/>
    </row>
    <row r="52" spans="1:17" ht="15" customHeight="1">
      <c r="A52" s="229"/>
      <c r="B52" s="229"/>
      <c r="C52" s="229"/>
      <c r="D52" s="229"/>
      <c r="E52" s="229"/>
      <c r="F52" s="229"/>
      <c r="G52" s="229"/>
      <c r="H52" s="229"/>
      <c r="I52" s="229"/>
      <c r="J52" s="229"/>
      <c r="K52" s="229"/>
      <c r="L52" s="229"/>
      <c r="M52" s="229"/>
      <c r="N52" s="229"/>
      <c r="O52" s="229"/>
      <c r="P52" s="229"/>
      <c r="Q52" s="229"/>
    </row>
    <row r="53" spans="1:17" ht="15" customHeight="1">
      <c r="A53" s="229"/>
      <c r="B53" s="229"/>
      <c r="C53" s="229"/>
      <c r="D53" s="229"/>
      <c r="E53" s="229"/>
      <c r="F53" s="229"/>
      <c r="G53" s="229"/>
      <c r="H53" s="229"/>
      <c r="I53" s="229"/>
      <c r="J53" s="229"/>
      <c r="K53" s="229"/>
      <c r="L53" s="229"/>
      <c r="M53" s="229"/>
      <c r="N53" s="229"/>
      <c r="O53" s="229"/>
      <c r="P53" s="229"/>
      <c r="Q53" s="229"/>
    </row>
    <row r="54" spans="1:17" ht="15" customHeight="1">
      <c r="A54" s="229"/>
      <c r="B54" s="229"/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</row>
    <row r="55" spans="1:17" ht="15" customHeight="1">
      <c r="A55" s="229"/>
      <c r="B55" s="229"/>
      <c r="C55" s="229"/>
      <c r="D55" s="229"/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</row>
    <row r="56" spans="1:17" ht="15" customHeight="1">
      <c r="A56" s="229"/>
      <c r="B56" s="229"/>
      <c r="C56" s="229"/>
      <c r="D56" s="229"/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</row>
    <row r="57" spans="1:17" ht="15" customHeight="1">
      <c r="A57" s="229"/>
      <c r="B57" s="229"/>
      <c r="C57" s="229"/>
      <c r="D57" s="229"/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</row>
    <row r="58" spans="1:17" ht="15" customHeight="1">
      <c r="A58" s="229"/>
      <c r="B58" s="229"/>
      <c r="C58" s="229"/>
      <c r="D58" s="229"/>
      <c r="E58" s="229"/>
      <c r="F58" s="229"/>
      <c r="G58" s="229"/>
      <c r="H58" s="229"/>
      <c r="I58" s="229"/>
      <c r="J58" s="229"/>
      <c r="K58" s="229"/>
      <c r="L58" s="229"/>
      <c r="M58" s="229"/>
      <c r="N58" s="229"/>
      <c r="O58" s="229"/>
      <c r="P58" s="229"/>
      <c r="Q58" s="229"/>
    </row>
    <row r="59" spans="1:17" ht="15" customHeight="1">
      <c r="A59" s="229"/>
      <c r="B59" s="229"/>
      <c r="C59" s="229"/>
      <c r="D59" s="229"/>
      <c r="E59" s="229"/>
      <c r="F59" s="229"/>
      <c r="G59" s="229"/>
      <c r="H59" s="229"/>
      <c r="I59" s="229"/>
      <c r="J59" s="229"/>
      <c r="K59" s="229"/>
      <c r="L59" s="229"/>
      <c r="M59" s="229"/>
      <c r="N59" s="229"/>
      <c r="O59" s="229"/>
      <c r="P59" s="229"/>
      <c r="Q59" s="229"/>
    </row>
    <row r="60" spans="1:17" ht="15" customHeight="1">
      <c r="A60" s="229"/>
      <c r="B60" s="229"/>
      <c r="C60" s="229"/>
      <c r="D60" s="229"/>
      <c r="E60" s="229"/>
      <c r="F60" s="229"/>
      <c r="G60" s="229"/>
      <c r="H60" s="229"/>
      <c r="I60" s="229"/>
      <c r="J60" s="229"/>
      <c r="K60" s="229"/>
      <c r="L60" s="229"/>
      <c r="M60" s="229"/>
      <c r="N60" s="229"/>
      <c r="O60" s="229"/>
      <c r="P60" s="229"/>
      <c r="Q60" s="229"/>
    </row>
    <row r="61" spans="1:17" ht="15" customHeight="1">
      <c r="A61" s="229"/>
      <c r="B61" s="229"/>
      <c r="C61" s="229"/>
      <c r="D61" s="229"/>
      <c r="E61" s="229"/>
      <c r="F61" s="229"/>
      <c r="G61" s="229"/>
      <c r="H61" s="229"/>
      <c r="I61" s="229"/>
      <c r="J61" s="229"/>
      <c r="K61" s="229"/>
      <c r="L61" s="229"/>
      <c r="M61" s="229"/>
      <c r="N61" s="229"/>
      <c r="O61" s="229"/>
      <c r="P61" s="229"/>
      <c r="Q61" s="229"/>
    </row>
    <row r="62" spans="1:17" ht="15" customHeight="1">
      <c r="A62" s="229"/>
      <c r="B62" s="229"/>
      <c r="C62" s="229"/>
      <c r="D62" s="229"/>
      <c r="E62" s="229"/>
      <c r="F62" s="229"/>
      <c r="G62" s="229"/>
      <c r="H62" s="229"/>
      <c r="I62" s="229"/>
      <c r="J62" s="229"/>
      <c r="K62" s="229"/>
      <c r="L62" s="229"/>
      <c r="M62" s="229"/>
      <c r="N62" s="229"/>
      <c r="O62" s="229"/>
      <c r="P62" s="229"/>
      <c r="Q62" s="229"/>
    </row>
    <row r="63" spans="1:17" ht="15" customHeight="1">
      <c r="A63" s="229"/>
      <c r="B63" s="229"/>
      <c r="C63" s="229"/>
      <c r="D63" s="229"/>
      <c r="E63" s="229"/>
      <c r="F63" s="229"/>
      <c r="G63" s="229"/>
      <c r="H63" s="229"/>
      <c r="I63" s="229"/>
      <c r="J63" s="229"/>
      <c r="K63" s="229"/>
      <c r="L63" s="229"/>
      <c r="M63" s="229"/>
      <c r="N63" s="229"/>
      <c r="O63" s="229"/>
      <c r="P63" s="229"/>
      <c r="Q63" s="229"/>
    </row>
    <row r="64" spans="1:17" ht="15" customHeight="1">
      <c r="A64" s="229"/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  <c r="M64" s="229"/>
      <c r="N64" s="229"/>
      <c r="O64" s="229"/>
      <c r="P64" s="229"/>
      <c r="Q64" s="229"/>
    </row>
    <row r="65" spans="1:17" ht="15" customHeight="1">
      <c r="A65" s="229"/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  <c r="M65" s="229"/>
      <c r="N65" s="229"/>
      <c r="O65" s="229"/>
      <c r="P65" s="229"/>
      <c r="Q65" s="229"/>
    </row>
    <row r="66" spans="1:17" ht="15" customHeight="1">
      <c r="A66" s="229"/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  <c r="M66" s="229"/>
      <c r="N66" s="229"/>
      <c r="O66" s="229"/>
      <c r="P66" s="229"/>
      <c r="Q66" s="229"/>
    </row>
    <row r="67" spans="1:17" ht="15" customHeight="1">
      <c r="A67" s="229"/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  <c r="M67" s="229"/>
      <c r="N67" s="229"/>
      <c r="O67" s="229"/>
      <c r="P67" s="229"/>
      <c r="Q67" s="229"/>
    </row>
    <row r="68" spans="1:17" ht="15" customHeight="1">
      <c r="A68" s="229"/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  <c r="M68" s="229"/>
      <c r="N68" s="229"/>
      <c r="O68" s="229"/>
      <c r="P68" s="229"/>
      <c r="Q68" s="229"/>
    </row>
    <row r="69" spans="1:17" ht="15" customHeight="1">
      <c r="A69" s="229"/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  <c r="M69" s="229"/>
      <c r="N69" s="229"/>
      <c r="O69" s="229"/>
      <c r="P69" s="229"/>
      <c r="Q69" s="229"/>
    </row>
    <row r="70" spans="1:17" ht="15" customHeight="1">
      <c r="A70" s="229"/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  <c r="M70" s="229"/>
      <c r="N70" s="229"/>
      <c r="O70" s="229"/>
      <c r="P70" s="229"/>
      <c r="Q70" s="229"/>
    </row>
    <row r="71" spans="1:17" ht="15" customHeight="1">
      <c r="A71" s="229"/>
      <c r="B71" s="229"/>
      <c r="C71" s="229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29"/>
      <c r="P71" s="229"/>
      <c r="Q71" s="229"/>
    </row>
    <row r="72" spans="1:17" ht="15" customHeight="1">
      <c r="A72" s="229"/>
      <c r="B72" s="229"/>
      <c r="C72" s="229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29"/>
      <c r="P72" s="229"/>
      <c r="Q72" s="229"/>
    </row>
    <row r="73" spans="1:17" ht="15" customHeight="1">
      <c r="A73" s="229"/>
      <c r="B73" s="229"/>
      <c r="C73" s="229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29"/>
      <c r="P73" s="229"/>
      <c r="Q73" s="229"/>
    </row>
    <row r="74" spans="1:17" ht="15" customHeight="1">
      <c r="A74" s="229"/>
      <c r="B74" s="229"/>
      <c r="C74" s="229"/>
      <c r="D74" s="229"/>
      <c r="E74" s="229"/>
      <c r="F74" s="229"/>
      <c r="G74" s="229"/>
      <c r="H74" s="229"/>
      <c r="I74" s="229"/>
      <c r="J74" s="229"/>
      <c r="K74" s="229"/>
      <c r="L74" s="229"/>
      <c r="M74" s="229"/>
      <c r="N74" s="229"/>
      <c r="O74" s="229"/>
      <c r="P74" s="229"/>
      <c r="Q74" s="229"/>
    </row>
    <row r="75" spans="1:17" ht="15" customHeight="1">
      <c r="A75" s="229"/>
      <c r="B75" s="229"/>
      <c r="C75" s="229"/>
      <c r="D75" s="229"/>
      <c r="E75" s="229"/>
      <c r="F75" s="229"/>
      <c r="G75" s="229"/>
      <c r="H75" s="229"/>
      <c r="I75" s="229"/>
      <c r="J75" s="229"/>
      <c r="K75" s="229"/>
      <c r="L75" s="229"/>
      <c r="M75" s="229"/>
      <c r="N75" s="229"/>
      <c r="O75" s="229"/>
      <c r="P75" s="229"/>
      <c r="Q75" s="229"/>
    </row>
    <row r="76" spans="1:17" ht="15" customHeight="1">
      <c r="A76" s="229"/>
      <c r="B76" s="229"/>
      <c r="C76" s="229"/>
      <c r="D76" s="229"/>
      <c r="E76" s="229"/>
      <c r="F76" s="229"/>
      <c r="G76" s="229"/>
      <c r="H76" s="229"/>
      <c r="I76" s="229"/>
      <c r="J76" s="229"/>
      <c r="K76" s="229"/>
      <c r="L76" s="229"/>
      <c r="M76" s="229"/>
      <c r="N76" s="229"/>
      <c r="O76" s="229"/>
      <c r="P76" s="229"/>
      <c r="Q76" s="229"/>
    </row>
    <row r="77" spans="1:17" ht="15" customHeight="1">
      <c r="A77" s="229"/>
      <c r="B77" s="229"/>
      <c r="C77" s="229"/>
      <c r="D77" s="229"/>
      <c r="E77" s="229"/>
      <c r="F77" s="229"/>
      <c r="G77" s="229"/>
      <c r="H77" s="229"/>
      <c r="I77" s="229"/>
      <c r="J77" s="229"/>
      <c r="K77" s="229"/>
      <c r="L77" s="229"/>
      <c r="M77" s="229"/>
      <c r="N77" s="229"/>
      <c r="O77" s="229"/>
      <c r="P77" s="229"/>
      <c r="Q77" s="229"/>
    </row>
    <row r="78" spans="1:17" ht="15" customHeight="1">
      <c r="A78" s="229"/>
      <c r="B78" s="229"/>
      <c r="C78" s="229"/>
      <c r="D78" s="229"/>
      <c r="E78" s="229"/>
      <c r="F78" s="229"/>
      <c r="G78" s="229"/>
      <c r="H78" s="229"/>
      <c r="I78" s="229"/>
      <c r="J78" s="229"/>
      <c r="K78" s="229"/>
      <c r="L78" s="229"/>
      <c r="M78" s="229"/>
      <c r="N78" s="229"/>
      <c r="O78" s="229"/>
      <c r="P78" s="229"/>
      <c r="Q78" s="229"/>
    </row>
    <row r="79" spans="1:17" ht="15" customHeight="1">
      <c r="A79" s="229"/>
      <c r="B79" s="229"/>
      <c r="C79" s="229"/>
      <c r="D79" s="229"/>
      <c r="E79" s="229"/>
      <c r="F79" s="229"/>
      <c r="G79" s="229"/>
      <c r="H79" s="229"/>
      <c r="I79" s="229"/>
      <c r="J79" s="229"/>
      <c r="K79" s="229"/>
      <c r="L79" s="229"/>
      <c r="M79" s="229"/>
      <c r="N79" s="229"/>
      <c r="O79" s="229"/>
      <c r="P79" s="229"/>
      <c r="Q79" s="229"/>
    </row>
    <row r="80" spans="1:17" ht="15" customHeight="1">
      <c r="A80" s="229"/>
      <c r="B80" s="229"/>
      <c r="C80" s="229"/>
      <c r="D80" s="229"/>
      <c r="E80" s="229"/>
      <c r="F80" s="229"/>
      <c r="G80" s="229"/>
      <c r="H80" s="229"/>
      <c r="I80" s="229"/>
      <c r="J80" s="229"/>
      <c r="K80" s="229"/>
      <c r="L80" s="229"/>
      <c r="M80" s="229"/>
      <c r="N80" s="229"/>
      <c r="O80" s="229"/>
      <c r="P80" s="229"/>
      <c r="Q80" s="229"/>
    </row>
    <row r="81" spans="1:17" ht="15" customHeight="1">
      <c r="A81" s="229"/>
      <c r="B81" s="229"/>
      <c r="C81" s="229"/>
      <c r="D81" s="229"/>
      <c r="E81" s="229"/>
      <c r="F81" s="229"/>
      <c r="G81" s="229"/>
      <c r="H81" s="229"/>
      <c r="I81" s="229"/>
      <c r="J81" s="229"/>
      <c r="K81" s="229"/>
      <c r="L81" s="229"/>
      <c r="M81" s="229"/>
      <c r="N81" s="229"/>
      <c r="O81" s="229"/>
      <c r="P81" s="229"/>
      <c r="Q81" s="229"/>
    </row>
    <row r="82" spans="1:17" ht="15" customHeight="1">
      <c r="A82" s="229"/>
      <c r="B82" s="229"/>
      <c r="C82" s="229"/>
      <c r="D82" s="229"/>
      <c r="E82" s="229"/>
      <c r="F82" s="229"/>
      <c r="G82" s="229"/>
      <c r="H82" s="229"/>
      <c r="I82" s="229"/>
      <c r="J82" s="229"/>
      <c r="K82" s="229"/>
      <c r="L82" s="229"/>
      <c r="M82" s="229"/>
      <c r="N82" s="229"/>
      <c r="O82" s="229"/>
      <c r="P82" s="229"/>
      <c r="Q82" s="229"/>
    </row>
    <row r="83" spans="1:17" ht="15" customHeight="1">
      <c r="A83" s="229"/>
      <c r="B83" s="229"/>
      <c r="C83" s="229"/>
      <c r="D83" s="229"/>
      <c r="E83" s="229"/>
      <c r="F83" s="229"/>
      <c r="G83" s="229"/>
      <c r="H83" s="229"/>
      <c r="I83" s="229"/>
      <c r="J83" s="229"/>
      <c r="K83" s="229"/>
      <c r="L83" s="229"/>
      <c r="M83" s="229"/>
      <c r="N83" s="229"/>
      <c r="O83" s="229"/>
      <c r="P83" s="229"/>
      <c r="Q83" s="229"/>
    </row>
    <row r="84" spans="1:17" ht="15" customHeight="1">
      <c r="A84" s="229"/>
      <c r="B84" s="229"/>
      <c r="C84" s="229"/>
      <c r="D84" s="229"/>
      <c r="E84" s="229"/>
      <c r="F84" s="229"/>
      <c r="G84" s="229"/>
      <c r="H84" s="229"/>
      <c r="I84" s="229"/>
      <c r="J84" s="229"/>
      <c r="K84" s="229"/>
      <c r="L84" s="229"/>
      <c r="M84" s="229"/>
      <c r="N84" s="229"/>
      <c r="O84" s="229"/>
      <c r="P84" s="229"/>
      <c r="Q84" s="229"/>
    </row>
    <row r="85" spans="1:17" ht="15" customHeight="1">
      <c r="A85" s="229"/>
      <c r="B85" s="229"/>
      <c r="C85" s="229"/>
      <c r="D85" s="229"/>
      <c r="E85" s="229"/>
      <c r="F85" s="229"/>
      <c r="G85" s="229"/>
      <c r="H85" s="229"/>
      <c r="I85" s="229"/>
      <c r="J85" s="229"/>
      <c r="K85" s="229"/>
      <c r="L85" s="229"/>
      <c r="M85" s="229"/>
      <c r="N85" s="229"/>
      <c r="O85" s="229"/>
      <c r="P85" s="229"/>
      <c r="Q85" s="229"/>
    </row>
    <row r="86" spans="1:17" ht="15" customHeight="1">
      <c r="A86" s="229"/>
      <c r="B86" s="229"/>
      <c r="C86" s="229"/>
      <c r="D86" s="229"/>
      <c r="E86" s="229"/>
      <c r="F86" s="229"/>
      <c r="G86" s="229"/>
      <c r="H86" s="229"/>
      <c r="I86" s="229"/>
      <c r="J86" s="229"/>
      <c r="K86" s="229"/>
      <c r="L86" s="229"/>
      <c r="M86" s="229"/>
      <c r="N86" s="229"/>
      <c r="O86" s="229"/>
      <c r="P86" s="229"/>
      <c r="Q86" s="229"/>
    </row>
    <row r="87" spans="1:17" ht="15" customHeight="1">
      <c r="A87" s="229"/>
      <c r="B87" s="229"/>
      <c r="C87" s="229"/>
      <c r="D87" s="229"/>
      <c r="E87" s="229"/>
      <c r="F87" s="229"/>
      <c r="G87" s="229"/>
      <c r="H87" s="229"/>
      <c r="I87" s="229"/>
      <c r="J87" s="229"/>
      <c r="K87" s="229"/>
      <c r="L87" s="229"/>
      <c r="M87" s="229"/>
      <c r="N87" s="229"/>
      <c r="O87" s="229"/>
      <c r="P87" s="229"/>
      <c r="Q87" s="229"/>
    </row>
    <row r="88" spans="1:17" ht="15" customHeight="1">
      <c r="A88" s="229"/>
      <c r="B88" s="229"/>
      <c r="C88" s="229"/>
      <c r="D88" s="229"/>
      <c r="E88" s="229"/>
      <c r="F88" s="229"/>
      <c r="G88" s="229"/>
      <c r="H88" s="229"/>
      <c r="I88" s="229"/>
      <c r="J88" s="229"/>
      <c r="K88" s="229"/>
      <c r="L88" s="229"/>
      <c r="M88" s="229"/>
      <c r="N88" s="229"/>
      <c r="O88" s="229"/>
      <c r="P88" s="229"/>
      <c r="Q88" s="229"/>
    </row>
    <row r="89" spans="1:17" ht="15" customHeight="1">
      <c r="A89" s="229"/>
      <c r="B89" s="229"/>
      <c r="C89" s="229"/>
      <c r="D89" s="229"/>
      <c r="E89" s="229"/>
      <c r="F89" s="229"/>
      <c r="G89" s="229"/>
      <c r="H89" s="229"/>
      <c r="I89" s="229"/>
      <c r="J89" s="229"/>
      <c r="K89" s="229"/>
      <c r="L89" s="229"/>
      <c r="M89" s="229"/>
      <c r="N89" s="229"/>
      <c r="O89" s="229"/>
      <c r="P89" s="229"/>
      <c r="Q89" s="229"/>
    </row>
    <row r="90" spans="1:17" ht="15" customHeight="1">
      <c r="A90" s="229"/>
      <c r="B90" s="229"/>
      <c r="C90" s="229"/>
      <c r="D90" s="229"/>
      <c r="E90" s="229"/>
      <c r="F90" s="229"/>
      <c r="G90" s="229"/>
      <c r="H90" s="229"/>
      <c r="I90" s="229"/>
      <c r="J90" s="229"/>
      <c r="K90" s="229"/>
      <c r="L90" s="229"/>
      <c r="M90" s="229"/>
      <c r="N90" s="229"/>
      <c r="O90" s="229"/>
      <c r="P90" s="229"/>
      <c r="Q90" s="229"/>
    </row>
    <row r="91" spans="1:17" ht="15" customHeight="1">
      <c r="A91" s="229"/>
      <c r="B91" s="229"/>
      <c r="C91" s="229"/>
      <c r="D91" s="229"/>
      <c r="E91" s="229"/>
      <c r="F91" s="229"/>
      <c r="G91" s="229"/>
      <c r="H91" s="229"/>
      <c r="I91" s="229"/>
      <c r="J91" s="229"/>
      <c r="K91" s="229"/>
      <c r="L91" s="229"/>
      <c r="M91" s="229"/>
      <c r="N91" s="229"/>
      <c r="O91" s="229"/>
      <c r="P91" s="229"/>
      <c r="Q91" s="229"/>
    </row>
    <row r="92" spans="1:17" ht="15" customHeight="1">
      <c r="A92" s="229"/>
      <c r="B92" s="229"/>
      <c r="C92" s="229"/>
      <c r="D92" s="229"/>
      <c r="E92" s="229"/>
      <c r="F92" s="229"/>
      <c r="G92" s="229"/>
      <c r="H92" s="229"/>
      <c r="I92" s="229"/>
      <c r="J92" s="229"/>
      <c r="K92" s="229"/>
      <c r="L92" s="229"/>
      <c r="M92" s="229"/>
      <c r="N92" s="229"/>
      <c r="O92" s="229"/>
      <c r="P92" s="229"/>
      <c r="Q92" s="229"/>
    </row>
    <row r="93" spans="1:17" ht="15" customHeight="1">
      <c r="A93" s="229"/>
      <c r="B93" s="229"/>
      <c r="C93" s="229"/>
      <c r="D93" s="229"/>
      <c r="E93" s="229"/>
      <c r="F93" s="229"/>
      <c r="G93" s="229"/>
      <c r="H93" s="229"/>
      <c r="I93" s="229"/>
      <c r="J93" s="229"/>
      <c r="K93" s="229"/>
      <c r="L93" s="229"/>
      <c r="M93" s="229"/>
      <c r="N93" s="229"/>
      <c r="O93" s="229"/>
      <c r="P93" s="229"/>
      <c r="Q93" s="229"/>
    </row>
    <row r="94" spans="1:17" ht="15" customHeight="1">
      <c r="A94" s="229"/>
      <c r="B94" s="229"/>
      <c r="C94" s="229"/>
      <c r="D94" s="229"/>
      <c r="E94" s="229"/>
      <c r="F94" s="229"/>
      <c r="G94" s="229"/>
      <c r="H94" s="229"/>
      <c r="I94" s="229"/>
      <c r="J94" s="229"/>
      <c r="K94" s="229"/>
      <c r="L94" s="229"/>
      <c r="M94" s="229"/>
      <c r="N94" s="229"/>
      <c r="O94" s="229"/>
      <c r="P94" s="229"/>
      <c r="Q94" s="229"/>
    </row>
    <row r="95" spans="1:17" ht="15" customHeight="1">
      <c r="A95" s="229"/>
      <c r="B95" s="229"/>
      <c r="C95" s="229"/>
      <c r="D95" s="229"/>
      <c r="E95" s="229"/>
      <c r="F95" s="229"/>
      <c r="G95" s="229"/>
      <c r="H95" s="229"/>
      <c r="I95" s="229"/>
      <c r="J95" s="229"/>
      <c r="K95" s="229"/>
      <c r="L95" s="229"/>
      <c r="M95" s="229"/>
      <c r="N95" s="229"/>
      <c r="O95" s="229"/>
      <c r="P95" s="229"/>
      <c r="Q95" s="229"/>
    </row>
    <row r="96" spans="1:17" ht="15" customHeight="1">
      <c r="A96" s="229"/>
      <c r="B96" s="229"/>
      <c r="C96" s="229"/>
      <c r="D96" s="229"/>
      <c r="E96" s="229"/>
      <c r="F96" s="229"/>
      <c r="G96" s="229"/>
      <c r="H96" s="229"/>
      <c r="I96" s="229"/>
      <c r="J96" s="229"/>
      <c r="K96" s="229"/>
      <c r="L96" s="229"/>
      <c r="M96" s="229"/>
      <c r="N96" s="229"/>
      <c r="O96" s="229"/>
      <c r="P96" s="229"/>
      <c r="Q96" s="229"/>
    </row>
    <row r="97" spans="1:17" ht="15" customHeight="1">
      <c r="A97" s="229"/>
      <c r="B97" s="229"/>
      <c r="C97" s="229"/>
      <c r="D97" s="229"/>
      <c r="E97" s="229"/>
      <c r="F97" s="229"/>
      <c r="G97" s="229"/>
      <c r="H97" s="229"/>
      <c r="I97" s="229"/>
      <c r="J97" s="229"/>
      <c r="K97" s="229"/>
      <c r="L97" s="229"/>
      <c r="M97" s="229"/>
      <c r="N97" s="229"/>
      <c r="O97" s="229"/>
      <c r="P97" s="229"/>
      <c r="Q97" s="229"/>
    </row>
    <row r="98" spans="1:17" ht="15" customHeight="1">
      <c r="A98" s="229"/>
      <c r="B98" s="229"/>
      <c r="C98" s="229"/>
      <c r="D98" s="229"/>
      <c r="E98" s="229"/>
      <c r="F98" s="229"/>
      <c r="G98" s="229"/>
      <c r="H98" s="229"/>
      <c r="I98" s="229"/>
      <c r="J98" s="229"/>
      <c r="K98" s="229"/>
      <c r="L98" s="229"/>
      <c r="M98" s="229"/>
      <c r="N98" s="229"/>
      <c r="O98" s="229"/>
      <c r="P98" s="229"/>
      <c r="Q98" s="229"/>
    </row>
    <row r="99" spans="1:17" ht="15" customHeight="1">
      <c r="A99" s="229"/>
      <c r="B99" s="229"/>
      <c r="C99" s="229"/>
      <c r="D99" s="229"/>
      <c r="E99" s="229"/>
      <c r="F99" s="229"/>
      <c r="G99" s="229"/>
      <c r="H99" s="229"/>
      <c r="I99" s="229"/>
      <c r="J99" s="229"/>
      <c r="K99" s="229"/>
      <c r="L99" s="229"/>
      <c r="M99" s="229"/>
      <c r="N99" s="229"/>
      <c r="O99" s="229"/>
      <c r="P99" s="229"/>
      <c r="Q99" s="229"/>
    </row>
    <row r="100" spans="1:17" ht="15" customHeight="1">
      <c r="A100" s="229"/>
      <c r="B100" s="229"/>
      <c r="C100" s="229"/>
      <c r="D100" s="229"/>
      <c r="E100" s="229"/>
      <c r="F100" s="229"/>
      <c r="G100" s="229"/>
      <c r="H100" s="229"/>
      <c r="I100" s="229"/>
      <c r="J100" s="229"/>
      <c r="K100" s="229"/>
      <c r="L100" s="229"/>
      <c r="M100" s="229"/>
      <c r="N100" s="229"/>
      <c r="O100" s="229"/>
      <c r="P100" s="229"/>
      <c r="Q100" s="229"/>
    </row>
    <row r="101" spans="1:17" ht="15" customHeight="1">
      <c r="A101" s="229"/>
      <c r="B101" s="229"/>
      <c r="C101" s="229"/>
      <c r="D101" s="229"/>
      <c r="E101" s="229"/>
      <c r="F101" s="229"/>
      <c r="G101" s="229"/>
      <c r="H101" s="229"/>
      <c r="I101" s="229"/>
      <c r="J101" s="229"/>
      <c r="K101" s="229"/>
      <c r="L101" s="229"/>
      <c r="M101" s="229"/>
      <c r="N101" s="229"/>
      <c r="O101" s="229"/>
      <c r="P101" s="229"/>
      <c r="Q101" s="229"/>
    </row>
    <row r="102" spans="1:17" ht="15" customHeight="1">
      <c r="A102" s="229"/>
      <c r="B102" s="229"/>
      <c r="C102" s="229"/>
      <c r="D102" s="229"/>
      <c r="E102" s="229"/>
      <c r="F102" s="229"/>
      <c r="G102" s="229"/>
      <c r="H102" s="229"/>
      <c r="I102" s="229"/>
      <c r="J102" s="229"/>
      <c r="K102" s="229"/>
      <c r="L102" s="229"/>
      <c r="M102" s="229"/>
      <c r="N102" s="229"/>
      <c r="O102" s="229"/>
      <c r="P102" s="229"/>
      <c r="Q102" s="229"/>
    </row>
    <row r="103" spans="1:17" ht="15" customHeight="1">
      <c r="A103" s="229"/>
      <c r="B103" s="229"/>
      <c r="C103" s="229"/>
      <c r="D103" s="229"/>
      <c r="E103" s="229"/>
      <c r="F103" s="229"/>
      <c r="G103" s="229"/>
      <c r="H103" s="229"/>
      <c r="I103" s="229"/>
      <c r="J103" s="229"/>
      <c r="K103" s="229"/>
      <c r="L103" s="229"/>
      <c r="M103" s="229"/>
      <c r="N103" s="229"/>
      <c r="O103" s="229"/>
      <c r="P103" s="229"/>
      <c r="Q103" s="229"/>
    </row>
    <row r="104" spans="1:17" ht="15" customHeight="1">
      <c r="A104" s="229"/>
      <c r="B104" s="229"/>
      <c r="C104" s="229"/>
      <c r="D104" s="229"/>
      <c r="E104" s="229"/>
      <c r="F104" s="229"/>
      <c r="G104" s="229"/>
      <c r="H104" s="229"/>
      <c r="I104" s="229"/>
      <c r="J104" s="229"/>
      <c r="K104" s="229"/>
      <c r="L104" s="229"/>
      <c r="M104" s="229"/>
      <c r="N104" s="229"/>
      <c r="O104" s="229"/>
      <c r="P104" s="229"/>
      <c r="Q104" s="229"/>
    </row>
    <row r="105" spans="1:17" ht="15" customHeight="1">
      <c r="A105" s="229"/>
      <c r="B105" s="229"/>
      <c r="C105" s="229"/>
      <c r="D105" s="229"/>
      <c r="E105" s="229"/>
      <c r="F105" s="229"/>
      <c r="G105" s="229"/>
      <c r="H105" s="229"/>
      <c r="I105" s="229"/>
      <c r="J105" s="229"/>
      <c r="K105" s="229"/>
      <c r="L105" s="229"/>
      <c r="M105" s="229"/>
      <c r="N105" s="229"/>
      <c r="O105" s="229"/>
      <c r="P105" s="229"/>
      <c r="Q105" s="229"/>
    </row>
    <row r="106" spans="1:17" ht="15" customHeight="1">
      <c r="A106" s="229"/>
      <c r="B106" s="229"/>
      <c r="C106" s="229"/>
      <c r="D106" s="229"/>
      <c r="E106" s="229"/>
      <c r="F106" s="229"/>
      <c r="G106" s="229"/>
      <c r="H106" s="229"/>
      <c r="I106" s="229"/>
      <c r="J106" s="229"/>
      <c r="K106" s="229"/>
      <c r="L106" s="229"/>
      <c r="M106" s="229"/>
      <c r="N106" s="229"/>
      <c r="O106" s="229"/>
      <c r="P106" s="229"/>
      <c r="Q106" s="229"/>
    </row>
    <row r="107" spans="1:17" ht="15" customHeight="1">
      <c r="A107" s="229"/>
      <c r="B107" s="229"/>
      <c r="C107" s="229"/>
      <c r="D107" s="229"/>
      <c r="E107" s="229"/>
      <c r="F107" s="229"/>
      <c r="G107" s="229"/>
      <c r="H107" s="229"/>
      <c r="I107" s="229"/>
      <c r="J107" s="229"/>
      <c r="K107" s="229"/>
      <c r="L107" s="229"/>
      <c r="M107" s="229"/>
      <c r="N107" s="229"/>
      <c r="O107" s="229"/>
      <c r="P107" s="229"/>
      <c r="Q107" s="229"/>
    </row>
    <row r="108" spans="1:17" ht="15" customHeight="1">
      <c r="A108" s="229"/>
      <c r="B108" s="229"/>
      <c r="C108" s="229"/>
      <c r="D108" s="229"/>
      <c r="E108" s="229"/>
      <c r="F108" s="229"/>
      <c r="G108" s="229"/>
      <c r="H108" s="229"/>
      <c r="I108" s="229"/>
      <c r="J108" s="229"/>
      <c r="K108" s="229"/>
      <c r="L108" s="229"/>
      <c r="M108" s="229"/>
      <c r="N108" s="229"/>
      <c r="O108" s="229"/>
      <c r="P108" s="229"/>
      <c r="Q108" s="229"/>
    </row>
    <row r="109" spans="1:17" ht="15" customHeight="1">
      <c r="A109" s="229"/>
      <c r="B109" s="229"/>
      <c r="C109" s="229"/>
      <c r="D109" s="229"/>
      <c r="E109" s="229"/>
      <c r="F109" s="229"/>
      <c r="G109" s="229"/>
      <c r="H109" s="229"/>
      <c r="I109" s="229"/>
      <c r="J109" s="229"/>
      <c r="K109" s="229"/>
      <c r="L109" s="229"/>
      <c r="M109" s="229"/>
      <c r="N109" s="229"/>
      <c r="O109" s="229"/>
      <c r="P109" s="229"/>
      <c r="Q109" s="229"/>
    </row>
    <row r="110" spans="1:17" ht="15" customHeight="1">
      <c r="A110" s="229"/>
      <c r="B110" s="229"/>
      <c r="C110" s="229"/>
      <c r="D110" s="229"/>
      <c r="E110" s="229"/>
      <c r="F110" s="229"/>
      <c r="G110" s="229"/>
      <c r="H110" s="229"/>
      <c r="I110" s="229"/>
      <c r="J110" s="229"/>
      <c r="K110" s="229"/>
      <c r="L110" s="229"/>
      <c r="M110" s="229"/>
      <c r="N110" s="229"/>
      <c r="O110" s="229"/>
      <c r="P110" s="229"/>
      <c r="Q110" s="229"/>
    </row>
    <row r="111" spans="1:17" ht="15" customHeight="1">
      <c r="A111" s="229"/>
      <c r="B111" s="229"/>
      <c r="C111" s="229"/>
      <c r="D111" s="229"/>
      <c r="E111" s="229"/>
      <c r="F111" s="229"/>
      <c r="G111" s="229"/>
      <c r="H111" s="229"/>
      <c r="I111" s="229"/>
      <c r="J111" s="229"/>
      <c r="K111" s="229"/>
      <c r="L111" s="229"/>
      <c r="M111" s="229"/>
      <c r="N111" s="229"/>
      <c r="O111" s="229"/>
      <c r="P111" s="229"/>
      <c r="Q111" s="229"/>
    </row>
    <row r="112" spans="1:17" ht="15" customHeight="1">
      <c r="A112" s="229"/>
      <c r="B112" s="229"/>
      <c r="C112" s="229"/>
      <c r="D112" s="229"/>
      <c r="E112" s="229"/>
      <c r="F112" s="229"/>
      <c r="G112" s="229"/>
      <c r="H112" s="229"/>
      <c r="I112" s="229"/>
      <c r="J112" s="229"/>
      <c r="K112" s="229"/>
      <c r="L112" s="229"/>
      <c r="M112" s="229"/>
      <c r="N112" s="229"/>
      <c r="O112" s="229"/>
      <c r="P112" s="229"/>
      <c r="Q112" s="229"/>
    </row>
    <row r="113" spans="1:17" ht="15" customHeight="1">
      <c r="A113" s="229"/>
      <c r="B113" s="229"/>
      <c r="C113" s="229"/>
      <c r="D113" s="229"/>
      <c r="E113" s="229"/>
      <c r="F113" s="229"/>
      <c r="G113" s="229"/>
      <c r="H113" s="229"/>
      <c r="I113" s="229"/>
      <c r="J113" s="229"/>
      <c r="K113" s="229"/>
      <c r="L113" s="229"/>
      <c r="M113" s="229"/>
      <c r="N113" s="229"/>
      <c r="O113" s="229"/>
      <c r="P113" s="229"/>
      <c r="Q113" s="229"/>
    </row>
    <row r="114" spans="1:17" ht="15" customHeight="1">
      <c r="A114" s="229"/>
      <c r="B114" s="229"/>
      <c r="C114" s="229"/>
      <c r="D114" s="229"/>
      <c r="E114" s="229"/>
      <c r="F114" s="229"/>
      <c r="G114" s="229"/>
      <c r="H114" s="229"/>
      <c r="I114" s="229"/>
      <c r="J114" s="229"/>
      <c r="K114" s="229"/>
      <c r="L114" s="229"/>
      <c r="M114" s="229"/>
      <c r="N114" s="229"/>
      <c r="O114" s="229"/>
      <c r="P114" s="229"/>
      <c r="Q114" s="229"/>
    </row>
    <row r="115" spans="1:17" ht="15" customHeight="1">
      <c r="A115" s="229"/>
      <c r="B115" s="229"/>
      <c r="C115" s="229"/>
      <c r="D115" s="229"/>
      <c r="E115" s="229"/>
      <c r="F115" s="229"/>
      <c r="G115" s="229"/>
      <c r="H115" s="229"/>
      <c r="I115" s="229"/>
      <c r="J115" s="229"/>
      <c r="K115" s="229"/>
      <c r="L115" s="229"/>
      <c r="M115" s="229"/>
      <c r="N115" s="229"/>
      <c r="O115" s="229"/>
      <c r="P115" s="229"/>
      <c r="Q115" s="229"/>
    </row>
    <row r="116" spans="1:17" ht="15" customHeight="1">
      <c r="A116" s="229"/>
      <c r="B116" s="229"/>
      <c r="C116" s="229"/>
      <c r="D116" s="229"/>
      <c r="E116" s="229"/>
      <c r="F116" s="229"/>
      <c r="G116" s="229"/>
      <c r="H116" s="229"/>
      <c r="I116" s="229"/>
      <c r="J116" s="229"/>
      <c r="K116" s="229"/>
      <c r="L116" s="229"/>
      <c r="M116" s="229"/>
      <c r="N116" s="229"/>
      <c r="O116" s="229"/>
      <c r="P116" s="229"/>
      <c r="Q116" s="229"/>
    </row>
    <row r="117" spans="1:17" ht="15" customHeight="1">
      <c r="A117" s="229"/>
      <c r="B117" s="229"/>
      <c r="C117" s="229"/>
      <c r="D117" s="229"/>
      <c r="E117" s="229"/>
      <c r="F117" s="229"/>
      <c r="G117" s="229"/>
      <c r="H117" s="229"/>
      <c r="I117" s="229"/>
      <c r="J117" s="229"/>
      <c r="K117" s="229"/>
      <c r="L117" s="229"/>
      <c r="M117" s="229"/>
      <c r="N117" s="229"/>
      <c r="O117" s="229"/>
      <c r="P117" s="229"/>
      <c r="Q117" s="229"/>
    </row>
    <row r="118" spans="1:17" ht="15" customHeight="1">
      <c r="A118" s="229"/>
      <c r="B118" s="229"/>
      <c r="C118" s="229"/>
      <c r="D118" s="229"/>
      <c r="E118" s="229"/>
      <c r="F118" s="229"/>
      <c r="G118" s="229"/>
      <c r="H118" s="229"/>
      <c r="I118" s="229"/>
      <c r="J118" s="229"/>
      <c r="K118" s="229"/>
      <c r="L118" s="229"/>
      <c r="M118" s="229"/>
      <c r="N118" s="229"/>
      <c r="O118" s="229"/>
      <c r="P118" s="229"/>
      <c r="Q118" s="229"/>
    </row>
    <row r="119" spans="1:17" ht="15" customHeight="1">
      <c r="A119" s="229"/>
      <c r="B119" s="229"/>
      <c r="C119" s="229"/>
      <c r="D119" s="229"/>
      <c r="E119" s="229"/>
      <c r="F119" s="229"/>
      <c r="G119" s="229"/>
      <c r="H119" s="229"/>
      <c r="I119" s="229"/>
      <c r="J119" s="229"/>
      <c r="K119" s="229"/>
      <c r="L119" s="229"/>
      <c r="M119" s="229"/>
      <c r="N119" s="229"/>
      <c r="O119" s="229"/>
      <c r="P119" s="229"/>
      <c r="Q119" s="229"/>
    </row>
    <row r="120" spans="1:17" ht="15" customHeight="1">
      <c r="A120" s="229"/>
      <c r="B120" s="229"/>
      <c r="C120" s="229"/>
      <c r="D120" s="229"/>
      <c r="E120" s="229"/>
      <c r="F120" s="229"/>
      <c r="G120" s="229"/>
      <c r="H120" s="229"/>
      <c r="I120" s="229"/>
      <c r="J120" s="229"/>
      <c r="K120" s="229"/>
      <c r="L120" s="229"/>
      <c r="M120" s="229"/>
      <c r="N120" s="229"/>
      <c r="O120" s="229"/>
      <c r="P120" s="229"/>
      <c r="Q120" s="229"/>
    </row>
    <row r="121" spans="1:17" ht="15" customHeight="1">
      <c r="A121" s="229"/>
      <c r="B121" s="229"/>
      <c r="C121" s="229"/>
      <c r="D121" s="229"/>
      <c r="E121" s="229"/>
      <c r="F121" s="229"/>
      <c r="G121" s="229"/>
      <c r="H121" s="229"/>
      <c r="I121" s="229"/>
      <c r="J121" s="229"/>
      <c r="K121" s="229"/>
      <c r="L121" s="229"/>
      <c r="M121" s="229"/>
      <c r="N121" s="229"/>
      <c r="O121" s="229"/>
      <c r="P121" s="229"/>
      <c r="Q121" s="229"/>
    </row>
    <row r="122" spans="1:17" ht="15" customHeight="1">
      <c r="A122" s="229"/>
      <c r="B122" s="229"/>
      <c r="C122" s="229"/>
      <c r="D122" s="229"/>
      <c r="E122" s="229"/>
      <c r="F122" s="229"/>
      <c r="G122" s="229"/>
      <c r="H122" s="229"/>
      <c r="I122" s="229"/>
      <c r="J122" s="229"/>
      <c r="K122" s="229"/>
      <c r="L122" s="229"/>
      <c r="M122" s="229"/>
      <c r="N122" s="229"/>
      <c r="O122" s="229"/>
      <c r="P122" s="229"/>
      <c r="Q122" s="229"/>
    </row>
    <row r="123" spans="1:17" ht="15" customHeight="1">
      <c r="A123" s="229"/>
      <c r="B123" s="229"/>
      <c r="C123" s="229"/>
      <c r="D123" s="229"/>
      <c r="E123" s="229"/>
      <c r="F123" s="229"/>
      <c r="G123" s="229"/>
      <c r="H123" s="229"/>
      <c r="I123" s="229"/>
      <c r="J123" s="229"/>
      <c r="K123" s="229"/>
      <c r="L123" s="229"/>
      <c r="M123" s="229"/>
      <c r="N123" s="229"/>
      <c r="O123" s="229"/>
      <c r="P123" s="229"/>
      <c r="Q123" s="229"/>
    </row>
    <row r="124" spans="1:17" ht="15" customHeight="1">
      <c r="A124" s="229"/>
      <c r="B124" s="229"/>
      <c r="C124" s="229"/>
      <c r="D124" s="229"/>
      <c r="E124" s="229"/>
      <c r="F124" s="229"/>
      <c r="G124" s="229"/>
      <c r="H124" s="229"/>
      <c r="I124" s="229"/>
      <c r="J124" s="229"/>
      <c r="K124" s="229"/>
      <c r="L124" s="229"/>
      <c r="M124" s="229"/>
      <c r="N124" s="229"/>
      <c r="O124" s="229"/>
      <c r="P124" s="229"/>
      <c r="Q124" s="229"/>
    </row>
    <row r="125" spans="1:17" ht="15" customHeight="1">
      <c r="A125" s="229"/>
      <c r="B125" s="229"/>
      <c r="C125" s="229"/>
      <c r="D125" s="229"/>
      <c r="E125" s="229"/>
      <c r="F125" s="229"/>
      <c r="G125" s="229"/>
      <c r="H125" s="229"/>
      <c r="I125" s="229"/>
      <c r="J125" s="229"/>
      <c r="K125" s="229"/>
      <c r="L125" s="229"/>
      <c r="M125" s="229"/>
      <c r="N125" s="229"/>
      <c r="O125" s="229"/>
      <c r="P125" s="229"/>
      <c r="Q125" s="229"/>
    </row>
    <row r="126" spans="1:17" ht="15" customHeight="1">
      <c r="A126" s="229"/>
      <c r="B126" s="229"/>
      <c r="C126" s="229"/>
      <c r="D126" s="229"/>
      <c r="E126" s="229"/>
      <c r="F126" s="229"/>
      <c r="G126" s="229"/>
      <c r="H126" s="229"/>
      <c r="I126" s="229"/>
      <c r="J126" s="229"/>
      <c r="K126" s="229"/>
      <c r="L126" s="229"/>
      <c r="M126" s="229"/>
      <c r="N126" s="229"/>
      <c r="O126" s="229"/>
      <c r="P126" s="229"/>
      <c r="Q126" s="229"/>
    </row>
    <row r="127" spans="1:17" ht="15" customHeight="1">
      <c r="A127" s="229"/>
      <c r="B127" s="229"/>
      <c r="C127" s="229"/>
      <c r="D127" s="229"/>
      <c r="E127" s="229"/>
      <c r="F127" s="229"/>
      <c r="G127" s="229"/>
      <c r="H127" s="229"/>
      <c r="I127" s="229"/>
      <c r="J127" s="229"/>
      <c r="K127" s="229"/>
      <c r="L127" s="229"/>
      <c r="M127" s="229"/>
      <c r="N127" s="229"/>
      <c r="O127" s="229"/>
      <c r="P127" s="229"/>
      <c r="Q127" s="229"/>
    </row>
    <row r="128" spans="1:17" ht="15" customHeight="1">
      <c r="A128" s="229"/>
      <c r="B128" s="229"/>
      <c r="C128" s="229"/>
      <c r="D128" s="229"/>
      <c r="E128" s="229"/>
      <c r="F128" s="229"/>
      <c r="G128" s="229"/>
      <c r="H128" s="229"/>
      <c r="I128" s="229"/>
      <c r="J128" s="229"/>
      <c r="K128" s="229"/>
      <c r="L128" s="229"/>
      <c r="M128" s="229"/>
      <c r="N128" s="229"/>
      <c r="O128" s="229"/>
      <c r="P128" s="229"/>
      <c r="Q128" s="229"/>
    </row>
    <row r="129" spans="1:17" ht="15" customHeight="1">
      <c r="A129" s="229"/>
      <c r="B129" s="229"/>
      <c r="C129" s="229"/>
      <c r="D129" s="229"/>
      <c r="E129" s="229"/>
      <c r="F129" s="229"/>
      <c r="G129" s="229"/>
      <c r="H129" s="229"/>
      <c r="I129" s="229"/>
      <c r="J129" s="229"/>
      <c r="K129" s="229"/>
      <c r="L129" s="229"/>
      <c r="M129" s="229"/>
      <c r="N129" s="229"/>
      <c r="O129" s="229"/>
      <c r="P129" s="229"/>
      <c r="Q129" s="229"/>
    </row>
    <row r="130" spans="1:17" ht="15" customHeight="1">
      <c r="A130" s="229"/>
      <c r="B130" s="229"/>
      <c r="C130" s="229"/>
      <c r="D130" s="229"/>
      <c r="E130" s="229"/>
      <c r="F130" s="229"/>
      <c r="G130" s="229"/>
      <c r="H130" s="229"/>
      <c r="I130" s="229"/>
      <c r="J130" s="229"/>
      <c r="K130" s="229"/>
      <c r="L130" s="229"/>
      <c r="M130" s="229"/>
      <c r="N130" s="229"/>
      <c r="O130" s="229"/>
      <c r="P130" s="229"/>
      <c r="Q130" s="229"/>
    </row>
    <row r="131" spans="1:17" ht="15" customHeight="1">
      <c r="A131" s="229"/>
      <c r="B131" s="229"/>
      <c r="C131" s="229"/>
      <c r="D131" s="229"/>
      <c r="E131" s="229"/>
      <c r="F131" s="229"/>
      <c r="G131" s="229"/>
      <c r="H131" s="229"/>
      <c r="I131" s="229"/>
      <c r="J131" s="229"/>
      <c r="K131" s="229"/>
      <c r="L131" s="229"/>
      <c r="M131" s="229"/>
      <c r="N131" s="229"/>
      <c r="O131" s="229"/>
      <c r="P131" s="229"/>
      <c r="Q131" s="229"/>
    </row>
    <row r="132" spans="1:17" ht="15" customHeight="1">
      <c r="A132" s="229"/>
      <c r="B132" s="229"/>
      <c r="C132" s="229"/>
      <c r="D132" s="229"/>
      <c r="E132" s="229"/>
      <c r="F132" s="229"/>
      <c r="G132" s="229"/>
      <c r="H132" s="229"/>
      <c r="I132" s="229"/>
      <c r="J132" s="229"/>
      <c r="K132" s="229"/>
      <c r="L132" s="229"/>
      <c r="M132" s="229"/>
      <c r="N132" s="229"/>
      <c r="O132" s="229"/>
      <c r="P132" s="229"/>
      <c r="Q132" s="229"/>
    </row>
    <row r="133" spans="1:17" ht="15" customHeight="1">
      <c r="A133" s="229"/>
      <c r="B133" s="229"/>
      <c r="C133" s="229"/>
      <c r="D133" s="229"/>
      <c r="E133" s="229"/>
      <c r="F133" s="229"/>
      <c r="G133" s="229"/>
      <c r="H133" s="229"/>
      <c r="I133" s="229"/>
      <c r="J133" s="229"/>
      <c r="K133" s="229"/>
      <c r="L133" s="229"/>
      <c r="M133" s="229"/>
      <c r="N133" s="229"/>
      <c r="O133" s="229"/>
      <c r="P133" s="229"/>
      <c r="Q133" s="229"/>
    </row>
    <row r="134" spans="1:17" ht="15" customHeight="1">
      <c r="A134" s="229"/>
      <c r="B134" s="229"/>
      <c r="C134" s="229"/>
      <c r="D134" s="229"/>
      <c r="E134" s="229"/>
      <c r="F134" s="229"/>
      <c r="G134" s="229"/>
      <c r="H134" s="229"/>
      <c r="I134" s="229"/>
      <c r="J134" s="229"/>
      <c r="K134" s="229"/>
      <c r="L134" s="229"/>
      <c r="M134" s="229"/>
      <c r="N134" s="229"/>
      <c r="O134" s="229"/>
      <c r="P134" s="229"/>
      <c r="Q134" s="229"/>
    </row>
    <row r="135" spans="1:17" ht="15" customHeight="1">
      <c r="A135" s="229"/>
      <c r="B135" s="229"/>
      <c r="C135" s="229"/>
      <c r="D135" s="229"/>
      <c r="E135" s="229"/>
      <c r="F135" s="229"/>
      <c r="G135" s="229"/>
      <c r="H135" s="229"/>
      <c r="I135" s="229"/>
      <c r="J135" s="229"/>
      <c r="K135" s="229"/>
      <c r="L135" s="229"/>
      <c r="M135" s="229"/>
      <c r="N135" s="229"/>
      <c r="O135" s="229"/>
      <c r="P135" s="229"/>
      <c r="Q135" s="229"/>
    </row>
    <row r="136" spans="1:17" ht="15" customHeight="1">
      <c r="A136" s="229"/>
      <c r="B136" s="229"/>
      <c r="C136" s="229"/>
      <c r="D136" s="229"/>
      <c r="E136" s="229"/>
      <c r="F136" s="229"/>
      <c r="G136" s="229"/>
      <c r="H136" s="229"/>
      <c r="I136" s="229"/>
      <c r="J136" s="229"/>
      <c r="K136" s="229"/>
      <c r="L136" s="229"/>
      <c r="M136" s="229"/>
      <c r="N136" s="229"/>
      <c r="O136" s="229"/>
      <c r="P136" s="229"/>
      <c r="Q136" s="229"/>
    </row>
    <row r="137" spans="1:17" ht="15" customHeight="1">
      <c r="A137" s="229"/>
      <c r="B137" s="229"/>
      <c r="C137" s="229"/>
      <c r="D137" s="229"/>
      <c r="E137" s="229"/>
      <c r="F137" s="229"/>
      <c r="G137" s="229"/>
      <c r="H137" s="229"/>
      <c r="I137" s="229"/>
      <c r="J137" s="229"/>
      <c r="K137" s="229"/>
      <c r="L137" s="229"/>
      <c r="M137" s="229"/>
      <c r="N137" s="229"/>
      <c r="O137" s="229"/>
      <c r="P137" s="229"/>
      <c r="Q137" s="229"/>
    </row>
    <row r="138" spans="1:17" ht="15" customHeight="1">
      <c r="A138" s="229"/>
      <c r="B138" s="229"/>
      <c r="C138" s="229"/>
      <c r="D138" s="229"/>
      <c r="E138" s="229"/>
      <c r="F138" s="229"/>
      <c r="G138" s="229"/>
      <c r="H138" s="229"/>
      <c r="I138" s="229"/>
      <c r="J138" s="229"/>
      <c r="K138" s="229"/>
      <c r="L138" s="229"/>
      <c r="M138" s="229"/>
      <c r="N138" s="229"/>
      <c r="O138" s="229"/>
      <c r="P138" s="229"/>
      <c r="Q138" s="229"/>
    </row>
    <row r="139" spans="1:17" ht="15" customHeight="1">
      <c r="A139" s="229"/>
      <c r="B139" s="229"/>
      <c r="C139" s="229"/>
      <c r="D139" s="229"/>
      <c r="E139" s="229"/>
      <c r="F139" s="229"/>
      <c r="G139" s="229"/>
      <c r="H139" s="229"/>
      <c r="I139" s="229"/>
      <c r="J139" s="229"/>
      <c r="K139" s="229"/>
      <c r="L139" s="229"/>
      <c r="M139" s="229"/>
      <c r="N139" s="229"/>
      <c r="O139" s="229"/>
      <c r="P139" s="229"/>
      <c r="Q139" s="229"/>
    </row>
    <row r="140" spans="1:17" ht="15" customHeight="1">
      <c r="A140" s="229"/>
      <c r="B140" s="229"/>
      <c r="C140" s="229"/>
      <c r="D140" s="229"/>
      <c r="E140" s="229"/>
      <c r="F140" s="229"/>
      <c r="G140" s="229"/>
      <c r="H140" s="229"/>
      <c r="I140" s="229"/>
      <c r="J140" s="229"/>
      <c r="K140" s="229"/>
      <c r="L140" s="229"/>
      <c r="M140" s="229"/>
      <c r="N140" s="229"/>
      <c r="O140" s="229"/>
      <c r="P140" s="229"/>
      <c r="Q140" s="229"/>
    </row>
    <row r="141" spans="1:17" ht="15" customHeight="1">
      <c r="A141" s="229"/>
      <c r="B141" s="229"/>
      <c r="C141" s="229"/>
      <c r="D141" s="229"/>
      <c r="E141" s="229"/>
      <c r="F141" s="229"/>
      <c r="G141" s="229"/>
      <c r="H141" s="229"/>
      <c r="I141" s="229"/>
      <c r="J141" s="229"/>
      <c r="K141" s="229"/>
      <c r="L141" s="229"/>
      <c r="M141" s="229"/>
      <c r="N141" s="229"/>
      <c r="O141" s="229"/>
      <c r="P141" s="229"/>
      <c r="Q141" s="229"/>
    </row>
    <row r="142" spans="1:17" ht="15" customHeight="1">
      <c r="A142" s="229"/>
      <c r="B142" s="229"/>
      <c r="C142" s="229"/>
      <c r="D142" s="229"/>
      <c r="E142" s="229"/>
      <c r="F142" s="229"/>
      <c r="G142" s="229"/>
      <c r="H142" s="229"/>
      <c r="I142" s="229"/>
      <c r="J142" s="229"/>
      <c r="K142" s="229"/>
      <c r="L142" s="229"/>
      <c r="M142" s="229"/>
      <c r="N142" s="229"/>
      <c r="O142" s="229"/>
      <c r="P142" s="229"/>
      <c r="Q142" s="229"/>
    </row>
    <row r="143" spans="1:17" ht="15" customHeight="1">
      <c r="A143" s="229"/>
      <c r="B143" s="229"/>
      <c r="C143" s="229"/>
      <c r="D143" s="229"/>
      <c r="E143" s="229"/>
      <c r="F143" s="229"/>
      <c r="G143" s="229"/>
      <c r="H143" s="229"/>
      <c r="I143" s="229"/>
      <c r="J143" s="229"/>
      <c r="K143" s="229"/>
      <c r="L143" s="229"/>
      <c r="M143" s="229"/>
      <c r="N143" s="229"/>
      <c r="O143" s="229"/>
      <c r="P143" s="229"/>
      <c r="Q143" s="229"/>
    </row>
    <row r="144" spans="1:17" ht="15" customHeight="1">
      <c r="A144" s="229"/>
      <c r="B144" s="229"/>
      <c r="C144" s="229"/>
      <c r="D144" s="229"/>
      <c r="E144" s="229"/>
      <c r="F144" s="229"/>
      <c r="G144" s="229"/>
      <c r="H144" s="229"/>
      <c r="I144" s="229"/>
      <c r="J144" s="229"/>
      <c r="K144" s="229"/>
      <c r="L144" s="229"/>
      <c r="M144" s="229"/>
      <c r="N144" s="229"/>
      <c r="O144" s="229"/>
      <c r="P144" s="229"/>
      <c r="Q144" s="229"/>
    </row>
    <row r="145" spans="1:17" ht="15" customHeight="1">
      <c r="A145" s="229"/>
      <c r="B145" s="229"/>
      <c r="C145" s="229"/>
      <c r="D145" s="229"/>
      <c r="E145" s="229"/>
      <c r="F145" s="229"/>
      <c r="G145" s="229"/>
      <c r="H145" s="229"/>
      <c r="I145" s="229"/>
      <c r="J145" s="229"/>
      <c r="K145" s="229"/>
      <c r="L145" s="229"/>
      <c r="M145" s="229"/>
      <c r="N145" s="229"/>
      <c r="O145" s="229"/>
      <c r="P145" s="229"/>
      <c r="Q145" s="229"/>
    </row>
    <row r="146" spans="1:17" ht="15" customHeight="1">
      <c r="A146" s="229"/>
      <c r="B146" s="229"/>
      <c r="C146" s="229"/>
      <c r="D146" s="229"/>
      <c r="E146" s="229"/>
      <c r="F146" s="229"/>
      <c r="G146" s="229"/>
      <c r="H146" s="229"/>
      <c r="I146" s="229"/>
      <c r="J146" s="229"/>
      <c r="K146" s="229"/>
      <c r="L146" s="229"/>
      <c r="M146" s="229"/>
      <c r="N146" s="229"/>
      <c r="O146" s="229"/>
      <c r="P146" s="229"/>
      <c r="Q146" s="229"/>
    </row>
    <row r="147" spans="1:17" ht="15" customHeight="1">
      <c r="A147" s="229"/>
      <c r="B147" s="229"/>
      <c r="C147" s="229"/>
      <c r="D147" s="229"/>
      <c r="E147" s="229"/>
      <c r="F147" s="229"/>
      <c r="G147" s="229"/>
      <c r="H147" s="229"/>
      <c r="I147" s="229"/>
      <c r="J147" s="229"/>
      <c r="K147" s="229"/>
      <c r="L147" s="229"/>
      <c r="M147" s="229"/>
      <c r="N147" s="229"/>
      <c r="O147" s="229"/>
      <c r="P147" s="229"/>
      <c r="Q147" s="229"/>
    </row>
    <row r="148" spans="1:17" ht="15" customHeight="1">
      <c r="A148" s="229"/>
      <c r="B148" s="229"/>
      <c r="C148" s="229"/>
      <c r="D148" s="229"/>
      <c r="E148" s="229"/>
      <c r="F148" s="229"/>
      <c r="G148" s="229"/>
      <c r="H148" s="229"/>
      <c r="I148" s="229"/>
      <c r="J148" s="229"/>
      <c r="K148" s="229"/>
      <c r="L148" s="229"/>
      <c r="M148" s="229"/>
      <c r="N148" s="229"/>
      <c r="O148" s="229"/>
      <c r="P148" s="229"/>
      <c r="Q148" s="229"/>
    </row>
    <row r="149" spans="1:17" ht="15" customHeight="1">
      <c r="A149" s="229"/>
      <c r="B149" s="229"/>
      <c r="C149" s="229"/>
      <c r="D149" s="229"/>
      <c r="E149" s="229"/>
      <c r="F149" s="229"/>
      <c r="G149" s="229"/>
      <c r="H149" s="229"/>
      <c r="I149" s="229"/>
      <c r="J149" s="229"/>
      <c r="K149" s="229"/>
      <c r="L149" s="229"/>
      <c r="M149" s="229"/>
      <c r="N149" s="229"/>
      <c r="O149" s="229"/>
      <c r="P149" s="229"/>
      <c r="Q149" s="229"/>
    </row>
    <row r="150" spans="1:17" ht="15" customHeight="1">
      <c r="A150" s="229"/>
      <c r="B150" s="229"/>
      <c r="C150" s="229"/>
      <c r="D150" s="229"/>
      <c r="E150" s="229"/>
      <c r="F150" s="229"/>
      <c r="G150" s="229"/>
      <c r="H150" s="229"/>
      <c r="I150" s="229"/>
      <c r="J150" s="229"/>
      <c r="K150" s="229"/>
      <c r="L150" s="229"/>
      <c r="M150" s="229"/>
      <c r="N150" s="229"/>
      <c r="O150" s="229"/>
      <c r="P150" s="229"/>
      <c r="Q150" s="229"/>
    </row>
    <row r="151" spans="1:17" ht="15" customHeight="1">
      <c r="A151" s="229"/>
      <c r="B151" s="229"/>
      <c r="C151" s="229"/>
      <c r="D151" s="229"/>
      <c r="E151" s="229"/>
      <c r="F151" s="229"/>
      <c r="G151" s="229"/>
      <c r="H151" s="229"/>
      <c r="I151" s="229"/>
      <c r="J151" s="229"/>
      <c r="K151" s="229"/>
      <c r="L151" s="229"/>
      <c r="M151" s="229"/>
      <c r="N151" s="229"/>
      <c r="O151" s="229"/>
      <c r="P151" s="229"/>
      <c r="Q151" s="229"/>
    </row>
    <row r="152" spans="1:17" ht="15" customHeight="1">
      <c r="A152" s="229"/>
      <c r="B152" s="229"/>
      <c r="C152" s="229"/>
      <c r="D152" s="229"/>
      <c r="E152" s="229"/>
      <c r="F152" s="229"/>
      <c r="G152" s="229"/>
      <c r="H152" s="229"/>
      <c r="I152" s="229"/>
      <c r="J152" s="229"/>
      <c r="K152" s="229"/>
      <c r="L152" s="229"/>
      <c r="M152" s="229"/>
      <c r="N152" s="229"/>
      <c r="O152" s="229"/>
      <c r="P152" s="229"/>
      <c r="Q152" s="229"/>
    </row>
    <row r="153" spans="1:17" ht="15" customHeight="1">
      <c r="A153" s="229"/>
      <c r="B153" s="229"/>
      <c r="C153" s="229"/>
      <c r="D153" s="229"/>
      <c r="E153" s="229"/>
      <c r="F153" s="229"/>
      <c r="G153" s="229"/>
      <c r="H153" s="229"/>
      <c r="I153" s="229"/>
      <c r="J153" s="229"/>
      <c r="K153" s="229"/>
      <c r="L153" s="229"/>
      <c r="M153" s="229"/>
      <c r="N153" s="229"/>
      <c r="O153" s="229"/>
      <c r="P153" s="229"/>
      <c r="Q153" s="229"/>
    </row>
    <row r="154" spans="1:17" ht="15" customHeight="1">
      <c r="A154" s="229"/>
      <c r="B154" s="229"/>
      <c r="C154" s="229"/>
      <c r="D154" s="229"/>
      <c r="E154" s="229"/>
      <c r="F154" s="229"/>
      <c r="G154" s="229"/>
      <c r="H154" s="229"/>
      <c r="I154" s="229"/>
      <c r="J154" s="229"/>
      <c r="K154" s="229"/>
      <c r="L154" s="229"/>
      <c r="M154" s="229"/>
      <c r="N154" s="229"/>
      <c r="O154" s="229"/>
      <c r="P154" s="229"/>
      <c r="Q154" s="229"/>
    </row>
    <row r="155" spans="1:17" ht="15" customHeight="1">
      <c r="A155" s="229"/>
      <c r="B155" s="229"/>
      <c r="C155" s="229"/>
      <c r="D155" s="229"/>
      <c r="E155" s="229"/>
      <c r="F155" s="229"/>
      <c r="G155" s="229"/>
      <c r="H155" s="229"/>
      <c r="I155" s="229"/>
      <c r="J155" s="229"/>
      <c r="K155" s="229"/>
      <c r="L155" s="229"/>
      <c r="M155" s="229"/>
      <c r="N155" s="229"/>
      <c r="O155" s="229"/>
      <c r="P155" s="229"/>
      <c r="Q155" s="229"/>
    </row>
    <row r="156" spans="1:17" ht="15" customHeight="1">
      <c r="A156" s="229"/>
      <c r="B156" s="229"/>
      <c r="C156" s="229"/>
      <c r="D156" s="229"/>
      <c r="E156" s="229"/>
      <c r="F156" s="229"/>
      <c r="G156" s="229"/>
      <c r="H156" s="229"/>
      <c r="I156" s="229"/>
      <c r="J156" s="229"/>
      <c r="K156" s="229"/>
      <c r="L156" s="229"/>
      <c r="M156" s="229"/>
      <c r="N156" s="229"/>
      <c r="O156" s="229"/>
      <c r="P156" s="229"/>
      <c r="Q156" s="229"/>
    </row>
    <row r="157" spans="1:17" ht="15" customHeight="1">
      <c r="A157" s="229"/>
      <c r="B157" s="229"/>
      <c r="C157" s="229"/>
      <c r="D157" s="229"/>
      <c r="E157" s="229"/>
      <c r="F157" s="229"/>
      <c r="G157" s="229"/>
      <c r="H157" s="229"/>
      <c r="I157" s="229"/>
      <c r="J157" s="229"/>
      <c r="K157" s="229"/>
      <c r="L157" s="229"/>
      <c r="M157" s="229"/>
      <c r="N157" s="229"/>
      <c r="O157" s="229"/>
      <c r="P157" s="229"/>
      <c r="Q157" s="229"/>
    </row>
    <row r="158" spans="1:17" ht="15" customHeight="1">
      <c r="A158" s="229"/>
      <c r="B158" s="229"/>
      <c r="C158" s="229"/>
      <c r="D158" s="229"/>
      <c r="E158" s="229"/>
      <c r="F158" s="229"/>
      <c r="G158" s="229"/>
      <c r="H158" s="229"/>
      <c r="I158" s="229"/>
      <c r="J158" s="229"/>
      <c r="K158" s="229"/>
      <c r="L158" s="229"/>
      <c r="M158" s="229"/>
      <c r="N158" s="229"/>
      <c r="O158" s="229"/>
      <c r="P158" s="229"/>
      <c r="Q158" s="229"/>
    </row>
    <row r="159" spans="1:17" ht="15" customHeight="1">
      <c r="A159" s="229"/>
      <c r="B159" s="229"/>
      <c r="C159" s="229"/>
      <c r="D159" s="229"/>
      <c r="E159" s="229"/>
      <c r="F159" s="229"/>
      <c r="G159" s="229"/>
      <c r="H159" s="229"/>
      <c r="I159" s="229"/>
      <c r="J159" s="229"/>
      <c r="K159" s="229"/>
      <c r="L159" s="229"/>
      <c r="M159" s="229"/>
      <c r="N159" s="229"/>
      <c r="O159" s="229"/>
      <c r="P159" s="229"/>
      <c r="Q159" s="229"/>
    </row>
    <row r="160" spans="1:17" ht="15" customHeight="1">
      <c r="A160" s="229"/>
      <c r="B160" s="229"/>
      <c r="C160" s="229"/>
      <c r="D160" s="229"/>
      <c r="E160" s="229"/>
      <c r="F160" s="229"/>
      <c r="G160" s="229"/>
      <c r="H160" s="229"/>
      <c r="I160" s="229"/>
      <c r="J160" s="229"/>
      <c r="K160" s="229"/>
      <c r="L160" s="229"/>
      <c r="M160" s="229"/>
      <c r="N160" s="229"/>
      <c r="O160" s="229"/>
      <c r="P160" s="229"/>
      <c r="Q160" s="229"/>
    </row>
    <row r="161" spans="1:17" ht="15" customHeight="1">
      <c r="A161" s="229"/>
      <c r="B161" s="229"/>
      <c r="C161" s="229"/>
      <c r="D161" s="229"/>
      <c r="E161" s="229"/>
      <c r="F161" s="229"/>
      <c r="G161" s="229"/>
      <c r="H161" s="229"/>
      <c r="I161" s="229"/>
      <c r="J161" s="229"/>
      <c r="K161" s="229"/>
      <c r="L161" s="229"/>
      <c r="M161" s="229"/>
      <c r="N161" s="229"/>
      <c r="O161" s="229"/>
      <c r="P161" s="229"/>
      <c r="Q161" s="229"/>
    </row>
    <row r="162" spans="1:17" ht="15" customHeight="1">
      <c r="A162" s="229"/>
      <c r="B162" s="229"/>
      <c r="C162" s="229"/>
      <c r="D162" s="229"/>
      <c r="E162" s="229"/>
      <c r="F162" s="229"/>
      <c r="G162" s="229"/>
      <c r="H162" s="229"/>
      <c r="I162" s="229"/>
      <c r="J162" s="229"/>
      <c r="K162" s="229"/>
      <c r="L162" s="229"/>
      <c r="M162" s="229"/>
      <c r="N162" s="229"/>
      <c r="O162" s="229"/>
      <c r="P162" s="229"/>
      <c r="Q162" s="229"/>
    </row>
    <row r="163" spans="1:17" ht="15" customHeight="1">
      <c r="A163" s="229"/>
      <c r="B163" s="229"/>
      <c r="C163" s="229"/>
      <c r="D163" s="229"/>
      <c r="E163" s="229"/>
      <c r="F163" s="229"/>
      <c r="G163" s="229"/>
      <c r="H163" s="229"/>
      <c r="I163" s="229"/>
      <c r="J163" s="229"/>
      <c r="K163" s="229"/>
      <c r="L163" s="229"/>
      <c r="M163" s="229"/>
      <c r="N163" s="229"/>
      <c r="O163" s="229"/>
      <c r="P163" s="229"/>
      <c r="Q163" s="229"/>
    </row>
    <row r="164" spans="1:17" ht="15" customHeight="1">
      <c r="A164" s="229"/>
      <c r="B164" s="229"/>
      <c r="C164" s="229"/>
      <c r="D164" s="229"/>
      <c r="E164" s="229"/>
      <c r="F164" s="229"/>
      <c r="G164" s="229"/>
      <c r="H164" s="229"/>
      <c r="I164" s="229"/>
      <c r="J164" s="229"/>
      <c r="K164" s="229"/>
      <c r="L164" s="229"/>
      <c r="M164" s="229"/>
      <c r="N164" s="229"/>
      <c r="O164" s="229"/>
      <c r="P164" s="229"/>
      <c r="Q164" s="229"/>
    </row>
    <row r="165" spans="1:17" ht="15" customHeight="1">
      <c r="A165" s="229"/>
      <c r="B165" s="229"/>
      <c r="C165" s="229"/>
      <c r="D165" s="229"/>
      <c r="E165" s="229"/>
      <c r="F165" s="229"/>
      <c r="G165" s="229"/>
      <c r="H165" s="229"/>
      <c r="I165" s="229"/>
      <c r="J165" s="229"/>
      <c r="K165" s="229"/>
      <c r="L165" s="229"/>
      <c r="M165" s="229"/>
      <c r="N165" s="229"/>
      <c r="O165" s="229"/>
      <c r="P165" s="229"/>
      <c r="Q165" s="229"/>
    </row>
    <row r="166" spans="1:17" ht="15" customHeight="1">
      <c r="A166" s="229"/>
      <c r="B166" s="229"/>
      <c r="C166" s="229"/>
      <c r="D166" s="229"/>
      <c r="E166" s="229"/>
      <c r="F166" s="229"/>
      <c r="G166" s="229"/>
      <c r="H166" s="229"/>
      <c r="I166" s="229"/>
      <c r="J166" s="229"/>
      <c r="K166" s="229"/>
      <c r="L166" s="229"/>
      <c r="M166" s="229"/>
      <c r="N166" s="229"/>
      <c r="O166" s="229"/>
      <c r="P166" s="229"/>
      <c r="Q166" s="229"/>
    </row>
    <row r="167" spans="1:17" ht="15" customHeight="1">
      <c r="A167" s="229"/>
      <c r="B167" s="229"/>
      <c r="C167" s="229"/>
      <c r="D167" s="229"/>
      <c r="E167" s="229"/>
      <c r="F167" s="229"/>
      <c r="G167" s="229"/>
      <c r="H167" s="229"/>
      <c r="I167" s="229"/>
      <c r="J167" s="229"/>
      <c r="K167" s="229"/>
      <c r="L167" s="229"/>
      <c r="M167" s="229"/>
      <c r="N167" s="229"/>
      <c r="O167" s="229"/>
      <c r="P167" s="229"/>
      <c r="Q167" s="229"/>
    </row>
    <row r="168" spans="1:17" ht="15" customHeight="1">
      <c r="A168" s="229"/>
      <c r="B168" s="229"/>
      <c r="C168" s="229"/>
      <c r="D168" s="229"/>
      <c r="E168" s="229"/>
      <c r="F168" s="229"/>
      <c r="G168" s="229"/>
      <c r="H168" s="229"/>
      <c r="I168" s="229"/>
      <c r="J168" s="229"/>
      <c r="K168" s="229"/>
      <c r="L168" s="229"/>
      <c r="M168" s="229"/>
      <c r="N168" s="229"/>
      <c r="O168" s="229"/>
      <c r="P168" s="229"/>
      <c r="Q168" s="229"/>
    </row>
    <row r="169" spans="1:17" ht="15" customHeight="1">
      <c r="A169" s="229"/>
      <c r="B169" s="229"/>
      <c r="C169" s="229"/>
      <c r="D169" s="229"/>
      <c r="E169" s="229"/>
      <c r="F169" s="229"/>
      <c r="G169" s="229"/>
      <c r="H169" s="229"/>
      <c r="I169" s="229"/>
      <c r="J169" s="229"/>
      <c r="K169" s="229"/>
      <c r="L169" s="229"/>
      <c r="M169" s="229"/>
      <c r="N169" s="229"/>
      <c r="O169" s="229"/>
      <c r="P169" s="229"/>
      <c r="Q169" s="229"/>
    </row>
    <row r="170" spans="1:17" ht="15" customHeight="1">
      <c r="A170" s="229"/>
      <c r="B170" s="229"/>
      <c r="C170" s="229"/>
      <c r="D170" s="229"/>
      <c r="E170" s="229"/>
      <c r="F170" s="229"/>
      <c r="G170" s="229"/>
      <c r="H170" s="229"/>
      <c r="I170" s="229"/>
      <c r="J170" s="229"/>
      <c r="K170" s="229"/>
      <c r="L170" s="229"/>
      <c r="M170" s="229"/>
      <c r="N170" s="229"/>
      <c r="O170" s="229"/>
      <c r="P170" s="229"/>
      <c r="Q170" s="229"/>
    </row>
    <row r="171" spans="1:17" ht="15" customHeight="1">
      <c r="A171" s="229"/>
      <c r="B171" s="229"/>
      <c r="C171" s="229"/>
      <c r="D171" s="229"/>
      <c r="E171" s="229"/>
      <c r="F171" s="229"/>
      <c r="G171" s="229"/>
      <c r="H171" s="229"/>
      <c r="I171" s="229"/>
      <c r="J171" s="229"/>
      <c r="K171" s="229"/>
      <c r="L171" s="229"/>
      <c r="M171" s="229"/>
      <c r="N171" s="229"/>
      <c r="O171" s="229"/>
      <c r="P171" s="229"/>
      <c r="Q171" s="229"/>
    </row>
    <row r="172" spans="1:17" ht="15" customHeight="1">
      <c r="A172" s="229"/>
      <c r="B172" s="229"/>
      <c r="C172" s="229"/>
      <c r="D172" s="229"/>
      <c r="E172" s="229"/>
      <c r="F172" s="229"/>
      <c r="G172" s="229"/>
      <c r="H172" s="229"/>
      <c r="I172" s="229"/>
      <c r="J172" s="229"/>
      <c r="K172" s="229"/>
      <c r="L172" s="229"/>
      <c r="M172" s="229"/>
      <c r="N172" s="229"/>
      <c r="O172" s="229"/>
      <c r="P172" s="229"/>
      <c r="Q172" s="229"/>
    </row>
    <row r="173" spans="1:17" ht="15" customHeight="1">
      <c r="A173" s="229"/>
      <c r="B173" s="229"/>
      <c r="C173" s="229"/>
      <c r="D173" s="229"/>
      <c r="E173" s="229"/>
      <c r="F173" s="229"/>
      <c r="G173" s="229"/>
      <c r="H173" s="229"/>
      <c r="I173" s="229"/>
      <c r="J173" s="229"/>
      <c r="K173" s="229"/>
      <c r="L173" s="229"/>
      <c r="M173" s="229"/>
      <c r="N173" s="229"/>
      <c r="O173" s="229"/>
      <c r="P173" s="229"/>
      <c r="Q173" s="229"/>
    </row>
    <row r="174" spans="1:17" ht="15" customHeight="1">
      <c r="A174" s="229"/>
      <c r="B174" s="229"/>
      <c r="C174" s="229"/>
      <c r="D174" s="229"/>
      <c r="E174" s="229"/>
      <c r="F174" s="229"/>
      <c r="G174" s="229"/>
      <c r="H174" s="229"/>
      <c r="I174" s="229"/>
      <c r="J174" s="229"/>
      <c r="K174" s="229"/>
      <c r="L174" s="229"/>
      <c r="M174" s="229"/>
      <c r="N174" s="229"/>
      <c r="O174" s="229"/>
      <c r="P174" s="229"/>
      <c r="Q174" s="229"/>
    </row>
    <row r="175" spans="1:17" ht="15" customHeight="1">
      <c r="A175" s="229"/>
      <c r="B175" s="229"/>
      <c r="C175" s="229"/>
      <c r="D175" s="229"/>
      <c r="E175" s="229"/>
      <c r="F175" s="229"/>
      <c r="G175" s="229"/>
      <c r="H175" s="229"/>
      <c r="I175" s="229"/>
      <c r="J175" s="229"/>
      <c r="K175" s="229"/>
      <c r="L175" s="229"/>
      <c r="M175" s="229"/>
      <c r="N175" s="229"/>
      <c r="O175" s="229"/>
      <c r="P175" s="229"/>
      <c r="Q175" s="229"/>
    </row>
    <row r="176" spans="1:17" ht="15" customHeight="1">
      <c r="A176" s="229"/>
      <c r="B176" s="229"/>
      <c r="C176" s="229"/>
      <c r="D176" s="229"/>
      <c r="E176" s="229"/>
      <c r="F176" s="229"/>
      <c r="G176" s="229"/>
      <c r="H176" s="229"/>
      <c r="I176" s="229"/>
      <c r="J176" s="229"/>
      <c r="K176" s="229"/>
      <c r="L176" s="229"/>
      <c r="M176" s="229"/>
      <c r="N176" s="229"/>
      <c r="O176" s="229"/>
      <c r="P176" s="229"/>
      <c r="Q176" s="229"/>
    </row>
    <row r="177" spans="1:17" ht="15" customHeight="1">
      <c r="A177" s="229"/>
      <c r="B177" s="229"/>
      <c r="C177" s="229"/>
      <c r="D177" s="229"/>
      <c r="E177" s="229"/>
      <c r="F177" s="229"/>
      <c r="G177" s="229"/>
      <c r="H177" s="229"/>
      <c r="I177" s="229"/>
      <c r="J177" s="229"/>
      <c r="K177" s="229"/>
      <c r="L177" s="229"/>
      <c r="M177" s="229"/>
      <c r="N177" s="229"/>
      <c r="O177" s="229"/>
      <c r="P177" s="229"/>
      <c r="Q177" s="229"/>
    </row>
    <row r="178" spans="1:17" ht="15" customHeight="1">
      <c r="A178" s="229"/>
      <c r="B178" s="229"/>
      <c r="C178" s="229"/>
      <c r="D178" s="229"/>
      <c r="E178" s="229"/>
      <c r="F178" s="229"/>
      <c r="G178" s="229"/>
      <c r="H178" s="229"/>
      <c r="I178" s="229"/>
      <c r="J178" s="229"/>
      <c r="K178" s="229"/>
      <c r="L178" s="229"/>
      <c r="M178" s="229"/>
      <c r="N178" s="229"/>
      <c r="O178" s="229"/>
      <c r="P178" s="229"/>
      <c r="Q178" s="229"/>
    </row>
    <row r="179" spans="1:17" ht="15" customHeight="1">
      <c r="A179" s="229"/>
      <c r="B179" s="229"/>
      <c r="C179" s="229"/>
      <c r="D179" s="229"/>
      <c r="E179" s="229"/>
      <c r="F179" s="229"/>
      <c r="G179" s="229"/>
      <c r="H179" s="229"/>
      <c r="I179" s="229"/>
      <c r="J179" s="229"/>
      <c r="K179" s="229"/>
      <c r="L179" s="229"/>
      <c r="M179" s="229"/>
      <c r="N179" s="229"/>
      <c r="O179" s="229"/>
      <c r="P179" s="229"/>
      <c r="Q179" s="229"/>
    </row>
    <row r="180" spans="1:17" ht="15" customHeight="1">
      <c r="A180" s="229"/>
      <c r="B180" s="229"/>
      <c r="C180" s="229"/>
      <c r="D180" s="229"/>
      <c r="E180" s="229"/>
      <c r="F180" s="229"/>
      <c r="G180" s="229"/>
      <c r="H180" s="229"/>
      <c r="I180" s="229"/>
      <c r="J180" s="229"/>
      <c r="K180" s="229"/>
      <c r="L180" s="229"/>
      <c r="M180" s="229"/>
      <c r="N180" s="229"/>
      <c r="O180" s="229"/>
      <c r="P180" s="229"/>
      <c r="Q180" s="229"/>
    </row>
    <row r="181" spans="1:17" ht="15" customHeight="1">
      <c r="A181" s="229"/>
      <c r="B181" s="229"/>
      <c r="C181" s="229"/>
      <c r="D181" s="229"/>
      <c r="E181" s="229"/>
      <c r="F181" s="229"/>
      <c r="G181" s="229"/>
      <c r="H181" s="229"/>
      <c r="I181" s="229"/>
      <c r="J181" s="229"/>
      <c r="K181" s="229"/>
      <c r="L181" s="229"/>
      <c r="M181" s="229"/>
      <c r="N181" s="229"/>
      <c r="O181" s="229"/>
      <c r="P181" s="229"/>
      <c r="Q181" s="229"/>
    </row>
    <row r="182" spans="1:17" ht="15" customHeight="1">
      <c r="A182" s="229"/>
      <c r="B182" s="229"/>
      <c r="C182" s="229"/>
      <c r="D182" s="229"/>
      <c r="E182" s="229"/>
      <c r="F182" s="229"/>
      <c r="G182" s="229"/>
      <c r="H182" s="229"/>
      <c r="I182" s="229"/>
      <c r="J182" s="229"/>
      <c r="K182" s="229"/>
      <c r="L182" s="229"/>
      <c r="M182" s="229"/>
      <c r="N182" s="229"/>
      <c r="O182" s="229"/>
      <c r="P182" s="229"/>
      <c r="Q182" s="229"/>
    </row>
    <row r="183" spans="1:17" ht="15" customHeight="1">
      <c r="A183" s="229"/>
      <c r="B183" s="229"/>
      <c r="C183" s="229"/>
      <c r="D183" s="229"/>
      <c r="E183" s="229"/>
      <c r="F183" s="229"/>
      <c r="G183" s="229"/>
      <c r="H183" s="229"/>
      <c r="I183" s="229"/>
      <c r="J183" s="229"/>
      <c r="K183" s="229"/>
      <c r="L183" s="229"/>
      <c r="M183" s="229"/>
      <c r="N183" s="229"/>
      <c r="O183" s="229"/>
      <c r="P183" s="229"/>
      <c r="Q183" s="229"/>
    </row>
    <row r="184" spans="1:17" ht="15" customHeight="1">
      <c r="A184" s="229"/>
      <c r="B184" s="229"/>
      <c r="C184" s="229"/>
      <c r="D184" s="229"/>
      <c r="E184" s="229"/>
      <c r="F184" s="229"/>
      <c r="G184" s="229"/>
      <c r="H184" s="229"/>
      <c r="I184" s="229"/>
      <c r="J184" s="229"/>
      <c r="K184" s="229"/>
      <c r="L184" s="229"/>
      <c r="M184" s="229"/>
      <c r="N184" s="229"/>
      <c r="O184" s="229"/>
      <c r="P184" s="229"/>
      <c r="Q184" s="229"/>
    </row>
    <row r="185" spans="1:17" ht="15" customHeight="1">
      <c r="A185" s="229"/>
      <c r="B185" s="229"/>
      <c r="C185" s="229"/>
      <c r="D185" s="229"/>
      <c r="E185" s="229"/>
      <c r="F185" s="229"/>
      <c r="G185" s="229"/>
      <c r="H185" s="229"/>
      <c r="I185" s="229"/>
      <c r="J185" s="229"/>
      <c r="K185" s="229"/>
      <c r="L185" s="229"/>
      <c r="M185" s="229"/>
      <c r="N185" s="229"/>
      <c r="O185" s="229"/>
      <c r="P185" s="229"/>
      <c r="Q185" s="229"/>
    </row>
    <row r="186" spans="1:17" ht="15" customHeight="1">
      <c r="A186" s="229"/>
      <c r="B186" s="229"/>
      <c r="C186" s="229"/>
      <c r="D186" s="229"/>
      <c r="E186" s="229"/>
      <c r="F186" s="229"/>
      <c r="G186" s="229"/>
      <c r="H186" s="229"/>
      <c r="I186" s="229"/>
      <c r="J186" s="229"/>
      <c r="K186" s="229"/>
      <c r="L186" s="229"/>
      <c r="M186" s="229"/>
      <c r="N186" s="229"/>
      <c r="O186" s="229"/>
      <c r="P186" s="229"/>
      <c r="Q186" s="229"/>
    </row>
    <row r="187" spans="1:17" ht="15" customHeight="1">
      <c r="A187" s="229"/>
      <c r="B187" s="229"/>
      <c r="C187" s="229"/>
      <c r="D187" s="229"/>
      <c r="E187" s="229"/>
      <c r="F187" s="229"/>
      <c r="G187" s="229"/>
      <c r="H187" s="229"/>
      <c r="I187" s="229"/>
      <c r="J187" s="229"/>
      <c r="K187" s="229"/>
      <c r="L187" s="229"/>
      <c r="M187" s="229"/>
      <c r="N187" s="229"/>
      <c r="O187" s="229"/>
      <c r="P187" s="229"/>
      <c r="Q187" s="229"/>
    </row>
    <row r="188" spans="1:17" ht="15" customHeight="1">
      <c r="A188" s="229"/>
      <c r="B188" s="229"/>
      <c r="C188" s="229"/>
      <c r="D188" s="229"/>
      <c r="E188" s="229"/>
      <c r="F188" s="229"/>
      <c r="G188" s="229"/>
      <c r="H188" s="229"/>
      <c r="I188" s="229"/>
      <c r="J188" s="229"/>
      <c r="K188" s="229"/>
      <c r="L188" s="229"/>
      <c r="M188" s="229"/>
      <c r="N188" s="229"/>
      <c r="O188" s="229"/>
      <c r="P188" s="229"/>
      <c r="Q188" s="229"/>
    </row>
    <row r="189" spans="1:17" ht="15" customHeight="1">
      <c r="A189" s="229"/>
      <c r="B189" s="229"/>
      <c r="C189" s="229"/>
      <c r="D189" s="229"/>
      <c r="E189" s="229"/>
      <c r="F189" s="229"/>
      <c r="G189" s="229"/>
      <c r="H189" s="229"/>
      <c r="I189" s="229"/>
      <c r="J189" s="229"/>
      <c r="K189" s="229"/>
      <c r="L189" s="229"/>
      <c r="M189" s="229"/>
      <c r="N189" s="229"/>
      <c r="O189" s="229"/>
      <c r="P189" s="229"/>
      <c r="Q189" s="229"/>
    </row>
    <row r="190" spans="1:17" ht="15" customHeight="1">
      <c r="A190" s="229"/>
      <c r="B190" s="229"/>
      <c r="C190" s="229"/>
      <c r="D190" s="229"/>
      <c r="E190" s="229"/>
      <c r="F190" s="229"/>
      <c r="G190" s="229"/>
      <c r="H190" s="229"/>
      <c r="I190" s="229"/>
      <c r="J190" s="229"/>
      <c r="K190" s="229"/>
      <c r="L190" s="229"/>
      <c r="M190" s="229"/>
      <c r="N190" s="229"/>
      <c r="O190" s="229"/>
      <c r="P190" s="229"/>
      <c r="Q190" s="229"/>
    </row>
    <row r="191" spans="1:17" ht="15" customHeight="1">
      <c r="A191" s="229"/>
      <c r="B191" s="229"/>
      <c r="C191" s="229"/>
      <c r="D191" s="229"/>
      <c r="E191" s="229"/>
      <c r="F191" s="229"/>
      <c r="G191" s="229"/>
      <c r="H191" s="229"/>
      <c r="I191" s="229"/>
      <c r="J191" s="229"/>
      <c r="K191" s="229"/>
      <c r="L191" s="229"/>
      <c r="M191" s="229"/>
      <c r="N191" s="229"/>
      <c r="O191" s="229"/>
      <c r="P191" s="229"/>
      <c r="Q191" s="229"/>
    </row>
    <row r="192" spans="1:17" ht="15" customHeight="1">
      <c r="A192" s="229"/>
      <c r="B192" s="229"/>
      <c r="C192" s="229"/>
      <c r="D192" s="229"/>
      <c r="E192" s="229"/>
      <c r="F192" s="229"/>
      <c r="G192" s="229"/>
      <c r="H192" s="229"/>
      <c r="I192" s="229"/>
      <c r="J192" s="229"/>
      <c r="K192" s="229"/>
      <c r="L192" s="229"/>
      <c r="M192" s="229"/>
      <c r="N192" s="229"/>
      <c r="O192" s="229"/>
      <c r="P192" s="229"/>
      <c r="Q192" s="229"/>
    </row>
    <row r="193" spans="1:17" ht="15" customHeight="1">
      <c r="A193" s="229"/>
      <c r="B193" s="229"/>
      <c r="C193" s="229"/>
      <c r="D193" s="229"/>
      <c r="E193" s="229"/>
      <c r="F193" s="229"/>
      <c r="G193" s="229"/>
      <c r="H193" s="229"/>
      <c r="I193" s="229"/>
      <c r="J193" s="229"/>
      <c r="K193" s="229"/>
      <c r="L193" s="229"/>
      <c r="M193" s="229"/>
      <c r="N193" s="229"/>
      <c r="O193" s="229"/>
      <c r="P193" s="229"/>
      <c r="Q193" s="229"/>
    </row>
    <row r="194" spans="1:17" ht="15" customHeight="1">
      <c r="A194" s="229"/>
      <c r="B194" s="229"/>
      <c r="C194" s="229"/>
      <c r="D194" s="229"/>
      <c r="E194" s="229"/>
      <c r="F194" s="229"/>
      <c r="G194" s="229"/>
      <c r="H194" s="229"/>
      <c r="I194" s="229"/>
      <c r="J194" s="229"/>
      <c r="K194" s="229"/>
      <c r="L194" s="229"/>
      <c r="M194" s="229"/>
      <c r="N194" s="229"/>
      <c r="O194" s="229"/>
      <c r="P194" s="229"/>
      <c r="Q194" s="229"/>
    </row>
    <row r="195" spans="1:17" ht="15" customHeight="1">
      <c r="A195" s="229"/>
      <c r="B195" s="229"/>
      <c r="C195" s="229"/>
      <c r="D195" s="229"/>
      <c r="E195" s="229"/>
      <c r="F195" s="229"/>
      <c r="G195" s="229"/>
      <c r="H195" s="229"/>
      <c r="I195" s="229"/>
      <c r="J195" s="229"/>
      <c r="K195" s="229"/>
      <c r="L195" s="229"/>
      <c r="M195" s="229"/>
      <c r="N195" s="229"/>
      <c r="O195" s="229"/>
      <c r="P195" s="229"/>
      <c r="Q195" s="229"/>
    </row>
    <row r="196" spans="1:17" ht="15" customHeight="1">
      <c r="A196" s="229"/>
      <c r="B196" s="229"/>
      <c r="C196" s="229"/>
      <c r="D196" s="229"/>
      <c r="E196" s="229"/>
      <c r="F196" s="229"/>
      <c r="G196" s="229"/>
      <c r="H196" s="229"/>
      <c r="I196" s="229"/>
      <c r="J196" s="229"/>
      <c r="K196" s="229"/>
      <c r="L196" s="229"/>
      <c r="M196" s="229"/>
      <c r="N196" s="229"/>
      <c r="O196" s="229"/>
      <c r="P196" s="229"/>
      <c r="Q196" s="229"/>
    </row>
    <row r="197" spans="1:17" ht="15" customHeight="1">
      <c r="A197" s="229"/>
      <c r="B197" s="229"/>
      <c r="C197" s="229"/>
      <c r="D197" s="229"/>
      <c r="E197" s="229"/>
      <c r="F197" s="229"/>
      <c r="G197" s="229"/>
      <c r="H197" s="229"/>
      <c r="I197" s="229"/>
      <c r="J197" s="229"/>
      <c r="K197" s="229"/>
      <c r="L197" s="229"/>
      <c r="M197" s="229"/>
      <c r="N197" s="229"/>
      <c r="O197" s="229"/>
      <c r="P197" s="229"/>
      <c r="Q197" s="229"/>
    </row>
    <row r="198" spans="1:17" ht="15" customHeight="1">
      <c r="A198" s="229"/>
      <c r="B198" s="229"/>
      <c r="C198" s="229"/>
      <c r="D198" s="229"/>
      <c r="E198" s="229"/>
      <c r="F198" s="229"/>
      <c r="G198" s="229"/>
      <c r="H198" s="229"/>
      <c r="I198" s="229"/>
      <c r="J198" s="229"/>
      <c r="K198" s="229"/>
      <c r="L198" s="229"/>
      <c r="M198" s="229"/>
      <c r="N198" s="229"/>
      <c r="O198" s="229"/>
      <c r="P198" s="229"/>
      <c r="Q198" s="229"/>
    </row>
    <row r="199" spans="1:17" ht="15" customHeight="1">
      <c r="A199" s="229"/>
      <c r="B199" s="229"/>
      <c r="C199" s="229"/>
      <c r="D199" s="229"/>
      <c r="E199" s="229"/>
      <c r="F199" s="229"/>
      <c r="G199" s="229"/>
      <c r="H199" s="229"/>
      <c r="I199" s="229"/>
      <c r="J199" s="229"/>
      <c r="K199" s="229"/>
      <c r="L199" s="229"/>
      <c r="M199" s="229"/>
      <c r="N199" s="229"/>
      <c r="O199" s="229"/>
      <c r="P199" s="229"/>
      <c r="Q199" s="229"/>
    </row>
    <row r="200" spans="1:17" ht="15" customHeight="1">
      <c r="A200" s="229"/>
      <c r="B200" s="229"/>
      <c r="C200" s="229"/>
      <c r="D200" s="229"/>
      <c r="E200" s="229"/>
      <c r="F200" s="229"/>
      <c r="G200" s="229"/>
      <c r="H200" s="229"/>
      <c r="I200" s="229"/>
      <c r="J200" s="229"/>
      <c r="K200" s="229"/>
      <c r="L200" s="229"/>
      <c r="M200" s="229"/>
      <c r="N200" s="229"/>
      <c r="O200" s="229"/>
      <c r="P200" s="229"/>
      <c r="Q200" s="229"/>
    </row>
    <row r="201" spans="1:17" ht="15" customHeight="1">
      <c r="A201" s="229"/>
      <c r="B201" s="229"/>
      <c r="C201" s="229"/>
      <c r="D201" s="229"/>
      <c r="E201" s="229"/>
      <c r="F201" s="229"/>
      <c r="G201" s="229"/>
      <c r="H201" s="229"/>
      <c r="I201" s="229"/>
      <c r="J201" s="229"/>
      <c r="K201" s="229"/>
      <c r="L201" s="229"/>
      <c r="M201" s="229"/>
      <c r="N201" s="229"/>
      <c r="O201" s="229"/>
      <c r="P201" s="229"/>
      <c r="Q201" s="229"/>
    </row>
    <row r="202" spans="1:17" ht="15" customHeight="1">
      <c r="A202" s="229"/>
      <c r="B202" s="229"/>
      <c r="C202" s="229"/>
      <c r="D202" s="229"/>
      <c r="E202" s="229"/>
      <c r="F202" s="229"/>
      <c r="G202" s="229"/>
      <c r="H202" s="229"/>
      <c r="I202" s="229"/>
      <c r="J202" s="229"/>
      <c r="K202" s="229"/>
      <c r="L202" s="229"/>
      <c r="M202" s="229"/>
      <c r="N202" s="229"/>
      <c r="O202" s="229"/>
      <c r="P202" s="229"/>
      <c r="Q202" s="229"/>
    </row>
    <row r="203" spans="1:17" ht="15" customHeight="1">
      <c r="A203" s="229"/>
      <c r="B203" s="229"/>
      <c r="C203" s="229"/>
      <c r="D203" s="229"/>
      <c r="E203" s="229"/>
      <c r="F203" s="229"/>
      <c r="G203" s="229"/>
      <c r="H203" s="229"/>
      <c r="I203" s="229"/>
      <c r="J203" s="229"/>
      <c r="K203" s="229"/>
      <c r="L203" s="229"/>
      <c r="M203" s="229"/>
      <c r="N203" s="229"/>
      <c r="O203" s="229"/>
      <c r="P203" s="229"/>
      <c r="Q203" s="229"/>
    </row>
    <row r="204" spans="1:17" ht="15" customHeight="1">
      <c r="A204" s="229"/>
      <c r="B204" s="229"/>
      <c r="C204" s="229"/>
      <c r="D204" s="229"/>
      <c r="E204" s="229"/>
      <c r="F204" s="229"/>
      <c r="G204" s="229"/>
      <c r="H204" s="229"/>
      <c r="I204" s="229"/>
      <c r="J204" s="229"/>
      <c r="K204" s="229"/>
      <c r="L204" s="229"/>
      <c r="M204" s="229"/>
      <c r="N204" s="229"/>
      <c r="O204" s="229"/>
      <c r="P204" s="229"/>
      <c r="Q204" s="229"/>
    </row>
    <row r="205" spans="1:17" ht="15" customHeight="1">
      <c r="A205" s="229"/>
      <c r="B205" s="229"/>
      <c r="C205" s="229"/>
      <c r="D205" s="229"/>
      <c r="E205" s="229"/>
      <c r="F205" s="229"/>
      <c r="G205" s="229"/>
      <c r="H205" s="229"/>
      <c r="I205" s="229"/>
      <c r="J205" s="229"/>
      <c r="K205" s="229"/>
      <c r="L205" s="229"/>
      <c r="M205" s="229"/>
      <c r="N205" s="229"/>
      <c r="O205" s="229"/>
      <c r="P205" s="229"/>
      <c r="Q205" s="229"/>
    </row>
    <row r="206" spans="1:17" ht="15" customHeight="1">
      <c r="A206" s="229"/>
      <c r="B206" s="229"/>
      <c r="C206" s="229"/>
      <c r="D206" s="229"/>
      <c r="E206" s="229"/>
      <c r="F206" s="229"/>
      <c r="G206" s="229"/>
      <c r="H206" s="229"/>
      <c r="I206" s="229"/>
      <c r="J206" s="229"/>
      <c r="K206" s="229"/>
      <c r="L206" s="229"/>
      <c r="M206" s="229"/>
      <c r="N206" s="229"/>
      <c r="O206" s="229"/>
      <c r="P206" s="229"/>
      <c r="Q206" s="229"/>
    </row>
    <row r="207" spans="1:17" ht="15" customHeight="1">
      <c r="A207" s="229"/>
      <c r="B207" s="229"/>
      <c r="C207" s="229"/>
      <c r="D207" s="229"/>
      <c r="E207" s="229"/>
      <c r="F207" s="229"/>
      <c r="G207" s="229"/>
      <c r="H207" s="229"/>
      <c r="I207" s="229"/>
      <c r="J207" s="229"/>
      <c r="K207" s="229"/>
      <c r="L207" s="229"/>
      <c r="M207" s="229"/>
      <c r="N207" s="229"/>
      <c r="O207" s="229"/>
      <c r="P207" s="229"/>
      <c r="Q207" s="229"/>
    </row>
    <row r="208" spans="1:17" ht="15" customHeight="1">
      <c r="A208" s="229"/>
      <c r="B208" s="229"/>
      <c r="C208" s="229"/>
      <c r="D208" s="229"/>
      <c r="E208" s="229"/>
      <c r="F208" s="229"/>
      <c r="G208" s="229"/>
      <c r="H208" s="229"/>
      <c r="I208" s="229"/>
      <c r="J208" s="229"/>
      <c r="K208" s="229"/>
      <c r="L208" s="229"/>
      <c r="M208" s="229"/>
      <c r="N208" s="229"/>
      <c r="O208" s="229"/>
      <c r="P208" s="229"/>
      <c r="Q208" s="229"/>
    </row>
    <row r="209" spans="1:17" ht="15" customHeight="1">
      <c r="A209" s="229"/>
      <c r="B209" s="229"/>
      <c r="C209" s="229"/>
      <c r="D209" s="229"/>
      <c r="E209" s="229"/>
      <c r="F209" s="229"/>
      <c r="G209" s="229"/>
      <c r="H209" s="229"/>
      <c r="I209" s="229"/>
      <c r="J209" s="229"/>
      <c r="K209" s="229"/>
      <c r="L209" s="229"/>
      <c r="M209" s="229"/>
      <c r="N209" s="229"/>
      <c r="O209" s="229"/>
      <c r="P209" s="229"/>
      <c r="Q209" s="229"/>
    </row>
    <row r="210" spans="1:17" ht="15" customHeight="1">
      <c r="A210" s="229"/>
      <c r="B210" s="229"/>
      <c r="C210" s="229"/>
      <c r="D210" s="229"/>
      <c r="E210" s="229"/>
      <c r="F210" s="229"/>
      <c r="G210" s="229"/>
      <c r="H210" s="229"/>
      <c r="I210" s="229"/>
      <c r="J210" s="229"/>
      <c r="K210" s="229"/>
      <c r="L210" s="229"/>
      <c r="M210" s="229"/>
      <c r="N210" s="229"/>
      <c r="O210" s="229"/>
      <c r="P210" s="229"/>
      <c r="Q210" s="229"/>
    </row>
    <row r="211" spans="1:17" ht="15" customHeight="1">
      <c r="A211" s="229"/>
      <c r="B211" s="229"/>
      <c r="C211" s="229"/>
      <c r="D211" s="229"/>
      <c r="E211" s="229"/>
      <c r="F211" s="229"/>
      <c r="G211" s="229"/>
      <c r="H211" s="229"/>
      <c r="I211" s="229"/>
      <c r="J211" s="229"/>
      <c r="K211" s="229"/>
      <c r="L211" s="229"/>
      <c r="M211" s="229"/>
      <c r="N211" s="229"/>
      <c r="O211" s="229"/>
      <c r="P211" s="229"/>
      <c r="Q211" s="229"/>
    </row>
    <row r="212" spans="1:17" ht="15" customHeight="1">
      <c r="A212" s="229"/>
      <c r="B212" s="229"/>
      <c r="C212" s="229"/>
      <c r="D212" s="229"/>
      <c r="E212" s="229"/>
      <c r="F212" s="229"/>
      <c r="G212" s="229"/>
      <c r="H212" s="229"/>
      <c r="I212" s="229"/>
      <c r="J212" s="229"/>
      <c r="K212" s="229"/>
      <c r="L212" s="229"/>
      <c r="M212" s="229"/>
      <c r="N212" s="229"/>
      <c r="O212" s="229"/>
      <c r="P212" s="229"/>
      <c r="Q212" s="229"/>
    </row>
    <row r="213" spans="1:17" ht="15" customHeight="1">
      <c r="A213" s="229"/>
      <c r="B213" s="229"/>
      <c r="C213" s="229"/>
      <c r="D213" s="229"/>
      <c r="E213" s="229"/>
      <c r="F213" s="229"/>
      <c r="G213" s="229"/>
      <c r="H213" s="229"/>
      <c r="I213" s="229"/>
      <c r="J213" s="229"/>
      <c r="K213" s="229"/>
      <c r="L213" s="229"/>
      <c r="M213" s="229"/>
      <c r="N213" s="229"/>
      <c r="O213" s="229"/>
      <c r="P213" s="229"/>
      <c r="Q213" s="229"/>
    </row>
    <row r="214" spans="1:17" ht="15" customHeight="1">
      <c r="A214" s="229"/>
      <c r="B214" s="229"/>
      <c r="C214" s="229"/>
      <c r="D214" s="229"/>
      <c r="E214" s="229"/>
      <c r="F214" s="229"/>
      <c r="G214" s="229"/>
      <c r="H214" s="229"/>
      <c r="I214" s="229"/>
      <c r="J214" s="229"/>
      <c r="K214" s="229"/>
      <c r="L214" s="229"/>
      <c r="M214" s="229"/>
      <c r="N214" s="229"/>
      <c r="O214" s="229"/>
      <c r="P214" s="229"/>
      <c r="Q214" s="229"/>
    </row>
    <row r="215" spans="1:17" ht="15" customHeight="1">
      <c r="A215" s="229"/>
      <c r="B215" s="229"/>
      <c r="C215" s="229"/>
      <c r="D215" s="229"/>
      <c r="E215" s="229"/>
      <c r="F215" s="229"/>
      <c r="G215" s="229"/>
      <c r="H215" s="229"/>
      <c r="I215" s="229"/>
      <c r="J215" s="229"/>
      <c r="K215" s="229"/>
      <c r="L215" s="229"/>
      <c r="M215" s="229"/>
      <c r="N215" s="229"/>
      <c r="O215" s="229"/>
      <c r="P215" s="229"/>
      <c r="Q215" s="229"/>
    </row>
    <row r="216" spans="1:17" ht="15" customHeight="1">
      <c r="A216" s="229"/>
      <c r="B216" s="229"/>
      <c r="C216" s="229"/>
      <c r="D216" s="229"/>
      <c r="E216" s="229"/>
      <c r="F216" s="229"/>
      <c r="G216" s="229"/>
      <c r="H216" s="229"/>
      <c r="I216" s="229"/>
      <c r="J216" s="229"/>
      <c r="K216" s="229"/>
      <c r="L216" s="229"/>
      <c r="M216" s="229"/>
      <c r="N216" s="229"/>
      <c r="O216" s="229"/>
      <c r="P216" s="229"/>
      <c r="Q216" s="229"/>
    </row>
    <row r="217" spans="1:17" ht="15" customHeight="1">
      <c r="A217" s="229"/>
      <c r="B217" s="229"/>
      <c r="C217" s="229"/>
      <c r="D217" s="229"/>
      <c r="E217" s="229"/>
      <c r="F217" s="229"/>
      <c r="G217" s="229"/>
      <c r="H217" s="229"/>
      <c r="I217" s="229"/>
      <c r="J217" s="229"/>
      <c r="K217" s="229"/>
      <c r="L217" s="229"/>
      <c r="M217" s="229"/>
      <c r="N217" s="229"/>
      <c r="O217" s="229"/>
      <c r="P217" s="229"/>
      <c r="Q217" s="229"/>
    </row>
    <row r="218" spans="1:17" ht="15" customHeight="1">
      <c r="A218" s="229"/>
      <c r="B218" s="229"/>
      <c r="C218" s="229"/>
      <c r="D218" s="229"/>
      <c r="E218" s="229"/>
      <c r="F218" s="229"/>
      <c r="G218" s="229"/>
      <c r="H218" s="229"/>
      <c r="I218" s="229"/>
      <c r="J218" s="229"/>
      <c r="K218" s="229"/>
      <c r="L218" s="229"/>
      <c r="M218" s="229"/>
      <c r="N218" s="229"/>
      <c r="O218" s="229"/>
      <c r="P218" s="229"/>
      <c r="Q218" s="229"/>
    </row>
    <row r="219" spans="1:17" ht="15" customHeight="1">
      <c r="A219" s="229"/>
      <c r="B219" s="229"/>
      <c r="C219" s="229"/>
      <c r="D219" s="229"/>
      <c r="E219" s="229"/>
      <c r="F219" s="229"/>
      <c r="G219" s="229"/>
      <c r="H219" s="229"/>
      <c r="I219" s="229"/>
      <c r="J219" s="229"/>
      <c r="K219" s="229"/>
      <c r="L219" s="229"/>
      <c r="M219" s="229"/>
      <c r="N219" s="229"/>
      <c r="O219" s="229"/>
      <c r="P219" s="229"/>
      <c r="Q219" s="229"/>
    </row>
    <row r="220" spans="1:17" ht="15" customHeight="1">
      <c r="A220" s="229"/>
      <c r="B220" s="229"/>
      <c r="C220" s="229"/>
      <c r="D220" s="229"/>
      <c r="E220" s="229"/>
      <c r="F220" s="229"/>
      <c r="G220" s="229"/>
      <c r="H220" s="229"/>
      <c r="I220" s="229"/>
      <c r="J220" s="229"/>
      <c r="K220" s="229"/>
      <c r="L220" s="229"/>
      <c r="M220" s="229"/>
      <c r="N220" s="229"/>
      <c r="O220" s="229"/>
      <c r="P220" s="229"/>
      <c r="Q220" s="229"/>
    </row>
    <row r="221" spans="1:17" ht="15" customHeight="1">
      <c r="A221" s="229"/>
      <c r="B221" s="229"/>
      <c r="C221" s="229"/>
      <c r="D221" s="229"/>
      <c r="E221" s="229"/>
      <c r="F221" s="229"/>
      <c r="G221" s="229"/>
      <c r="H221" s="229"/>
      <c r="I221" s="229"/>
      <c r="J221" s="229"/>
      <c r="K221" s="229"/>
      <c r="L221" s="229"/>
      <c r="M221" s="229"/>
      <c r="N221" s="229"/>
      <c r="O221" s="229"/>
      <c r="P221" s="229"/>
      <c r="Q221" s="229"/>
    </row>
    <row r="222" spans="1:17" ht="15" customHeight="1">
      <c r="A222" s="229"/>
      <c r="B222" s="229"/>
      <c r="C222" s="229"/>
      <c r="D222" s="229"/>
      <c r="E222" s="229"/>
      <c r="F222" s="229"/>
      <c r="G222" s="229"/>
      <c r="H222" s="229"/>
      <c r="I222" s="229"/>
      <c r="J222" s="229"/>
      <c r="K222" s="229"/>
      <c r="L222" s="229"/>
      <c r="M222" s="229"/>
      <c r="N222" s="229"/>
      <c r="O222" s="229"/>
      <c r="P222" s="229"/>
      <c r="Q222" s="229"/>
    </row>
    <row r="223" spans="1:17" ht="15" customHeight="1">
      <c r="A223" s="229"/>
      <c r="B223" s="229"/>
      <c r="C223" s="229"/>
      <c r="D223" s="229"/>
      <c r="E223" s="229"/>
      <c r="F223" s="229"/>
      <c r="G223" s="229"/>
      <c r="H223" s="229"/>
      <c r="I223" s="229"/>
      <c r="J223" s="229"/>
      <c r="K223" s="229"/>
      <c r="L223" s="229"/>
      <c r="M223" s="229"/>
      <c r="N223" s="229"/>
      <c r="O223" s="229"/>
      <c r="P223" s="229"/>
      <c r="Q223" s="229"/>
    </row>
    <row r="224" spans="1:17" ht="15" customHeight="1">
      <c r="A224" s="229"/>
      <c r="B224" s="229"/>
      <c r="C224" s="229"/>
      <c r="D224" s="229"/>
      <c r="E224" s="229"/>
      <c r="F224" s="229"/>
      <c r="G224" s="229"/>
      <c r="H224" s="229"/>
      <c r="I224" s="229"/>
      <c r="J224" s="229"/>
      <c r="K224" s="229"/>
      <c r="L224" s="229"/>
      <c r="M224" s="229"/>
      <c r="N224" s="229"/>
      <c r="O224" s="229"/>
      <c r="P224" s="229"/>
      <c r="Q224" s="229"/>
    </row>
    <row r="225" spans="1:17" ht="15" customHeight="1">
      <c r="A225" s="229"/>
      <c r="B225" s="229"/>
      <c r="C225" s="229"/>
      <c r="D225" s="229"/>
      <c r="E225" s="229"/>
      <c r="F225" s="229"/>
      <c r="G225" s="229"/>
      <c r="H225" s="229"/>
      <c r="I225" s="229"/>
      <c r="J225" s="229"/>
      <c r="K225" s="229"/>
      <c r="L225" s="229"/>
      <c r="M225" s="229"/>
      <c r="N225" s="229"/>
      <c r="O225" s="229"/>
      <c r="P225" s="229"/>
      <c r="Q225" s="229"/>
    </row>
    <row r="226" spans="1:17" ht="15" customHeight="1">
      <c r="A226" s="229"/>
      <c r="B226" s="229"/>
      <c r="C226" s="229"/>
      <c r="D226" s="229"/>
      <c r="E226" s="229"/>
      <c r="F226" s="229"/>
      <c r="G226" s="229"/>
      <c r="H226" s="229"/>
      <c r="I226" s="229"/>
      <c r="J226" s="229"/>
      <c r="K226" s="229"/>
      <c r="L226" s="229"/>
      <c r="M226" s="229"/>
      <c r="N226" s="229"/>
      <c r="O226" s="229"/>
      <c r="P226" s="229"/>
      <c r="Q226" s="229"/>
    </row>
    <row r="227" spans="1:17" ht="15" customHeight="1">
      <c r="A227" s="229"/>
      <c r="B227" s="229"/>
      <c r="C227" s="229"/>
      <c r="D227" s="229"/>
      <c r="E227" s="229"/>
      <c r="F227" s="229"/>
      <c r="G227" s="229"/>
      <c r="H227" s="229"/>
      <c r="I227" s="229"/>
      <c r="J227" s="229"/>
      <c r="K227" s="229"/>
      <c r="L227" s="229"/>
      <c r="M227" s="229"/>
      <c r="N227" s="229"/>
      <c r="O227" s="229"/>
      <c r="P227" s="229"/>
      <c r="Q227" s="229"/>
    </row>
    <row r="228" spans="1:17" ht="15" customHeight="1">
      <c r="A228" s="229"/>
      <c r="B228" s="229"/>
      <c r="C228" s="229"/>
      <c r="D228" s="229"/>
      <c r="E228" s="229"/>
      <c r="F228" s="229"/>
      <c r="G228" s="229"/>
      <c r="H228" s="229"/>
      <c r="I228" s="229"/>
      <c r="J228" s="229"/>
      <c r="K228" s="229"/>
      <c r="L228" s="229"/>
      <c r="M228" s="229"/>
      <c r="N228" s="229"/>
      <c r="O228" s="229"/>
      <c r="P228" s="229"/>
      <c r="Q228" s="229"/>
    </row>
    <row r="229" spans="1:17" ht="15" customHeight="1">
      <c r="A229" s="229"/>
      <c r="B229" s="229"/>
      <c r="C229" s="229"/>
      <c r="D229" s="229"/>
      <c r="E229" s="229"/>
      <c r="F229" s="229"/>
      <c r="G229" s="229"/>
      <c r="H229" s="229"/>
      <c r="I229" s="229"/>
      <c r="J229" s="229"/>
      <c r="K229" s="229"/>
      <c r="L229" s="229"/>
      <c r="M229" s="229"/>
      <c r="N229" s="229"/>
      <c r="O229" s="229"/>
      <c r="P229" s="229"/>
      <c r="Q229" s="229"/>
    </row>
    <row r="230" spans="1:17" ht="15" customHeight="1">
      <c r="A230" s="229"/>
      <c r="B230" s="229"/>
      <c r="C230" s="229"/>
      <c r="D230" s="229"/>
      <c r="E230" s="229"/>
      <c r="F230" s="229"/>
      <c r="G230" s="229"/>
      <c r="H230" s="229"/>
      <c r="I230" s="229"/>
      <c r="J230" s="229"/>
      <c r="K230" s="229"/>
      <c r="L230" s="229"/>
      <c r="M230" s="229"/>
      <c r="N230" s="229"/>
      <c r="O230" s="229"/>
      <c r="P230" s="229"/>
      <c r="Q230" s="229"/>
    </row>
    <row r="231" spans="1:17" ht="15" customHeight="1">
      <c r="A231" s="229"/>
      <c r="B231" s="229"/>
      <c r="C231" s="229"/>
      <c r="D231" s="229"/>
      <c r="E231" s="229"/>
      <c r="F231" s="229"/>
      <c r="G231" s="229"/>
      <c r="H231" s="229"/>
      <c r="I231" s="229"/>
      <c r="J231" s="229"/>
      <c r="K231" s="229"/>
      <c r="L231" s="229"/>
      <c r="M231" s="229"/>
      <c r="N231" s="229"/>
      <c r="O231" s="229"/>
      <c r="P231" s="229"/>
      <c r="Q231" s="229"/>
    </row>
    <row r="232" spans="1:17" ht="15" customHeight="1">
      <c r="A232" s="229"/>
      <c r="B232" s="229"/>
      <c r="C232" s="229"/>
      <c r="D232" s="229"/>
      <c r="E232" s="229"/>
      <c r="F232" s="229"/>
      <c r="G232" s="229"/>
      <c r="H232" s="229"/>
      <c r="I232" s="229"/>
      <c r="J232" s="229"/>
      <c r="K232" s="229"/>
      <c r="L232" s="229"/>
      <c r="M232" s="229"/>
      <c r="N232" s="229"/>
      <c r="O232" s="229"/>
      <c r="P232" s="229"/>
      <c r="Q232" s="229"/>
    </row>
    <row r="233" spans="1:17" ht="15" customHeight="1">
      <c r="A233" s="229"/>
      <c r="B233" s="229"/>
      <c r="C233" s="229"/>
      <c r="D233" s="229"/>
      <c r="E233" s="229"/>
      <c r="F233" s="229"/>
      <c r="G233" s="229"/>
      <c r="H233" s="229"/>
      <c r="I233" s="229"/>
      <c r="J233" s="229"/>
      <c r="K233" s="229"/>
      <c r="L233" s="229"/>
      <c r="M233" s="229"/>
      <c r="N233" s="229"/>
      <c r="O233" s="229"/>
      <c r="P233" s="229"/>
      <c r="Q233" s="229"/>
    </row>
    <row r="234" spans="1:17" ht="15" customHeight="1">
      <c r="A234" s="229"/>
      <c r="B234" s="229"/>
      <c r="C234" s="229"/>
      <c r="D234" s="229"/>
      <c r="E234" s="229"/>
      <c r="F234" s="229"/>
      <c r="G234" s="229"/>
      <c r="H234" s="229"/>
      <c r="I234" s="229"/>
      <c r="J234" s="229"/>
      <c r="K234" s="229"/>
      <c r="L234" s="229"/>
      <c r="M234" s="229"/>
      <c r="N234" s="229"/>
      <c r="O234" s="229"/>
      <c r="P234" s="229"/>
      <c r="Q234" s="229"/>
    </row>
    <row r="235" spans="1:17" ht="15" customHeight="1">
      <c r="A235" s="229"/>
      <c r="B235" s="229"/>
      <c r="C235" s="229"/>
      <c r="D235" s="229"/>
      <c r="E235" s="229"/>
      <c r="F235" s="229"/>
      <c r="G235" s="229"/>
      <c r="H235" s="229"/>
      <c r="I235" s="229"/>
      <c r="J235" s="229"/>
      <c r="K235" s="229"/>
      <c r="L235" s="229"/>
      <c r="M235" s="229"/>
      <c r="N235" s="229"/>
      <c r="O235" s="229"/>
      <c r="P235" s="229"/>
      <c r="Q235" s="229"/>
    </row>
    <row r="236" spans="1:17" ht="15" customHeight="1">
      <c r="A236" s="229"/>
      <c r="B236" s="229"/>
      <c r="C236" s="229"/>
      <c r="D236" s="229"/>
      <c r="E236" s="229"/>
      <c r="F236" s="229"/>
      <c r="G236" s="229"/>
      <c r="H236" s="229"/>
      <c r="I236" s="229"/>
      <c r="J236" s="229"/>
      <c r="K236" s="229"/>
      <c r="L236" s="229"/>
      <c r="M236" s="229"/>
      <c r="N236" s="229"/>
      <c r="O236" s="229"/>
      <c r="P236" s="229"/>
      <c r="Q236" s="229"/>
    </row>
    <row r="237" spans="1:17" ht="15" customHeight="1">
      <c r="A237" s="229"/>
      <c r="B237" s="229"/>
      <c r="C237" s="229"/>
      <c r="D237" s="229"/>
      <c r="E237" s="229"/>
      <c r="F237" s="229"/>
      <c r="G237" s="229"/>
      <c r="H237" s="229"/>
      <c r="I237" s="229"/>
      <c r="J237" s="229"/>
      <c r="K237" s="229"/>
      <c r="L237" s="229"/>
      <c r="M237" s="229"/>
      <c r="N237" s="229"/>
      <c r="O237" s="229"/>
      <c r="P237" s="229"/>
      <c r="Q237" s="229"/>
    </row>
    <row r="238" spans="1:17" ht="15" customHeight="1">
      <c r="A238" s="229"/>
      <c r="B238" s="229"/>
      <c r="C238" s="229"/>
      <c r="D238" s="229"/>
      <c r="E238" s="229"/>
      <c r="F238" s="229"/>
      <c r="G238" s="229"/>
      <c r="H238" s="229"/>
      <c r="I238" s="229"/>
      <c r="J238" s="229"/>
      <c r="K238" s="229"/>
      <c r="L238" s="229"/>
      <c r="M238" s="229"/>
      <c r="N238" s="229"/>
      <c r="O238" s="229"/>
      <c r="P238" s="229"/>
      <c r="Q238" s="229"/>
    </row>
    <row r="239" spans="1:17" ht="15" customHeight="1">
      <c r="A239" s="229"/>
      <c r="B239" s="229"/>
      <c r="C239" s="229"/>
      <c r="D239" s="229"/>
      <c r="E239" s="229"/>
      <c r="F239" s="229"/>
      <c r="G239" s="229"/>
      <c r="H239" s="229"/>
      <c r="I239" s="229"/>
      <c r="J239" s="229"/>
      <c r="K239" s="229"/>
      <c r="L239" s="229"/>
      <c r="M239" s="229"/>
      <c r="N239" s="229"/>
      <c r="O239" s="229"/>
      <c r="P239" s="229"/>
      <c r="Q239" s="229"/>
    </row>
    <row r="240" spans="1:17" ht="15" customHeight="1">
      <c r="A240" s="229"/>
      <c r="B240" s="229"/>
      <c r="C240" s="229"/>
      <c r="D240" s="229"/>
      <c r="E240" s="229"/>
      <c r="F240" s="229"/>
      <c r="G240" s="229"/>
      <c r="H240" s="229"/>
      <c r="I240" s="229"/>
      <c r="J240" s="229"/>
      <c r="K240" s="229"/>
      <c r="L240" s="229"/>
      <c r="M240" s="229"/>
      <c r="N240" s="229"/>
      <c r="O240" s="229"/>
      <c r="P240" s="229"/>
      <c r="Q240" s="229"/>
    </row>
    <row r="241" spans="1:17" ht="15" customHeight="1">
      <c r="A241" s="229"/>
      <c r="B241" s="229"/>
      <c r="C241" s="229"/>
      <c r="D241" s="229"/>
      <c r="E241" s="229"/>
      <c r="F241" s="229"/>
      <c r="G241" s="229"/>
      <c r="H241" s="229"/>
      <c r="I241" s="229"/>
      <c r="J241" s="229"/>
      <c r="K241" s="229"/>
      <c r="L241" s="229"/>
      <c r="M241" s="229"/>
      <c r="N241" s="229"/>
      <c r="O241" s="229"/>
      <c r="P241" s="229"/>
      <c r="Q241" s="229"/>
    </row>
    <row r="242" spans="1:17" ht="15" customHeight="1">
      <c r="A242" s="229"/>
      <c r="B242" s="229"/>
      <c r="C242" s="229"/>
      <c r="D242" s="229"/>
      <c r="E242" s="229"/>
      <c r="F242" s="229"/>
      <c r="G242" s="229"/>
      <c r="H242" s="229"/>
      <c r="I242" s="229"/>
      <c r="J242" s="229"/>
      <c r="K242" s="229"/>
      <c r="L242" s="229"/>
      <c r="M242" s="229"/>
      <c r="N242" s="229"/>
      <c r="O242" s="229"/>
      <c r="P242" s="229"/>
      <c r="Q242" s="229"/>
    </row>
    <row r="243" spans="1:17" ht="15" customHeight="1">
      <c r="A243" s="229"/>
      <c r="B243" s="229"/>
      <c r="C243" s="229"/>
      <c r="D243" s="229"/>
      <c r="E243" s="229"/>
      <c r="F243" s="229"/>
      <c r="G243" s="229"/>
      <c r="H243" s="229"/>
      <c r="I243" s="229"/>
      <c r="J243" s="229"/>
      <c r="K243" s="229"/>
      <c r="L243" s="229"/>
      <c r="M243" s="229"/>
      <c r="N243" s="229"/>
      <c r="O243" s="229"/>
      <c r="P243" s="229"/>
      <c r="Q243" s="229"/>
    </row>
    <row r="244" spans="1:17" ht="15" customHeight="1">
      <c r="A244" s="229"/>
      <c r="B244" s="229"/>
      <c r="C244" s="229"/>
      <c r="D244" s="229"/>
      <c r="E244" s="229"/>
      <c r="F244" s="229"/>
      <c r="G244" s="229"/>
      <c r="H244" s="229"/>
      <c r="I244" s="229"/>
      <c r="J244" s="229"/>
      <c r="K244" s="229"/>
      <c r="L244" s="229"/>
      <c r="M244" s="229"/>
      <c r="N244" s="229"/>
      <c r="O244" s="229"/>
      <c r="P244" s="229"/>
      <c r="Q244" s="229"/>
    </row>
    <row r="245" spans="1:17" ht="15" customHeight="1">
      <c r="A245" s="229"/>
      <c r="B245" s="229"/>
      <c r="C245" s="229"/>
      <c r="D245" s="229"/>
      <c r="E245" s="229"/>
      <c r="F245" s="229"/>
      <c r="G245" s="229"/>
      <c r="H245" s="229"/>
      <c r="I245" s="229"/>
      <c r="J245" s="229"/>
      <c r="K245" s="229"/>
      <c r="L245" s="229"/>
      <c r="M245" s="229"/>
      <c r="N245" s="229"/>
      <c r="O245" s="229"/>
      <c r="P245" s="229"/>
      <c r="Q245" s="229"/>
    </row>
    <row r="246" spans="1:17" ht="15" customHeight="1">
      <c r="A246" s="229"/>
      <c r="B246" s="229"/>
      <c r="C246" s="229"/>
      <c r="D246" s="229"/>
      <c r="E246" s="229"/>
      <c r="F246" s="229"/>
      <c r="G246" s="229"/>
      <c r="H246" s="229"/>
      <c r="I246" s="229"/>
      <c r="J246" s="229"/>
      <c r="K246" s="229"/>
      <c r="L246" s="229"/>
      <c r="M246" s="229"/>
      <c r="N246" s="229"/>
      <c r="O246" s="229"/>
      <c r="P246" s="229"/>
      <c r="Q246" s="229"/>
    </row>
    <row r="247" spans="1:17" ht="15" customHeight="1">
      <c r="A247" s="229"/>
      <c r="B247" s="229"/>
      <c r="C247" s="229"/>
      <c r="D247" s="229"/>
      <c r="E247" s="229"/>
      <c r="F247" s="229"/>
      <c r="G247" s="229"/>
      <c r="H247" s="229"/>
      <c r="I247" s="229"/>
      <c r="J247" s="229"/>
      <c r="K247" s="229"/>
      <c r="L247" s="229"/>
      <c r="M247" s="229"/>
      <c r="N247" s="229"/>
      <c r="O247" s="229"/>
      <c r="P247" s="229"/>
      <c r="Q247" s="229"/>
    </row>
    <row r="248" spans="1:17" ht="15" customHeight="1">
      <c r="A248" s="229"/>
      <c r="B248" s="229"/>
      <c r="C248" s="229"/>
      <c r="D248" s="229"/>
      <c r="E248" s="229"/>
      <c r="F248" s="229"/>
      <c r="G248" s="229"/>
      <c r="H248" s="229"/>
      <c r="I248" s="229"/>
      <c r="J248" s="229"/>
      <c r="K248" s="229"/>
      <c r="L248" s="229"/>
      <c r="M248" s="229"/>
      <c r="N248" s="229"/>
      <c r="O248" s="229"/>
      <c r="P248" s="229"/>
      <c r="Q248" s="229"/>
    </row>
    <row r="249" spans="1:17" ht="15" customHeight="1">
      <c r="A249" s="229"/>
      <c r="B249" s="229"/>
      <c r="C249" s="229"/>
      <c r="D249" s="229"/>
      <c r="E249" s="229"/>
      <c r="F249" s="229"/>
      <c r="G249" s="229"/>
      <c r="H249" s="229"/>
      <c r="I249" s="229"/>
      <c r="J249" s="229"/>
      <c r="K249" s="229"/>
      <c r="L249" s="229"/>
      <c r="M249" s="229"/>
      <c r="N249" s="229"/>
      <c r="O249" s="229"/>
      <c r="P249" s="229"/>
      <c r="Q249" s="229"/>
    </row>
    <row r="250" spans="1:17" ht="15" customHeight="1">
      <c r="A250" s="229"/>
      <c r="B250" s="229"/>
      <c r="C250" s="229"/>
      <c r="D250" s="229"/>
      <c r="E250" s="229"/>
      <c r="F250" s="229"/>
      <c r="G250" s="229"/>
      <c r="H250" s="229"/>
      <c r="I250" s="229"/>
      <c r="J250" s="229"/>
      <c r="K250" s="229"/>
      <c r="L250" s="229"/>
      <c r="M250" s="229"/>
      <c r="N250" s="229"/>
      <c r="O250" s="229"/>
      <c r="P250" s="229"/>
      <c r="Q250" s="229"/>
    </row>
    <row r="251" spans="1:17" ht="15" customHeight="1">
      <c r="A251" s="229"/>
      <c r="B251" s="229"/>
      <c r="C251" s="229"/>
      <c r="D251" s="229"/>
      <c r="E251" s="229"/>
      <c r="F251" s="229"/>
      <c r="G251" s="229"/>
      <c r="H251" s="229"/>
      <c r="I251" s="229"/>
      <c r="J251" s="229"/>
      <c r="K251" s="229"/>
      <c r="L251" s="229"/>
      <c r="M251" s="229"/>
      <c r="N251" s="229"/>
      <c r="O251" s="229"/>
      <c r="P251" s="229"/>
      <c r="Q251" s="229"/>
    </row>
    <row r="252" spans="1:17" ht="15" customHeight="1">
      <c r="A252" s="229"/>
      <c r="B252" s="229"/>
      <c r="C252" s="229"/>
      <c r="D252" s="229"/>
      <c r="E252" s="229"/>
      <c r="F252" s="229"/>
      <c r="G252" s="229"/>
      <c r="H252" s="229"/>
      <c r="I252" s="229"/>
      <c r="J252" s="229"/>
      <c r="K252" s="229"/>
      <c r="L252" s="229"/>
      <c r="M252" s="229"/>
      <c r="N252" s="229"/>
      <c r="O252" s="229"/>
      <c r="P252" s="229"/>
      <c r="Q252" s="229"/>
    </row>
    <row r="253" spans="1:17" ht="15" customHeight="1">
      <c r="A253" s="229"/>
      <c r="B253" s="229"/>
      <c r="C253" s="229"/>
      <c r="D253" s="229"/>
      <c r="E253" s="229"/>
      <c r="F253" s="229"/>
      <c r="G253" s="229"/>
      <c r="H253" s="229"/>
      <c r="I253" s="229"/>
      <c r="J253" s="229"/>
      <c r="K253" s="229"/>
      <c r="L253" s="229"/>
      <c r="M253" s="229"/>
      <c r="N253" s="229"/>
      <c r="O253" s="229"/>
      <c r="P253" s="229"/>
      <c r="Q253" s="229"/>
    </row>
    <row r="254" spans="1:17" ht="15" customHeight="1">
      <c r="A254" s="229"/>
      <c r="B254" s="229"/>
      <c r="C254" s="229"/>
      <c r="D254" s="229"/>
      <c r="E254" s="229"/>
      <c r="F254" s="229"/>
      <c r="G254" s="229"/>
      <c r="H254" s="229"/>
      <c r="I254" s="229"/>
      <c r="J254" s="229"/>
      <c r="K254" s="229"/>
      <c r="L254" s="229"/>
      <c r="M254" s="229"/>
      <c r="N254" s="229"/>
      <c r="O254" s="229"/>
      <c r="P254" s="229"/>
      <c r="Q254" s="229"/>
    </row>
    <row r="255" spans="1:17" ht="15" customHeight="1">
      <c r="A255" s="229"/>
      <c r="B255" s="229"/>
      <c r="C255" s="229"/>
      <c r="D255" s="229"/>
      <c r="E255" s="229"/>
      <c r="F255" s="229"/>
      <c r="G255" s="229"/>
      <c r="H255" s="229"/>
      <c r="I255" s="229"/>
      <c r="J255" s="229"/>
      <c r="K255" s="229"/>
      <c r="L255" s="229"/>
      <c r="M255" s="229"/>
      <c r="N255" s="229"/>
      <c r="O255" s="229"/>
      <c r="P255" s="229"/>
      <c r="Q255" s="229"/>
    </row>
    <row r="256" spans="1:17" ht="15" customHeight="1">
      <c r="A256" s="229"/>
      <c r="B256" s="229"/>
      <c r="C256" s="229"/>
      <c r="D256" s="229"/>
      <c r="E256" s="229"/>
      <c r="F256" s="229"/>
      <c r="G256" s="229"/>
      <c r="H256" s="229"/>
      <c r="I256" s="229"/>
      <c r="J256" s="229"/>
      <c r="K256" s="229"/>
      <c r="L256" s="229"/>
      <c r="M256" s="229"/>
      <c r="N256" s="229"/>
      <c r="O256" s="229"/>
      <c r="P256" s="229"/>
      <c r="Q256" s="229"/>
    </row>
    <row r="257" spans="1:17" ht="15" customHeight="1">
      <c r="A257" s="229"/>
      <c r="B257" s="229"/>
      <c r="C257" s="229"/>
      <c r="D257" s="229"/>
      <c r="E257" s="229"/>
      <c r="F257" s="229"/>
      <c r="G257" s="229"/>
      <c r="H257" s="229"/>
      <c r="I257" s="229"/>
      <c r="J257" s="229"/>
      <c r="K257" s="229"/>
      <c r="L257" s="229"/>
      <c r="M257" s="229"/>
      <c r="N257" s="229"/>
      <c r="O257" s="229"/>
      <c r="P257" s="229"/>
      <c r="Q257" s="229"/>
    </row>
    <row r="258" spans="1:17" ht="15" customHeight="1">
      <c r="A258" s="229"/>
      <c r="B258" s="229"/>
      <c r="C258" s="229"/>
      <c r="D258" s="229"/>
      <c r="E258" s="229"/>
      <c r="F258" s="229"/>
      <c r="G258" s="229"/>
      <c r="H258" s="229"/>
      <c r="I258" s="229"/>
      <c r="J258" s="229"/>
      <c r="K258" s="229"/>
      <c r="L258" s="229"/>
      <c r="M258" s="229"/>
      <c r="N258" s="229"/>
      <c r="O258" s="229"/>
      <c r="P258" s="229"/>
      <c r="Q258" s="229"/>
    </row>
    <row r="259" spans="1:17" ht="15" customHeight="1">
      <c r="A259" s="229"/>
      <c r="B259" s="229"/>
      <c r="C259" s="229"/>
      <c r="D259" s="229"/>
      <c r="E259" s="229"/>
      <c r="F259" s="229"/>
      <c r="G259" s="229"/>
      <c r="H259" s="229"/>
      <c r="I259" s="229"/>
      <c r="J259" s="229"/>
      <c r="K259" s="229"/>
      <c r="L259" s="229"/>
      <c r="M259" s="229"/>
      <c r="N259" s="229"/>
      <c r="O259" s="229"/>
      <c r="P259" s="229"/>
      <c r="Q259" s="229"/>
    </row>
    <row r="260" spans="1:17" ht="15" customHeight="1">
      <c r="A260" s="229"/>
      <c r="B260" s="229"/>
      <c r="C260" s="229"/>
      <c r="D260" s="229"/>
      <c r="E260" s="229"/>
      <c r="F260" s="229"/>
      <c r="G260" s="229"/>
      <c r="H260" s="229"/>
      <c r="I260" s="229"/>
      <c r="J260" s="229"/>
      <c r="K260" s="229"/>
      <c r="L260" s="229"/>
      <c r="M260" s="229"/>
      <c r="N260" s="229"/>
      <c r="O260" s="229"/>
      <c r="P260" s="229"/>
      <c r="Q260" s="229"/>
    </row>
    <row r="261" spans="1:17" ht="15" customHeight="1">
      <c r="A261" s="229"/>
      <c r="B261" s="229"/>
      <c r="C261" s="229"/>
      <c r="D261" s="229"/>
      <c r="E261" s="229"/>
      <c r="F261" s="229"/>
      <c r="G261" s="229"/>
      <c r="H261" s="229"/>
      <c r="I261" s="229"/>
      <c r="J261" s="229"/>
      <c r="K261" s="229"/>
      <c r="L261" s="229"/>
      <c r="M261" s="229"/>
      <c r="N261" s="229"/>
      <c r="O261" s="229"/>
      <c r="P261" s="229"/>
      <c r="Q261" s="229"/>
    </row>
    <row r="262" spans="1:17" ht="15" customHeight="1">
      <c r="A262" s="229"/>
      <c r="B262" s="229"/>
      <c r="C262" s="229"/>
      <c r="D262" s="229"/>
      <c r="E262" s="229"/>
      <c r="F262" s="229"/>
      <c r="G262" s="229"/>
      <c r="H262" s="229"/>
      <c r="I262" s="229"/>
      <c r="J262" s="229"/>
      <c r="K262" s="229"/>
      <c r="L262" s="229"/>
      <c r="M262" s="229"/>
      <c r="N262" s="229"/>
      <c r="O262" s="229"/>
      <c r="P262" s="229"/>
      <c r="Q262" s="229"/>
    </row>
    <row r="263" spans="1:17" ht="15" customHeight="1">
      <c r="A263" s="229"/>
      <c r="B263" s="229"/>
      <c r="C263" s="229"/>
      <c r="D263" s="229"/>
      <c r="E263" s="229"/>
      <c r="F263" s="229"/>
      <c r="G263" s="229"/>
      <c r="H263" s="229"/>
      <c r="I263" s="229"/>
      <c r="J263" s="229"/>
      <c r="K263" s="229"/>
      <c r="L263" s="229"/>
      <c r="M263" s="229"/>
      <c r="N263" s="229"/>
      <c r="O263" s="229"/>
      <c r="P263" s="229"/>
      <c r="Q263" s="229"/>
    </row>
    <row r="264" spans="1:17" ht="15" customHeight="1">
      <c r="A264" s="229"/>
      <c r="B264" s="229"/>
      <c r="C264" s="229"/>
      <c r="D264" s="229"/>
      <c r="E264" s="229"/>
      <c r="F264" s="229"/>
      <c r="G264" s="229"/>
      <c r="H264" s="229"/>
      <c r="I264" s="229"/>
      <c r="J264" s="229"/>
      <c r="K264" s="229"/>
      <c r="L264" s="229"/>
      <c r="M264" s="229"/>
      <c r="N264" s="229"/>
      <c r="O264" s="229"/>
      <c r="P264" s="229"/>
      <c r="Q264" s="229"/>
    </row>
    <row r="265" spans="1:17" ht="15" customHeight="1">
      <c r="A265" s="229"/>
      <c r="B265" s="229"/>
      <c r="C265" s="229"/>
      <c r="D265" s="229"/>
      <c r="E265" s="229"/>
      <c r="F265" s="229"/>
      <c r="G265" s="229"/>
      <c r="H265" s="229"/>
      <c r="I265" s="229"/>
      <c r="J265" s="229"/>
      <c r="K265" s="229"/>
      <c r="L265" s="229"/>
      <c r="M265" s="229"/>
      <c r="N265" s="229"/>
      <c r="O265" s="229"/>
      <c r="P265" s="229"/>
      <c r="Q265" s="229"/>
    </row>
    <row r="266" spans="1:17" ht="15" customHeight="1">
      <c r="A266" s="229"/>
      <c r="B266" s="229"/>
      <c r="C266" s="229"/>
      <c r="D266" s="229"/>
      <c r="E266" s="229"/>
      <c r="F266" s="229"/>
      <c r="G266" s="229"/>
      <c r="H266" s="229"/>
      <c r="I266" s="229"/>
      <c r="J266" s="229"/>
      <c r="K266" s="229"/>
      <c r="L266" s="229"/>
      <c r="M266" s="229"/>
      <c r="N266" s="229"/>
      <c r="O266" s="229"/>
      <c r="P266" s="229"/>
      <c r="Q266" s="229"/>
    </row>
    <row r="267" spans="1:17" ht="15" customHeight="1">
      <c r="A267" s="229"/>
      <c r="B267" s="229"/>
      <c r="C267" s="229"/>
      <c r="D267" s="229"/>
      <c r="E267" s="229"/>
      <c r="F267" s="229"/>
      <c r="G267" s="229"/>
      <c r="H267" s="229"/>
      <c r="I267" s="229"/>
      <c r="J267" s="229"/>
      <c r="K267" s="229"/>
      <c r="L267" s="229"/>
      <c r="M267" s="229"/>
      <c r="N267" s="229"/>
      <c r="O267" s="229"/>
      <c r="P267" s="229"/>
      <c r="Q267" s="229"/>
    </row>
    <row r="268" spans="1:17" ht="15" customHeight="1">
      <c r="A268" s="229"/>
      <c r="B268" s="229"/>
      <c r="C268" s="229"/>
      <c r="D268" s="229"/>
      <c r="E268" s="229"/>
      <c r="F268" s="229"/>
      <c r="G268" s="229"/>
      <c r="H268" s="229"/>
      <c r="I268" s="229"/>
      <c r="J268" s="229"/>
      <c r="K268" s="229"/>
      <c r="L268" s="229"/>
      <c r="M268" s="229"/>
      <c r="N268" s="229"/>
      <c r="O268" s="229"/>
      <c r="P268" s="229"/>
      <c r="Q268" s="229"/>
    </row>
    <row r="269" spans="1:17" ht="15" customHeight="1">
      <c r="A269" s="229"/>
      <c r="B269" s="229"/>
      <c r="C269" s="229"/>
      <c r="D269" s="229"/>
      <c r="E269" s="229"/>
      <c r="F269" s="229"/>
      <c r="G269" s="229"/>
      <c r="H269" s="229"/>
      <c r="I269" s="229"/>
      <c r="J269" s="229"/>
      <c r="K269" s="229"/>
      <c r="L269" s="229"/>
      <c r="M269" s="229"/>
      <c r="N269" s="229"/>
      <c r="O269" s="229"/>
      <c r="P269" s="229"/>
      <c r="Q269" s="229"/>
    </row>
    <row r="270" spans="1:17" ht="15" customHeight="1">
      <c r="A270" s="229"/>
      <c r="B270" s="229"/>
      <c r="C270" s="229"/>
      <c r="D270" s="229"/>
      <c r="E270" s="229"/>
      <c r="F270" s="229"/>
      <c r="G270" s="229"/>
      <c r="H270" s="229"/>
      <c r="I270" s="229"/>
      <c r="J270" s="229"/>
      <c r="K270" s="229"/>
      <c r="L270" s="229"/>
      <c r="M270" s="229"/>
      <c r="N270" s="229"/>
      <c r="O270" s="229"/>
      <c r="P270" s="229"/>
      <c r="Q270" s="229"/>
    </row>
    <row r="271" spans="1:17" ht="15" customHeight="1">
      <c r="A271" s="229"/>
      <c r="B271" s="229"/>
      <c r="C271" s="229"/>
      <c r="D271" s="229"/>
      <c r="E271" s="229"/>
      <c r="F271" s="229"/>
      <c r="G271" s="229"/>
      <c r="H271" s="229"/>
      <c r="I271" s="229"/>
      <c r="J271" s="229"/>
      <c r="K271" s="229"/>
      <c r="L271" s="229"/>
      <c r="M271" s="229"/>
      <c r="N271" s="229"/>
      <c r="O271" s="229"/>
      <c r="P271" s="229"/>
      <c r="Q271" s="229"/>
    </row>
    <row r="272" spans="1:17" ht="15" customHeight="1">
      <c r="A272" s="229"/>
      <c r="B272" s="229"/>
      <c r="C272" s="229"/>
      <c r="D272" s="229"/>
      <c r="E272" s="229"/>
      <c r="F272" s="229"/>
      <c r="G272" s="229"/>
      <c r="H272" s="229"/>
      <c r="I272" s="229"/>
      <c r="J272" s="229"/>
      <c r="K272" s="229"/>
      <c r="L272" s="229"/>
      <c r="M272" s="229"/>
      <c r="N272" s="229"/>
      <c r="O272" s="229"/>
      <c r="P272" s="229"/>
      <c r="Q272" s="229"/>
    </row>
    <row r="273" spans="1:17" ht="15" customHeight="1">
      <c r="A273" s="229"/>
      <c r="B273" s="229"/>
      <c r="C273" s="229"/>
      <c r="D273" s="229"/>
      <c r="E273" s="229"/>
      <c r="F273" s="229"/>
      <c r="G273" s="229"/>
      <c r="H273" s="229"/>
      <c r="I273" s="229"/>
      <c r="J273" s="229"/>
      <c r="K273" s="229"/>
      <c r="L273" s="229"/>
      <c r="M273" s="229"/>
      <c r="N273" s="229"/>
      <c r="O273" s="229"/>
      <c r="P273" s="229"/>
      <c r="Q273" s="229"/>
    </row>
    <row r="274" spans="1:17" ht="15" customHeight="1">
      <c r="A274" s="229"/>
      <c r="B274" s="229"/>
      <c r="C274" s="229"/>
      <c r="D274" s="229"/>
      <c r="E274" s="229"/>
      <c r="F274" s="229"/>
      <c r="G274" s="229"/>
      <c r="H274" s="229"/>
      <c r="I274" s="229"/>
      <c r="J274" s="229"/>
      <c r="K274" s="229"/>
      <c r="L274" s="229"/>
      <c r="M274" s="229"/>
      <c r="N274" s="229"/>
      <c r="O274" s="229"/>
      <c r="P274" s="229"/>
      <c r="Q274" s="229"/>
    </row>
    <row r="275" spans="1:17" ht="15" customHeight="1">
      <c r="A275" s="229"/>
      <c r="B275" s="229"/>
      <c r="C275" s="229"/>
      <c r="D275" s="229"/>
      <c r="E275" s="229"/>
      <c r="F275" s="229"/>
      <c r="G275" s="229"/>
      <c r="H275" s="229"/>
      <c r="I275" s="229"/>
      <c r="J275" s="229"/>
      <c r="K275" s="229"/>
      <c r="L275" s="229"/>
      <c r="M275" s="229"/>
      <c r="N275" s="229"/>
      <c r="O275" s="229"/>
      <c r="P275" s="229"/>
      <c r="Q275" s="229"/>
    </row>
    <row r="276" spans="1:17" ht="15" customHeight="1">
      <c r="A276" s="229"/>
      <c r="B276" s="229"/>
      <c r="C276" s="229"/>
      <c r="D276" s="229"/>
      <c r="E276" s="229"/>
      <c r="F276" s="229"/>
      <c r="G276" s="229"/>
      <c r="H276" s="229"/>
      <c r="I276" s="229"/>
      <c r="J276" s="229"/>
      <c r="K276" s="229"/>
      <c r="L276" s="229"/>
      <c r="M276" s="229"/>
      <c r="N276" s="229"/>
      <c r="O276" s="229"/>
      <c r="P276" s="229"/>
      <c r="Q276" s="229"/>
    </row>
    <row r="277" spans="1:17" ht="15" customHeight="1">
      <c r="A277" s="229"/>
      <c r="B277" s="229"/>
      <c r="C277" s="229"/>
      <c r="D277" s="229"/>
      <c r="E277" s="229"/>
      <c r="F277" s="229"/>
      <c r="G277" s="229"/>
      <c r="H277" s="229"/>
      <c r="I277" s="229"/>
      <c r="J277" s="229"/>
      <c r="K277" s="229"/>
      <c r="L277" s="229"/>
      <c r="M277" s="229"/>
      <c r="N277" s="229"/>
      <c r="O277" s="229"/>
      <c r="P277" s="229"/>
      <c r="Q277" s="229"/>
    </row>
    <row r="278" spans="1:17" ht="15" customHeight="1">
      <c r="A278" s="229"/>
      <c r="B278" s="229"/>
      <c r="C278" s="229"/>
      <c r="D278" s="229"/>
      <c r="E278" s="229"/>
      <c r="F278" s="229"/>
      <c r="G278" s="229"/>
      <c r="H278" s="229"/>
      <c r="I278" s="229"/>
      <c r="J278" s="229"/>
      <c r="K278" s="229"/>
      <c r="L278" s="229"/>
      <c r="M278" s="229"/>
      <c r="N278" s="229"/>
      <c r="O278" s="229"/>
      <c r="P278" s="229"/>
      <c r="Q278" s="229"/>
    </row>
    <row r="279" spans="1:17" ht="15" customHeight="1">
      <c r="A279" s="229"/>
      <c r="B279" s="229"/>
      <c r="C279" s="229"/>
      <c r="D279" s="229"/>
      <c r="E279" s="229"/>
      <c r="F279" s="229"/>
      <c r="G279" s="229"/>
      <c r="H279" s="229"/>
      <c r="I279" s="229"/>
      <c r="J279" s="229"/>
      <c r="K279" s="229"/>
      <c r="L279" s="229"/>
      <c r="M279" s="229"/>
      <c r="N279" s="229"/>
      <c r="O279" s="229"/>
      <c r="P279" s="229"/>
      <c r="Q279" s="229"/>
    </row>
    <row r="280" spans="1:17" ht="15" customHeight="1">
      <c r="A280" s="229"/>
      <c r="B280" s="229"/>
      <c r="C280" s="229"/>
      <c r="D280" s="229"/>
      <c r="E280" s="229"/>
      <c r="F280" s="229"/>
      <c r="G280" s="229"/>
      <c r="H280" s="229"/>
      <c r="I280" s="229"/>
      <c r="J280" s="229"/>
      <c r="K280" s="229"/>
      <c r="L280" s="229"/>
      <c r="M280" s="229"/>
      <c r="N280" s="229"/>
      <c r="O280" s="229"/>
      <c r="P280" s="229"/>
      <c r="Q280" s="229"/>
    </row>
    <row r="281" spans="1:17" ht="15" customHeight="1">
      <c r="A281" s="229"/>
      <c r="B281" s="229"/>
      <c r="C281" s="229"/>
      <c r="D281" s="229"/>
      <c r="E281" s="229"/>
      <c r="F281" s="229"/>
      <c r="G281" s="229"/>
      <c r="H281" s="229"/>
      <c r="I281" s="229"/>
      <c r="J281" s="229"/>
      <c r="K281" s="229"/>
      <c r="L281" s="229"/>
      <c r="M281" s="229"/>
      <c r="N281" s="229"/>
      <c r="O281" s="229"/>
      <c r="P281" s="229"/>
      <c r="Q281" s="229"/>
    </row>
    <row r="282" spans="1:17" ht="15" customHeight="1">
      <c r="A282" s="229"/>
      <c r="B282" s="229"/>
      <c r="C282" s="229"/>
      <c r="D282" s="229"/>
      <c r="E282" s="229"/>
      <c r="F282" s="229"/>
      <c r="G282" s="229"/>
      <c r="H282" s="229"/>
      <c r="I282" s="229"/>
      <c r="J282" s="229"/>
      <c r="K282" s="229"/>
      <c r="L282" s="229"/>
      <c r="M282" s="229"/>
      <c r="N282" s="229"/>
      <c r="O282" s="229"/>
      <c r="P282" s="229"/>
      <c r="Q282" s="229"/>
    </row>
    <row r="283" spans="1:17" ht="15" customHeight="1">
      <c r="A283" s="229"/>
      <c r="B283" s="229"/>
      <c r="C283" s="229"/>
      <c r="D283" s="229"/>
      <c r="E283" s="229"/>
      <c r="F283" s="229"/>
      <c r="G283" s="229"/>
      <c r="H283" s="229"/>
      <c r="I283" s="229"/>
      <c r="J283" s="229"/>
      <c r="K283" s="229"/>
      <c r="L283" s="229"/>
      <c r="M283" s="229"/>
      <c r="N283" s="229"/>
      <c r="O283" s="229"/>
      <c r="P283" s="229"/>
      <c r="Q283" s="229"/>
    </row>
    <row r="284" spans="1:17" ht="15" customHeight="1">
      <c r="A284" s="229"/>
      <c r="B284" s="229"/>
      <c r="C284" s="229"/>
      <c r="D284" s="229"/>
      <c r="E284" s="229"/>
      <c r="F284" s="229"/>
      <c r="G284" s="229"/>
      <c r="H284" s="229"/>
      <c r="I284" s="229"/>
      <c r="J284" s="229"/>
      <c r="K284" s="229"/>
      <c r="L284" s="229"/>
      <c r="M284" s="229"/>
      <c r="N284" s="229"/>
      <c r="O284" s="229"/>
      <c r="P284" s="229"/>
      <c r="Q284" s="229"/>
    </row>
    <row r="285" spans="1:17" ht="15" customHeight="1">
      <c r="A285" s="229"/>
      <c r="B285" s="229"/>
      <c r="C285" s="229"/>
      <c r="D285" s="229"/>
      <c r="E285" s="229"/>
      <c r="F285" s="229"/>
      <c r="G285" s="229"/>
      <c r="H285" s="229"/>
      <c r="I285" s="229"/>
      <c r="J285" s="229"/>
      <c r="K285" s="229"/>
      <c r="L285" s="229"/>
      <c r="M285" s="229"/>
      <c r="N285" s="229"/>
      <c r="O285" s="229"/>
      <c r="P285" s="229"/>
      <c r="Q285" s="229"/>
    </row>
    <row r="286" spans="1:17" ht="15" customHeight="1">
      <c r="A286" s="229"/>
      <c r="B286" s="229"/>
      <c r="C286" s="229"/>
      <c r="D286" s="229"/>
      <c r="E286" s="229"/>
      <c r="F286" s="229"/>
      <c r="G286" s="229"/>
      <c r="H286" s="229"/>
      <c r="I286" s="229"/>
      <c r="J286" s="229"/>
      <c r="K286" s="229"/>
      <c r="L286" s="229"/>
      <c r="M286" s="229"/>
      <c r="N286" s="229"/>
      <c r="O286" s="229"/>
      <c r="P286" s="229"/>
      <c r="Q286" s="229"/>
    </row>
    <row r="287" spans="1:17" ht="15" customHeight="1">
      <c r="A287" s="229"/>
      <c r="B287" s="229"/>
      <c r="C287" s="229"/>
      <c r="D287" s="229"/>
      <c r="E287" s="229"/>
      <c r="F287" s="229"/>
      <c r="G287" s="229"/>
      <c r="H287" s="229"/>
      <c r="I287" s="229"/>
      <c r="J287" s="229"/>
      <c r="K287" s="229"/>
      <c r="L287" s="229"/>
      <c r="M287" s="229"/>
      <c r="N287" s="229"/>
      <c r="O287" s="229"/>
      <c r="P287" s="229"/>
      <c r="Q287" s="229"/>
    </row>
    <row r="288" spans="1:17" ht="15" customHeight="1">
      <c r="A288" s="229"/>
      <c r="B288" s="229"/>
      <c r="C288" s="229"/>
      <c r="D288" s="229"/>
      <c r="E288" s="229"/>
      <c r="F288" s="229"/>
      <c r="G288" s="229"/>
      <c r="H288" s="229"/>
      <c r="I288" s="229"/>
      <c r="J288" s="229"/>
      <c r="K288" s="229"/>
      <c r="L288" s="229"/>
      <c r="M288" s="229"/>
      <c r="N288" s="229"/>
      <c r="O288" s="229"/>
      <c r="P288" s="229"/>
      <c r="Q288" s="229"/>
    </row>
    <row r="289" spans="1:17" ht="15" customHeight="1">
      <c r="A289" s="229"/>
      <c r="B289" s="229"/>
      <c r="C289" s="229"/>
      <c r="D289" s="229"/>
      <c r="E289" s="229"/>
      <c r="F289" s="229"/>
      <c r="G289" s="229"/>
      <c r="H289" s="229"/>
      <c r="I289" s="229"/>
      <c r="J289" s="229"/>
      <c r="K289" s="229"/>
      <c r="L289" s="229"/>
      <c r="M289" s="229"/>
      <c r="N289" s="229"/>
      <c r="O289" s="229"/>
      <c r="P289" s="229"/>
      <c r="Q289" s="229"/>
    </row>
    <row r="290" spans="1:17" ht="15" customHeight="1">
      <c r="A290" s="229"/>
      <c r="B290" s="229"/>
      <c r="C290" s="229"/>
      <c r="D290" s="229"/>
      <c r="E290" s="229"/>
      <c r="F290" s="229"/>
      <c r="G290" s="229"/>
      <c r="H290" s="229"/>
      <c r="I290" s="229"/>
      <c r="J290" s="229"/>
      <c r="K290" s="229"/>
      <c r="L290" s="229"/>
      <c r="M290" s="229"/>
      <c r="N290" s="229"/>
      <c r="O290" s="229"/>
      <c r="P290" s="229"/>
      <c r="Q290" s="229"/>
    </row>
    <row r="291" spans="1:17" ht="15" customHeight="1">
      <c r="A291" s="229"/>
      <c r="B291" s="229"/>
      <c r="C291" s="229"/>
      <c r="D291" s="229"/>
      <c r="E291" s="229"/>
      <c r="F291" s="229"/>
      <c r="G291" s="229"/>
      <c r="H291" s="229"/>
      <c r="I291" s="229"/>
      <c r="J291" s="229"/>
      <c r="K291" s="229"/>
      <c r="L291" s="229"/>
      <c r="M291" s="229"/>
      <c r="N291" s="229"/>
      <c r="O291" s="229"/>
      <c r="P291" s="229"/>
      <c r="Q291" s="229"/>
    </row>
    <row r="292" spans="1:17" ht="15" customHeight="1">
      <c r="A292" s="229"/>
      <c r="B292" s="229"/>
      <c r="C292" s="229"/>
      <c r="D292" s="229"/>
      <c r="E292" s="229"/>
      <c r="F292" s="229"/>
      <c r="G292" s="229"/>
      <c r="H292" s="229"/>
      <c r="I292" s="229"/>
      <c r="J292" s="229"/>
      <c r="K292" s="229"/>
      <c r="L292" s="229"/>
      <c r="M292" s="229"/>
      <c r="N292" s="229"/>
      <c r="O292" s="229"/>
      <c r="P292" s="229"/>
      <c r="Q292" s="229"/>
    </row>
    <row r="293" spans="1:17" ht="15" customHeight="1">
      <c r="A293" s="229"/>
      <c r="B293" s="229"/>
      <c r="C293" s="229"/>
      <c r="D293" s="229"/>
      <c r="E293" s="229"/>
      <c r="F293" s="229"/>
      <c r="G293" s="229"/>
      <c r="H293" s="229"/>
      <c r="I293" s="229"/>
      <c r="J293" s="229"/>
      <c r="K293" s="229"/>
      <c r="L293" s="229"/>
      <c r="M293" s="229"/>
      <c r="N293" s="229"/>
      <c r="O293" s="229"/>
      <c r="P293" s="229"/>
      <c r="Q293" s="229"/>
    </row>
    <row r="294" spans="1:17" ht="15" customHeight="1">
      <c r="A294" s="229"/>
      <c r="B294" s="229"/>
      <c r="C294" s="229"/>
      <c r="D294" s="229"/>
      <c r="E294" s="229"/>
      <c r="F294" s="229"/>
      <c r="G294" s="229"/>
      <c r="H294" s="229"/>
      <c r="I294" s="229"/>
      <c r="J294" s="229"/>
      <c r="K294" s="229"/>
      <c r="L294" s="229"/>
      <c r="M294" s="229"/>
      <c r="N294" s="229"/>
      <c r="O294" s="229"/>
      <c r="P294" s="229"/>
      <c r="Q294" s="229"/>
    </row>
    <row r="295" spans="1:17" ht="15" customHeight="1">
      <c r="A295" s="229"/>
      <c r="B295" s="229"/>
      <c r="C295" s="229"/>
      <c r="D295" s="229"/>
      <c r="E295" s="229"/>
      <c r="F295" s="229"/>
      <c r="G295" s="229"/>
      <c r="H295" s="229"/>
      <c r="I295" s="229"/>
      <c r="J295" s="229"/>
      <c r="K295" s="229"/>
      <c r="L295" s="229"/>
      <c r="M295" s="229"/>
      <c r="N295" s="229"/>
      <c r="O295" s="229"/>
      <c r="P295" s="229"/>
      <c r="Q295" s="229"/>
    </row>
    <row r="296" spans="1:17" ht="15" customHeight="1">
      <c r="A296" s="229"/>
      <c r="B296" s="229"/>
      <c r="C296" s="229"/>
      <c r="D296" s="229"/>
      <c r="E296" s="229"/>
      <c r="F296" s="229"/>
      <c r="G296" s="229"/>
      <c r="H296" s="229"/>
      <c r="I296" s="229"/>
      <c r="J296" s="229"/>
      <c r="K296" s="229"/>
      <c r="L296" s="229"/>
      <c r="M296" s="229"/>
      <c r="N296" s="229"/>
      <c r="O296" s="229"/>
      <c r="P296" s="229"/>
      <c r="Q296" s="229"/>
    </row>
    <row r="297" spans="1:17" ht="15" customHeight="1">
      <c r="A297" s="229"/>
      <c r="B297" s="229"/>
      <c r="C297" s="229"/>
      <c r="D297" s="229"/>
      <c r="E297" s="229"/>
      <c r="F297" s="229"/>
      <c r="G297" s="229"/>
      <c r="H297" s="229"/>
      <c r="I297" s="229"/>
      <c r="J297" s="229"/>
      <c r="K297" s="229"/>
      <c r="L297" s="229"/>
      <c r="M297" s="229"/>
      <c r="N297" s="229"/>
      <c r="O297" s="229"/>
      <c r="P297" s="229"/>
      <c r="Q297" s="229"/>
    </row>
    <row r="298" spans="1:17" ht="15" customHeight="1">
      <c r="A298" s="229"/>
      <c r="B298" s="229"/>
      <c r="C298" s="229"/>
      <c r="D298" s="229"/>
      <c r="E298" s="229"/>
      <c r="F298" s="229"/>
      <c r="G298" s="229"/>
      <c r="H298" s="229"/>
      <c r="I298" s="229"/>
      <c r="J298" s="229"/>
      <c r="K298" s="229"/>
      <c r="L298" s="229"/>
      <c r="M298" s="229"/>
      <c r="N298" s="229"/>
      <c r="O298" s="229"/>
      <c r="P298" s="229"/>
      <c r="Q298" s="229"/>
    </row>
    <row r="299" spans="1:17" ht="15" customHeight="1">
      <c r="A299" s="229"/>
      <c r="B299" s="229"/>
      <c r="C299" s="229"/>
      <c r="D299" s="229"/>
      <c r="E299" s="229"/>
      <c r="F299" s="229"/>
      <c r="G299" s="229"/>
      <c r="H299" s="229"/>
      <c r="I299" s="229"/>
      <c r="J299" s="229"/>
      <c r="K299" s="229"/>
      <c r="L299" s="229"/>
      <c r="M299" s="229"/>
      <c r="N299" s="229"/>
      <c r="O299" s="229"/>
      <c r="P299" s="229"/>
      <c r="Q299" s="229"/>
    </row>
    <row r="300" spans="1:17" ht="15" customHeight="1">
      <c r="A300" s="229"/>
      <c r="B300" s="229"/>
      <c r="C300" s="229"/>
      <c r="D300" s="229"/>
      <c r="E300" s="229"/>
      <c r="F300" s="229"/>
      <c r="G300" s="229"/>
      <c r="H300" s="229"/>
      <c r="I300" s="229"/>
      <c r="J300" s="229"/>
      <c r="K300" s="229"/>
      <c r="L300" s="229"/>
      <c r="M300" s="229"/>
      <c r="N300" s="229"/>
      <c r="O300" s="229"/>
      <c r="P300" s="229"/>
      <c r="Q300" s="229"/>
    </row>
    <row r="301" spans="1:17" ht="15" customHeight="1">
      <c r="A301" s="229"/>
      <c r="B301" s="229"/>
      <c r="C301" s="229"/>
      <c r="D301" s="229"/>
      <c r="E301" s="229"/>
      <c r="F301" s="229"/>
      <c r="G301" s="229"/>
      <c r="H301" s="229"/>
      <c r="I301" s="229"/>
      <c r="J301" s="229"/>
      <c r="K301" s="229"/>
      <c r="L301" s="229"/>
      <c r="M301" s="229"/>
      <c r="N301" s="229"/>
      <c r="O301" s="229"/>
      <c r="P301" s="229"/>
      <c r="Q301" s="229"/>
    </row>
    <row r="302" spans="1:17" ht="15" customHeight="1">
      <c r="A302" s="229"/>
      <c r="B302" s="229"/>
      <c r="C302" s="229"/>
      <c r="D302" s="229"/>
      <c r="E302" s="229"/>
      <c r="F302" s="229"/>
      <c r="G302" s="229"/>
      <c r="H302" s="229"/>
      <c r="I302" s="229"/>
      <c r="J302" s="229"/>
      <c r="K302" s="229"/>
      <c r="L302" s="229"/>
      <c r="M302" s="229"/>
      <c r="N302" s="229"/>
      <c r="O302" s="229"/>
      <c r="P302" s="229"/>
      <c r="Q302" s="229"/>
    </row>
    <row r="303" spans="1:17" ht="15" customHeight="1">
      <c r="A303" s="229"/>
      <c r="B303" s="229"/>
      <c r="C303" s="229"/>
      <c r="D303" s="229"/>
      <c r="E303" s="229"/>
      <c r="F303" s="229"/>
      <c r="G303" s="229"/>
      <c r="H303" s="229"/>
      <c r="I303" s="229"/>
      <c r="J303" s="229"/>
      <c r="K303" s="229"/>
      <c r="L303" s="229"/>
      <c r="M303" s="229"/>
      <c r="N303" s="229"/>
      <c r="O303" s="229"/>
      <c r="P303" s="229"/>
      <c r="Q303" s="229"/>
    </row>
    <row r="304" spans="1:17" ht="15" customHeight="1">
      <c r="A304" s="229"/>
      <c r="B304" s="229"/>
      <c r="C304" s="229"/>
      <c r="D304" s="229"/>
      <c r="E304" s="229"/>
      <c r="F304" s="229"/>
      <c r="G304" s="229"/>
      <c r="H304" s="229"/>
      <c r="I304" s="229"/>
      <c r="J304" s="229"/>
      <c r="K304" s="229"/>
      <c r="L304" s="229"/>
      <c r="M304" s="229"/>
      <c r="N304" s="229"/>
      <c r="O304" s="229"/>
      <c r="P304" s="229"/>
      <c r="Q304" s="229"/>
    </row>
    <row r="305" spans="1:17" ht="15" customHeight="1">
      <c r="A305" s="229"/>
      <c r="B305" s="229"/>
      <c r="C305" s="229"/>
      <c r="D305" s="229"/>
      <c r="E305" s="229"/>
      <c r="F305" s="229"/>
      <c r="G305" s="229"/>
      <c r="H305" s="229"/>
      <c r="I305" s="229"/>
      <c r="J305" s="229"/>
      <c r="K305" s="229"/>
      <c r="L305" s="229"/>
      <c r="M305" s="229"/>
      <c r="N305" s="229"/>
      <c r="O305" s="229"/>
      <c r="P305" s="229"/>
      <c r="Q305" s="229"/>
    </row>
    <row r="306" spans="1:17" ht="15" customHeight="1">
      <c r="A306" s="229"/>
      <c r="B306" s="229"/>
      <c r="C306" s="229"/>
      <c r="D306" s="229"/>
      <c r="E306" s="229"/>
      <c r="F306" s="229"/>
      <c r="G306" s="229"/>
      <c r="H306" s="229"/>
      <c r="I306" s="229"/>
      <c r="J306" s="229"/>
      <c r="K306" s="229"/>
      <c r="L306" s="229"/>
      <c r="M306" s="229"/>
      <c r="N306" s="229"/>
      <c r="O306" s="229"/>
      <c r="P306" s="229"/>
      <c r="Q306" s="229"/>
    </row>
    <row r="307" spans="1:17" ht="15" customHeight="1">
      <c r="A307" s="229"/>
      <c r="B307" s="229"/>
      <c r="C307" s="229"/>
      <c r="D307" s="229"/>
      <c r="E307" s="229"/>
      <c r="F307" s="229"/>
      <c r="G307" s="229"/>
      <c r="H307" s="229"/>
      <c r="I307" s="229"/>
      <c r="J307" s="229"/>
      <c r="K307" s="229"/>
      <c r="L307" s="229"/>
      <c r="M307" s="229"/>
      <c r="N307" s="229"/>
      <c r="O307" s="229"/>
      <c r="P307" s="229"/>
      <c r="Q307" s="229"/>
    </row>
    <row r="308" spans="1:17" ht="15" customHeight="1">
      <c r="A308" s="229"/>
      <c r="B308" s="229"/>
      <c r="C308" s="229"/>
      <c r="D308" s="229"/>
      <c r="E308" s="229"/>
      <c r="F308" s="229"/>
      <c r="G308" s="229"/>
      <c r="H308" s="229"/>
      <c r="I308" s="229"/>
      <c r="J308" s="229"/>
      <c r="K308" s="229"/>
      <c r="L308" s="229"/>
      <c r="M308" s="229"/>
      <c r="N308" s="229"/>
      <c r="O308" s="229"/>
      <c r="P308" s="229"/>
      <c r="Q308" s="229"/>
    </row>
    <row r="309" spans="1:17" ht="15" customHeight="1">
      <c r="A309" s="229"/>
      <c r="B309" s="229"/>
      <c r="C309" s="229"/>
      <c r="D309" s="229"/>
      <c r="E309" s="229"/>
      <c r="F309" s="229"/>
      <c r="G309" s="229"/>
      <c r="H309" s="229"/>
      <c r="I309" s="229"/>
      <c r="J309" s="229"/>
      <c r="K309" s="229"/>
      <c r="L309" s="229"/>
      <c r="M309" s="229"/>
      <c r="N309" s="229"/>
      <c r="O309" s="229"/>
      <c r="P309" s="229"/>
      <c r="Q309" s="229"/>
    </row>
    <row r="310" spans="1:17" ht="15" customHeight="1">
      <c r="A310" s="229"/>
      <c r="B310" s="229"/>
      <c r="C310" s="229"/>
      <c r="D310" s="229"/>
      <c r="E310" s="229"/>
      <c r="F310" s="229"/>
      <c r="G310" s="229"/>
      <c r="H310" s="229"/>
      <c r="I310" s="229"/>
      <c r="J310" s="229"/>
      <c r="K310" s="229"/>
      <c r="L310" s="229"/>
      <c r="M310" s="229"/>
      <c r="N310" s="229"/>
      <c r="O310" s="229"/>
      <c r="P310" s="229"/>
      <c r="Q310" s="229"/>
    </row>
    <row r="311" spans="1:17" ht="15" customHeight="1">
      <c r="A311" s="229"/>
      <c r="B311" s="229"/>
      <c r="C311" s="229"/>
      <c r="D311" s="229"/>
      <c r="E311" s="229"/>
      <c r="F311" s="229"/>
      <c r="G311" s="229"/>
      <c r="H311" s="229"/>
      <c r="I311" s="229"/>
      <c r="J311" s="229"/>
      <c r="K311" s="229"/>
      <c r="L311" s="229"/>
      <c r="M311" s="229"/>
      <c r="N311" s="229"/>
      <c r="O311" s="229"/>
      <c r="P311" s="229"/>
      <c r="Q311" s="229"/>
    </row>
    <row r="312" spans="1:17" ht="15" customHeight="1">
      <c r="A312" s="229"/>
      <c r="B312" s="229"/>
      <c r="C312" s="229"/>
      <c r="D312" s="229"/>
      <c r="E312" s="229"/>
      <c r="F312" s="229"/>
      <c r="G312" s="229"/>
      <c r="H312" s="229"/>
      <c r="I312" s="229"/>
      <c r="J312" s="229"/>
      <c r="K312" s="229"/>
      <c r="L312" s="229"/>
      <c r="M312" s="229"/>
      <c r="N312" s="229"/>
      <c r="O312" s="229"/>
      <c r="P312" s="229"/>
      <c r="Q312" s="229"/>
    </row>
    <row r="313" spans="1:17" ht="15" customHeight="1">
      <c r="A313" s="229"/>
      <c r="B313" s="229"/>
      <c r="C313" s="229"/>
      <c r="D313" s="229"/>
      <c r="E313" s="229"/>
      <c r="F313" s="229"/>
      <c r="G313" s="229"/>
      <c r="H313" s="229"/>
      <c r="I313" s="229"/>
      <c r="J313" s="229"/>
      <c r="K313" s="229"/>
      <c r="L313" s="229"/>
      <c r="M313" s="229"/>
      <c r="N313" s="229"/>
      <c r="O313" s="229"/>
      <c r="P313" s="229"/>
      <c r="Q313" s="229"/>
    </row>
    <row r="314" spans="1:17" ht="15" customHeight="1">
      <c r="A314" s="229"/>
      <c r="B314" s="229"/>
      <c r="C314" s="229"/>
      <c r="D314" s="229"/>
      <c r="E314" s="229"/>
      <c r="F314" s="229"/>
      <c r="G314" s="229"/>
      <c r="H314" s="229"/>
      <c r="I314" s="229"/>
      <c r="J314" s="229"/>
      <c r="K314" s="229"/>
      <c r="L314" s="229"/>
      <c r="M314" s="229"/>
      <c r="N314" s="229"/>
      <c r="O314" s="229"/>
      <c r="P314" s="229"/>
      <c r="Q314" s="229"/>
    </row>
    <row r="315" spans="1:17" ht="15" customHeight="1">
      <c r="A315" s="229"/>
      <c r="B315" s="229"/>
      <c r="C315" s="229"/>
      <c r="D315" s="229"/>
      <c r="E315" s="229"/>
      <c r="F315" s="229"/>
      <c r="G315" s="229"/>
      <c r="H315" s="229"/>
      <c r="I315" s="229"/>
      <c r="J315" s="229"/>
      <c r="K315" s="229"/>
      <c r="L315" s="229"/>
      <c r="M315" s="229"/>
      <c r="N315" s="229"/>
      <c r="O315" s="229"/>
      <c r="P315" s="229"/>
      <c r="Q315" s="229"/>
    </row>
    <row r="316" spans="1:17" ht="15" customHeight="1">
      <c r="A316" s="229"/>
      <c r="B316" s="229"/>
      <c r="C316" s="229"/>
      <c r="D316" s="229"/>
      <c r="E316" s="229"/>
      <c r="F316" s="229"/>
      <c r="G316" s="229"/>
      <c r="H316" s="229"/>
      <c r="I316" s="229"/>
      <c r="J316" s="229"/>
      <c r="K316" s="229"/>
      <c r="L316" s="229"/>
      <c r="M316" s="229"/>
      <c r="N316" s="229"/>
      <c r="O316" s="229"/>
      <c r="P316" s="229"/>
      <c r="Q316" s="229"/>
    </row>
    <row r="317" spans="1:17" ht="15" customHeight="1">
      <c r="A317" s="229"/>
      <c r="B317" s="229"/>
      <c r="C317" s="229"/>
      <c r="D317" s="229"/>
      <c r="E317" s="229"/>
      <c r="F317" s="229"/>
      <c r="G317" s="229"/>
      <c r="H317" s="229"/>
      <c r="I317" s="229"/>
      <c r="J317" s="229"/>
      <c r="K317" s="229"/>
      <c r="L317" s="229"/>
      <c r="M317" s="229"/>
      <c r="N317" s="229"/>
      <c r="O317" s="229"/>
      <c r="P317" s="229"/>
      <c r="Q317" s="229"/>
    </row>
    <row r="318" spans="1:17" ht="15" customHeight="1">
      <c r="A318" s="229"/>
      <c r="B318" s="229"/>
      <c r="C318" s="229"/>
      <c r="D318" s="229"/>
      <c r="E318" s="229"/>
      <c r="F318" s="229"/>
      <c r="G318" s="229"/>
      <c r="H318" s="229"/>
      <c r="I318" s="229"/>
      <c r="J318" s="229"/>
      <c r="K318" s="229"/>
      <c r="L318" s="229"/>
      <c r="M318" s="229"/>
      <c r="N318" s="229"/>
      <c r="O318" s="229"/>
      <c r="P318" s="229"/>
      <c r="Q318" s="229"/>
    </row>
    <row r="319" spans="1:17" ht="15" customHeight="1">
      <c r="A319" s="229"/>
      <c r="B319" s="229"/>
      <c r="C319" s="229"/>
      <c r="D319" s="229"/>
      <c r="E319" s="229"/>
      <c r="F319" s="229"/>
      <c r="G319" s="229"/>
      <c r="H319" s="229"/>
      <c r="I319" s="229"/>
      <c r="J319" s="229"/>
      <c r="K319" s="229"/>
      <c r="L319" s="229"/>
      <c r="M319" s="229"/>
      <c r="N319" s="229"/>
      <c r="O319" s="229"/>
      <c r="P319" s="229"/>
      <c r="Q319" s="229"/>
    </row>
    <row r="320" spans="1:17" ht="15" customHeight="1">
      <c r="A320" s="229"/>
      <c r="B320" s="229"/>
      <c r="C320" s="229"/>
      <c r="D320" s="229"/>
      <c r="E320" s="229"/>
      <c r="F320" s="229"/>
      <c r="G320" s="229"/>
      <c r="H320" s="229"/>
      <c r="I320" s="229"/>
      <c r="J320" s="229"/>
      <c r="K320" s="229"/>
      <c r="L320" s="229"/>
      <c r="M320" s="229"/>
      <c r="N320" s="229"/>
      <c r="O320" s="229"/>
      <c r="P320" s="229"/>
      <c r="Q320" s="229"/>
    </row>
    <row r="321" spans="1:17" ht="15" customHeight="1">
      <c r="A321" s="229"/>
      <c r="B321" s="229"/>
      <c r="C321" s="229"/>
      <c r="D321" s="229"/>
      <c r="E321" s="229"/>
      <c r="F321" s="229"/>
      <c r="G321" s="229"/>
      <c r="H321" s="229"/>
      <c r="I321" s="229"/>
      <c r="J321" s="229"/>
      <c r="K321" s="229"/>
      <c r="L321" s="229"/>
      <c r="M321" s="229"/>
      <c r="N321" s="229"/>
      <c r="O321" s="229"/>
      <c r="P321" s="229"/>
      <c r="Q321" s="229"/>
    </row>
    <row r="322" spans="1:17" ht="15" customHeight="1">
      <c r="A322" s="229"/>
      <c r="B322" s="229"/>
      <c r="C322" s="229"/>
      <c r="D322" s="229"/>
      <c r="E322" s="229"/>
      <c r="F322" s="229"/>
      <c r="G322" s="229"/>
      <c r="H322" s="229"/>
      <c r="I322" s="229"/>
      <c r="J322" s="229"/>
      <c r="K322" s="229"/>
      <c r="L322" s="229"/>
      <c r="M322" s="229"/>
      <c r="N322" s="229"/>
      <c r="O322" s="229"/>
      <c r="P322" s="229"/>
      <c r="Q322" s="229"/>
    </row>
    <row r="323" spans="1:17" ht="15" customHeight="1">
      <c r="A323" s="229"/>
      <c r="B323" s="229"/>
      <c r="C323" s="229"/>
      <c r="D323" s="229"/>
      <c r="E323" s="229"/>
      <c r="F323" s="229"/>
      <c r="G323" s="229"/>
      <c r="H323" s="229"/>
      <c r="I323" s="229"/>
      <c r="J323" s="229"/>
      <c r="K323" s="229"/>
      <c r="L323" s="229"/>
      <c r="M323" s="229"/>
      <c r="N323" s="229"/>
      <c r="O323" s="229"/>
      <c r="P323" s="229"/>
      <c r="Q323" s="229"/>
    </row>
    <row r="324" spans="1:17" ht="15" customHeight="1">
      <c r="A324" s="229"/>
      <c r="B324" s="229"/>
      <c r="C324" s="229"/>
      <c r="D324" s="229"/>
      <c r="E324" s="229"/>
      <c r="F324" s="229"/>
      <c r="G324" s="229"/>
      <c r="H324" s="229"/>
      <c r="I324" s="229"/>
      <c r="J324" s="229"/>
      <c r="K324" s="229"/>
      <c r="L324" s="229"/>
      <c r="M324" s="229"/>
      <c r="N324" s="229"/>
      <c r="O324" s="229"/>
      <c r="P324" s="229"/>
      <c r="Q324" s="229"/>
    </row>
    <row r="325" spans="1:17" ht="15" customHeight="1">
      <c r="A325" s="229"/>
      <c r="B325" s="229"/>
      <c r="C325" s="229"/>
      <c r="D325" s="229"/>
      <c r="E325" s="229"/>
      <c r="F325" s="229"/>
      <c r="G325" s="229"/>
      <c r="H325" s="229"/>
      <c r="I325" s="229"/>
      <c r="J325" s="229"/>
      <c r="K325" s="229"/>
      <c r="L325" s="229"/>
      <c r="M325" s="229"/>
      <c r="N325" s="229"/>
      <c r="O325" s="229"/>
      <c r="P325" s="229"/>
      <c r="Q325" s="229"/>
    </row>
    <row r="326" spans="1:17" ht="15" customHeight="1">
      <c r="A326" s="229"/>
      <c r="B326" s="229"/>
      <c r="C326" s="229"/>
      <c r="D326" s="229"/>
      <c r="E326" s="229"/>
      <c r="F326" s="229"/>
      <c r="G326" s="229"/>
      <c r="H326" s="229"/>
      <c r="I326" s="229"/>
      <c r="J326" s="229"/>
      <c r="K326" s="229"/>
      <c r="L326" s="229"/>
      <c r="M326" s="229"/>
      <c r="N326" s="229"/>
      <c r="O326" s="229"/>
      <c r="P326" s="229"/>
      <c r="Q326" s="229"/>
    </row>
    <row r="327" spans="1:17" ht="15" customHeight="1">
      <c r="A327" s="229"/>
      <c r="B327" s="229"/>
      <c r="C327" s="229"/>
      <c r="D327" s="229"/>
      <c r="E327" s="229"/>
      <c r="F327" s="229"/>
      <c r="G327" s="229"/>
      <c r="H327" s="229"/>
      <c r="I327" s="229"/>
      <c r="J327" s="229"/>
      <c r="K327" s="229"/>
      <c r="L327" s="229"/>
      <c r="M327" s="229"/>
      <c r="N327" s="229"/>
      <c r="O327" s="229"/>
      <c r="P327" s="229"/>
      <c r="Q327" s="229"/>
    </row>
    <row r="328" spans="1:17" ht="15" customHeight="1">
      <c r="A328" s="229"/>
      <c r="B328" s="229"/>
      <c r="C328" s="229"/>
      <c r="D328" s="229"/>
      <c r="E328" s="229"/>
      <c r="F328" s="229"/>
      <c r="G328" s="229"/>
      <c r="H328" s="229"/>
      <c r="I328" s="229"/>
      <c r="J328" s="229"/>
      <c r="K328" s="229"/>
      <c r="L328" s="229"/>
      <c r="M328" s="229"/>
      <c r="N328" s="229"/>
      <c r="O328" s="229"/>
      <c r="P328" s="229"/>
      <c r="Q328" s="229"/>
    </row>
    <row r="329" spans="1:17" ht="15" customHeight="1">
      <c r="A329" s="229"/>
      <c r="B329" s="229"/>
      <c r="C329" s="229"/>
      <c r="D329" s="229"/>
      <c r="E329" s="229"/>
      <c r="F329" s="229"/>
      <c r="G329" s="229"/>
      <c r="H329" s="229"/>
      <c r="I329" s="229"/>
      <c r="J329" s="229"/>
      <c r="K329" s="229"/>
      <c r="L329" s="229"/>
      <c r="M329" s="229"/>
      <c r="N329" s="229"/>
      <c r="O329" s="229"/>
      <c r="P329" s="229"/>
      <c r="Q329" s="229"/>
    </row>
    <row r="330" spans="1:17" ht="15" customHeight="1">
      <c r="A330" s="229"/>
      <c r="B330" s="229"/>
      <c r="C330" s="229"/>
      <c r="D330" s="229"/>
      <c r="E330" s="229"/>
      <c r="F330" s="229"/>
      <c r="G330" s="229"/>
      <c r="H330" s="229"/>
      <c r="I330" s="229"/>
      <c r="J330" s="229"/>
      <c r="K330" s="229"/>
      <c r="L330" s="229"/>
      <c r="M330" s="229"/>
      <c r="N330" s="229"/>
      <c r="O330" s="229"/>
      <c r="P330" s="229"/>
      <c r="Q330" s="229"/>
    </row>
    <row r="331" spans="1:17" ht="15" customHeight="1">
      <c r="A331" s="229"/>
      <c r="B331" s="229"/>
      <c r="C331" s="229"/>
      <c r="D331" s="229"/>
      <c r="E331" s="229"/>
      <c r="F331" s="229"/>
      <c r="G331" s="229"/>
      <c r="H331" s="229"/>
      <c r="I331" s="229"/>
      <c r="J331" s="229"/>
      <c r="K331" s="229"/>
      <c r="L331" s="229"/>
      <c r="M331" s="229"/>
      <c r="N331" s="229"/>
      <c r="O331" s="229"/>
      <c r="P331" s="229"/>
      <c r="Q331" s="229"/>
    </row>
    <row r="332" spans="1:17" ht="15" customHeight="1">
      <c r="A332" s="229"/>
      <c r="B332" s="229"/>
      <c r="C332" s="229"/>
      <c r="D332" s="229"/>
      <c r="E332" s="229"/>
      <c r="F332" s="229"/>
      <c r="G332" s="229"/>
      <c r="H332" s="229"/>
      <c r="I332" s="229"/>
      <c r="J332" s="229"/>
      <c r="K332" s="229"/>
      <c r="L332" s="229"/>
      <c r="M332" s="229"/>
      <c r="N332" s="229"/>
      <c r="O332" s="229"/>
      <c r="P332" s="229"/>
      <c r="Q332" s="229"/>
    </row>
    <row r="333" spans="1:17" ht="15" customHeight="1">
      <c r="A333" s="229"/>
      <c r="B333" s="229"/>
      <c r="C333" s="229"/>
      <c r="D333" s="229"/>
      <c r="E333" s="229"/>
      <c r="F333" s="229"/>
      <c r="G333" s="229"/>
      <c r="H333" s="229"/>
      <c r="I333" s="229"/>
      <c r="J333" s="229"/>
      <c r="K333" s="229"/>
      <c r="L333" s="229"/>
      <c r="M333" s="229"/>
      <c r="N333" s="229"/>
      <c r="O333" s="229"/>
      <c r="P333" s="229"/>
      <c r="Q333" s="229"/>
    </row>
    <row r="334" spans="1:17" ht="15" customHeight="1">
      <c r="A334" s="229"/>
      <c r="B334" s="229"/>
      <c r="C334" s="229"/>
      <c r="D334" s="229"/>
      <c r="E334" s="229"/>
      <c r="F334" s="229"/>
      <c r="G334" s="229"/>
      <c r="H334" s="229"/>
      <c r="I334" s="229"/>
      <c r="J334" s="229"/>
      <c r="K334" s="229"/>
      <c r="L334" s="229"/>
      <c r="M334" s="229"/>
      <c r="N334" s="229"/>
      <c r="O334" s="229"/>
      <c r="P334" s="229"/>
      <c r="Q334" s="229"/>
    </row>
    <row r="335" spans="1:17" ht="15" customHeight="1">
      <c r="A335" s="229"/>
      <c r="B335" s="229"/>
      <c r="C335" s="229"/>
      <c r="D335" s="229"/>
      <c r="E335" s="229"/>
      <c r="F335" s="229"/>
      <c r="G335" s="229"/>
      <c r="H335" s="229"/>
      <c r="I335" s="229"/>
      <c r="J335" s="229"/>
      <c r="K335" s="229"/>
      <c r="L335" s="229"/>
      <c r="M335" s="229"/>
      <c r="N335" s="229"/>
      <c r="O335" s="229"/>
      <c r="P335" s="229"/>
      <c r="Q335" s="229"/>
    </row>
    <row r="336" spans="1:17" ht="15" customHeight="1">
      <c r="A336" s="229"/>
      <c r="B336" s="229"/>
      <c r="C336" s="229"/>
      <c r="D336" s="229"/>
      <c r="E336" s="229"/>
      <c r="F336" s="229"/>
      <c r="G336" s="229"/>
      <c r="H336" s="229"/>
      <c r="I336" s="229"/>
      <c r="J336" s="229"/>
      <c r="K336" s="229"/>
      <c r="L336" s="229"/>
      <c r="M336" s="229"/>
      <c r="N336" s="229"/>
      <c r="O336" s="229"/>
      <c r="P336" s="229"/>
      <c r="Q336" s="229"/>
    </row>
    <row r="337" spans="1:17" ht="15" customHeight="1">
      <c r="A337" s="229"/>
      <c r="B337" s="229"/>
      <c r="C337" s="229"/>
      <c r="D337" s="229"/>
      <c r="E337" s="229"/>
      <c r="F337" s="229"/>
      <c r="G337" s="229"/>
      <c r="H337" s="229"/>
      <c r="I337" s="229"/>
      <c r="J337" s="229"/>
      <c r="K337" s="229"/>
      <c r="L337" s="229"/>
      <c r="M337" s="229"/>
      <c r="N337" s="229"/>
      <c r="O337" s="229"/>
      <c r="P337" s="229"/>
      <c r="Q337" s="229"/>
    </row>
    <row r="338" spans="1:17" ht="15" customHeight="1">
      <c r="A338" s="229"/>
      <c r="B338" s="229"/>
      <c r="C338" s="229"/>
      <c r="D338" s="229"/>
      <c r="E338" s="229"/>
      <c r="F338" s="229"/>
      <c r="G338" s="229"/>
      <c r="H338" s="229"/>
      <c r="I338" s="229"/>
      <c r="J338" s="229"/>
      <c r="K338" s="229"/>
      <c r="L338" s="229"/>
      <c r="M338" s="229"/>
      <c r="N338" s="229"/>
      <c r="O338" s="229"/>
      <c r="P338" s="229"/>
      <c r="Q338" s="229"/>
    </row>
    <row r="339" spans="1:17" ht="15" customHeight="1">
      <c r="A339" s="229"/>
      <c r="B339" s="229"/>
      <c r="C339" s="229"/>
      <c r="D339" s="229"/>
      <c r="E339" s="229"/>
      <c r="F339" s="229"/>
      <c r="G339" s="229"/>
      <c r="H339" s="229"/>
      <c r="I339" s="229"/>
      <c r="J339" s="229"/>
      <c r="K339" s="229"/>
      <c r="L339" s="229"/>
      <c r="M339" s="229"/>
      <c r="N339" s="229"/>
      <c r="O339" s="229"/>
      <c r="P339" s="229"/>
      <c r="Q339" s="229"/>
    </row>
    <row r="340" spans="1:17" ht="15" customHeight="1">
      <c r="A340" s="229"/>
      <c r="B340" s="229"/>
      <c r="C340" s="229"/>
      <c r="D340" s="229"/>
      <c r="E340" s="229"/>
      <c r="F340" s="229"/>
      <c r="G340" s="229"/>
      <c r="H340" s="229"/>
      <c r="I340" s="229"/>
      <c r="J340" s="229"/>
      <c r="K340" s="229"/>
      <c r="L340" s="229"/>
      <c r="M340" s="229"/>
      <c r="N340" s="229"/>
      <c r="O340" s="229"/>
      <c r="P340" s="229"/>
      <c r="Q340" s="229"/>
    </row>
    <row r="341" spans="1:17" ht="15" customHeight="1">
      <c r="A341" s="229"/>
      <c r="B341" s="229"/>
      <c r="C341" s="229"/>
      <c r="D341" s="229"/>
      <c r="E341" s="229"/>
      <c r="F341" s="229"/>
      <c r="G341" s="229"/>
      <c r="H341" s="229"/>
      <c r="I341" s="229"/>
      <c r="J341" s="229"/>
      <c r="K341" s="229"/>
      <c r="L341" s="229"/>
      <c r="M341" s="229"/>
      <c r="N341" s="229"/>
      <c r="O341" s="229"/>
      <c r="P341" s="229"/>
      <c r="Q341" s="229"/>
    </row>
    <row r="342" spans="1:17" ht="15" customHeight="1">
      <c r="A342" s="229"/>
      <c r="B342" s="229"/>
      <c r="C342" s="229"/>
      <c r="D342" s="229"/>
      <c r="E342" s="229"/>
      <c r="F342" s="229"/>
      <c r="G342" s="229"/>
      <c r="H342" s="229"/>
      <c r="I342" s="229"/>
      <c r="J342" s="229"/>
      <c r="K342" s="229"/>
      <c r="L342" s="229"/>
      <c r="M342" s="229"/>
      <c r="N342" s="229"/>
      <c r="O342" s="229"/>
      <c r="P342" s="229"/>
      <c r="Q342" s="229"/>
    </row>
    <row r="343" spans="1:17" ht="15" customHeight="1">
      <c r="A343" s="229"/>
      <c r="B343" s="229"/>
      <c r="C343" s="229"/>
      <c r="D343" s="229"/>
      <c r="E343" s="229"/>
      <c r="F343" s="229"/>
      <c r="G343" s="229"/>
      <c r="H343" s="229"/>
      <c r="I343" s="229"/>
      <c r="J343" s="229"/>
      <c r="K343" s="229"/>
      <c r="L343" s="229"/>
      <c r="M343" s="229"/>
      <c r="N343" s="229"/>
      <c r="O343" s="229"/>
      <c r="P343" s="229"/>
      <c r="Q343" s="229"/>
    </row>
    <row r="344" spans="1:17" ht="15" customHeight="1">
      <c r="A344" s="229"/>
      <c r="B344" s="229"/>
      <c r="C344" s="229"/>
      <c r="D344" s="229"/>
      <c r="E344" s="229"/>
      <c r="F344" s="229"/>
      <c r="G344" s="229"/>
      <c r="H344" s="229"/>
      <c r="I344" s="229"/>
      <c r="J344" s="229"/>
      <c r="K344" s="229"/>
      <c r="L344" s="229"/>
      <c r="M344" s="229"/>
      <c r="N344" s="229"/>
      <c r="O344" s="229"/>
      <c r="P344" s="229"/>
      <c r="Q344" s="229"/>
    </row>
    <row r="345" spans="1:17" ht="15" customHeight="1">
      <c r="A345" s="229"/>
      <c r="B345" s="229"/>
      <c r="C345" s="229"/>
      <c r="D345" s="229"/>
      <c r="E345" s="229"/>
      <c r="F345" s="229"/>
      <c r="G345" s="229"/>
      <c r="H345" s="229"/>
      <c r="I345" s="229"/>
      <c r="J345" s="229"/>
      <c r="K345" s="229"/>
      <c r="L345" s="229"/>
      <c r="M345" s="229"/>
      <c r="N345" s="229"/>
      <c r="O345" s="229"/>
      <c r="P345" s="229"/>
      <c r="Q345" s="229"/>
    </row>
    <row r="346" spans="1:17" ht="15" customHeight="1">
      <c r="A346" s="229"/>
      <c r="B346" s="229"/>
      <c r="C346" s="229"/>
      <c r="D346" s="229"/>
      <c r="E346" s="229"/>
      <c r="F346" s="229"/>
      <c r="G346" s="229"/>
      <c r="H346" s="229"/>
      <c r="I346" s="229"/>
      <c r="J346" s="229"/>
      <c r="K346" s="229"/>
      <c r="L346" s="229"/>
      <c r="M346" s="229"/>
      <c r="N346" s="229"/>
      <c r="O346" s="229"/>
      <c r="P346" s="229"/>
      <c r="Q346" s="229"/>
    </row>
    <row r="347" spans="1:17" ht="15" customHeight="1">
      <c r="A347" s="229"/>
      <c r="B347" s="229"/>
      <c r="C347" s="229"/>
      <c r="D347" s="229"/>
      <c r="E347" s="229"/>
      <c r="F347" s="229"/>
      <c r="G347" s="229"/>
      <c r="H347" s="229"/>
      <c r="I347" s="229"/>
      <c r="J347" s="229"/>
      <c r="K347" s="229"/>
      <c r="L347" s="229"/>
      <c r="M347" s="229"/>
      <c r="N347" s="229"/>
      <c r="O347" s="229"/>
      <c r="P347" s="229"/>
      <c r="Q347" s="229"/>
    </row>
    <row r="348" spans="1:17" ht="15" customHeight="1">
      <c r="A348" s="229"/>
      <c r="B348" s="229"/>
      <c r="C348" s="229"/>
      <c r="D348" s="229"/>
      <c r="E348" s="229"/>
      <c r="F348" s="229"/>
      <c r="G348" s="229"/>
      <c r="H348" s="229"/>
      <c r="I348" s="229"/>
      <c r="J348" s="229"/>
      <c r="K348" s="229"/>
      <c r="L348" s="229"/>
      <c r="M348" s="229"/>
      <c r="N348" s="229"/>
      <c r="O348" s="229"/>
      <c r="P348" s="229"/>
      <c r="Q348" s="229"/>
    </row>
    <row r="349" spans="1:17" ht="15" customHeight="1">
      <c r="A349" s="229"/>
      <c r="B349" s="229"/>
      <c r="C349" s="229"/>
      <c r="D349" s="229"/>
      <c r="E349" s="229"/>
      <c r="F349" s="229"/>
      <c r="G349" s="229"/>
      <c r="H349" s="229"/>
      <c r="I349" s="229"/>
      <c r="J349" s="229"/>
      <c r="K349" s="229"/>
      <c r="L349" s="229"/>
      <c r="M349" s="229"/>
      <c r="N349" s="229"/>
      <c r="O349" s="229"/>
      <c r="P349" s="229"/>
      <c r="Q349" s="229"/>
    </row>
    <row r="350" spans="1:17" ht="15" customHeight="1">
      <c r="A350" s="229"/>
      <c r="B350" s="229"/>
      <c r="C350" s="229"/>
      <c r="D350" s="229"/>
      <c r="E350" s="229"/>
      <c r="F350" s="229"/>
      <c r="G350" s="229"/>
      <c r="H350" s="229"/>
      <c r="I350" s="229"/>
      <c r="J350" s="229"/>
      <c r="K350" s="229"/>
      <c r="L350" s="229"/>
      <c r="M350" s="229"/>
      <c r="N350" s="229"/>
      <c r="O350" s="229"/>
      <c r="P350" s="229"/>
      <c r="Q350" s="229"/>
    </row>
    <row r="351" spans="1:17" ht="15" customHeight="1">
      <c r="A351" s="229"/>
      <c r="B351" s="229"/>
      <c r="C351" s="229"/>
      <c r="D351" s="229"/>
      <c r="E351" s="229"/>
      <c r="F351" s="229"/>
      <c r="G351" s="229"/>
      <c r="H351" s="229"/>
      <c r="I351" s="229"/>
      <c r="J351" s="229"/>
      <c r="K351" s="229"/>
      <c r="L351" s="229"/>
      <c r="M351" s="229"/>
      <c r="N351" s="229"/>
      <c r="O351" s="229"/>
      <c r="P351" s="229"/>
      <c r="Q351" s="229"/>
    </row>
    <row r="352" spans="1:17" ht="15" customHeight="1">
      <c r="A352" s="229"/>
      <c r="B352" s="229"/>
      <c r="C352" s="229"/>
      <c r="D352" s="229"/>
      <c r="E352" s="229"/>
      <c r="F352" s="229"/>
      <c r="G352" s="229"/>
      <c r="H352" s="229"/>
      <c r="I352" s="229"/>
      <c r="J352" s="229"/>
      <c r="K352" s="229"/>
      <c r="L352" s="229"/>
      <c r="M352" s="229"/>
      <c r="N352" s="229"/>
      <c r="O352" s="229"/>
      <c r="P352" s="229"/>
      <c r="Q352" s="229"/>
    </row>
    <row r="353" spans="1:17" ht="15" customHeight="1">
      <c r="A353" s="229"/>
      <c r="B353" s="229"/>
      <c r="C353" s="229"/>
      <c r="D353" s="229"/>
      <c r="E353" s="229"/>
      <c r="F353" s="229"/>
      <c r="G353" s="229"/>
      <c r="H353" s="229"/>
      <c r="I353" s="229"/>
      <c r="J353" s="229"/>
      <c r="K353" s="229"/>
      <c r="L353" s="229"/>
      <c r="M353" s="229"/>
      <c r="N353" s="229"/>
      <c r="O353" s="229"/>
      <c r="P353" s="229"/>
      <c r="Q353" s="229"/>
    </row>
    <row r="354" spans="1:17" ht="15" customHeight="1">
      <c r="A354" s="229"/>
      <c r="B354" s="229"/>
      <c r="C354" s="229"/>
      <c r="D354" s="229"/>
      <c r="E354" s="229"/>
      <c r="F354" s="229"/>
      <c r="G354" s="229"/>
      <c r="H354" s="229"/>
      <c r="I354" s="229"/>
      <c r="J354" s="229"/>
      <c r="K354" s="229"/>
      <c r="L354" s="229"/>
      <c r="M354" s="229"/>
      <c r="N354" s="229"/>
      <c r="O354" s="229"/>
      <c r="P354" s="229"/>
      <c r="Q354" s="229"/>
    </row>
    <row r="355" spans="1:17" ht="15" customHeight="1">
      <c r="A355" s="229"/>
      <c r="B355" s="229"/>
      <c r="C355" s="229"/>
      <c r="D355" s="229"/>
      <c r="E355" s="229"/>
      <c r="F355" s="229"/>
      <c r="G355" s="229"/>
      <c r="H355" s="229"/>
      <c r="I355" s="229"/>
      <c r="J355" s="229"/>
      <c r="K355" s="229"/>
      <c r="L355" s="229"/>
      <c r="M355" s="229"/>
      <c r="N355" s="229"/>
      <c r="O355" s="229"/>
      <c r="P355" s="229"/>
      <c r="Q355" s="229"/>
    </row>
    <row r="356" spans="1:17" ht="15" customHeight="1">
      <c r="A356" s="229"/>
      <c r="B356" s="229"/>
      <c r="C356" s="229"/>
      <c r="D356" s="229"/>
      <c r="E356" s="229"/>
      <c r="F356" s="229"/>
      <c r="G356" s="229"/>
      <c r="H356" s="229"/>
      <c r="I356" s="229"/>
      <c r="J356" s="229"/>
      <c r="K356" s="229"/>
      <c r="L356" s="229"/>
      <c r="M356" s="229"/>
      <c r="N356" s="229"/>
      <c r="O356" s="229"/>
      <c r="P356" s="229"/>
      <c r="Q356" s="229"/>
    </row>
    <row r="357" spans="1:17" ht="15" customHeight="1">
      <c r="A357" s="229"/>
      <c r="B357" s="229"/>
      <c r="C357" s="229"/>
      <c r="D357" s="229"/>
      <c r="E357" s="229"/>
      <c r="F357" s="229"/>
      <c r="G357" s="229"/>
      <c r="H357" s="229"/>
      <c r="I357" s="229"/>
      <c r="J357" s="229"/>
      <c r="K357" s="229"/>
      <c r="L357" s="229"/>
      <c r="M357" s="229"/>
      <c r="N357" s="229"/>
      <c r="O357" s="229"/>
      <c r="P357" s="229"/>
      <c r="Q357" s="229"/>
    </row>
    <row r="358" spans="1:17" ht="15" customHeight="1">
      <c r="A358" s="229"/>
      <c r="B358" s="229"/>
      <c r="C358" s="229"/>
      <c r="D358" s="229"/>
      <c r="E358" s="229"/>
      <c r="F358" s="229"/>
      <c r="G358" s="229"/>
      <c r="H358" s="229"/>
      <c r="I358" s="229"/>
      <c r="J358" s="229"/>
      <c r="K358" s="229"/>
      <c r="L358" s="229"/>
      <c r="M358" s="229"/>
      <c r="N358" s="229"/>
      <c r="O358" s="229"/>
      <c r="P358" s="229"/>
      <c r="Q358" s="229"/>
    </row>
    <row r="359" spans="1:17" ht="15" customHeight="1">
      <c r="A359" s="229"/>
      <c r="B359" s="229"/>
      <c r="C359" s="229"/>
      <c r="D359" s="229"/>
      <c r="E359" s="229"/>
      <c r="F359" s="229"/>
      <c r="G359" s="229"/>
      <c r="H359" s="229"/>
      <c r="I359" s="229"/>
      <c r="J359" s="229"/>
      <c r="K359" s="229"/>
      <c r="L359" s="229"/>
      <c r="M359" s="229"/>
      <c r="N359" s="229"/>
      <c r="O359" s="229"/>
      <c r="P359" s="229"/>
      <c r="Q359" s="229"/>
    </row>
    <row r="360" spans="1:17" ht="15" customHeight="1">
      <c r="A360" s="229"/>
      <c r="B360" s="229"/>
      <c r="C360" s="229"/>
      <c r="D360" s="229"/>
      <c r="E360" s="229"/>
      <c r="F360" s="229"/>
      <c r="G360" s="229"/>
      <c r="H360" s="229"/>
      <c r="I360" s="229"/>
      <c r="J360" s="229"/>
      <c r="K360" s="229"/>
      <c r="L360" s="229"/>
      <c r="M360" s="229"/>
      <c r="N360" s="229"/>
      <c r="O360" s="229"/>
      <c r="P360" s="229"/>
      <c r="Q360" s="229"/>
    </row>
    <row r="361" spans="1:17" ht="15" customHeight="1">
      <c r="A361" s="229"/>
      <c r="B361" s="229"/>
      <c r="C361" s="229"/>
      <c r="D361" s="229"/>
      <c r="E361" s="229"/>
      <c r="F361" s="229"/>
      <c r="G361" s="229"/>
      <c r="H361" s="229"/>
      <c r="I361" s="229"/>
      <c r="J361" s="229"/>
      <c r="K361" s="229"/>
      <c r="L361" s="229"/>
      <c r="M361" s="229"/>
      <c r="N361" s="229"/>
      <c r="O361" s="229"/>
      <c r="P361" s="229"/>
      <c r="Q361" s="229"/>
    </row>
    <row r="362" spans="1:17" ht="15" customHeight="1">
      <c r="A362" s="229"/>
      <c r="B362" s="229"/>
      <c r="C362" s="229"/>
      <c r="D362" s="229"/>
      <c r="E362" s="229"/>
      <c r="F362" s="229"/>
      <c r="G362" s="229"/>
      <c r="H362" s="229"/>
      <c r="I362" s="229"/>
      <c r="J362" s="229"/>
      <c r="K362" s="229"/>
      <c r="L362" s="229"/>
      <c r="M362" s="229"/>
      <c r="N362" s="229"/>
      <c r="O362" s="229"/>
      <c r="P362" s="229"/>
      <c r="Q362" s="229"/>
    </row>
    <row r="363" spans="1:17" ht="15" customHeight="1">
      <c r="A363" s="229"/>
      <c r="B363" s="229"/>
      <c r="C363" s="229"/>
      <c r="D363" s="229"/>
      <c r="E363" s="229"/>
      <c r="F363" s="229"/>
      <c r="G363" s="229"/>
      <c r="H363" s="229"/>
      <c r="I363" s="229"/>
      <c r="J363" s="229"/>
      <c r="K363" s="229"/>
      <c r="L363" s="229"/>
      <c r="M363" s="229"/>
      <c r="N363" s="229"/>
      <c r="O363" s="229"/>
      <c r="P363" s="229"/>
      <c r="Q363" s="229"/>
    </row>
    <row r="364" spans="1:17" ht="15" customHeight="1">
      <c r="A364" s="229"/>
      <c r="B364" s="229"/>
      <c r="C364" s="229"/>
      <c r="D364" s="229"/>
      <c r="E364" s="229"/>
      <c r="F364" s="229"/>
      <c r="G364" s="229"/>
      <c r="H364" s="229"/>
      <c r="I364" s="229"/>
      <c r="J364" s="229"/>
      <c r="K364" s="229"/>
      <c r="L364" s="229"/>
      <c r="M364" s="229"/>
      <c r="N364" s="229"/>
      <c r="O364" s="229"/>
      <c r="P364" s="229"/>
      <c r="Q364" s="229"/>
    </row>
    <row r="365" spans="1:17" ht="15" customHeight="1">
      <c r="A365" s="229"/>
      <c r="B365" s="229"/>
      <c r="C365" s="229"/>
      <c r="D365" s="229"/>
      <c r="E365" s="229"/>
      <c r="F365" s="229"/>
      <c r="G365" s="229"/>
      <c r="H365" s="229"/>
      <c r="I365" s="229"/>
      <c r="J365" s="229"/>
      <c r="K365" s="229"/>
      <c r="L365" s="229"/>
      <c r="M365" s="229"/>
      <c r="N365" s="229"/>
      <c r="O365" s="229"/>
      <c r="P365" s="229"/>
      <c r="Q365" s="229"/>
    </row>
    <row r="366" spans="1:17" ht="15" customHeight="1">
      <c r="A366" s="229"/>
      <c r="B366" s="229"/>
      <c r="C366" s="229"/>
      <c r="D366" s="229"/>
      <c r="E366" s="229"/>
      <c r="F366" s="229"/>
      <c r="G366" s="229"/>
      <c r="H366" s="229"/>
      <c r="I366" s="229"/>
      <c r="J366" s="229"/>
      <c r="K366" s="229"/>
      <c r="L366" s="229"/>
      <c r="M366" s="229"/>
      <c r="N366" s="229"/>
      <c r="O366" s="229"/>
      <c r="P366" s="229"/>
      <c r="Q366" s="229"/>
    </row>
    <row r="367" spans="1:17" ht="15" customHeight="1">
      <c r="A367" s="229"/>
      <c r="B367" s="229"/>
      <c r="C367" s="229"/>
      <c r="D367" s="229"/>
      <c r="E367" s="229"/>
      <c r="F367" s="229"/>
      <c r="G367" s="229"/>
      <c r="H367" s="229"/>
      <c r="I367" s="229"/>
      <c r="J367" s="229"/>
      <c r="K367" s="229"/>
      <c r="L367" s="229"/>
      <c r="M367" s="229"/>
      <c r="N367" s="229"/>
      <c r="O367" s="229"/>
      <c r="P367" s="229"/>
      <c r="Q367" s="229"/>
    </row>
    <row r="368" spans="1:17" ht="15" customHeight="1">
      <c r="A368" s="229"/>
      <c r="B368" s="229"/>
      <c r="C368" s="229"/>
      <c r="D368" s="229"/>
      <c r="E368" s="229"/>
      <c r="F368" s="229"/>
      <c r="G368" s="229"/>
      <c r="H368" s="229"/>
      <c r="I368" s="229"/>
      <c r="J368" s="229"/>
      <c r="K368" s="229"/>
      <c r="L368" s="229"/>
      <c r="M368" s="229"/>
      <c r="N368" s="229"/>
      <c r="O368" s="229"/>
      <c r="P368" s="229"/>
      <c r="Q368" s="229"/>
    </row>
    <row r="369" spans="1:17" ht="15" customHeight="1">
      <c r="A369" s="229"/>
      <c r="B369" s="229"/>
      <c r="C369" s="229"/>
      <c r="D369" s="229"/>
      <c r="E369" s="229"/>
      <c r="F369" s="229"/>
      <c r="G369" s="229"/>
      <c r="H369" s="229"/>
      <c r="I369" s="229"/>
      <c r="J369" s="229"/>
      <c r="K369" s="229"/>
      <c r="L369" s="229"/>
      <c r="M369" s="229"/>
      <c r="N369" s="229"/>
      <c r="O369" s="229"/>
      <c r="P369" s="229"/>
      <c r="Q369" s="229"/>
    </row>
    <row r="370" spans="1:17" ht="15" customHeight="1">
      <c r="A370" s="229"/>
      <c r="B370" s="229"/>
      <c r="C370" s="229"/>
      <c r="D370" s="229"/>
      <c r="E370" s="229"/>
      <c r="F370" s="229"/>
      <c r="G370" s="229"/>
      <c r="H370" s="229"/>
      <c r="I370" s="229"/>
      <c r="J370" s="229"/>
      <c r="K370" s="229"/>
      <c r="L370" s="229"/>
      <c r="M370" s="229"/>
      <c r="N370" s="229"/>
      <c r="O370" s="229"/>
      <c r="P370" s="229"/>
      <c r="Q370" s="229"/>
    </row>
    <row r="371" spans="1:17" ht="15" customHeight="1">
      <c r="A371" s="229"/>
      <c r="B371" s="229"/>
      <c r="C371" s="229"/>
      <c r="D371" s="229"/>
      <c r="E371" s="229"/>
      <c r="F371" s="229"/>
      <c r="G371" s="229"/>
      <c r="H371" s="229"/>
      <c r="I371" s="229"/>
      <c r="J371" s="229"/>
      <c r="K371" s="229"/>
      <c r="L371" s="229"/>
      <c r="M371" s="229"/>
      <c r="N371" s="229"/>
      <c r="O371" s="229"/>
      <c r="P371" s="229"/>
      <c r="Q371" s="229"/>
    </row>
    <row r="372" spans="1:17" ht="15" customHeight="1">
      <c r="A372" s="229"/>
      <c r="B372" s="229"/>
      <c r="C372" s="229"/>
      <c r="D372" s="229"/>
      <c r="E372" s="229"/>
      <c r="F372" s="229"/>
      <c r="G372" s="229"/>
      <c r="H372" s="229"/>
      <c r="I372" s="229"/>
      <c r="J372" s="229"/>
      <c r="K372" s="229"/>
      <c r="L372" s="229"/>
      <c r="M372" s="229"/>
      <c r="N372" s="229"/>
      <c r="O372" s="229"/>
      <c r="P372" s="229"/>
      <c r="Q372" s="229"/>
    </row>
    <row r="373" spans="1:17" ht="15" customHeight="1">
      <c r="A373" s="229"/>
      <c r="B373" s="229"/>
      <c r="C373" s="229"/>
      <c r="D373" s="229"/>
      <c r="E373" s="229"/>
      <c r="F373" s="229"/>
      <c r="G373" s="229"/>
      <c r="H373" s="229"/>
      <c r="I373" s="229"/>
      <c r="J373" s="229"/>
      <c r="K373" s="229"/>
      <c r="L373" s="229"/>
      <c r="M373" s="229"/>
      <c r="N373" s="229"/>
      <c r="O373" s="229"/>
      <c r="P373" s="229"/>
      <c r="Q373" s="229"/>
    </row>
    <row r="374" spans="1:17" ht="15" customHeight="1">
      <c r="A374" s="229"/>
      <c r="B374" s="229"/>
      <c r="C374" s="229"/>
      <c r="D374" s="229"/>
      <c r="E374" s="229"/>
      <c r="F374" s="229"/>
      <c r="G374" s="229"/>
      <c r="H374" s="229"/>
      <c r="I374" s="229"/>
      <c r="J374" s="229"/>
      <c r="K374" s="229"/>
      <c r="L374" s="229"/>
      <c r="M374" s="229"/>
      <c r="N374" s="229"/>
      <c r="O374" s="229"/>
      <c r="P374" s="229"/>
      <c r="Q374" s="229"/>
    </row>
    <row r="375" spans="1:17" ht="15" customHeight="1">
      <c r="A375" s="229"/>
      <c r="B375" s="229"/>
      <c r="C375" s="229"/>
      <c r="D375" s="229"/>
      <c r="E375" s="229"/>
      <c r="F375" s="229"/>
      <c r="G375" s="229"/>
      <c r="H375" s="229"/>
      <c r="I375" s="229"/>
      <c r="J375" s="229"/>
      <c r="K375" s="229"/>
      <c r="L375" s="229"/>
      <c r="M375" s="229"/>
      <c r="N375" s="229"/>
      <c r="O375" s="229"/>
      <c r="P375" s="229"/>
      <c r="Q375" s="229"/>
    </row>
    <row r="376" spans="1:17" ht="15" customHeight="1">
      <c r="A376" s="229"/>
      <c r="B376" s="229"/>
      <c r="C376" s="229"/>
      <c r="D376" s="229"/>
      <c r="E376" s="229"/>
      <c r="F376" s="229"/>
      <c r="G376" s="229"/>
      <c r="H376" s="229"/>
      <c r="I376" s="229"/>
      <c r="J376" s="229"/>
      <c r="K376" s="229"/>
      <c r="L376" s="229"/>
      <c r="M376" s="229"/>
      <c r="N376" s="229"/>
      <c r="O376" s="229"/>
      <c r="P376" s="229"/>
      <c r="Q376" s="229"/>
    </row>
    <row r="377" spans="1:17" ht="15" customHeight="1">
      <c r="A377" s="229"/>
      <c r="B377" s="229"/>
      <c r="C377" s="229"/>
      <c r="D377" s="229"/>
      <c r="E377" s="229"/>
      <c r="F377" s="229"/>
      <c r="G377" s="229"/>
      <c r="H377" s="229"/>
      <c r="I377" s="229"/>
      <c r="J377" s="229"/>
      <c r="K377" s="229"/>
      <c r="L377" s="229"/>
      <c r="M377" s="229"/>
      <c r="N377" s="229"/>
      <c r="O377" s="229"/>
      <c r="P377" s="229"/>
      <c r="Q377" s="229"/>
    </row>
    <row r="378" spans="1:17" ht="15" customHeight="1">
      <c r="A378" s="229"/>
      <c r="B378" s="229"/>
      <c r="C378" s="229"/>
      <c r="D378" s="229"/>
      <c r="E378" s="229"/>
      <c r="F378" s="229"/>
      <c r="G378" s="229"/>
      <c r="H378" s="229"/>
      <c r="I378" s="229"/>
      <c r="J378" s="229"/>
      <c r="K378" s="229"/>
      <c r="L378" s="229"/>
      <c r="M378" s="229"/>
      <c r="N378" s="229"/>
      <c r="O378" s="229"/>
      <c r="P378" s="229"/>
      <c r="Q378" s="229"/>
    </row>
    <row r="379" spans="1:17" ht="15" customHeight="1">
      <c r="A379" s="229"/>
      <c r="B379" s="229"/>
      <c r="C379" s="229"/>
      <c r="D379" s="229"/>
      <c r="E379" s="229"/>
      <c r="F379" s="229"/>
      <c r="G379" s="229"/>
      <c r="H379" s="229"/>
      <c r="I379" s="229"/>
      <c r="J379" s="229"/>
      <c r="K379" s="229"/>
      <c r="L379" s="229"/>
      <c r="M379" s="229"/>
      <c r="N379" s="229"/>
      <c r="O379" s="229"/>
      <c r="P379" s="229"/>
      <c r="Q379" s="229"/>
    </row>
    <row r="380" spans="1:17" ht="15" customHeight="1">
      <c r="A380" s="229"/>
      <c r="B380" s="229"/>
      <c r="C380" s="229"/>
      <c r="D380" s="229"/>
      <c r="E380" s="229"/>
      <c r="F380" s="229"/>
      <c r="G380" s="229"/>
      <c r="H380" s="229"/>
      <c r="I380" s="229"/>
      <c r="J380" s="229"/>
      <c r="K380" s="229"/>
      <c r="L380" s="229"/>
      <c r="M380" s="229"/>
      <c r="N380" s="229"/>
      <c r="O380" s="229"/>
      <c r="P380" s="229"/>
      <c r="Q380" s="229"/>
    </row>
    <row r="381" spans="1:17" ht="15" customHeight="1">
      <c r="A381" s="229"/>
      <c r="B381" s="229"/>
      <c r="C381" s="229"/>
      <c r="D381" s="229"/>
      <c r="E381" s="229"/>
      <c r="F381" s="229"/>
      <c r="G381" s="229"/>
      <c r="H381" s="229"/>
      <c r="I381" s="229"/>
      <c r="J381" s="229"/>
      <c r="K381" s="229"/>
      <c r="L381" s="229"/>
      <c r="M381" s="229"/>
      <c r="N381" s="229"/>
      <c r="O381" s="229"/>
      <c r="P381" s="229"/>
      <c r="Q381" s="229"/>
    </row>
    <row r="382" spans="1:17" ht="15" customHeight="1">
      <c r="A382" s="229"/>
      <c r="B382" s="229"/>
      <c r="C382" s="229"/>
      <c r="D382" s="229"/>
      <c r="E382" s="229"/>
      <c r="F382" s="229"/>
      <c r="G382" s="229"/>
      <c r="H382" s="229"/>
      <c r="I382" s="229"/>
      <c r="J382" s="229"/>
      <c r="K382" s="229"/>
      <c r="L382" s="229"/>
      <c r="M382" s="229"/>
      <c r="N382" s="229"/>
      <c r="O382" s="229"/>
      <c r="P382" s="229"/>
      <c r="Q382" s="229"/>
    </row>
    <row r="383" spans="1:17" ht="15" customHeight="1">
      <c r="A383" s="229"/>
      <c r="B383" s="229"/>
      <c r="C383" s="229"/>
      <c r="D383" s="229"/>
      <c r="E383" s="229"/>
      <c r="F383" s="229"/>
      <c r="G383" s="229"/>
      <c r="H383" s="229"/>
      <c r="I383" s="229"/>
      <c r="J383" s="229"/>
      <c r="K383" s="229"/>
      <c r="L383" s="229"/>
      <c r="M383" s="229"/>
      <c r="N383" s="229"/>
      <c r="O383" s="229"/>
      <c r="P383" s="229"/>
      <c r="Q383" s="229"/>
    </row>
    <row r="384" spans="1:17" ht="15" customHeight="1">
      <c r="A384" s="229"/>
      <c r="B384" s="229"/>
      <c r="C384" s="229"/>
      <c r="D384" s="229"/>
      <c r="E384" s="229"/>
      <c r="F384" s="229"/>
      <c r="G384" s="229"/>
      <c r="H384" s="229"/>
      <c r="I384" s="229"/>
      <c r="J384" s="229"/>
      <c r="K384" s="229"/>
      <c r="L384" s="229"/>
      <c r="M384" s="229"/>
      <c r="N384" s="229"/>
      <c r="O384" s="229"/>
      <c r="P384" s="229"/>
      <c r="Q384" s="229"/>
    </row>
    <row r="385" spans="1:17" ht="15" customHeight="1">
      <c r="A385" s="229"/>
      <c r="B385" s="229"/>
      <c r="C385" s="229"/>
      <c r="D385" s="229"/>
      <c r="E385" s="229"/>
      <c r="F385" s="229"/>
      <c r="G385" s="229"/>
      <c r="H385" s="229"/>
      <c r="I385" s="229"/>
      <c r="J385" s="229"/>
      <c r="K385" s="229"/>
      <c r="L385" s="229"/>
      <c r="M385" s="229"/>
      <c r="N385" s="229"/>
      <c r="O385" s="229"/>
      <c r="P385" s="229"/>
      <c r="Q385" s="229"/>
    </row>
    <row r="386" spans="1:17" ht="15" customHeight="1">
      <c r="A386" s="229"/>
      <c r="B386" s="229"/>
      <c r="C386" s="229"/>
      <c r="D386" s="229"/>
      <c r="E386" s="229"/>
      <c r="F386" s="229"/>
      <c r="G386" s="229"/>
      <c r="H386" s="229"/>
      <c r="I386" s="229"/>
      <c r="J386" s="229"/>
      <c r="K386" s="229"/>
      <c r="L386" s="229"/>
      <c r="M386" s="229"/>
      <c r="N386" s="229"/>
      <c r="O386" s="229"/>
      <c r="P386" s="229"/>
      <c r="Q386" s="229"/>
    </row>
    <row r="387" spans="1:17" ht="15" customHeight="1">
      <c r="A387" s="229"/>
      <c r="B387" s="229"/>
      <c r="C387" s="229"/>
      <c r="D387" s="229"/>
      <c r="E387" s="229"/>
      <c r="F387" s="229"/>
      <c r="G387" s="229"/>
      <c r="H387" s="229"/>
      <c r="I387" s="229"/>
      <c r="J387" s="229"/>
      <c r="K387" s="229"/>
      <c r="L387" s="229"/>
      <c r="M387" s="229"/>
      <c r="N387" s="229"/>
      <c r="O387" s="229"/>
      <c r="P387" s="229"/>
      <c r="Q387" s="229"/>
    </row>
    <row r="388" spans="1:17" ht="15" customHeight="1">
      <c r="A388" s="229"/>
      <c r="B388" s="229"/>
      <c r="C388" s="229"/>
      <c r="D388" s="229"/>
      <c r="E388" s="229"/>
      <c r="F388" s="229"/>
      <c r="G388" s="229"/>
      <c r="H388" s="229"/>
      <c r="I388" s="229"/>
      <c r="J388" s="229"/>
      <c r="K388" s="229"/>
      <c r="L388" s="229"/>
      <c r="M388" s="229"/>
      <c r="N388" s="229"/>
      <c r="O388" s="229"/>
      <c r="P388" s="229"/>
      <c r="Q388" s="229"/>
    </row>
    <row r="389" spans="1:17" ht="15" customHeight="1">
      <c r="A389" s="229"/>
      <c r="B389" s="229"/>
      <c r="C389" s="229"/>
      <c r="D389" s="229"/>
      <c r="E389" s="229"/>
      <c r="F389" s="229"/>
      <c r="G389" s="229"/>
      <c r="H389" s="229"/>
      <c r="I389" s="229"/>
      <c r="J389" s="229"/>
      <c r="K389" s="229"/>
      <c r="L389" s="229"/>
      <c r="M389" s="229"/>
      <c r="N389" s="229"/>
      <c r="O389" s="229"/>
      <c r="P389" s="229"/>
      <c r="Q389" s="229"/>
    </row>
    <row r="390" spans="1:17" ht="15" customHeight="1">
      <c r="A390" s="229"/>
      <c r="B390" s="229"/>
      <c r="C390" s="229"/>
      <c r="D390" s="229"/>
      <c r="E390" s="229"/>
      <c r="F390" s="229"/>
      <c r="G390" s="229"/>
      <c r="H390" s="229"/>
      <c r="I390" s="229"/>
      <c r="J390" s="229"/>
      <c r="K390" s="229"/>
      <c r="L390" s="229"/>
      <c r="M390" s="229"/>
      <c r="N390" s="229"/>
      <c r="O390" s="229"/>
      <c r="P390" s="229"/>
      <c r="Q390" s="229"/>
    </row>
    <row r="391" spans="1:17" ht="15" customHeight="1">
      <c r="A391" s="229"/>
      <c r="B391" s="229"/>
      <c r="C391" s="229"/>
      <c r="D391" s="229"/>
      <c r="E391" s="229"/>
      <c r="F391" s="229"/>
      <c r="G391" s="229"/>
      <c r="H391" s="229"/>
      <c r="I391" s="229"/>
      <c r="J391" s="229"/>
      <c r="K391" s="229"/>
      <c r="L391" s="229"/>
      <c r="M391" s="229"/>
      <c r="N391" s="229"/>
      <c r="O391" s="229"/>
      <c r="P391" s="229"/>
      <c r="Q391" s="229"/>
    </row>
    <row r="392" spans="1:17" ht="15" customHeight="1">
      <c r="A392" s="229"/>
      <c r="B392" s="229"/>
      <c r="C392" s="229"/>
      <c r="D392" s="229"/>
      <c r="E392" s="229"/>
      <c r="F392" s="229"/>
      <c r="G392" s="229"/>
      <c r="H392" s="229"/>
      <c r="I392" s="229"/>
      <c r="J392" s="229"/>
      <c r="K392" s="229"/>
      <c r="L392" s="229"/>
      <c r="M392" s="229"/>
      <c r="N392" s="229"/>
      <c r="O392" s="229"/>
      <c r="P392" s="229"/>
      <c r="Q392" s="229"/>
    </row>
    <row r="393" spans="1:17" ht="15" customHeight="1">
      <c r="A393" s="229"/>
      <c r="B393" s="229"/>
      <c r="C393" s="229"/>
      <c r="D393" s="229"/>
      <c r="E393" s="229"/>
      <c r="F393" s="229"/>
      <c r="G393" s="229"/>
      <c r="H393" s="229"/>
      <c r="I393" s="229"/>
      <c r="J393" s="229"/>
      <c r="K393" s="229"/>
      <c r="L393" s="229"/>
      <c r="M393" s="229"/>
      <c r="N393" s="229"/>
      <c r="O393" s="229"/>
      <c r="P393" s="229"/>
      <c r="Q393" s="229"/>
    </row>
    <row r="394" spans="1:17" ht="15" customHeight="1">
      <c r="A394" s="229"/>
      <c r="B394" s="229"/>
      <c r="C394" s="229"/>
      <c r="D394" s="229"/>
      <c r="E394" s="229"/>
      <c r="F394" s="229"/>
      <c r="G394" s="229"/>
      <c r="H394" s="229"/>
      <c r="I394" s="229"/>
      <c r="J394" s="229"/>
      <c r="K394" s="229"/>
      <c r="L394" s="229"/>
      <c r="M394" s="229"/>
      <c r="N394" s="229"/>
      <c r="O394" s="229"/>
      <c r="P394" s="229"/>
      <c r="Q394" s="229"/>
    </row>
    <row r="395" spans="1:17" ht="15" customHeight="1">
      <c r="A395" s="229"/>
      <c r="B395" s="229"/>
      <c r="C395" s="229"/>
      <c r="D395" s="229"/>
      <c r="E395" s="229"/>
      <c r="F395" s="229"/>
      <c r="G395" s="229"/>
      <c r="H395" s="229"/>
      <c r="I395" s="229"/>
      <c r="J395" s="229"/>
      <c r="K395" s="229"/>
      <c r="L395" s="229"/>
      <c r="M395" s="229"/>
      <c r="N395" s="229"/>
      <c r="O395" s="229"/>
      <c r="P395" s="229"/>
      <c r="Q395" s="229"/>
    </row>
    <row r="396" spans="1:17" ht="15" customHeight="1">
      <c r="A396" s="229"/>
      <c r="B396" s="229"/>
      <c r="C396" s="229"/>
      <c r="D396" s="229"/>
      <c r="E396" s="229"/>
      <c r="F396" s="229"/>
      <c r="G396" s="229"/>
      <c r="H396" s="229"/>
      <c r="I396" s="229"/>
      <c r="J396" s="229"/>
      <c r="K396" s="229"/>
      <c r="L396" s="229"/>
      <c r="M396" s="229"/>
      <c r="N396" s="229"/>
      <c r="O396" s="229"/>
      <c r="P396" s="229"/>
      <c r="Q396" s="229"/>
    </row>
    <row r="397" spans="1:17" ht="15" customHeight="1">
      <c r="A397" s="229"/>
      <c r="B397" s="229"/>
      <c r="C397" s="229"/>
      <c r="D397" s="229"/>
      <c r="E397" s="229"/>
      <c r="F397" s="229"/>
      <c r="G397" s="229"/>
      <c r="H397" s="229"/>
      <c r="I397" s="229"/>
      <c r="J397" s="229"/>
      <c r="K397" s="229"/>
      <c r="L397" s="229"/>
      <c r="M397" s="229"/>
      <c r="N397" s="229"/>
      <c r="O397" s="229"/>
      <c r="P397" s="229"/>
      <c r="Q397" s="229"/>
    </row>
    <row r="398" spans="1:17" ht="15" customHeight="1">
      <c r="A398" s="229"/>
      <c r="B398" s="229"/>
      <c r="C398" s="229"/>
      <c r="D398" s="229"/>
      <c r="E398" s="229"/>
      <c r="F398" s="229"/>
      <c r="G398" s="229"/>
      <c r="H398" s="229"/>
      <c r="I398" s="229"/>
      <c r="J398" s="229"/>
      <c r="K398" s="229"/>
      <c r="L398" s="229"/>
      <c r="M398" s="229"/>
      <c r="N398" s="229"/>
      <c r="O398" s="229"/>
      <c r="P398" s="229"/>
      <c r="Q398" s="229"/>
    </row>
    <row r="399" spans="1:17" ht="15" customHeight="1">
      <c r="A399" s="229"/>
      <c r="B399" s="229"/>
      <c r="C399" s="229"/>
      <c r="D399" s="229"/>
      <c r="E399" s="229"/>
      <c r="F399" s="229"/>
      <c r="G399" s="229"/>
      <c r="H399" s="229"/>
      <c r="I399" s="229"/>
      <c r="J399" s="229"/>
      <c r="K399" s="229"/>
      <c r="L399" s="229"/>
      <c r="M399" s="229"/>
      <c r="N399" s="229"/>
      <c r="O399" s="229"/>
      <c r="P399" s="229"/>
      <c r="Q399" s="229"/>
    </row>
    <row r="400" spans="1:17" ht="15" customHeight="1">
      <c r="A400" s="229"/>
      <c r="B400" s="229"/>
      <c r="C400" s="229"/>
      <c r="D400" s="229"/>
      <c r="E400" s="229"/>
      <c r="F400" s="229"/>
      <c r="G400" s="229"/>
      <c r="H400" s="229"/>
      <c r="I400" s="229"/>
      <c r="J400" s="229"/>
      <c r="K400" s="229"/>
      <c r="L400" s="229"/>
      <c r="M400" s="229"/>
      <c r="N400" s="229"/>
      <c r="O400" s="229"/>
      <c r="P400" s="229"/>
      <c r="Q400" s="229"/>
    </row>
    <row r="401" spans="1:17" ht="15" customHeight="1">
      <c r="A401" s="229"/>
      <c r="B401" s="229"/>
      <c r="C401" s="229"/>
      <c r="D401" s="229"/>
      <c r="E401" s="229"/>
      <c r="F401" s="229"/>
      <c r="G401" s="229"/>
      <c r="H401" s="229"/>
      <c r="I401" s="229"/>
      <c r="J401" s="229"/>
      <c r="K401" s="229"/>
      <c r="L401" s="229"/>
      <c r="M401" s="229"/>
      <c r="N401" s="229"/>
      <c r="O401" s="229"/>
      <c r="P401" s="229"/>
      <c r="Q401" s="229"/>
    </row>
    <row r="402" spans="1:17" ht="15" customHeight="1">
      <c r="A402" s="229"/>
      <c r="B402" s="229"/>
      <c r="C402" s="229"/>
      <c r="D402" s="229"/>
      <c r="E402" s="229"/>
      <c r="F402" s="229"/>
      <c r="G402" s="229"/>
      <c r="H402" s="229"/>
      <c r="I402" s="229"/>
      <c r="J402" s="229"/>
      <c r="K402" s="229"/>
      <c r="L402" s="229"/>
      <c r="M402" s="229"/>
      <c r="N402" s="229"/>
      <c r="O402" s="229"/>
      <c r="P402" s="229"/>
      <c r="Q402" s="229"/>
    </row>
    <row r="403" spans="1:17" ht="15" customHeight="1">
      <c r="A403" s="229"/>
      <c r="B403" s="229"/>
      <c r="C403" s="229"/>
      <c r="D403" s="229"/>
      <c r="E403" s="229"/>
      <c r="F403" s="229"/>
      <c r="G403" s="229"/>
      <c r="H403" s="229"/>
      <c r="I403" s="229"/>
      <c r="J403" s="229"/>
      <c r="K403" s="229"/>
      <c r="L403" s="229"/>
      <c r="M403" s="229"/>
      <c r="N403" s="229"/>
      <c r="O403" s="229"/>
      <c r="P403" s="229"/>
      <c r="Q403" s="229"/>
    </row>
    <row r="404" spans="1:17" ht="15" customHeight="1">
      <c r="A404" s="229"/>
      <c r="B404" s="229"/>
      <c r="C404" s="229"/>
      <c r="D404" s="229"/>
      <c r="E404" s="229"/>
      <c r="F404" s="229"/>
      <c r="G404" s="229"/>
      <c r="H404" s="229"/>
      <c r="I404" s="229"/>
      <c r="J404" s="229"/>
      <c r="K404" s="229"/>
      <c r="L404" s="229"/>
      <c r="M404" s="229"/>
      <c r="N404" s="229"/>
      <c r="O404" s="229"/>
      <c r="P404" s="229"/>
      <c r="Q404" s="229"/>
    </row>
    <row r="405" spans="1:17" ht="15" customHeight="1">
      <c r="A405" s="229"/>
      <c r="B405" s="229"/>
      <c r="C405" s="229"/>
      <c r="D405" s="229"/>
      <c r="E405" s="229"/>
      <c r="F405" s="229"/>
      <c r="G405" s="229"/>
      <c r="H405" s="229"/>
      <c r="I405" s="229"/>
      <c r="J405" s="229"/>
      <c r="K405" s="229"/>
      <c r="L405" s="229"/>
      <c r="M405" s="229"/>
      <c r="N405" s="229"/>
      <c r="O405" s="229"/>
      <c r="P405" s="229"/>
      <c r="Q405" s="229"/>
    </row>
    <row r="406" spans="1:17" ht="15" customHeight="1">
      <c r="A406" s="229"/>
      <c r="B406" s="229"/>
      <c r="C406" s="229"/>
      <c r="D406" s="229"/>
      <c r="E406" s="229"/>
      <c r="F406" s="229"/>
      <c r="G406" s="229"/>
      <c r="H406" s="229"/>
      <c r="I406" s="229"/>
      <c r="J406" s="229"/>
      <c r="K406" s="229"/>
      <c r="L406" s="229"/>
      <c r="M406" s="229"/>
      <c r="N406" s="229"/>
      <c r="O406" s="229"/>
      <c r="P406" s="229"/>
      <c r="Q406" s="229"/>
    </row>
    <row r="407" spans="1:17" ht="15" customHeight="1">
      <c r="A407" s="229"/>
      <c r="B407" s="229"/>
      <c r="C407" s="229"/>
      <c r="D407" s="229"/>
      <c r="E407" s="229"/>
      <c r="F407" s="229"/>
      <c r="G407" s="229"/>
      <c r="H407" s="229"/>
      <c r="I407" s="229"/>
      <c r="J407" s="229"/>
      <c r="K407" s="229"/>
      <c r="L407" s="229"/>
      <c r="M407" s="229"/>
      <c r="N407" s="229"/>
      <c r="O407" s="229"/>
      <c r="P407" s="229"/>
      <c r="Q407" s="229"/>
    </row>
    <row r="408" spans="1:17" ht="15" customHeight="1">
      <c r="A408" s="229"/>
      <c r="B408" s="229"/>
      <c r="C408" s="229"/>
      <c r="D408" s="229"/>
      <c r="E408" s="229"/>
      <c r="F408" s="229"/>
      <c r="G408" s="229"/>
      <c r="H408" s="229"/>
      <c r="I408" s="229"/>
      <c r="J408" s="229"/>
      <c r="K408" s="229"/>
      <c r="L408" s="229"/>
      <c r="M408" s="229"/>
      <c r="N408" s="229"/>
      <c r="O408" s="229"/>
      <c r="P408" s="229"/>
      <c r="Q408" s="229"/>
    </row>
    <row r="409" spans="1:17" ht="15" customHeight="1">
      <c r="A409" s="229"/>
      <c r="B409" s="229"/>
      <c r="C409" s="229"/>
      <c r="D409" s="229"/>
      <c r="E409" s="229"/>
      <c r="F409" s="229"/>
      <c r="G409" s="229"/>
      <c r="H409" s="229"/>
      <c r="I409" s="229"/>
      <c r="J409" s="229"/>
      <c r="K409" s="229"/>
      <c r="L409" s="229"/>
      <c r="M409" s="229"/>
      <c r="N409" s="229"/>
      <c r="O409" s="229"/>
      <c r="P409" s="229"/>
      <c r="Q409" s="229"/>
    </row>
    <row r="410" spans="1:17" ht="15" customHeight="1">
      <c r="A410" s="229"/>
      <c r="B410" s="229"/>
      <c r="C410" s="229"/>
      <c r="D410" s="229"/>
      <c r="E410" s="229"/>
      <c r="F410" s="229"/>
      <c r="G410" s="229"/>
      <c r="H410" s="229"/>
      <c r="I410" s="229"/>
      <c r="J410" s="229"/>
      <c r="K410" s="229"/>
      <c r="L410" s="229"/>
      <c r="M410" s="229"/>
      <c r="N410" s="229"/>
      <c r="O410" s="229"/>
      <c r="P410" s="229"/>
      <c r="Q410" s="229"/>
    </row>
    <row r="411" spans="1:17" ht="15" customHeight="1">
      <c r="A411" s="229"/>
      <c r="B411" s="229"/>
      <c r="C411" s="229"/>
      <c r="D411" s="229"/>
      <c r="E411" s="229"/>
      <c r="F411" s="229"/>
      <c r="G411" s="229"/>
      <c r="H411" s="229"/>
      <c r="I411" s="229"/>
      <c r="J411" s="229"/>
      <c r="K411" s="229"/>
      <c r="L411" s="229"/>
      <c r="M411" s="229"/>
      <c r="N411" s="229"/>
      <c r="O411" s="229"/>
      <c r="P411" s="229"/>
      <c r="Q411" s="229"/>
    </row>
    <row r="412" spans="1:17" ht="15" customHeight="1">
      <c r="A412" s="229"/>
      <c r="B412" s="229"/>
      <c r="C412" s="229"/>
      <c r="D412" s="229"/>
      <c r="E412" s="229"/>
      <c r="F412" s="229"/>
      <c r="G412" s="229"/>
      <c r="H412" s="229"/>
      <c r="I412" s="229"/>
      <c r="J412" s="229"/>
      <c r="K412" s="229"/>
      <c r="L412" s="229"/>
      <c r="M412" s="229"/>
      <c r="N412" s="229"/>
      <c r="O412" s="229"/>
      <c r="P412" s="229"/>
      <c r="Q412" s="229"/>
    </row>
    <row r="413" spans="1:17" ht="15" customHeight="1">
      <c r="A413" s="229"/>
      <c r="B413" s="229"/>
      <c r="C413" s="229"/>
      <c r="D413" s="229"/>
      <c r="E413" s="229"/>
      <c r="F413" s="229"/>
      <c r="G413" s="229"/>
      <c r="H413" s="229"/>
      <c r="I413" s="229"/>
      <c r="J413" s="229"/>
      <c r="K413" s="229"/>
      <c r="L413" s="229"/>
      <c r="M413" s="229"/>
      <c r="N413" s="229"/>
      <c r="O413" s="229"/>
      <c r="P413" s="229"/>
      <c r="Q413" s="229"/>
    </row>
    <row r="414" spans="1:17" ht="15" customHeight="1">
      <c r="A414" s="229"/>
      <c r="B414" s="229"/>
      <c r="C414" s="229"/>
      <c r="D414" s="229"/>
      <c r="E414" s="229"/>
      <c r="F414" s="229"/>
      <c r="G414" s="229"/>
      <c r="H414" s="229"/>
      <c r="I414" s="229"/>
      <c r="J414" s="229"/>
      <c r="K414" s="229"/>
      <c r="L414" s="229"/>
      <c r="M414" s="229"/>
      <c r="N414" s="229"/>
      <c r="O414" s="229"/>
      <c r="P414" s="229"/>
      <c r="Q414" s="229"/>
    </row>
    <row r="415" spans="1:17" ht="15" customHeight="1">
      <c r="A415" s="229"/>
      <c r="B415" s="229"/>
      <c r="C415" s="229"/>
      <c r="D415" s="229"/>
      <c r="E415" s="229"/>
      <c r="F415" s="229"/>
      <c r="G415" s="229"/>
      <c r="H415" s="229"/>
      <c r="I415" s="229"/>
      <c r="J415" s="229"/>
      <c r="K415" s="229"/>
      <c r="L415" s="229"/>
      <c r="M415" s="229"/>
      <c r="N415" s="229"/>
      <c r="O415" s="229"/>
      <c r="P415" s="229"/>
      <c r="Q415" s="229"/>
    </row>
    <row r="416" spans="1:17" ht="15" customHeight="1">
      <c r="A416" s="229"/>
      <c r="B416" s="229"/>
      <c r="C416" s="229"/>
      <c r="D416" s="229"/>
      <c r="E416" s="229"/>
      <c r="F416" s="229"/>
      <c r="G416" s="229"/>
      <c r="H416" s="229"/>
      <c r="I416" s="229"/>
      <c r="J416" s="229"/>
      <c r="K416" s="229"/>
      <c r="L416" s="229"/>
      <c r="M416" s="229"/>
      <c r="N416" s="229"/>
      <c r="O416" s="229"/>
      <c r="P416" s="229"/>
      <c r="Q416" s="229"/>
    </row>
    <row r="417" spans="1:17" ht="15" customHeight="1">
      <c r="A417" s="229"/>
      <c r="B417" s="229"/>
      <c r="C417" s="229"/>
      <c r="D417" s="229"/>
      <c r="E417" s="229"/>
      <c r="F417" s="229"/>
      <c r="G417" s="229"/>
      <c r="H417" s="229"/>
      <c r="I417" s="229"/>
      <c r="J417" s="229"/>
      <c r="K417" s="229"/>
      <c r="L417" s="229"/>
      <c r="M417" s="229"/>
      <c r="N417" s="229"/>
      <c r="O417" s="229"/>
      <c r="P417" s="229"/>
      <c r="Q417" s="229"/>
    </row>
    <row r="418" spans="1:17" ht="15" customHeight="1">
      <c r="A418" s="229"/>
      <c r="B418" s="229"/>
      <c r="C418" s="229"/>
      <c r="D418" s="229"/>
      <c r="E418" s="229"/>
      <c r="F418" s="229"/>
      <c r="G418" s="229"/>
      <c r="H418" s="229"/>
      <c r="I418" s="229"/>
      <c r="J418" s="229"/>
      <c r="K418" s="229"/>
      <c r="L418" s="229"/>
      <c r="M418" s="229"/>
      <c r="N418" s="229"/>
      <c r="O418" s="229"/>
      <c r="P418" s="229"/>
      <c r="Q418" s="229"/>
    </row>
    <row r="419" spans="1:17" ht="15" customHeight="1">
      <c r="A419" s="229"/>
      <c r="B419" s="229"/>
      <c r="C419" s="229"/>
      <c r="D419" s="229"/>
      <c r="E419" s="229"/>
      <c r="F419" s="229"/>
      <c r="G419" s="229"/>
      <c r="H419" s="229"/>
      <c r="I419" s="229"/>
      <c r="J419" s="229"/>
      <c r="K419" s="229"/>
      <c r="L419" s="229"/>
      <c r="M419" s="229"/>
      <c r="N419" s="229"/>
      <c r="O419" s="229"/>
      <c r="P419" s="229"/>
      <c r="Q419" s="229"/>
    </row>
    <row r="420" spans="1:17" ht="15" customHeight="1">
      <c r="A420" s="229"/>
      <c r="B420" s="229"/>
      <c r="C420" s="229"/>
      <c r="D420" s="229"/>
      <c r="E420" s="229"/>
      <c r="F420" s="229"/>
      <c r="G420" s="229"/>
      <c r="H420" s="229"/>
      <c r="I420" s="229"/>
      <c r="J420" s="229"/>
      <c r="K420" s="229"/>
      <c r="L420" s="229"/>
      <c r="M420" s="229"/>
      <c r="N420" s="229"/>
      <c r="O420" s="229"/>
      <c r="P420" s="229"/>
      <c r="Q420" s="229"/>
    </row>
    <row r="421" spans="1:17" ht="15" customHeight="1">
      <c r="A421" s="229"/>
      <c r="B421" s="229"/>
      <c r="C421" s="229"/>
      <c r="D421" s="229"/>
      <c r="E421" s="229"/>
      <c r="F421" s="229"/>
      <c r="G421" s="229"/>
      <c r="H421" s="229"/>
      <c r="I421" s="229"/>
      <c r="J421" s="229"/>
      <c r="K421" s="229"/>
      <c r="L421" s="229"/>
      <c r="M421" s="229"/>
      <c r="N421" s="229"/>
      <c r="O421" s="229"/>
      <c r="P421" s="229"/>
      <c r="Q421" s="229"/>
    </row>
    <row r="422" spans="1:17" ht="15" customHeight="1">
      <c r="A422" s="229"/>
      <c r="B422" s="229"/>
      <c r="C422" s="229"/>
      <c r="D422" s="229"/>
      <c r="E422" s="229"/>
      <c r="F422" s="229"/>
      <c r="G422" s="229"/>
      <c r="H422" s="229"/>
      <c r="I422" s="229"/>
      <c r="J422" s="229"/>
      <c r="K422" s="229"/>
      <c r="L422" s="229"/>
      <c r="M422" s="229"/>
      <c r="N422" s="229"/>
      <c r="O422" s="229"/>
      <c r="P422" s="229"/>
      <c r="Q422" s="229"/>
    </row>
    <row r="423" spans="1:17" ht="15" customHeight="1">
      <c r="A423" s="229"/>
      <c r="B423" s="229"/>
      <c r="C423" s="229"/>
      <c r="D423" s="229"/>
      <c r="E423" s="229"/>
      <c r="F423" s="229"/>
      <c r="G423" s="229"/>
      <c r="H423" s="229"/>
      <c r="I423" s="229"/>
      <c r="J423" s="229"/>
      <c r="K423" s="229"/>
      <c r="L423" s="229"/>
      <c r="M423" s="229"/>
      <c r="N423" s="229"/>
      <c r="O423" s="229"/>
      <c r="P423" s="229"/>
      <c r="Q423" s="229"/>
    </row>
    <row r="424" spans="1:17" ht="15" customHeight="1">
      <c r="A424" s="229"/>
      <c r="B424" s="229"/>
      <c r="C424" s="229"/>
      <c r="D424" s="229"/>
      <c r="E424" s="229"/>
      <c r="F424" s="229"/>
      <c r="G424" s="229"/>
      <c r="H424" s="229"/>
      <c r="I424" s="229"/>
      <c r="J424" s="229"/>
      <c r="K424" s="229"/>
      <c r="L424" s="229"/>
      <c r="M424" s="229"/>
      <c r="N424" s="229"/>
      <c r="O424" s="229"/>
      <c r="P424" s="229"/>
      <c r="Q424" s="229"/>
    </row>
    <row r="425" spans="1:17" ht="15" customHeight="1">
      <c r="A425" s="229"/>
      <c r="B425" s="229"/>
      <c r="C425" s="229"/>
      <c r="D425" s="229"/>
      <c r="E425" s="229"/>
      <c r="F425" s="229"/>
      <c r="G425" s="229"/>
      <c r="H425" s="229"/>
      <c r="I425" s="229"/>
      <c r="J425" s="229"/>
      <c r="K425" s="229"/>
      <c r="L425" s="229"/>
      <c r="M425" s="229"/>
      <c r="N425" s="229"/>
      <c r="O425" s="229"/>
      <c r="P425" s="229"/>
      <c r="Q425" s="229"/>
    </row>
    <row r="426" spans="1:17" ht="15" customHeight="1">
      <c r="A426" s="229"/>
      <c r="B426" s="229"/>
      <c r="C426" s="229"/>
      <c r="D426" s="229"/>
      <c r="E426" s="229"/>
      <c r="F426" s="229"/>
      <c r="G426" s="229"/>
      <c r="H426" s="229"/>
      <c r="I426" s="229"/>
      <c r="J426" s="229"/>
      <c r="K426" s="229"/>
      <c r="L426" s="229"/>
      <c r="M426" s="229"/>
      <c r="N426" s="229"/>
      <c r="O426" s="229"/>
      <c r="P426" s="229"/>
      <c r="Q426" s="229"/>
    </row>
    <row r="427" spans="1:17" ht="15" customHeight="1">
      <c r="A427" s="229"/>
      <c r="B427" s="229"/>
      <c r="C427" s="229"/>
      <c r="D427" s="229"/>
      <c r="E427" s="229"/>
      <c r="F427" s="229"/>
      <c r="G427" s="229"/>
      <c r="H427" s="229"/>
      <c r="I427" s="229"/>
      <c r="J427" s="229"/>
      <c r="K427" s="229"/>
      <c r="L427" s="229"/>
      <c r="M427" s="229"/>
      <c r="N427" s="229"/>
      <c r="O427" s="229"/>
      <c r="P427" s="229"/>
      <c r="Q427" s="229"/>
    </row>
    <row r="428" spans="1:17" ht="15" customHeight="1">
      <c r="A428" s="229"/>
      <c r="B428" s="229"/>
      <c r="C428" s="229"/>
      <c r="D428" s="229"/>
      <c r="E428" s="229"/>
      <c r="F428" s="229"/>
      <c r="G428" s="229"/>
      <c r="H428" s="229"/>
      <c r="I428" s="229"/>
      <c r="J428" s="229"/>
      <c r="K428" s="229"/>
      <c r="L428" s="229"/>
      <c r="M428" s="229"/>
      <c r="N428" s="229"/>
      <c r="O428" s="229"/>
      <c r="P428" s="229"/>
      <c r="Q428" s="229"/>
    </row>
    <row r="429" spans="1:17" ht="15" customHeight="1">
      <c r="A429" s="229"/>
      <c r="B429" s="229"/>
      <c r="C429" s="229"/>
      <c r="D429" s="229"/>
      <c r="E429" s="229"/>
      <c r="F429" s="229"/>
      <c r="G429" s="229"/>
      <c r="H429" s="229"/>
      <c r="I429" s="229"/>
      <c r="J429" s="229"/>
      <c r="K429" s="229"/>
      <c r="L429" s="229"/>
      <c r="M429" s="229"/>
      <c r="N429" s="229"/>
      <c r="O429" s="229"/>
      <c r="P429" s="229"/>
      <c r="Q429" s="229"/>
    </row>
    <row r="430" spans="1:17" ht="15" customHeight="1">
      <c r="A430" s="229"/>
      <c r="B430" s="229"/>
      <c r="C430" s="229"/>
      <c r="D430" s="229"/>
      <c r="E430" s="229"/>
      <c r="F430" s="229"/>
      <c r="G430" s="229"/>
      <c r="H430" s="229"/>
      <c r="I430" s="229"/>
      <c r="J430" s="229"/>
      <c r="K430" s="229"/>
      <c r="L430" s="229"/>
      <c r="M430" s="229"/>
      <c r="N430" s="229"/>
      <c r="O430" s="229"/>
      <c r="P430" s="229"/>
      <c r="Q430" s="229"/>
    </row>
    <row r="431" spans="1:17" ht="15" customHeight="1">
      <c r="A431" s="229"/>
      <c r="B431" s="229"/>
      <c r="C431" s="229"/>
      <c r="D431" s="229"/>
      <c r="E431" s="229"/>
      <c r="F431" s="229"/>
      <c r="G431" s="229"/>
      <c r="H431" s="229"/>
      <c r="I431" s="229"/>
      <c r="J431" s="229"/>
      <c r="K431" s="229"/>
      <c r="L431" s="229"/>
      <c r="M431" s="229"/>
      <c r="N431" s="229"/>
      <c r="O431" s="229"/>
      <c r="P431" s="229"/>
      <c r="Q431" s="229"/>
    </row>
    <row r="432" spans="1:17" ht="15" customHeight="1">
      <c r="A432" s="229"/>
      <c r="B432" s="229"/>
      <c r="C432" s="229"/>
      <c r="D432" s="229"/>
      <c r="E432" s="229"/>
      <c r="F432" s="229"/>
      <c r="G432" s="229"/>
      <c r="H432" s="229"/>
      <c r="I432" s="229"/>
      <c r="J432" s="229"/>
      <c r="K432" s="229"/>
      <c r="L432" s="229"/>
      <c r="M432" s="229"/>
      <c r="N432" s="229"/>
      <c r="O432" s="229"/>
      <c r="P432" s="229"/>
      <c r="Q432" s="229"/>
    </row>
    <row r="433" spans="1:17" ht="15" customHeight="1">
      <c r="A433" s="229"/>
      <c r="B433" s="229"/>
      <c r="C433" s="229"/>
      <c r="D433" s="229"/>
      <c r="E433" s="229"/>
      <c r="F433" s="229"/>
      <c r="G433" s="229"/>
      <c r="H433" s="229"/>
      <c r="I433" s="229"/>
      <c r="J433" s="229"/>
      <c r="K433" s="229"/>
      <c r="L433" s="229"/>
      <c r="M433" s="229"/>
      <c r="N433" s="229"/>
      <c r="O433" s="229"/>
      <c r="P433" s="229"/>
      <c r="Q433" s="229"/>
    </row>
    <row r="434" spans="1:17" ht="15" customHeight="1">
      <c r="A434" s="229"/>
      <c r="B434" s="229"/>
      <c r="C434" s="229"/>
      <c r="D434" s="229"/>
      <c r="E434" s="229"/>
      <c r="F434" s="229"/>
      <c r="G434" s="229"/>
      <c r="H434" s="229"/>
      <c r="I434" s="229"/>
      <c r="J434" s="229"/>
      <c r="K434" s="229"/>
      <c r="L434" s="229"/>
      <c r="M434" s="229"/>
      <c r="N434" s="229"/>
      <c r="O434" s="229"/>
      <c r="P434" s="229"/>
      <c r="Q434" s="229"/>
    </row>
    <row r="435" spans="1:17" ht="15" customHeight="1">
      <c r="A435" s="229"/>
      <c r="B435" s="229"/>
      <c r="C435" s="229"/>
      <c r="D435" s="229"/>
      <c r="E435" s="229"/>
      <c r="F435" s="229"/>
      <c r="G435" s="229"/>
      <c r="H435" s="229"/>
      <c r="I435" s="229"/>
      <c r="J435" s="229"/>
      <c r="K435" s="229"/>
      <c r="L435" s="229"/>
      <c r="M435" s="229"/>
      <c r="N435" s="229"/>
      <c r="O435" s="229"/>
      <c r="P435" s="229"/>
      <c r="Q435" s="229"/>
    </row>
    <row r="436" spans="1:17" ht="15" customHeight="1">
      <c r="A436" s="229"/>
      <c r="B436" s="229"/>
      <c r="C436" s="229"/>
      <c r="D436" s="229"/>
      <c r="E436" s="229"/>
      <c r="F436" s="229"/>
      <c r="G436" s="229"/>
      <c r="H436" s="229"/>
      <c r="I436" s="229"/>
      <c r="J436" s="229"/>
      <c r="K436" s="229"/>
      <c r="L436" s="229"/>
      <c r="M436" s="229"/>
      <c r="N436" s="229"/>
      <c r="O436" s="229"/>
      <c r="P436" s="229"/>
      <c r="Q436" s="229"/>
    </row>
    <row r="437" spans="1:17" ht="15" customHeight="1">
      <c r="A437" s="229"/>
      <c r="B437" s="229"/>
      <c r="C437" s="229"/>
      <c r="D437" s="229"/>
      <c r="E437" s="229"/>
      <c r="F437" s="229"/>
      <c r="G437" s="229"/>
      <c r="H437" s="229"/>
      <c r="I437" s="229"/>
      <c r="J437" s="229"/>
      <c r="K437" s="229"/>
      <c r="L437" s="229"/>
      <c r="M437" s="229"/>
      <c r="N437" s="229"/>
      <c r="O437" s="229"/>
      <c r="P437" s="229"/>
      <c r="Q437" s="229"/>
    </row>
    <row r="438" spans="1:17" ht="15" customHeight="1">
      <c r="A438" s="229"/>
      <c r="B438" s="229"/>
      <c r="C438" s="229"/>
      <c r="D438" s="229"/>
      <c r="E438" s="229"/>
      <c r="F438" s="229"/>
      <c r="G438" s="229"/>
      <c r="H438" s="229"/>
      <c r="I438" s="229"/>
      <c r="J438" s="229"/>
      <c r="K438" s="229"/>
      <c r="L438" s="229"/>
      <c r="M438" s="229"/>
      <c r="N438" s="229"/>
      <c r="O438" s="229"/>
      <c r="P438" s="229"/>
      <c r="Q438" s="229"/>
    </row>
    <row r="439" spans="1:17" ht="15" customHeight="1">
      <c r="A439" s="229"/>
      <c r="B439" s="229"/>
      <c r="C439" s="229"/>
      <c r="D439" s="229"/>
      <c r="E439" s="229"/>
      <c r="F439" s="229"/>
      <c r="G439" s="229"/>
      <c r="H439" s="229"/>
      <c r="I439" s="229"/>
      <c r="J439" s="229"/>
      <c r="K439" s="229"/>
      <c r="L439" s="229"/>
      <c r="M439" s="229"/>
      <c r="N439" s="229"/>
      <c r="O439" s="229"/>
      <c r="P439" s="229"/>
      <c r="Q439" s="229"/>
    </row>
    <row r="440" spans="1:17" ht="15" customHeight="1">
      <c r="A440" s="229"/>
      <c r="B440" s="229"/>
      <c r="C440" s="229"/>
      <c r="D440" s="229"/>
      <c r="E440" s="229"/>
      <c r="F440" s="229"/>
      <c r="G440" s="229"/>
      <c r="H440" s="229"/>
      <c r="I440" s="229"/>
      <c r="J440" s="229"/>
      <c r="K440" s="229"/>
      <c r="L440" s="229"/>
      <c r="M440" s="229"/>
      <c r="N440" s="229"/>
      <c r="O440" s="229"/>
      <c r="P440" s="229"/>
      <c r="Q440" s="229"/>
    </row>
    <row r="441" spans="1:17" ht="15" customHeight="1">
      <c r="A441" s="229"/>
      <c r="B441" s="229"/>
      <c r="C441" s="229"/>
      <c r="D441" s="229"/>
      <c r="E441" s="229"/>
      <c r="F441" s="229"/>
      <c r="G441" s="229"/>
      <c r="H441" s="229"/>
      <c r="I441" s="229"/>
      <c r="J441" s="229"/>
      <c r="K441" s="229"/>
      <c r="L441" s="229"/>
      <c r="M441" s="229"/>
      <c r="N441" s="229"/>
      <c r="O441" s="229"/>
      <c r="P441" s="229"/>
      <c r="Q441" s="229"/>
    </row>
    <row r="442" spans="1:17" ht="15" customHeight="1">
      <c r="A442" s="229"/>
      <c r="B442" s="229"/>
      <c r="C442" s="229"/>
      <c r="D442" s="229"/>
      <c r="E442" s="229"/>
      <c r="F442" s="229"/>
      <c r="G442" s="229"/>
      <c r="H442" s="229"/>
      <c r="I442" s="229"/>
      <c r="J442" s="229"/>
      <c r="K442" s="229"/>
      <c r="L442" s="229"/>
      <c r="M442" s="229"/>
      <c r="N442" s="229"/>
      <c r="O442" s="229"/>
      <c r="P442" s="229"/>
      <c r="Q442" s="229"/>
    </row>
    <row r="443" spans="1:17" ht="15" customHeight="1">
      <c r="A443" s="229"/>
      <c r="B443" s="229"/>
      <c r="C443" s="229"/>
      <c r="D443" s="229"/>
      <c r="E443" s="229"/>
      <c r="F443" s="229"/>
      <c r="G443" s="229"/>
      <c r="H443" s="229"/>
      <c r="I443" s="229"/>
      <c r="J443" s="229"/>
      <c r="K443" s="229"/>
      <c r="L443" s="229"/>
      <c r="M443" s="229"/>
      <c r="N443" s="229"/>
      <c r="O443" s="229"/>
      <c r="P443" s="229"/>
      <c r="Q443" s="229"/>
    </row>
    <row r="444" spans="1:17" ht="15" customHeight="1">
      <c r="A444" s="229"/>
      <c r="B444" s="229"/>
      <c r="C444" s="229"/>
      <c r="D444" s="229"/>
      <c r="E444" s="229"/>
      <c r="F444" s="229"/>
      <c r="G444" s="229"/>
      <c r="H444" s="229"/>
      <c r="I444" s="229"/>
      <c r="J444" s="229"/>
      <c r="K444" s="229"/>
      <c r="L444" s="229"/>
      <c r="M444" s="229"/>
      <c r="N444" s="229"/>
      <c r="O444" s="229"/>
      <c r="P444" s="229"/>
      <c r="Q444" s="229"/>
    </row>
    <row r="445" spans="1:17" ht="15" customHeight="1">
      <c r="A445" s="229"/>
      <c r="B445" s="229"/>
      <c r="C445" s="229"/>
      <c r="D445" s="229"/>
      <c r="E445" s="229"/>
      <c r="F445" s="229"/>
      <c r="G445" s="229"/>
      <c r="H445" s="229"/>
      <c r="I445" s="229"/>
      <c r="J445" s="229"/>
      <c r="K445" s="229"/>
      <c r="L445" s="229"/>
      <c r="M445" s="229"/>
      <c r="N445" s="229"/>
      <c r="O445" s="229"/>
      <c r="P445" s="229"/>
      <c r="Q445" s="229"/>
    </row>
    <row r="446" spans="1:17" ht="15" customHeight="1">
      <c r="A446" s="229"/>
      <c r="B446" s="229"/>
      <c r="C446" s="229"/>
      <c r="D446" s="229"/>
      <c r="E446" s="229"/>
      <c r="F446" s="229"/>
      <c r="G446" s="229"/>
      <c r="H446" s="229"/>
      <c r="I446" s="229"/>
      <c r="J446" s="229"/>
      <c r="K446" s="229"/>
      <c r="L446" s="229"/>
      <c r="M446" s="229"/>
      <c r="N446" s="229"/>
      <c r="O446" s="229"/>
      <c r="P446" s="229"/>
      <c r="Q446" s="229"/>
    </row>
    <row r="447" spans="1:17" ht="15" customHeight="1">
      <c r="A447" s="229"/>
      <c r="B447" s="229"/>
      <c r="C447" s="229"/>
      <c r="D447" s="229"/>
      <c r="E447" s="229"/>
      <c r="F447" s="229"/>
      <c r="G447" s="229"/>
      <c r="H447" s="229"/>
      <c r="I447" s="229"/>
      <c r="J447" s="229"/>
      <c r="K447" s="229"/>
      <c r="L447" s="229"/>
      <c r="M447" s="229"/>
      <c r="N447" s="229"/>
      <c r="O447" s="229"/>
      <c r="P447" s="229"/>
      <c r="Q447" s="229"/>
    </row>
    <row r="448" spans="1:17" ht="15" customHeight="1">
      <c r="A448" s="229"/>
      <c r="B448" s="229"/>
      <c r="C448" s="229"/>
      <c r="D448" s="229"/>
      <c r="E448" s="229"/>
      <c r="F448" s="229"/>
      <c r="G448" s="229"/>
      <c r="H448" s="229"/>
      <c r="I448" s="229"/>
      <c r="J448" s="229"/>
      <c r="K448" s="229"/>
      <c r="L448" s="229"/>
      <c r="M448" s="229"/>
      <c r="N448" s="229"/>
      <c r="O448" s="229"/>
      <c r="P448" s="229"/>
      <c r="Q448" s="229"/>
    </row>
    <row r="449" spans="1:17" ht="15" customHeight="1">
      <c r="A449" s="229"/>
      <c r="B449" s="229"/>
      <c r="C449" s="229"/>
      <c r="D449" s="229"/>
      <c r="E449" s="229"/>
      <c r="F449" s="229"/>
      <c r="G449" s="229"/>
      <c r="H449" s="229"/>
      <c r="I449" s="229"/>
      <c r="J449" s="229"/>
      <c r="K449" s="229"/>
      <c r="L449" s="229"/>
      <c r="M449" s="229"/>
      <c r="N449" s="229"/>
      <c r="O449" s="229"/>
      <c r="P449" s="229"/>
      <c r="Q449" s="229"/>
    </row>
    <row r="450" spans="1:17" ht="15" customHeight="1">
      <c r="A450" s="229"/>
      <c r="B450" s="229"/>
      <c r="C450" s="229"/>
      <c r="D450" s="229"/>
      <c r="E450" s="229"/>
      <c r="F450" s="229"/>
      <c r="G450" s="229"/>
      <c r="H450" s="229"/>
      <c r="I450" s="229"/>
      <c r="J450" s="229"/>
      <c r="K450" s="229"/>
      <c r="L450" s="229"/>
      <c r="M450" s="229"/>
      <c r="N450" s="229"/>
      <c r="O450" s="229"/>
      <c r="P450" s="229"/>
      <c r="Q450" s="229"/>
    </row>
    <row r="451" spans="1:17" ht="15" customHeight="1">
      <c r="A451" s="229"/>
      <c r="B451" s="229"/>
      <c r="C451" s="229"/>
      <c r="D451" s="229"/>
      <c r="E451" s="229"/>
      <c r="F451" s="229"/>
      <c r="G451" s="229"/>
      <c r="H451" s="229"/>
      <c r="I451" s="229"/>
      <c r="J451" s="229"/>
      <c r="K451" s="229"/>
      <c r="L451" s="229"/>
      <c r="M451" s="229"/>
      <c r="N451" s="229"/>
      <c r="O451" s="229"/>
      <c r="P451" s="229"/>
      <c r="Q451" s="229"/>
    </row>
    <row r="452" spans="1:17" ht="15" customHeight="1">
      <c r="A452" s="229"/>
      <c r="B452" s="229"/>
      <c r="C452" s="229"/>
      <c r="D452" s="229"/>
      <c r="E452" s="229"/>
      <c r="F452" s="229"/>
      <c r="G452" s="229"/>
      <c r="H452" s="229"/>
      <c r="I452" s="229"/>
      <c r="J452" s="229"/>
      <c r="K452" s="229"/>
      <c r="L452" s="229"/>
      <c r="M452" s="229"/>
      <c r="N452" s="229"/>
      <c r="O452" s="229"/>
      <c r="P452" s="229"/>
      <c r="Q452" s="229"/>
    </row>
    <row r="453" spans="1:17" ht="15" customHeight="1">
      <c r="A453" s="229"/>
      <c r="B453" s="229"/>
      <c r="C453" s="229"/>
      <c r="D453" s="229"/>
      <c r="E453" s="229"/>
      <c r="F453" s="229"/>
      <c r="G453" s="229"/>
      <c r="H453" s="229"/>
      <c r="I453" s="229"/>
      <c r="J453" s="229"/>
      <c r="K453" s="229"/>
      <c r="L453" s="229"/>
      <c r="M453" s="229"/>
      <c r="N453" s="229"/>
      <c r="O453" s="229"/>
      <c r="P453" s="229"/>
      <c r="Q453" s="229"/>
    </row>
    <row r="454" spans="1:17" ht="15" customHeight="1">
      <c r="A454" s="229"/>
      <c r="B454" s="229"/>
      <c r="C454" s="229"/>
      <c r="D454" s="229"/>
      <c r="E454" s="229"/>
      <c r="F454" s="229"/>
      <c r="G454" s="229"/>
      <c r="H454" s="229"/>
      <c r="I454" s="229"/>
      <c r="J454" s="229"/>
      <c r="K454" s="229"/>
      <c r="L454" s="229"/>
      <c r="M454" s="229"/>
      <c r="N454" s="229"/>
      <c r="O454" s="229"/>
      <c r="P454" s="229"/>
      <c r="Q454" s="229"/>
    </row>
    <row r="455" spans="1:17" ht="15" customHeight="1">
      <c r="A455" s="229"/>
      <c r="B455" s="229"/>
      <c r="C455" s="229"/>
      <c r="D455" s="229"/>
      <c r="E455" s="229"/>
      <c r="F455" s="229"/>
      <c r="G455" s="229"/>
      <c r="H455" s="229"/>
      <c r="I455" s="229"/>
      <c r="J455" s="229"/>
      <c r="K455" s="229"/>
      <c r="L455" s="229"/>
      <c r="M455" s="229"/>
      <c r="N455" s="229"/>
      <c r="O455" s="229"/>
      <c r="P455" s="229"/>
      <c r="Q455" s="229"/>
    </row>
    <row r="456" spans="1:17" ht="15" customHeight="1">
      <c r="A456" s="229"/>
      <c r="B456" s="229"/>
      <c r="C456" s="229"/>
      <c r="D456" s="229"/>
      <c r="E456" s="229"/>
      <c r="F456" s="229"/>
      <c r="G456" s="229"/>
      <c r="H456" s="229"/>
      <c r="I456" s="229"/>
      <c r="J456" s="229"/>
      <c r="K456" s="229"/>
      <c r="L456" s="229"/>
      <c r="M456" s="229"/>
      <c r="N456" s="229"/>
      <c r="O456" s="229"/>
      <c r="P456" s="229"/>
      <c r="Q456" s="229"/>
    </row>
    <row r="457" spans="1:17" ht="15" customHeight="1">
      <c r="A457" s="229"/>
      <c r="B457" s="229"/>
      <c r="C457" s="229"/>
      <c r="D457" s="229"/>
      <c r="E457" s="229"/>
      <c r="F457" s="229"/>
      <c r="G457" s="229"/>
      <c r="H457" s="229"/>
      <c r="I457" s="229"/>
      <c r="J457" s="229"/>
      <c r="K457" s="229"/>
      <c r="L457" s="229"/>
      <c r="M457" s="229"/>
      <c r="N457" s="229"/>
      <c r="O457" s="229"/>
      <c r="P457" s="229"/>
      <c r="Q457" s="229"/>
    </row>
    <row r="458" spans="1:17" ht="15" customHeight="1">
      <c r="A458" s="229"/>
      <c r="B458" s="229"/>
      <c r="C458" s="229"/>
      <c r="D458" s="229"/>
      <c r="E458" s="229"/>
      <c r="F458" s="229"/>
      <c r="G458" s="229"/>
      <c r="H458" s="229"/>
      <c r="I458" s="229"/>
      <c r="J458" s="229"/>
      <c r="K458" s="229"/>
      <c r="L458" s="229"/>
      <c r="M458" s="229"/>
      <c r="N458" s="229"/>
      <c r="O458" s="229"/>
      <c r="P458" s="229"/>
      <c r="Q458" s="229"/>
    </row>
    <row r="459" spans="1:17" ht="15" customHeight="1">
      <c r="A459" s="229"/>
      <c r="B459" s="229"/>
      <c r="C459" s="229"/>
      <c r="D459" s="229"/>
      <c r="E459" s="229"/>
      <c r="F459" s="229"/>
      <c r="G459" s="229"/>
      <c r="H459" s="229"/>
      <c r="I459" s="229"/>
      <c r="J459" s="229"/>
      <c r="K459" s="229"/>
      <c r="L459" s="229"/>
      <c r="M459" s="229"/>
      <c r="N459" s="229"/>
      <c r="O459" s="229"/>
      <c r="P459" s="229"/>
      <c r="Q459" s="229"/>
    </row>
    <row r="460" spans="1:17" ht="15" customHeight="1">
      <c r="A460" s="229"/>
      <c r="B460" s="229"/>
      <c r="C460" s="229"/>
      <c r="D460" s="229"/>
      <c r="E460" s="229"/>
      <c r="F460" s="229"/>
      <c r="G460" s="229"/>
      <c r="H460" s="229"/>
      <c r="I460" s="229"/>
      <c r="J460" s="229"/>
      <c r="K460" s="229"/>
      <c r="L460" s="229"/>
      <c r="M460" s="229"/>
      <c r="N460" s="229"/>
      <c r="O460" s="229"/>
      <c r="P460" s="229"/>
      <c r="Q460" s="229"/>
    </row>
    <row r="461" spans="1:17" ht="15" customHeight="1">
      <c r="A461" s="229"/>
      <c r="B461" s="229"/>
      <c r="C461" s="229"/>
      <c r="D461" s="229"/>
      <c r="E461" s="229"/>
      <c r="F461" s="229"/>
      <c r="G461" s="229"/>
      <c r="H461" s="229"/>
      <c r="I461" s="229"/>
      <c r="J461" s="229"/>
      <c r="K461" s="229"/>
      <c r="L461" s="229"/>
      <c r="M461" s="229"/>
      <c r="N461" s="229"/>
      <c r="O461" s="229"/>
      <c r="P461" s="229"/>
      <c r="Q461" s="229"/>
    </row>
    <row r="462" spans="1:17" ht="15" customHeight="1">
      <c r="A462" s="229"/>
      <c r="B462" s="229"/>
      <c r="C462" s="229"/>
      <c r="D462" s="229"/>
      <c r="E462" s="229"/>
      <c r="F462" s="229"/>
      <c r="G462" s="229"/>
      <c r="H462" s="229"/>
      <c r="I462" s="229"/>
      <c r="J462" s="229"/>
      <c r="K462" s="229"/>
      <c r="L462" s="229"/>
      <c r="M462" s="229"/>
      <c r="N462" s="229"/>
      <c r="O462" s="229"/>
      <c r="P462" s="229"/>
      <c r="Q462" s="229"/>
    </row>
    <row r="463" spans="1:17" ht="15" customHeight="1">
      <c r="A463" s="229"/>
      <c r="B463" s="229"/>
      <c r="C463" s="229"/>
      <c r="D463" s="229"/>
      <c r="E463" s="229"/>
      <c r="F463" s="229"/>
      <c r="G463" s="229"/>
      <c r="H463" s="229"/>
      <c r="I463" s="229"/>
      <c r="J463" s="229"/>
      <c r="K463" s="229"/>
      <c r="L463" s="229"/>
      <c r="M463" s="229"/>
      <c r="N463" s="229"/>
      <c r="O463" s="229"/>
      <c r="P463" s="229"/>
      <c r="Q463" s="229"/>
    </row>
    <row r="464" spans="1:17" ht="15" customHeight="1">
      <c r="A464" s="229"/>
      <c r="B464" s="229"/>
      <c r="C464" s="229"/>
      <c r="D464" s="229"/>
      <c r="E464" s="229"/>
      <c r="F464" s="229"/>
      <c r="G464" s="229"/>
      <c r="H464" s="229"/>
      <c r="I464" s="229"/>
      <c r="J464" s="229"/>
      <c r="K464" s="229"/>
      <c r="L464" s="229"/>
      <c r="M464" s="229"/>
      <c r="N464" s="229"/>
      <c r="O464" s="229"/>
      <c r="P464" s="229"/>
      <c r="Q464" s="229"/>
    </row>
    <row r="465" spans="1:17" ht="15" customHeight="1">
      <c r="A465" s="229"/>
      <c r="B465" s="229"/>
      <c r="C465" s="229"/>
      <c r="D465" s="229"/>
      <c r="E465" s="229"/>
      <c r="F465" s="229"/>
      <c r="G465" s="229"/>
      <c r="H465" s="229"/>
      <c r="I465" s="229"/>
      <c r="J465" s="229"/>
      <c r="K465" s="229"/>
      <c r="L465" s="229"/>
      <c r="M465" s="229"/>
      <c r="N465" s="229"/>
      <c r="O465" s="229"/>
      <c r="P465" s="229"/>
      <c r="Q465" s="229"/>
    </row>
    <row r="466" spans="1:17" ht="15" customHeight="1">
      <c r="A466" s="229"/>
      <c r="B466" s="229"/>
      <c r="C466" s="229"/>
      <c r="D466" s="229"/>
      <c r="E466" s="229"/>
      <c r="F466" s="229"/>
      <c r="G466" s="229"/>
      <c r="H466" s="229"/>
      <c r="I466" s="229"/>
      <c r="J466" s="229"/>
      <c r="K466" s="229"/>
      <c r="L466" s="229"/>
      <c r="M466" s="229"/>
      <c r="N466" s="229"/>
      <c r="O466" s="229"/>
      <c r="P466" s="229"/>
      <c r="Q466" s="229"/>
    </row>
    <row r="467" spans="1:17" ht="15" customHeight="1">
      <c r="A467" s="229"/>
      <c r="B467" s="229"/>
      <c r="C467" s="229"/>
      <c r="D467" s="229"/>
      <c r="E467" s="229"/>
      <c r="F467" s="229"/>
      <c r="G467" s="229"/>
      <c r="H467" s="229"/>
      <c r="I467" s="229"/>
      <c r="J467" s="229"/>
      <c r="K467" s="229"/>
      <c r="L467" s="229"/>
      <c r="M467" s="229"/>
      <c r="N467" s="229"/>
      <c r="O467" s="229"/>
      <c r="P467" s="229"/>
      <c r="Q467" s="229"/>
    </row>
    <row r="468" spans="1:17" ht="15" customHeight="1">
      <c r="A468" s="229"/>
      <c r="B468" s="229"/>
      <c r="C468" s="229"/>
      <c r="D468" s="229"/>
      <c r="E468" s="229"/>
      <c r="F468" s="229"/>
      <c r="G468" s="229"/>
      <c r="H468" s="229"/>
      <c r="I468" s="229"/>
      <c r="J468" s="229"/>
      <c r="K468" s="229"/>
      <c r="L468" s="229"/>
      <c r="M468" s="229"/>
      <c r="N468" s="229"/>
      <c r="O468" s="229"/>
      <c r="P468" s="229"/>
      <c r="Q468" s="229"/>
    </row>
    <row r="469" spans="1:17" ht="15" customHeight="1">
      <c r="A469" s="229"/>
      <c r="B469" s="229"/>
      <c r="C469" s="229"/>
      <c r="D469" s="229"/>
      <c r="E469" s="229"/>
      <c r="F469" s="229"/>
      <c r="G469" s="229"/>
      <c r="H469" s="229"/>
      <c r="I469" s="229"/>
      <c r="J469" s="229"/>
      <c r="K469" s="229"/>
      <c r="L469" s="229"/>
      <c r="M469" s="229"/>
      <c r="N469" s="229"/>
      <c r="O469" s="229"/>
      <c r="P469" s="229"/>
      <c r="Q469" s="229"/>
    </row>
    <row r="470" spans="1:17" ht="15" customHeight="1">
      <c r="A470" s="229"/>
      <c r="B470" s="229"/>
      <c r="C470" s="229"/>
      <c r="D470" s="229"/>
      <c r="E470" s="229"/>
      <c r="F470" s="229"/>
      <c r="G470" s="229"/>
      <c r="H470" s="229"/>
      <c r="I470" s="229"/>
      <c r="J470" s="229"/>
      <c r="K470" s="229"/>
      <c r="L470" s="229"/>
      <c r="M470" s="229"/>
      <c r="N470" s="229"/>
      <c r="O470" s="229"/>
      <c r="P470" s="229"/>
      <c r="Q470" s="229"/>
    </row>
    <row r="471" spans="1:17" ht="15" customHeight="1">
      <c r="A471" s="229"/>
      <c r="B471" s="229"/>
      <c r="C471" s="229"/>
      <c r="D471" s="229"/>
      <c r="E471" s="229"/>
      <c r="F471" s="229"/>
      <c r="G471" s="229"/>
      <c r="H471" s="229"/>
      <c r="I471" s="229"/>
      <c r="J471" s="229"/>
      <c r="K471" s="229"/>
      <c r="L471" s="229"/>
      <c r="M471" s="229"/>
      <c r="N471" s="229"/>
      <c r="O471" s="229"/>
      <c r="P471" s="229"/>
      <c r="Q471" s="229"/>
    </row>
    <row r="472" spans="1:17" ht="15" customHeight="1">
      <c r="A472" s="229"/>
      <c r="B472" s="229"/>
      <c r="C472" s="229"/>
      <c r="D472" s="229"/>
      <c r="E472" s="229"/>
      <c r="F472" s="229"/>
      <c r="G472" s="229"/>
      <c r="H472" s="229"/>
      <c r="I472" s="229"/>
      <c r="J472" s="229"/>
      <c r="K472" s="229"/>
      <c r="L472" s="229"/>
      <c r="M472" s="229"/>
      <c r="N472" s="229"/>
      <c r="O472" s="229"/>
      <c r="P472" s="229"/>
      <c r="Q472" s="229"/>
    </row>
    <row r="473" spans="1:17" ht="15" customHeight="1">
      <c r="A473" s="229"/>
      <c r="B473" s="229"/>
      <c r="C473" s="229"/>
      <c r="D473" s="229"/>
      <c r="E473" s="229"/>
      <c r="F473" s="229"/>
      <c r="G473" s="229"/>
      <c r="H473" s="229"/>
      <c r="I473" s="229"/>
      <c r="J473" s="229"/>
      <c r="K473" s="229"/>
      <c r="L473" s="229"/>
      <c r="M473" s="229"/>
      <c r="N473" s="229"/>
      <c r="O473" s="229"/>
      <c r="P473" s="229"/>
      <c r="Q473" s="229"/>
    </row>
    <row r="474" spans="1:17" ht="15" customHeight="1">
      <c r="A474" s="229"/>
      <c r="B474" s="229"/>
      <c r="C474" s="229"/>
      <c r="D474" s="229"/>
      <c r="E474" s="229"/>
      <c r="F474" s="229"/>
      <c r="G474" s="229"/>
      <c r="H474" s="229"/>
      <c r="I474" s="229"/>
      <c r="J474" s="229"/>
      <c r="K474" s="229"/>
      <c r="L474" s="229"/>
      <c r="M474" s="229"/>
      <c r="N474" s="229"/>
      <c r="O474" s="229"/>
      <c r="P474" s="229"/>
      <c r="Q474" s="229"/>
    </row>
    <row r="475" spans="1:17" ht="15" customHeight="1">
      <c r="A475" s="229"/>
      <c r="B475" s="229"/>
      <c r="C475" s="229"/>
      <c r="D475" s="229"/>
      <c r="E475" s="229"/>
      <c r="F475" s="229"/>
      <c r="G475" s="229"/>
      <c r="H475" s="229"/>
      <c r="I475" s="229"/>
      <c r="J475" s="229"/>
      <c r="K475" s="229"/>
      <c r="L475" s="229"/>
      <c r="M475" s="229"/>
      <c r="N475" s="229"/>
      <c r="O475" s="229"/>
      <c r="P475" s="229"/>
      <c r="Q475" s="229"/>
    </row>
    <row r="476" spans="1:17" ht="15" customHeight="1">
      <c r="A476" s="229"/>
      <c r="B476" s="229"/>
      <c r="C476" s="229"/>
      <c r="D476" s="229"/>
      <c r="E476" s="229"/>
      <c r="F476" s="229"/>
      <c r="G476" s="229"/>
      <c r="H476" s="229"/>
      <c r="I476" s="229"/>
      <c r="J476" s="229"/>
      <c r="K476" s="229"/>
      <c r="L476" s="229"/>
      <c r="M476" s="229"/>
      <c r="N476" s="229"/>
      <c r="O476" s="229"/>
      <c r="P476" s="229"/>
      <c r="Q476" s="229"/>
    </row>
    <row r="477" spans="1:17" ht="15" customHeight="1">
      <c r="A477" s="229"/>
      <c r="B477" s="229"/>
      <c r="C477" s="229"/>
      <c r="D477" s="229"/>
      <c r="E477" s="229"/>
      <c r="F477" s="229"/>
      <c r="G477" s="229"/>
      <c r="H477" s="229"/>
      <c r="I477" s="229"/>
      <c r="J477" s="229"/>
      <c r="K477" s="229"/>
      <c r="L477" s="229"/>
      <c r="M477" s="229"/>
      <c r="N477" s="229"/>
      <c r="O477" s="229"/>
      <c r="P477" s="229"/>
      <c r="Q477" s="229"/>
    </row>
    <row r="478" spans="1:17" ht="15" customHeight="1">
      <c r="A478" s="229"/>
      <c r="B478" s="229"/>
      <c r="C478" s="229"/>
      <c r="D478" s="229"/>
      <c r="E478" s="229"/>
      <c r="F478" s="229"/>
      <c r="G478" s="229"/>
      <c r="H478" s="229"/>
      <c r="I478" s="229"/>
      <c r="J478" s="229"/>
      <c r="K478" s="229"/>
      <c r="L478" s="229"/>
      <c r="M478" s="229"/>
      <c r="N478" s="229"/>
      <c r="O478" s="229"/>
      <c r="P478" s="229"/>
      <c r="Q478" s="229"/>
    </row>
    <row r="479" spans="1:17" ht="15" customHeight="1">
      <c r="A479" s="229"/>
      <c r="B479" s="229"/>
      <c r="C479" s="229"/>
      <c r="D479" s="229"/>
      <c r="E479" s="229"/>
      <c r="F479" s="229"/>
      <c r="G479" s="229"/>
      <c r="H479" s="229"/>
      <c r="I479" s="229"/>
      <c r="J479" s="229"/>
      <c r="K479" s="229"/>
      <c r="L479" s="229"/>
      <c r="M479" s="229"/>
      <c r="N479" s="229"/>
      <c r="O479" s="229"/>
      <c r="P479" s="229"/>
      <c r="Q479" s="229"/>
    </row>
    <row r="480" spans="1:17" ht="15" customHeight="1">
      <c r="A480" s="229"/>
      <c r="B480" s="229"/>
      <c r="C480" s="229"/>
      <c r="D480" s="229"/>
      <c r="E480" s="229"/>
      <c r="F480" s="229"/>
      <c r="G480" s="229"/>
      <c r="H480" s="229"/>
      <c r="I480" s="229"/>
      <c r="J480" s="229"/>
      <c r="K480" s="229"/>
      <c r="L480" s="229"/>
      <c r="M480" s="229"/>
      <c r="N480" s="229"/>
      <c r="O480" s="229"/>
      <c r="P480" s="229"/>
      <c r="Q480" s="229"/>
    </row>
    <row r="481" spans="1:17" ht="15" customHeight="1">
      <c r="A481" s="229"/>
      <c r="B481" s="229"/>
      <c r="C481" s="229"/>
      <c r="D481" s="229"/>
      <c r="E481" s="229"/>
      <c r="F481" s="229"/>
      <c r="G481" s="229"/>
      <c r="H481" s="229"/>
      <c r="I481" s="229"/>
      <c r="J481" s="229"/>
      <c r="K481" s="229"/>
      <c r="L481" s="229"/>
      <c r="M481" s="229"/>
      <c r="N481" s="229"/>
      <c r="O481" s="229"/>
      <c r="P481" s="229"/>
      <c r="Q481" s="229"/>
    </row>
    <row r="482" spans="1:17" ht="15" customHeight="1">
      <c r="A482" s="229"/>
      <c r="B482" s="229"/>
      <c r="C482" s="229"/>
      <c r="D482" s="229"/>
      <c r="E482" s="229"/>
      <c r="F482" s="229"/>
      <c r="G482" s="229"/>
      <c r="H482" s="229"/>
      <c r="I482" s="229"/>
      <c r="J482" s="229"/>
      <c r="K482" s="229"/>
      <c r="L482" s="229"/>
      <c r="M482" s="229"/>
      <c r="N482" s="229"/>
      <c r="O482" s="229"/>
      <c r="P482" s="229"/>
      <c r="Q482" s="229"/>
    </row>
    <row r="483" spans="1:17" ht="15" customHeight="1">
      <c r="A483" s="229"/>
      <c r="B483" s="229"/>
      <c r="C483" s="229"/>
      <c r="D483" s="229"/>
      <c r="E483" s="229"/>
      <c r="F483" s="229"/>
      <c r="G483" s="229"/>
      <c r="H483" s="229"/>
      <c r="I483" s="229"/>
      <c r="J483" s="229"/>
      <c r="K483" s="229"/>
      <c r="L483" s="229"/>
      <c r="M483" s="229"/>
      <c r="N483" s="229"/>
      <c r="O483" s="229"/>
      <c r="P483" s="229"/>
      <c r="Q483" s="229"/>
    </row>
    <row r="484" spans="1:17" ht="15" customHeight="1">
      <c r="A484" s="229"/>
      <c r="B484" s="229"/>
      <c r="C484" s="229"/>
      <c r="D484" s="229"/>
      <c r="E484" s="229"/>
      <c r="F484" s="229"/>
      <c r="G484" s="229"/>
      <c r="H484" s="229"/>
      <c r="I484" s="229"/>
      <c r="J484" s="229"/>
      <c r="K484" s="229"/>
      <c r="L484" s="229"/>
      <c r="M484" s="229"/>
      <c r="N484" s="229"/>
      <c r="O484" s="229"/>
      <c r="P484" s="229"/>
      <c r="Q484" s="229"/>
    </row>
    <row r="485" spans="1:17" ht="15" customHeight="1">
      <c r="A485" s="229"/>
      <c r="B485" s="229"/>
      <c r="C485" s="229"/>
      <c r="D485" s="229"/>
      <c r="E485" s="229"/>
      <c r="F485" s="229"/>
      <c r="G485" s="229"/>
      <c r="H485" s="229"/>
      <c r="I485" s="229"/>
      <c r="J485" s="229"/>
      <c r="K485" s="229"/>
      <c r="L485" s="229"/>
      <c r="M485" s="229"/>
      <c r="N485" s="229"/>
      <c r="O485" s="229"/>
      <c r="P485" s="229"/>
      <c r="Q485" s="229"/>
    </row>
    <row r="486" spans="1:17" ht="15" customHeight="1">
      <c r="A486" s="229"/>
      <c r="B486" s="229"/>
      <c r="C486" s="229"/>
      <c r="D486" s="229"/>
      <c r="E486" s="229"/>
      <c r="F486" s="229"/>
      <c r="G486" s="229"/>
      <c r="H486" s="229"/>
      <c r="I486" s="229"/>
      <c r="J486" s="229"/>
      <c r="K486" s="229"/>
      <c r="L486" s="229"/>
      <c r="M486" s="229"/>
      <c r="N486" s="229"/>
      <c r="O486" s="229"/>
      <c r="P486" s="229"/>
      <c r="Q486" s="229"/>
    </row>
    <row r="487" spans="1:17" ht="15" customHeight="1">
      <c r="A487" s="229"/>
      <c r="B487" s="229"/>
      <c r="C487" s="229"/>
      <c r="D487" s="229"/>
      <c r="E487" s="229"/>
      <c r="F487" s="229"/>
      <c r="G487" s="229"/>
      <c r="H487" s="229"/>
      <c r="I487" s="229"/>
      <c r="J487" s="229"/>
      <c r="K487" s="229"/>
      <c r="L487" s="229"/>
      <c r="M487" s="229"/>
      <c r="N487" s="229"/>
      <c r="O487" s="229"/>
      <c r="P487" s="229"/>
      <c r="Q487" s="229"/>
    </row>
    <row r="488" spans="1:17" ht="15" customHeight="1">
      <c r="A488" s="229"/>
      <c r="B488" s="229"/>
      <c r="C488" s="229"/>
      <c r="D488" s="229"/>
      <c r="E488" s="229"/>
      <c r="F488" s="229"/>
      <c r="G488" s="229"/>
      <c r="H488" s="229"/>
      <c r="I488" s="229"/>
      <c r="J488" s="229"/>
      <c r="K488" s="229"/>
      <c r="L488" s="229"/>
      <c r="M488" s="229"/>
      <c r="N488" s="229"/>
      <c r="O488" s="229"/>
      <c r="P488" s="229"/>
      <c r="Q488" s="229"/>
    </row>
    <row r="489" spans="1:17" ht="15" customHeight="1">
      <c r="A489" s="229"/>
      <c r="B489" s="229"/>
      <c r="C489" s="229"/>
      <c r="D489" s="229"/>
      <c r="E489" s="229"/>
      <c r="F489" s="229"/>
      <c r="G489" s="229"/>
      <c r="H489" s="229"/>
      <c r="I489" s="229"/>
      <c r="J489" s="229"/>
      <c r="K489" s="229"/>
      <c r="L489" s="229"/>
      <c r="M489" s="229"/>
      <c r="N489" s="229"/>
      <c r="O489" s="229"/>
      <c r="P489" s="229"/>
      <c r="Q489" s="229"/>
    </row>
    <row r="490" spans="1:17" ht="15" customHeight="1">
      <c r="A490" s="229"/>
      <c r="B490" s="229"/>
      <c r="C490" s="229"/>
      <c r="D490" s="229"/>
      <c r="E490" s="229"/>
      <c r="F490" s="229"/>
      <c r="G490" s="229"/>
      <c r="H490" s="229"/>
      <c r="I490" s="229"/>
      <c r="J490" s="229"/>
      <c r="K490" s="229"/>
      <c r="L490" s="229"/>
      <c r="M490" s="229"/>
      <c r="N490" s="229"/>
      <c r="O490" s="229"/>
      <c r="P490" s="229"/>
      <c r="Q490" s="229"/>
    </row>
    <row r="491" spans="1:17" ht="15" customHeight="1">
      <c r="A491" s="229"/>
      <c r="B491" s="229"/>
      <c r="C491" s="229"/>
      <c r="D491" s="229"/>
      <c r="E491" s="229"/>
      <c r="F491" s="229"/>
      <c r="G491" s="229"/>
      <c r="H491" s="229"/>
      <c r="I491" s="229"/>
      <c r="J491" s="229"/>
      <c r="K491" s="229"/>
      <c r="L491" s="229"/>
      <c r="M491" s="229"/>
      <c r="N491" s="229"/>
      <c r="O491" s="229"/>
      <c r="P491" s="229"/>
      <c r="Q491" s="229"/>
    </row>
    <row r="492" spans="1:17" ht="15" customHeight="1">
      <c r="A492" s="229"/>
      <c r="B492" s="229"/>
      <c r="C492" s="229"/>
      <c r="D492" s="229"/>
      <c r="E492" s="229"/>
      <c r="F492" s="229"/>
      <c r="G492" s="229"/>
      <c r="H492" s="229"/>
      <c r="I492" s="229"/>
      <c r="J492" s="229"/>
      <c r="K492" s="229"/>
      <c r="L492" s="229"/>
      <c r="M492" s="229"/>
      <c r="N492" s="229"/>
      <c r="O492" s="229"/>
      <c r="P492" s="229"/>
      <c r="Q492" s="229"/>
    </row>
    <row r="493" spans="1:17" ht="15" customHeight="1">
      <c r="A493" s="229"/>
      <c r="B493" s="229"/>
      <c r="C493" s="229"/>
      <c r="D493" s="229"/>
      <c r="E493" s="229"/>
      <c r="F493" s="229"/>
      <c r="G493" s="229"/>
      <c r="H493" s="229"/>
      <c r="I493" s="229"/>
      <c r="J493" s="229"/>
      <c r="K493" s="229"/>
      <c r="L493" s="229"/>
      <c r="M493" s="229"/>
      <c r="N493" s="229"/>
      <c r="O493" s="229"/>
      <c r="P493" s="229"/>
      <c r="Q493" s="229"/>
    </row>
    <row r="494" spans="1:17" ht="15" customHeight="1">
      <c r="A494" s="229"/>
      <c r="B494" s="229"/>
      <c r="C494" s="229"/>
      <c r="D494" s="229"/>
      <c r="E494" s="229"/>
      <c r="F494" s="229"/>
      <c r="G494" s="229"/>
      <c r="H494" s="229"/>
      <c r="I494" s="229"/>
      <c r="J494" s="229"/>
      <c r="K494" s="229"/>
      <c r="L494" s="229"/>
      <c r="M494" s="229"/>
      <c r="N494" s="229"/>
      <c r="O494" s="229"/>
      <c r="P494" s="229"/>
      <c r="Q494" s="229"/>
    </row>
    <row r="495" spans="1:17" ht="15" customHeight="1">
      <c r="A495" s="229"/>
      <c r="B495" s="229"/>
      <c r="C495" s="229"/>
      <c r="D495" s="229"/>
      <c r="E495" s="229"/>
      <c r="F495" s="229"/>
      <c r="G495" s="229"/>
      <c r="H495" s="229"/>
      <c r="I495" s="229"/>
      <c r="J495" s="229"/>
      <c r="K495" s="229"/>
      <c r="L495" s="229"/>
      <c r="M495" s="229"/>
      <c r="N495" s="229"/>
      <c r="O495" s="229"/>
      <c r="P495" s="229"/>
      <c r="Q495" s="229"/>
    </row>
    <row r="496" spans="1:17" ht="15" customHeight="1">
      <c r="A496" s="229"/>
      <c r="B496" s="229"/>
      <c r="C496" s="229"/>
      <c r="D496" s="229"/>
      <c r="E496" s="229"/>
      <c r="F496" s="229"/>
      <c r="G496" s="229"/>
      <c r="H496" s="229"/>
      <c r="I496" s="229"/>
      <c r="J496" s="229"/>
      <c r="K496" s="229"/>
      <c r="L496" s="229"/>
      <c r="M496" s="229"/>
      <c r="N496" s="229"/>
      <c r="O496" s="229"/>
      <c r="P496" s="229"/>
      <c r="Q496" s="229"/>
    </row>
    <row r="497" spans="1:17" ht="15" customHeight="1">
      <c r="A497" s="229"/>
      <c r="B497" s="229"/>
      <c r="C497" s="229"/>
      <c r="D497" s="229"/>
      <c r="E497" s="229"/>
      <c r="F497" s="229"/>
      <c r="G497" s="229"/>
      <c r="H497" s="229"/>
      <c r="I497" s="229"/>
      <c r="J497" s="229"/>
      <c r="K497" s="229"/>
      <c r="L497" s="229"/>
      <c r="M497" s="229"/>
      <c r="N497" s="229"/>
      <c r="O497" s="229"/>
      <c r="P497" s="229"/>
      <c r="Q497" s="229"/>
    </row>
    <row r="498" spans="1:17" ht="15" customHeight="1">
      <c r="A498" s="229"/>
      <c r="B498" s="229"/>
      <c r="C498" s="229"/>
      <c r="D498" s="229"/>
      <c r="E498" s="229"/>
      <c r="F498" s="229"/>
      <c r="G498" s="229"/>
      <c r="H498" s="229"/>
      <c r="I498" s="229"/>
      <c r="J498" s="229"/>
      <c r="K498" s="229"/>
      <c r="L498" s="229"/>
      <c r="M498" s="229"/>
      <c r="N498" s="229"/>
      <c r="O498" s="229"/>
      <c r="P498" s="229"/>
      <c r="Q498" s="229"/>
    </row>
    <row r="499" spans="1:17" ht="15" customHeight="1">
      <c r="A499" s="229"/>
      <c r="B499" s="229"/>
      <c r="C499" s="229"/>
      <c r="D499" s="229"/>
      <c r="E499" s="229"/>
      <c r="F499" s="229"/>
      <c r="G499" s="229"/>
      <c r="H499" s="229"/>
      <c r="I499" s="229"/>
      <c r="J499" s="229"/>
      <c r="K499" s="229"/>
      <c r="L499" s="229"/>
      <c r="M499" s="229"/>
      <c r="N499" s="229"/>
      <c r="O499" s="229"/>
      <c r="P499" s="229"/>
      <c r="Q499" s="229"/>
    </row>
    <row r="500" spans="1:17" ht="15" customHeight="1">
      <c r="A500" s="229"/>
      <c r="B500" s="229"/>
      <c r="C500" s="229"/>
      <c r="D500" s="229"/>
      <c r="E500" s="229"/>
      <c r="F500" s="229"/>
      <c r="G500" s="229"/>
      <c r="H500" s="229"/>
      <c r="I500" s="229"/>
      <c r="J500" s="229"/>
      <c r="K500" s="229"/>
      <c r="L500" s="229"/>
      <c r="M500" s="229"/>
      <c r="N500" s="229"/>
      <c r="O500" s="229"/>
      <c r="P500" s="229"/>
      <c r="Q500" s="229"/>
    </row>
    <row r="501" spans="1:17" ht="15" customHeight="1">
      <c r="A501" s="229"/>
      <c r="B501" s="229"/>
      <c r="C501" s="229"/>
      <c r="D501" s="229"/>
      <c r="E501" s="229"/>
      <c r="F501" s="229"/>
      <c r="G501" s="229"/>
      <c r="H501" s="229"/>
      <c r="I501" s="229"/>
      <c r="J501" s="229"/>
      <c r="K501" s="229"/>
      <c r="L501" s="229"/>
      <c r="M501" s="229"/>
      <c r="N501" s="229"/>
      <c r="O501" s="229"/>
      <c r="P501" s="229"/>
      <c r="Q501" s="229"/>
    </row>
    <row r="502" spans="1:17" ht="15" customHeight="1">
      <c r="A502" s="229"/>
      <c r="B502" s="229"/>
      <c r="C502" s="229"/>
      <c r="D502" s="229"/>
      <c r="E502" s="229"/>
      <c r="F502" s="229"/>
      <c r="G502" s="229"/>
      <c r="H502" s="229"/>
      <c r="I502" s="229"/>
      <c r="J502" s="229"/>
      <c r="K502" s="229"/>
      <c r="L502" s="229"/>
      <c r="M502" s="229"/>
      <c r="N502" s="229"/>
      <c r="O502" s="229"/>
      <c r="P502" s="229"/>
      <c r="Q502" s="229"/>
    </row>
    <row r="503" spans="1:17" ht="15" customHeight="1">
      <c r="A503" s="229"/>
      <c r="B503" s="229"/>
      <c r="C503" s="229"/>
      <c r="D503" s="229"/>
      <c r="E503" s="229"/>
      <c r="F503" s="229"/>
      <c r="G503" s="229"/>
      <c r="H503" s="229"/>
      <c r="I503" s="229"/>
      <c r="J503" s="229"/>
      <c r="K503" s="229"/>
      <c r="L503" s="229"/>
      <c r="M503" s="229"/>
      <c r="N503" s="229"/>
      <c r="O503" s="229"/>
      <c r="P503" s="229"/>
      <c r="Q503" s="229"/>
    </row>
    <row r="504" spans="1:17" ht="15" customHeight="1">
      <c r="A504" s="229"/>
      <c r="B504" s="229"/>
      <c r="C504" s="229"/>
      <c r="D504" s="229"/>
      <c r="E504" s="229"/>
      <c r="F504" s="229"/>
      <c r="G504" s="229"/>
      <c r="H504" s="229"/>
      <c r="I504" s="229"/>
      <c r="J504" s="229"/>
      <c r="K504" s="229"/>
      <c r="L504" s="229"/>
      <c r="M504" s="229"/>
      <c r="N504" s="229"/>
      <c r="O504" s="229"/>
      <c r="P504" s="229"/>
      <c r="Q504" s="229"/>
    </row>
    <row r="505" spans="1:17" ht="15" customHeight="1">
      <c r="A505" s="229"/>
      <c r="B505" s="229"/>
      <c r="C505" s="229"/>
      <c r="D505" s="229"/>
      <c r="E505" s="229"/>
      <c r="F505" s="229"/>
      <c r="G505" s="229"/>
      <c r="H505" s="229"/>
      <c r="I505" s="229"/>
      <c r="J505" s="229"/>
      <c r="K505" s="229"/>
      <c r="L505" s="229"/>
      <c r="M505" s="229"/>
      <c r="N505" s="229"/>
      <c r="O505" s="229"/>
      <c r="P505" s="229"/>
      <c r="Q505" s="229"/>
    </row>
    <row r="506" spans="1:17" ht="15" customHeight="1">
      <c r="A506" s="229"/>
      <c r="B506" s="229"/>
      <c r="C506" s="229"/>
      <c r="D506" s="229"/>
      <c r="E506" s="229"/>
      <c r="F506" s="229"/>
      <c r="G506" s="229"/>
      <c r="H506" s="229"/>
      <c r="I506" s="229"/>
      <c r="J506" s="229"/>
      <c r="K506" s="229"/>
      <c r="L506" s="229"/>
      <c r="M506" s="229"/>
      <c r="N506" s="229"/>
      <c r="O506" s="229"/>
      <c r="P506" s="229"/>
      <c r="Q506" s="229"/>
    </row>
    <row r="507" spans="1:17" ht="15" customHeight="1">
      <c r="A507" s="229"/>
      <c r="B507" s="229"/>
      <c r="C507" s="229"/>
      <c r="D507" s="229"/>
      <c r="E507" s="229"/>
      <c r="F507" s="229"/>
      <c r="G507" s="229"/>
      <c r="H507" s="229"/>
      <c r="I507" s="229"/>
      <c r="J507" s="229"/>
      <c r="K507" s="229"/>
      <c r="L507" s="229"/>
      <c r="M507" s="229"/>
      <c r="N507" s="229"/>
      <c r="O507" s="229"/>
      <c r="P507" s="229"/>
      <c r="Q507" s="229"/>
    </row>
    <row r="508" spans="1:17" ht="15" customHeight="1">
      <c r="A508" s="229"/>
      <c r="B508" s="229"/>
      <c r="C508" s="229"/>
      <c r="D508" s="229"/>
      <c r="E508" s="229"/>
      <c r="F508" s="229"/>
      <c r="G508" s="229"/>
      <c r="H508" s="229"/>
      <c r="I508" s="229"/>
      <c r="J508" s="229"/>
      <c r="K508" s="229"/>
      <c r="L508" s="229"/>
      <c r="M508" s="229"/>
      <c r="N508" s="229"/>
      <c r="O508" s="229"/>
      <c r="P508" s="229"/>
      <c r="Q508" s="229"/>
    </row>
    <row r="509" spans="1:17" ht="15" customHeight="1">
      <c r="A509" s="229"/>
      <c r="B509" s="229"/>
      <c r="C509" s="229"/>
      <c r="D509" s="229"/>
      <c r="E509" s="229"/>
      <c r="F509" s="229"/>
      <c r="G509" s="229"/>
      <c r="H509" s="229"/>
      <c r="I509" s="229"/>
      <c r="J509" s="229"/>
      <c r="K509" s="229"/>
      <c r="L509" s="229"/>
      <c r="M509" s="229"/>
      <c r="N509" s="229"/>
      <c r="O509" s="229"/>
      <c r="P509" s="229"/>
      <c r="Q509" s="229"/>
    </row>
    <row r="510" spans="1:17" ht="15" customHeight="1">
      <c r="A510" s="229"/>
      <c r="B510" s="229"/>
      <c r="C510" s="229"/>
      <c r="D510" s="229"/>
      <c r="E510" s="229"/>
      <c r="F510" s="229"/>
      <c r="G510" s="229"/>
      <c r="H510" s="229"/>
      <c r="I510" s="229"/>
      <c r="J510" s="229"/>
      <c r="K510" s="229"/>
      <c r="L510" s="229"/>
      <c r="M510" s="229"/>
      <c r="N510" s="229"/>
      <c r="O510" s="229"/>
      <c r="P510" s="229"/>
      <c r="Q510" s="229"/>
    </row>
    <row r="511" spans="1:17" ht="15" customHeight="1">
      <c r="A511" s="229"/>
      <c r="B511" s="229"/>
      <c r="C511" s="229"/>
      <c r="D511" s="229"/>
      <c r="E511" s="229"/>
      <c r="F511" s="229"/>
      <c r="G511" s="229"/>
      <c r="H511" s="229"/>
      <c r="I511" s="229"/>
      <c r="J511" s="229"/>
      <c r="K511" s="229"/>
      <c r="L511" s="229"/>
      <c r="M511" s="229"/>
      <c r="N511" s="229"/>
      <c r="O511" s="229"/>
      <c r="P511" s="229"/>
      <c r="Q511" s="229"/>
    </row>
    <row r="512" spans="1:17" ht="15" customHeight="1">
      <c r="A512" s="229"/>
      <c r="B512" s="229"/>
      <c r="C512" s="229"/>
      <c r="D512" s="229"/>
      <c r="E512" s="229"/>
      <c r="F512" s="229"/>
      <c r="G512" s="229"/>
      <c r="H512" s="229"/>
      <c r="I512" s="229"/>
      <c r="J512" s="229"/>
      <c r="K512" s="229"/>
      <c r="L512" s="229"/>
      <c r="M512" s="229"/>
      <c r="N512" s="229"/>
      <c r="O512" s="229"/>
      <c r="P512" s="229"/>
      <c r="Q512" s="229"/>
    </row>
    <row r="513" spans="1:17" ht="15" customHeight="1">
      <c r="A513" s="229"/>
      <c r="B513" s="229"/>
      <c r="C513" s="229"/>
      <c r="D513" s="229"/>
      <c r="E513" s="229"/>
      <c r="F513" s="229"/>
      <c r="G513" s="229"/>
      <c r="H513" s="229"/>
      <c r="I513" s="229"/>
      <c r="J513" s="229"/>
      <c r="K513" s="229"/>
      <c r="L513" s="229"/>
      <c r="M513" s="229"/>
      <c r="N513" s="229"/>
      <c r="O513" s="229"/>
      <c r="P513" s="229"/>
      <c r="Q513" s="229"/>
    </row>
    <row r="514" spans="1:17" ht="15" customHeight="1">
      <c r="A514" s="229"/>
      <c r="B514" s="229"/>
      <c r="C514" s="229"/>
      <c r="D514" s="229"/>
      <c r="E514" s="229"/>
      <c r="F514" s="229"/>
      <c r="G514" s="229"/>
      <c r="H514" s="229"/>
      <c r="I514" s="229"/>
      <c r="J514" s="229"/>
      <c r="K514" s="229"/>
      <c r="L514" s="229"/>
      <c r="M514" s="229"/>
      <c r="N514" s="229"/>
      <c r="O514" s="229"/>
      <c r="P514" s="229"/>
      <c r="Q514" s="229"/>
    </row>
    <row r="515" spans="1:17" ht="15" customHeight="1">
      <c r="A515" s="229"/>
      <c r="B515" s="229"/>
      <c r="C515" s="229"/>
      <c r="D515" s="229"/>
      <c r="E515" s="229"/>
      <c r="F515" s="229"/>
      <c r="G515" s="229"/>
      <c r="H515" s="229"/>
      <c r="I515" s="229"/>
      <c r="J515" s="229"/>
      <c r="K515" s="229"/>
      <c r="L515" s="229"/>
      <c r="M515" s="229"/>
      <c r="N515" s="229"/>
      <c r="O515" s="229"/>
      <c r="P515" s="229"/>
      <c r="Q515" s="229"/>
    </row>
    <row r="516" spans="1:17" ht="15" customHeight="1">
      <c r="A516" s="229"/>
      <c r="B516" s="229"/>
      <c r="C516" s="229"/>
      <c r="D516" s="229"/>
      <c r="E516" s="229"/>
      <c r="F516" s="229"/>
      <c r="G516" s="229"/>
      <c r="H516" s="229"/>
      <c r="I516" s="229"/>
      <c r="J516" s="229"/>
      <c r="K516" s="229"/>
      <c r="L516" s="229"/>
      <c r="M516" s="229"/>
      <c r="N516" s="229"/>
      <c r="O516" s="229"/>
      <c r="P516" s="229"/>
      <c r="Q516" s="229"/>
    </row>
    <row r="517" spans="1:17" ht="15" customHeight="1">
      <c r="A517" s="229"/>
      <c r="B517" s="229"/>
      <c r="C517" s="229"/>
      <c r="D517" s="229"/>
      <c r="E517" s="229"/>
      <c r="F517" s="229"/>
      <c r="G517" s="229"/>
      <c r="H517" s="229"/>
      <c r="I517" s="229"/>
      <c r="J517" s="229"/>
      <c r="K517" s="229"/>
      <c r="L517" s="229"/>
      <c r="M517" s="229"/>
      <c r="N517" s="229"/>
      <c r="O517" s="229"/>
      <c r="P517" s="229"/>
      <c r="Q517" s="229"/>
    </row>
    <row r="518" spans="1:17" ht="15" customHeight="1">
      <c r="A518" s="229"/>
      <c r="B518" s="229"/>
      <c r="C518" s="229"/>
      <c r="D518" s="229"/>
      <c r="E518" s="229"/>
      <c r="F518" s="229"/>
      <c r="G518" s="229"/>
      <c r="H518" s="229"/>
      <c r="I518" s="229"/>
      <c r="J518" s="229"/>
      <c r="K518" s="229"/>
      <c r="L518" s="229"/>
      <c r="M518" s="229"/>
      <c r="N518" s="229"/>
      <c r="O518" s="229"/>
      <c r="P518" s="229"/>
      <c r="Q518" s="229"/>
    </row>
    <row r="519" spans="1:17" ht="15" customHeight="1">
      <c r="A519" s="229"/>
      <c r="B519" s="229"/>
      <c r="C519" s="229"/>
      <c r="D519" s="229"/>
      <c r="E519" s="229"/>
      <c r="F519" s="229"/>
      <c r="G519" s="229"/>
      <c r="H519" s="229"/>
      <c r="I519" s="229"/>
      <c r="J519" s="229"/>
      <c r="K519" s="229"/>
      <c r="L519" s="229"/>
      <c r="M519" s="229"/>
      <c r="N519" s="229"/>
      <c r="O519" s="229"/>
      <c r="P519" s="229"/>
      <c r="Q519" s="229"/>
    </row>
    <row r="520" spans="1:17" ht="15" customHeight="1">
      <c r="A520" s="229"/>
      <c r="B520" s="229"/>
      <c r="C520" s="229"/>
      <c r="D520" s="229"/>
      <c r="E520" s="229"/>
      <c r="F520" s="229"/>
      <c r="G520" s="229"/>
      <c r="H520" s="229"/>
      <c r="I520" s="229"/>
      <c r="J520" s="229"/>
      <c r="K520" s="229"/>
      <c r="L520" s="229"/>
      <c r="M520" s="229"/>
      <c r="N520" s="229"/>
      <c r="O520" s="229"/>
      <c r="P520" s="229"/>
      <c r="Q520" s="229"/>
    </row>
    <row r="521" spans="1:17" ht="15" customHeight="1">
      <c r="A521" s="229"/>
      <c r="B521" s="229"/>
      <c r="C521" s="229"/>
      <c r="D521" s="229"/>
      <c r="E521" s="229"/>
      <c r="F521" s="229"/>
      <c r="G521" s="229"/>
      <c r="H521" s="229"/>
      <c r="I521" s="229"/>
      <c r="J521" s="229"/>
      <c r="K521" s="229"/>
      <c r="L521" s="229"/>
      <c r="M521" s="229"/>
      <c r="N521" s="229"/>
      <c r="O521" s="229"/>
      <c r="P521" s="229"/>
      <c r="Q521" s="229"/>
    </row>
    <row r="522" spans="1:17" ht="15" customHeight="1">
      <c r="A522" s="229"/>
      <c r="B522" s="229"/>
      <c r="C522" s="229"/>
      <c r="D522" s="229"/>
      <c r="E522" s="229"/>
      <c r="F522" s="229"/>
      <c r="G522" s="229"/>
      <c r="H522" s="229"/>
      <c r="I522" s="229"/>
      <c r="J522" s="229"/>
      <c r="K522" s="229"/>
      <c r="L522" s="229"/>
      <c r="M522" s="229"/>
      <c r="N522" s="229"/>
      <c r="O522" s="229"/>
      <c r="P522" s="229"/>
      <c r="Q522" s="229"/>
    </row>
    <row r="523" spans="1:17" ht="15" customHeight="1">
      <c r="A523" s="229"/>
      <c r="B523" s="229"/>
      <c r="C523" s="229"/>
      <c r="D523" s="229"/>
      <c r="E523" s="229"/>
      <c r="F523" s="229"/>
      <c r="G523" s="229"/>
      <c r="H523" s="229"/>
      <c r="I523" s="229"/>
      <c r="J523" s="229"/>
      <c r="K523" s="229"/>
      <c r="L523" s="229"/>
      <c r="M523" s="229"/>
      <c r="N523" s="229"/>
      <c r="O523" s="229"/>
      <c r="P523" s="229"/>
      <c r="Q523" s="229"/>
    </row>
    <row r="524" spans="1:17" ht="15" customHeight="1">
      <c r="A524" s="229"/>
      <c r="B524" s="229"/>
      <c r="C524" s="229"/>
      <c r="D524" s="229"/>
      <c r="E524" s="229"/>
      <c r="F524" s="229"/>
      <c r="G524" s="229"/>
      <c r="H524" s="229"/>
      <c r="I524" s="229"/>
      <c r="J524" s="229"/>
      <c r="K524" s="229"/>
      <c r="L524" s="229"/>
      <c r="M524" s="229"/>
      <c r="N524" s="229"/>
      <c r="O524" s="229"/>
      <c r="P524" s="229"/>
      <c r="Q524" s="229"/>
    </row>
    <row r="525" spans="1:17" ht="15" customHeight="1">
      <c r="A525" s="229"/>
      <c r="B525" s="229"/>
      <c r="C525" s="229"/>
      <c r="D525" s="229"/>
      <c r="E525" s="229"/>
      <c r="F525" s="229"/>
      <c r="G525" s="229"/>
      <c r="H525" s="229"/>
      <c r="I525" s="229"/>
      <c r="J525" s="229"/>
      <c r="K525" s="229"/>
      <c r="L525" s="229"/>
      <c r="M525" s="229"/>
      <c r="N525" s="229"/>
      <c r="O525" s="229"/>
      <c r="P525" s="229"/>
      <c r="Q525" s="229"/>
    </row>
    <row r="526" spans="1:17" ht="15" customHeight="1">
      <c r="A526" s="229"/>
      <c r="B526" s="229"/>
      <c r="C526" s="229"/>
      <c r="D526" s="229"/>
      <c r="E526" s="229"/>
      <c r="F526" s="229"/>
      <c r="G526" s="229"/>
      <c r="H526" s="229"/>
      <c r="I526" s="229"/>
      <c r="J526" s="229"/>
      <c r="K526" s="229"/>
      <c r="L526" s="229"/>
      <c r="M526" s="229"/>
      <c r="N526" s="229"/>
      <c r="O526" s="229"/>
      <c r="P526" s="229"/>
      <c r="Q526" s="229"/>
    </row>
    <row r="527" spans="1:17" ht="15" customHeight="1">
      <c r="A527" s="229"/>
      <c r="B527" s="229"/>
      <c r="C527" s="229"/>
      <c r="D527" s="229"/>
      <c r="E527" s="229"/>
      <c r="F527" s="229"/>
      <c r="G527" s="229"/>
      <c r="H527" s="229"/>
      <c r="I527" s="229"/>
      <c r="J527" s="229"/>
      <c r="K527" s="229"/>
      <c r="L527" s="229"/>
      <c r="M527" s="229"/>
      <c r="N527" s="229"/>
      <c r="O527" s="229"/>
      <c r="P527" s="229"/>
      <c r="Q527" s="229"/>
    </row>
    <row r="528" spans="1:17" ht="15" customHeight="1">
      <c r="A528" s="229"/>
      <c r="B528" s="229"/>
      <c r="C528" s="229"/>
      <c r="D528" s="229"/>
      <c r="E528" s="229"/>
      <c r="F528" s="229"/>
      <c r="G528" s="229"/>
      <c r="H528" s="229"/>
      <c r="I528" s="229"/>
      <c r="J528" s="229"/>
      <c r="K528" s="229"/>
      <c r="L528" s="229"/>
      <c r="M528" s="229"/>
      <c r="N528" s="229"/>
      <c r="O528" s="229"/>
      <c r="P528" s="229"/>
      <c r="Q528" s="229"/>
    </row>
    <row r="529" spans="1:17" ht="15" customHeight="1">
      <c r="A529" s="229"/>
      <c r="B529" s="229"/>
      <c r="C529" s="229"/>
      <c r="D529" s="229"/>
      <c r="E529" s="229"/>
      <c r="F529" s="229"/>
      <c r="G529" s="229"/>
      <c r="H529" s="229"/>
      <c r="I529" s="229"/>
      <c r="J529" s="229"/>
      <c r="K529" s="229"/>
      <c r="L529" s="229"/>
      <c r="M529" s="229"/>
      <c r="N529" s="229"/>
      <c r="O529" s="229"/>
      <c r="P529" s="229"/>
      <c r="Q529" s="229"/>
    </row>
    <row r="530" spans="1:17" ht="15" customHeight="1">
      <c r="A530" s="229"/>
      <c r="B530" s="229"/>
      <c r="C530" s="229"/>
      <c r="D530" s="229"/>
      <c r="E530" s="229"/>
      <c r="F530" s="229"/>
      <c r="G530" s="229"/>
      <c r="H530" s="229"/>
      <c r="I530" s="229"/>
      <c r="J530" s="229"/>
      <c r="K530" s="229"/>
      <c r="L530" s="229"/>
      <c r="M530" s="229"/>
      <c r="N530" s="229"/>
      <c r="O530" s="229"/>
      <c r="P530" s="229"/>
      <c r="Q530" s="229"/>
    </row>
    <row r="531" spans="1:17" ht="15" customHeight="1">
      <c r="A531" s="229"/>
      <c r="B531" s="229"/>
      <c r="C531" s="229"/>
      <c r="D531" s="229"/>
      <c r="E531" s="229"/>
      <c r="F531" s="229"/>
      <c r="G531" s="229"/>
      <c r="H531" s="229"/>
      <c r="I531" s="229"/>
      <c r="J531" s="229"/>
      <c r="K531" s="229"/>
      <c r="L531" s="229"/>
      <c r="M531" s="229"/>
      <c r="N531" s="229"/>
      <c r="O531" s="229"/>
      <c r="P531" s="229"/>
      <c r="Q531" s="229"/>
    </row>
    <row r="532" spans="1:17" ht="15" customHeight="1">
      <c r="A532" s="229"/>
      <c r="B532" s="229"/>
      <c r="C532" s="229"/>
      <c r="D532" s="229"/>
      <c r="E532" s="229"/>
      <c r="F532" s="229"/>
      <c r="G532" s="229"/>
      <c r="H532" s="229"/>
      <c r="I532" s="229"/>
      <c r="J532" s="229"/>
      <c r="K532" s="229"/>
      <c r="L532" s="229"/>
      <c r="M532" s="229"/>
      <c r="N532" s="229"/>
      <c r="O532" s="229"/>
      <c r="P532" s="229"/>
      <c r="Q532" s="229"/>
    </row>
    <row r="533" spans="1:17" ht="15" customHeight="1">
      <c r="A533" s="229"/>
      <c r="B533" s="229"/>
      <c r="C533" s="229"/>
      <c r="D533" s="229"/>
      <c r="E533" s="229"/>
      <c r="F533" s="229"/>
      <c r="G533" s="229"/>
      <c r="H533" s="229"/>
      <c r="I533" s="229"/>
      <c r="J533" s="229"/>
      <c r="K533" s="229"/>
      <c r="L533" s="229"/>
      <c r="M533" s="229"/>
      <c r="N533" s="229"/>
      <c r="O533" s="229"/>
      <c r="P533" s="229"/>
      <c r="Q533" s="229"/>
    </row>
    <row r="534" spans="1:17" ht="15" customHeight="1">
      <c r="A534" s="229"/>
      <c r="B534" s="229"/>
      <c r="C534" s="229"/>
      <c r="D534" s="229"/>
      <c r="E534" s="229"/>
      <c r="F534" s="229"/>
      <c r="G534" s="229"/>
      <c r="H534" s="229"/>
      <c r="I534" s="229"/>
      <c r="J534" s="229"/>
      <c r="K534" s="229"/>
      <c r="L534" s="229"/>
      <c r="M534" s="229"/>
      <c r="N534" s="229"/>
      <c r="O534" s="229"/>
      <c r="P534" s="229"/>
      <c r="Q534" s="229"/>
    </row>
    <row r="535" spans="1:17" ht="15" customHeight="1">
      <c r="A535" s="229"/>
      <c r="B535" s="229"/>
      <c r="C535" s="229"/>
      <c r="D535" s="229"/>
      <c r="E535" s="229"/>
      <c r="F535" s="229"/>
      <c r="G535" s="229"/>
      <c r="H535" s="229"/>
      <c r="I535" s="229"/>
      <c r="J535" s="229"/>
      <c r="K535" s="229"/>
      <c r="L535" s="229"/>
      <c r="M535" s="229"/>
      <c r="N535" s="229"/>
      <c r="O535" s="229"/>
      <c r="P535" s="229"/>
      <c r="Q535" s="229"/>
    </row>
    <row r="536" spans="1:17" ht="15" customHeight="1">
      <c r="A536" s="229"/>
      <c r="B536" s="229"/>
      <c r="C536" s="229"/>
      <c r="D536" s="229"/>
      <c r="E536" s="229"/>
      <c r="F536" s="229"/>
      <c r="G536" s="229"/>
      <c r="H536" s="229"/>
      <c r="I536" s="229"/>
      <c r="J536" s="229"/>
      <c r="K536" s="229"/>
      <c r="L536" s="229"/>
      <c r="M536" s="229"/>
      <c r="N536" s="229"/>
      <c r="O536" s="229"/>
      <c r="P536" s="229"/>
      <c r="Q536" s="229"/>
    </row>
    <row r="537" spans="1:17" ht="15" customHeight="1">
      <c r="A537" s="229"/>
      <c r="B537" s="229"/>
      <c r="C537" s="229"/>
      <c r="D537" s="229"/>
      <c r="E537" s="229"/>
      <c r="F537" s="229"/>
      <c r="G537" s="229"/>
      <c r="H537" s="229"/>
      <c r="I537" s="229"/>
      <c r="J537" s="229"/>
      <c r="K537" s="229"/>
      <c r="L537" s="229"/>
      <c r="M537" s="229"/>
      <c r="N537" s="229"/>
      <c r="O537" s="229"/>
      <c r="P537" s="229"/>
      <c r="Q537" s="229"/>
    </row>
    <row r="538" spans="1:17" ht="15" customHeight="1">
      <c r="A538" s="229"/>
      <c r="B538" s="229"/>
      <c r="C538" s="229"/>
      <c r="D538" s="229"/>
      <c r="E538" s="229"/>
      <c r="F538" s="229"/>
      <c r="G538" s="229"/>
      <c r="H538" s="229"/>
      <c r="I538" s="229"/>
      <c r="J538" s="229"/>
      <c r="K538" s="229"/>
      <c r="L538" s="229"/>
      <c r="M538" s="229"/>
      <c r="N538" s="229"/>
      <c r="O538" s="229"/>
      <c r="P538" s="229"/>
      <c r="Q538" s="229"/>
    </row>
    <row r="539" spans="1:17" ht="15" customHeight="1">
      <c r="A539" s="229"/>
      <c r="B539" s="229"/>
      <c r="C539" s="229"/>
      <c r="D539" s="229"/>
      <c r="E539" s="229"/>
      <c r="F539" s="229"/>
      <c r="G539" s="229"/>
      <c r="H539" s="229"/>
      <c r="I539" s="229"/>
      <c r="J539" s="229"/>
      <c r="K539" s="229"/>
      <c r="L539" s="229"/>
      <c r="M539" s="229"/>
      <c r="N539" s="229"/>
      <c r="O539" s="229"/>
      <c r="P539" s="229"/>
      <c r="Q539" s="229"/>
    </row>
    <row r="540" spans="1:17" ht="15" customHeight="1">
      <c r="A540" s="229"/>
      <c r="B540" s="229"/>
      <c r="C540" s="229"/>
      <c r="D540" s="229"/>
      <c r="E540" s="229"/>
      <c r="F540" s="229"/>
      <c r="G540" s="229"/>
      <c r="H540" s="229"/>
      <c r="I540" s="229"/>
      <c r="J540" s="229"/>
      <c r="K540" s="229"/>
      <c r="L540" s="229"/>
      <c r="M540" s="229"/>
      <c r="N540" s="229"/>
      <c r="O540" s="229"/>
      <c r="P540" s="229"/>
      <c r="Q540" s="229"/>
    </row>
    <row r="541" spans="1:17" ht="15" customHeight="1">
      <c r="A541" s="229"/>
      <c r="B541" s="229"/>
      <c r="C541" s="229"/>
      <c r="D541" s="229"/>
      <c r="E541" s="229"/>
      <c r="F541" s="229"/>
      <c r="G541" s="229"/>
      <c r="H541" s="229"/>
      <c r="I541" s="229"/>
      <c r="J541" s="229"/>
      <c r="K541" s="229"/>
      <c r="L541" s="229"/>
      <c r="M541" s="229"/>
      <c r="N541" s="229"/>
      <c r="O541" s="229"/>
      <c r="P541" s="229"/>
      <c r="Q541" s="229"/>
    </row>
    <row r="542" spans="1:17" ht="15" customHeight="1">
      <c r="A542" s="229"/>
      <c r="B542" s="229"/>
      <c r="C542" s="229"/>
      <c r="D542" s="229"/>
      <c r="E542" s="229"/>
      <c r="F542" s="229"/>
      <c r="G542" s="229"/>
      <c r="H542" s="229"/>
      <c r="I542" s="229"/>
      <c r="J542" s="229"/>
      <c r="K542" s="229"/>
      <c r="L542" s="229"/>
      <c r="M542" s="229"/>
      <c r="N542" s="229"/>
      <c r="O542" s="229"/>
      <c r="P542" s="229"/>
      <c r="Q542" s="229"/>
    </row>
    <row r="543" spans="1:17" ht="15" customHeight="1">
      <c r="A543" s="229"/>
      <c r="B543" s="229"/>
      <c r="C543" s="229"/>
      <c r="D543" s="229"/>
      <c r="E543" s="229"/>
      <c r="F543" s="229"/>
      <c r="G543" s="229"/>
      <c r="H543" s="229"/>
      <c r="I543" s="229"/>
      <c r="J543" s="229"/>
      <c r="K543" s="229"/>
      <c r="L543" s="229"/>
      <c r="M543" s="229"/>
      <c r="N543" s="229"/>
      <c r="O543" s="229"/>
      <c r="P543" s="229"/>
      <c r="Q543" s="229"/>
    </row>
    <row r="544" spans="1:17" ht="15" customHeight="1">
      <c r="A544" s="229"/>
      <c r="B544" s="229"/>
      <c r="C544" s="229"/>
      <c r="D544" s="229"/>
      <c r="E544" s="229"/>
      <c r="F544" s="229"/>
      <c r="G544" s="229"/>
      <c r="H544" s="229"/>
      <c r="I544" s="229"/>
      <c r="J544" s="229"/>
      <c r="K544" s="229"/>
      <c r="L544" s="229"/>
      <c r="M544" s="229"/>
      <c r="N544" s="229"/>
      <c r="O544" s="229"/>
      <c r="P544" s="229"/>
      <c r="Q544" s="229"/>
    </row>
    <row r="545" spans="1:17" ht="15" customHeight="1">
      <c r="A545" s="229"/>
      <c r="B545" s="229"/>
      <c r="C545" s="229"/>
      <c r="D545" s="229"/>
      <c r="E545" s="229"/>
      <c r="F545" s="229"/>
      <c r="G545" s="229"/>
      <c r="H545" s="229"/>
      <c r="I545" s="229"/>
      <c r="J545" s="229"/>
      <c r="K545" s="229"/>
      <c r="L545" s="229"/>
      <c r="M545" s="229"/>
      <c r="N545" s="229"/>
      <c r="O545" s="229"/>
      <c r="P545" s="229"/>
      <c r="Q545" s="229"/>
    </row>
    <row r="546" spans="1:17" ht="15" customHeight="1">
      <c r="A546" s="229"/>
      <c r="B546" s="229"/>
      <c r="C546" s="229"/>
      <c r="D546" s="229"/>
      <c r="E546" s="229"/>
      <c r="F546" s="229"/>
      <c r="G546" s="229"/>
      <c r="H546" s="229"/>
      <c r="I546" s="229"/>
      <c r="J546" s="229"/>
      <c r="K546" s="229"/>
      <c r="L546" s="229"/>
      <c r="M546" s="229"/>
      <c r="N546" s="229"/>
      <c r="O546" s="229"/>
      <c r="P546" s="229"/>
      <c r="Q546" s="229"/>
    </row>
    <row r="547" spans="1:17" ht="15" customHeight="1">
      <c r="A547" s="229"/>
      <c r="B547" s="229"/>
      <c r="C547" s="229"/>
      <c r="D547" s="229"/>
      <c r="E547" s="229"/>
      <c r="F547" s="229"/>
      <c r="G547" s="229"/>
      <c r="H547" s="229"/>
      <c r="I547" s="229"/>
      <c r="J547" s="229"/>
      <c r="K547" s="229"/>
      <c r="L547" s="229"/>
      <c r="M547" s="229"/>
      <c r="N547" s="229"/>
      <c r="O547" s="229"/>
      <c r="P547" s="229"/>
      <c r="Q547" s="229"/>
    </row>
    <row r="548" spans="1:17" ht="15" customHeight="1">
      <c r="A548" s="229"/>
      <c r="B548" s="229"/>
      <c r="C548" s="229"/>
      <c r="D548" s="229"/>
      <c r="E548" s="229"/>
      <c r="F548" s="229"/>
      <c r="G548" s="229"/>
      <c r="H548" s="229"/>
      <c r="I548" s="229"/>
      <c r="J548" s="229"/>
      <c r="K548" s="229"/>
      <c r="L548" s="229"/>
      <c r="M548" s="229"/>
      <c r="N548" s="229"/>
      <c r="O548" s="229"/>
      <c r="P548" s="229"/>
      <c r="Q548" s="229"/>
    </row>
    <row r="549" spans="1:17" ht="15" customHeight="1">
      <c r="A549" s="229"/>
      <c r="B549" s="229"/>
      <c r="C549" s="229"/>
      <c r="D549" s="229"/>
      <c r="E549" s="229"/>
      <c r="F549" s="229"/>
      <c r="G549" s="229"/>
      <c r="H549" s="229"/>
      <c r="I549" s="229"/>
      <c r="J549" s="229"/>
      <c r="K549" s="229"/>
      <c r="L549" s="229"/>
      <c r="M549" s="229"/>
      <c r="N549" s="229"/>
      <c r="O549" s="229"/>
      <c r="P549" s="229"/>
      <c r="Q549" s="229"/>
    </row>
    <row r="550" spans="1:17" ht="15" customHeight="1">
      <c r="A550" s="229"/>
      <c r="B550" s="229"/>
      <c r="C550" s="229"/>
      <c r="D550" s="229"/>
      <c r="E550" s="229"/>
      <c r="F550" s="229"/>
      <c r="G550" s="229"/>
      <c r="H550" s="229"/>
      <c r="I550" s="229"/>
      <c r="J550" s="229"/>
      <c r="K550" s="229"/>
      <c r="L550" s="229"/>
      <c r="M550" s="229"/>
      <c r="N550" s="229"/>
      <c r="O550" s="229"/>
      <c r="P550" s="229"/>
      <c r="Q550" s="229"/>
    </row>
    <row r="551" spans="1:17" ht="15" customHeight="1">
      <c r="A551" s="229"/>
      <c r="B551" s="229"/>
      <c r="C551" s="229"/>
      <c r="D551" s="229"/>
      <c r="E551" s="229"/>
      <c r="F551" s="229"/>
      <c r="G551" s="229"/>
      <c r="H551" s="229"/>
      <c r="I551" s="229"/>
      <c r="J551" s="229"/>
      <c r="K551" s="229"/>
      <c r="L551" s="229"/>
      <c r="M551" s="229"/>
      <c r="N551" s="229"/>
      <c r="O551" s="229"/>
      <c r="P551" s="229"/>
      <c r="Q551" s="229"/>
    </row>
    <row r="552" spans="1:17" ht="15" customHeight="1">
      <c r="A552" s="229"/>
      <c r="B552" s="229"/>
      <c r="C552" s="229"/>
      <c r="D552" s="229"/>
      <c r="E552" s="229"/>
      <c r="F552" s="229"/>
      <c r="G552" s="229"/>
      <c r="H552" s="229"/>
      <c r="I552" s="229"/>
      <c r="J552" s="229"/>
      <c r="K552" s="229"/>
      <c r="L552" s="229"/>
      <c r="M552" s="229"/>
      <c r="N552" s="229"/>
      <c r="O552" s="229"/>
      <c r="P552" s="229"/>
      <c r="Q552" s="229"/>
    </row>
    <row r="553" spans="1:17" ht="15" customHeight="1">
      <c r="A553" s="229"/>
      <c r="B553" s="229"/>
      <c r="C553" s="229"/>
      <c r="D553" s="229"/>
      <c r="E553" s="229"/>
      <c r="F553" s="229"/>
      <c r="G553" s="229"/>
      <c r="H553" s="229"/>
      <c r="I553" s="229"/>
      <c r="J553" s="229"/>
      <c r="K553" s="229"/>
      <c r="L553" s="229"/>
      <c r="M553" s="229"/>
      <c r="N553" s="229"/>
      <c r="O553" s="229"/>
      <c r="P553" s="229"/>
      <c r="Q553" s="229"/>
    </row>
    <row r="554" spans="1:17" ht="15" customHeight="1">
      <c r="A554" s="229"/>
      <c r="B554" s="229"/>
      <c r="C554" s="229"/>
      <c r="D554" s="229"/>
      <c r="E554" s="229"/>
      <c r="F554" s="229"/>
      <c r="G554" s="229"/>
      <c r="H554" s="229"/>
      <c r="I554" s="229"/>
      <c r="J554" s="229"/>
      <c r="K554" s="229"/>
      <c r="L554" s="229"/>
      <c r="M554" s="229"/>
      <c r="N554" s="229"/>
      <c r="O554" s="229"/>
      <c r="P554" s="229"/>
      <c r="Q554" s="229"/>
    </row>
    <row r="555" spans="1:17" ht="15" customHeight="1">
      <c r="A555" s="229"/>
      <c r="B555" s="229"/>
      <c r="C555" s="229"/>
      <c r="D555" s="229"/>
      <c r="E555" s="229"/>
      <c r="F555" s="229"/>
      <c r="G555" s="229"/>
      <c r="H555" s="229"/>
      <c r="I555" s="229"/>
      <c r="J555" s="229"/>
      <c r="K555" s="229"/>
      <c r="L555" s="229"/>
      <c r="M555" s="229"/>
      <c r="N555" s="229"/>
      <c r="O555" s="229"/>
      <c r="P555" s="229"/>
      <c r="Q555" s="229"/>
    </row>
    <row r="556" spans="1:17" ht="15" customHeight="1">
      <c r="A556" s="229"/>
      <c r="B556" s="229"/>
      <c r="C556" s="229"/>
      <c r="D556" s="229"/>
      <c r="E556" s="229"/>
      <c r="F556" s="229"/>
      <c r="G556" s="229"/>
      <c r="H556" s="229"/>
      <c r="I556" s="229"/>
      <c r="J556" s="229"/>
      <c r="K556" s="229"/>
      <c r="L556" s="229"/>
      <c r="M556" s="229"/>
      <c r="N556" s="229"/>
      <c r="O556" s="229"/>
      <c r="P556" s="229"/>
      <c r="Q556" s="229"/>
    </row>
    <row r="557" spans="1:17" ht="15" customHeight="1">
      <c r="A557" s="229"/>
      <c r="B557" s="229"/>
      <c r="C557" s="229"/>
      <c r="D557" s="229"/>
      <c r="E557" s="229"/>
      <c r="F557" s="229"/>
      <c r="G557" s="229"/>
      <c r="H557" s="229"/>
      <c r="I557" s="229"/>
      <c r="J557" s="229"/>
      <c r="K557" s="229"/>
      <c r="L557" s="229"/>
      <c r="M557" s="229"/>
      <c r="N557" s="229"/>
      <c r="O557" s="229"/>
      <c r="P557" s="229"/>
      <c r="Q557" s="229"/>
    </row>
    <row r="558" spans="1:17" ht="15" customHeight="1">
      <c r="A558" s="229"/>
      <c r="B558" s="229"/>
      <c r="C558" s="229"/>
      <c r="D558" s="229"/>
      <c r="E558" s="229"/>
      <c r="F558" s="229"/>
      <c r="G558" s="229"/>
      <c r="H558" s="229"/>
      <c r="I558" s="229"/>
      <c r="J558" s="229"/>
      <c r="K558" s="229"/>
      <c r="L558" s="229"/>
      <c r="M558" s="229"/>
      <c r="N558" s="229"/>
      <c r="O558" s="229"/>
      <c r="P558" s="229"/>
      <c r="Q558" s="229"/>
    </row>
    <row r="559" spans="1:17" ht="15" customHeight="1">
      <c r="A559" s="229"/>
      <c r="B559" s="229"/>
      <c r="C559" s="229"/>
      <c r="D559" s="229"/>
      <c r="E559" s="229"/>
      <c r="F559" s="229"/>
      <c r="G559" s="229"/>
      <c r="H559" s="229"/>
      <c r="I559" s="229"/>
      <c r="J559" s="229"/>
      <c r="K559" s="229"/>
      <c r="L559" s="229"/>
      <c r="M559" s="229"/>
      <c r="N559" s="229"/>
      <c r="O559" s="229"/>
      <c r="P559" s="229"/>
      <c r="Q559" s="229"/>
    </row>
    <row r="560" spans="1:17" ht="15" customHeight="1">
      <c r="A560" s="229"/>
      <c r="B560" s="229"/>
      <c r="C560" s="229"/>
      <c r="D560" s="229"/>
      <c r="E560" s="229"/>
      <c r="F560" s="229"/>
      <c r="G560" s="229"/>
      <c r="H560" s="229"/>
      <c r="I560" s="229"/>
      <c r="J560" s="229"/>
      <c r="K560" s="229"/>
      <c r="L560" s="229"/>
      <c r="M560" s="229"/>
      <c r="N560" s="229"/>
      <c r="O560" s="229"/>
      <c r="P560" s="229"/>
      <c r="Q560" s="229"/>
    </row>
    <row r="561" spans="1:17" ht="15" customHeight="1">
      <c r="A561" s="229"/>
      <c r="B561" s="229"/>
      <c r="C561" s="229"/>
      <c r="D561" s="229"/>
      <c r="E561" s="229"/>
      <c r="F561" s="229"/>
      <c r="G561" s="229"/>
      <c r="H561" s="229"/>
      <c r="I561" s="229"/>
      <c r="J561" s="229"/>
      <c r="K561" s="229"/>
      <c r="L561" s="229"/>
      <c r="M561" s="229"/>
      <c r="N561" s="229"/>
      <c r="O561" s="229"/>
      <c r="P561" s="229"/>
      <c r="Q561" s="229"/>
    </row>
    <row r="562" spans="1:17" ht="15" customHeight="1">
      <c r="A562" s="229"/>
      <c r="B562" s="229"/>
      <c r="C562" s="229"/>
      <c r="D562" s="229"/>
      <c r="E562" s="229"/>
      <c r="F562" s="229"/>
      <c r="G562" s="229"/>
      <c r="H562" s="229"/>
      <c r="I562" s="229"/>
      <c r="J562" s="229"/>
      <c r="K562" s="229"/>
      <c r="L562" s="229"/>
      <c r="M562" s="229"/>
      <c r="N562" s="229"/>
      <c r="O562" s="229"/>
      <c r="P562" s="229"/>
      <c r="Q562" s="229"/>
    </row>
    <row r="563" spans="1:17" ht="15" customHeight="1">
      <c r="A563" s="229"/>
      <c r="B563" s="229"/>
      <c r="C563" s="229"/>
      <c r="D563" s="229"/>
      <c r="E563" s="229"/>
      <c r="F563" s="229"/>
      <c r="G563" s="229"/>
      <c r="H563" s="229"/>
      <c r="I563" s="229"/>
      <c r="J563" s="229"/>
      <c r="K563" s="229"/>
      <c r="L563" s="229"/>
      <c r="M563" s="229"/>
      <c r="N563" s="229"/>
      <c r="O563" s="229"/>
      <c r="P563" s="229"/>
      <c r="Q563" s="229"/>
    </row>
    <row r="564" spans="1:17" ht="15" customHeight="1">
      <c r="A564" s="229"/>
      <c r="B564" s="229"/>
      <c r="C564" s="229"/>
      <c r="D564" s="229"/>
      <c r="E564" s="229"/>
      <c r="F564" s="229"/>
      <c r="G564" s="229"/>
      <c r="H564" s="229"/>
      <c r="I564" s="229"/>
      <c r="J564" s="229"/>
      <c r="K564" s="229"/>
      <c r="L564" s="229"/>
      <c r="M564" s="229"/>
      <c r="N564" s="229"/>
      <c r="O564" s="229"/>
      <c r="P564" s="229"/>
      <c r="Q564" s="229"/>
    </row>
    <row r="565" spans="1:17" ht="15" customHeight="1">
      <c r="A565" s="229"/>
      <c r="B565" s="229"/>
      <c r="C565" s="229"/>
      <c r="D565" s="229"/>
      <c r="E565" s="229"/>
      <c r="F565" s="229"/>
      <c r="G565" s="229"/>
      <c r="H565" s="229"/>
      <c r="I565" s="229"/>
      <c r="J565" s="229"/>
      <c r="K565" s="229"/>
      <c r="L565" s="229"/>
      <c r="M565" s="229"/>
      <c r="N565" s="229"/>
      <c r="O565" s="229"/>
      <c r="P565" s="229"/>
      <c r="Q565" s="229"/>
    </row>
    <row r="566" spans="1:17" ht="15" customHeight="1">
      <c r="A566" s="229"/>
      <c r="B566" s="229"/>
      <c r="C566" s="229"/>
      <c r="D566" s="229"/>
      <c r="E566" s="229"/>
      <c r="F566" s="229"/>
      <c r="G566" s="229"/>
      <c r="H566" s="229"/>
      <c r="I566" s="229"/>
      <c r="J566" s="229"/>
      <c r="K566" s="229"/>
      <c r="L566" s="229"/>
      <c r="M566" s="229"/>
      <c r="N566" s="229"/>
      <c r="O566" s="229"/>
      <c r="P566" s="229"/>
      <c r="Q566" s="229"/>
    </row>
    <row r="567" spans="1:17" ht="15" customHeight="1">
      <c r="A567" s="229"/>
      <c r="B567" s="229"/>
      <c r="C567" s="229"/>
      <c r="D567" s="229"/>
      <c r="E567" s="229"/>
      <c r="F567" s="229"/>
      <c r="G567" s="229"/>
      <c r="H567" s="229"/>
      <c r="I567" s="229"/>
      <c r="J567" s="229"/>
      <c r="K567" s="229"/>
      <c r="L567" s="229"/>
      <c r="M567" s="229"/>
      <c r="N567" s="229"/>
      <c r="O567" s="229"/>
      <c r="P567" s="229"/>
      <c r="Q567" s="229"/>
    </row>
    <row r="568" spans="1:17" ht="15" customHeight="1">
      <c r="A568" s="229"/>
      <c r="B568" s="229"/>
      <c r="C568" s="229"/>
      <c r="D568" s="229"/>
      <c r="E568" s="229"/>
      <c r="F568" s="229"/>
      <c r="G568" s="229"/>
      <c r="H568" s="229"/>
      <c r="I568" s="229"/>
      <c r="J568" s="229"/>
      <c r="K568" s="229"/>
      <c r="L568" s="229"/>
      <c r="M568" s="229"/>
      <c r="N568" s="229"/>
      <c r="O568" s="229"/>
      <c r="P568" s="229"/>
      <c r="Q568" s="229"/>
    </row>
    <row r="569" spans="1:17" ht="15" customHeight="1">
      <c r="A569" s="229"/>
      <c r="B569" s="229"/>
      <c r="C569" s="229"/>
      <c r="D569" s="229"/>
      <c r="E569" s="229"/>
      <c r="F569" s="229"/>
      <c r="G569" s="229"/>
      <c r="H569" s="229"/>
      <c r="I569" s="229"/>
      <c r="J569" s="229"/>
      <c r="K569" s="229"/>
      <c r="L569" s="229"/>
      <c r="M569" s="229"/>
      <c r="N569" s="229"/>
      <c r="O569" s="229"/>
      <c r="P569" s="229"/>
      <c r="Q569" s="229"/>
    </row>
    <row r="570" spans="1:17" ht="15" customHeight="1">
      <c r="A570" s="229"/>
      <c r="B570" s="229"/>
      <c r="C570" s="229"/>
      <c r="D570" s="229"/>
      <c r="E570" s="229"/>
      <c r="F570" s="229"/>
      <c r="G570" s="229"/>
      <c r="H570" s="229"/>
      <c r="I570" s="229"/>
      <c r="J570" s="229"/>
      <c r="K570" s="229"/>
      <c r="L570" s="229"/>
      <c r="M570" s="229"/>
      <c r="N570" s="229"/>
      <c r="O570" s="229"/>
      <c r="P570" s="229"/>
      <c r="Q570" s="229"/>
    </row>
    <row r="571" spans="1:17" ht="15" customHeight="1">
      <c r="A571" s="229"/>
      <c r="B571" s="229"/>
      <c r="C571" s="229"/>
      <c r="D571" s="229"/>
      <c r="E571" s="229"/>
      <c r="F571" s="229"/>
      <c r="G571" s="229"/>
      <c r="H571" s="229"/>
      <c r="I571" s="229"/>
      <c r="J571" s="229"/>
      <c r="K571" s="229"/>
      <c r="L571" s="229"/>
      <c r="M571" s="229"/>
      <c r="N571" s="229"/>
      <c r="O571" s="229"/>
      <c r="P571" s="229"/>
      <c r="Q571" s="229"/>
    </row>
    <row r="572" spans="1:17" ht="15" customHeight="1">
      <c r="A572" s="229"/>
      <c r="B572" s="229"/>
      <c r="C572" s="229"/>
      <c r="D572" s="229"/>
      <c r="E572" s="229"/>
      <c r="F572" s="229"/>
      <c r="G572" s="229"/>
      <c r="H572" s="229"/>
      <c r="I572" s="229"/>
      <c r="J572" s="229"/>
      <c r="K572" s="229"/>
      <c r="L572" s="229"/>
      <c r="M572" s="229"/>
      <c r="N572" s="229"/>
      <c r="O572" s="229"/>
      <c r="P572" s="229"/>
      <c r="Q572" s="229"/>
    </row>
    <row r="573" spans="1:17" ht="15" customHeight="1">
      <c r="A573" s="229"/>
      <c r="B573" s="229"/>
      <c r="C573" s="229"/>
      <c r="D573" s="229"/>
      <c r="E573" s="229"/>
      <c r="F573" s="229"/>
      <c r="G573" s="229"/>
      <c r="H573" s="229"/>
      <c r="I573" s="229"/>
      <c r="J573" s="229"/>
      <c r="K573" s="229"/>
      <c r="L573" s="229"/>
      <c r="M573" s="229"/>
      <c r="N573" s="229"/>
      <c r="O573" s="229"/>
      <c r="P573" s="229"/>
      <c r="Q573" s="229"/>
    </row>
    <row r="574" spans="1:17" ht="15" customHeight="1">
      <c r="A574" s="229"/>
      <c r="B574" s="229"/>
      <c r="C574" s="229"/>
      <c r="D574" s="229"/>
      <c r="E574" s="229"/>
      <c r="F574" s="229"/>
      <c r="G574" s="229"/>
      <c r="H574" s="229"/>
      <c r="I574" s="229"/>
      <c r="J574" s="229"/>
      <c r="K574" s="229"/>
      <c r="L574" s="229"/>
      <c r="M574" s="229"/>
      <c r="N574" s="229"/>
      <c r="O574" s="229"/>
      <c r="P574" s="229"/>
      <c r="Q574" s="229"/>
    </row>
    <row r="575" spans="1:17" ht="15" customHeight="1">
      <c r="A575" s="229"/>
      <c r="B575" s="229"/>
      <c r="C575" s="229"/>
      <c r="D575" s="229"/>
      <c r="E575" s="229"/>
      <c r="F575" s="229"/>
      <c r="G575" s="229"/>
      <c r="H575" s="229"/>
      <c r="I575" s="229"/>
      <c r="J575" s="229"/>
      <c r="K575" s="229"/>
      <c r="L575" s="229"/>
      <c r="M575" s="229"/>
      <c r="N575" s="229"/>
      <c r="O575" s="229"/>
      <c r="P575" s="229"/>
      <c r="Q575" s="229"/>
    </row>
    <row r="576" spans="1:17" ht="15" customHeight="1">
      <c r="A576" s="229"/>
      <c r="B576" s="229"/>
      <c r="C576" s="229"/>
      <c r="D576" s="229"/>
      <c r="E576" s="229"/>
      <c r="F576" s="229"/>
      <c r="G576" s="229"/>
      <c r="H576" s="229"/>
      <c r="I576" s="229"/>
      <c r="J576" s="229"/>
      <c r="K576" s="229"/>
      <c r="L576" s="229"/>
      <c r="M576" s="229"/>
      <c r="N576" s="229"/>
      <c r="O576" s="229"/>
      <c r="P576" s="229"/>
      <c r="Q576" s="229"/>
    </row>
    <row r="577" spans="1:17" ht="15" customHeight="1">
      <c r="A577" s="229"/>
      <c r="B577" s="229"/>
      <c r="C577" s="229"/>
      <c r="D577" s="229"/>
      <c r="E577" s="229"/>
      <c r="F577" s="229"/>
      <c r="G577" s="229"/>
      <c r="H577" s="229"/>
      <c r="I577" s="229"/>
      <c r="J577" s="229"/>
      <c r="K577" s="229"/>
      <c r="L577" s="229"/>
      <c r="M577" s="229"/>
      <c r="N577" s="229"/>
      <c r="O577" s="229"/>
      <c r="P577" s="229"/>
      <c r="Q577" s="229"/>
    </row>
    <row r="578" spans="1:17" ht="15" customHeight="1">
      <c r="A578" s="229"/>
      <c r="B578" s="229"/>
      <c r="C578" s="229"/>
      <c r="D578" s="229"/>
      <c r="E578" s="229"/>
      <c r="F578" s="229"/>
      <c r="G578" s="229"/>
      <c r="H578" s="229"/>
      <c r="I578" s="229"/>
      <c r="J578" s="229"/>
      <c r="K578" s="229"/>
      <c r="L578" s="229"/>
      <c r="M578" s="229"/>
      <c r="N578" s="229"/>
      <c r="O578" s="229"/>
      <c r="P578" s="229"/>
      <c r="Q578" s="229"/>
    </row>
    <row r="579" spans="1:17" ht="15" customHeight="1">
      <c r="A579" s="229"/>
      <c r="B579" s="229"/>
      <c r="C579" s="229"/>
      <c r="D579" s="229"/>
      <c r="E579" s="229"/>
      <c r="F579" s="229"/>
      <c r="G579" s="229"/>
      <c r="H579" s="229"/>
      <c r="I579" s="229"/>
      <c r="J579" s="229"/>
      <c r="K579" s="229"/>
      <c r="L579" s="229"/>
      <c r="M579" s="229"/>
      <c r="N579" s="229"/>
      <c r="O579" s="229"/>
      <c r="P579" s="229"/>
      <c r="Q579" s="229"/>
    </row>
    <row r="580" spans="1:17" ht="15" customHeight="1">
      <c r="A580" s="229"/>
      <c r="B580" s="229"/>
      <c r="C580" s="229"/>
      <c r="D580" s="229"/>
      <c r="E580" s="229"/>
      <c r="F580" s="229"/>
      <c r="G580" s="229"/>
      <c r="H580" s="229"/>
      <c r="I580" s="229"/>
      <c r="J580" s="229"/>
      <c r="K580" s="229"/>
      <c r="L580" s="229"/>
      <c r="M580" s="229"/>
      <c r="N580" s="229"/>
      <c r="O580" s="229"/>
      <c r="P580" s="229"/>
      <c r="Q580" s="229"/>
    </row>
    <row r="581" spans="1:17" ht="15" customHeight="1">
      <c r="A581" s="229"/>
      <c r="B581" s="229"/>
      <c r="C581" s="229"/>
      <c r="D581" s="229"/>
      <c r="E581" s="229"/>
      <c r="F581" s="229"/>
      <c r="G581" s="229"/>
      <c r="H581" s="229"/>
      <c r="I581" s="229"/>
      <c r="J581" s="229"/>
      <c r="K581" s="229"/>
      <c r="L581" s="229"/>
      <c r="M581" s="229"/>
      <c r="N581" s="229"/>
      <c r="O581" s="229"/>
      <c r="P581" s="229"/>
      <c r="Q581" s="229"/>
    </row>
    <row r="582" spans="1:17" ht="15" customHeight="1">
      <c r="A582" s="229"/>
      <c r="B582" s="229"/>
      <c r="C582" s="229"/>
      <c r="D582" s="229"/>
      <c r="E582" s="229"/>
      <c r="F582" s="229"/>
      <c r="G582" s="229"/>
      <c r="H582" s="229"/>
      <c r="I582" s="229"/>
      <c r="J582" s="229"/>
      <c r="K582" s="229"/>
      <c r="L582" s="229"/>
      <c r="M582" s="229"/>
      <c r="N582" s="229"/>
      <c r="O582" s="229"/>
      <c r="P582" s="229"/>
      <c r="Q582" s="229"/>
    </row>
    <row r="583" spans="1:17" ht="15" customHeight="1">
      <c r="A583" s="229"/>
      <c r="B583" s="229"/>
      <c r="C583" s="229"/>
      <c r="D583" s="229"/>
      <c r="E583" s="229"/>
      <c r="F583" s="229"/>
      <c r="G583" s="229"/>
      <c r="H583" s="229"/>
      <c r="I583" s="229"/>
      <c r="J583" s="229"/>
      <c r="K583" s="229"/>
      <c r="L583" s="229"/>
      <c r="M583" s="229"/>
      <c r="N583" s="229"/>
      <c r="O583" s="229"/>
      <c r="P583" s="229"/>
      <c r="Q583" s="229"/>
    </row>
    <row r="584" spans="1:17" ht="15" customHeight="1">
      <c r="A584" s="229"/>
      <c r="B584" s="229"/>
      <c r="C584" s="229"/>
      <c r="D584" s="229"/>
      <c r="E584" s="229"/>
      <c r="F584" s="229"/>
      <c r="G584" s="229"/>
      <c r="H584" s="229"/>
      <c r="I584" s="229"/>
      <c r="J584" s="229"/>
      <c r="K584" s="229"/>
      <c r="L584" s="229"/>
      <c r="M584" s="229"/>
      <c r="N584" s="229"/>
      <c r="O584" s="229"/>
      <c r="P584" s="229"/>
      <c r="Q584" s="229"/>
    </row>
    <row r="585" spans="1:17" ht="15" customHeight="1">
      <c r="A585" s="229"/>
      <c r="B585" s="229"/>
      <c r="C585" s="229"/>
      <c r="D585" s="229"/>
      <c r="E585" s="229"/>
      <c r="F585" s="229"/>
      <c r="G585" s="229"/>
      <c r="H585" s="229"/>
      <c r="I585" s="229"/>
      <c r="J585" s="229"/>
      <c r="K585" s="229"/>
      <c r="L585" s="229"/>
      <c r="M585" s="229"/>
      <c r="N585" s="229"/>
      <c r="O585" s="229"/>
      <c r="P585" s="229"/>
      <c r="Q585" s="229"/>
    </row>
    <row r="586" spans="1:17" ht="15" customHeight="1">
      <c r="A586" s="229"/>
      <c r="B586" s="229"/>
      <c r="C586" s="229"/>
      <c r="D586" s="229"/>
      <c r="E586" s="229"/>
      <c r="F586" s="229"/>
      <c r="G586" s="229"/>
      <c r="H586" s="229"/>
      <c r="I586" s="229"/>
      <c r="J586" s="229"/>
      <c r="K586" s="229"/>
      <c r="L586" s="229"/>
      <c r="M586" s="229"/>
      <c r="N586" s="229"/>
      <c r="O586" s="229"/>
      <c r="P586" s="229"/>
      <c r="Q586" s="229"/>
    </row>
    <row r="587" spans="1:17" ht="15" customHeight="1">
      <c r="A587" s="229"/>
      <c r="B587" s="229"/>
      <c r="C587" s="229"/>
      <c r="D587" s="229"/>
      <c r="E587" s="229"/>
      <c r="F587" s="229"/>
      <c r="G587" s="229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</row>
    <row r="588" spans="1:17" ht="15" customHeight="1">
      <c r="A588" s="229"/>
      <c r="B588" s="229"/>
      <c r="C588" s="229"/>
      <c r="D588" s="229"/>
      <c r="E588" s="229"/>
      <c r="F588" s="229"/>
      <c r="G588" s="229"/>
      <c r="H588" s="229"/>
      <c r="I588" s="229"/>
      <c r="J588" s="229"/>
      <c r="K588" s="229"/>
      <c r="L588" s="229"/>
      <c r="M588" s="229"/>
      <c r="N588" s="229"/>
      <c r="O588" s="229"/>
      <c r="P588" s="229"/>
      <c r="Q588" s="229"/>
    </row>
    <row r="589" spans="1:17" ht="15" customHeight="1">
      <c r="A589" s="229"/>
      <c r="B589" s="229"/>
      <c r="C589" s="229"/>
      <c r="D589" s="229"/>
      <c r="E589" s="229"/>
      <c r="F589" s="229"/>
      <c r="G589" s="229"/>
      <c r="H589" s="229"/>
      <c r="I589" s="229"/>
      <c r="J589" s="229"/>
      <c r="K589" s="229"/>
      <c r="L589" s="229"/>
      <c r="M589" s="229"/>
      <c r="N589" s="229"/>
      <c r="O589" s="229"/>
      <c r="P589" s="229"/>
      <c r="Q589" s="229"/>
    </row>
    <row r="590" spans="1:17" ht="15" customHeight="1">
      <c r="A590" s="229"/>
      <c r="B590" s="229"/>
      <c r="C590" s="229"/>
      <c r="D590" s="229"/>
      <c r="E590" s="229"/>
      <c r="F590" s="229"/>
      <c r="G590" s="229"/>
      <c r="H590" s="229"/>
      <c r="I590" s="229"/>
      <c r="J590" s="229"/>
      <c r="K590" s="229"/>
      <c r="L590" s="229"/>
      <c r="M590" s="229"/>
      <c r="N590" s="229"/>
      <c r="O590" s="229"/>
      <c r="P590" s="229"/>
      <c r="Q590" s="229"/>
    </row>
    <row r="591" spans="1:17" ht="15" customHeight="1">
      <c r="A591" s="229"/>
      <c r="B591" s="229"/>
      <c r="C591" s="229"/>
      <c r="D591" s="229"/>
      <c r="E591" s="229"/>
      <c r="F591" s="229"/>
      <c r="G591" s="229"/>
      <c r="H591" s="229"/>
      <c r="I591" s="229"/>
      <c r="J591" s="229"/>
      <c r="K591" s="229"/>
      <c r="L591" s="229"/>
      <c r="M591" s="229"/>
      <c r="N591" s="229"/>
      <c r="O591" s="229"/>
      <c r="P591" s="229"/>
      <c r="Q591" s="229"/>
    </row>
    <row r="592" spans="1:17" ht="15" customHeight="1">
      <c r="A592" s="229"/>
      <c r="B592" s="229"/>
      <c r="C592" s="229"/>
      <c r="D592" s="229"/>
      <c r="E592" s="229"/>
      <c r="F592" s="229"/>
      <c r="G592" s="229"/>
      <c r="H592" s="229"/>
      <c r="I592" s="229"/>
      <c r="J592" s="229"/>
      <c r="K592" s="229"/>
      <c r="L592" s="229"/>
      <c r="M592" s="229"/>
      <c r="N592" s="229"/>
      <c r="O592" s="229"/>
      <c r="P592" s="229"/>
      <c r="Q592" s="229"/>
    </row>
    <row r="593" spans="1:17" ht="15" customHeight="1">
      <c r="A593" s="229"/>
      <c r="B593" s="229"/>
      <c r="C593" s="229"/>
      <c r="D593" s="229"/>
      <c r="E593" s="229"/>
      <c r="F593" s="229"/>
      <c r="G593" s="229"/>
      <c r="H593" s="229"/>
      <c r="I593" s="229"/>
      <c r="J593" s="229"/>
      <c r="K593" s="229"/>
      <c r="L593" s="229"/>
      <c r="M593" s="229"/>
      <c r="N593" s="229"/>
      <c r="O593" s="229"/>
      <c r="P593" s="229"/>
      <c r="Q593" s="229"/>
    </row>
    <row r="594" spans="1:17" ht="15" customHeight="1">
      <c r="A594" s="229"/>
      <c r="B594" s="229"/>
      <c r="C594" s="229"/>
      <c r="D594" s="229"/>
      <c r="E594" s="229"/>
      <c r="F594" s="229"/>
      <c r="G594" s="229"/>
      <c r="H594" s="229"/>
      <c r="I594" s="229"/>
      <c r="J594" s="229"/>
      <c r="K594" s="229"/>
      <c r="L594" s="229"/>
      <c r="M594" s="229"/>
      <c r="N594" s="229"/>
      <c r="O594" s="229"/>
      <c r="P594" s="229"/>
      <c r="Q594" s="229"/>
    </row>
    <row r="595" spans="1:17" ht="15" customHeight="1">
      <c r="A595" s="229"/>
      <c r="B595" s="229"/>
      <c r="C595" s="229"/>
      <c r="D595" s="229"/>
      <c r="E595" s="229"/>
      <c r="F595" s="229"/>
      <c r="G595" s="229"/>
      <c r="H595" s="229"/>
      <c r="I595" s="229"/>
      <c r="J595" s="229"/>
      <c r="K595" s="229"/>
      <c r="L595" s="229"/>
      <c r="M595" s="229"/>
      <c r="N595" s="229"/>
      <c r="O595" s="229"/>
      <c r="P595" s="229"/>
      <c r="Q595" s="229"/>
    </row>
    <row r="596" spans="1:17" ht="15" customHeight="1">
      <c r="A596" s="229"/>
      <c r="B596" s="229"/>
      <c r="C596" s="229"/>
      <c r="D596" s="229"/>
      <c r="E596" s="229"/>
      <c r="F596" s="229"/>
      <c r="G596" s="229"/>
      <c r="H596" s="229"/>
      <c r="I596" s="229"/>
      <c r="J596" s="229"/>
      <c r="K596" s="229"/>
      <c r="L596" s="229"/>
      <c r="M596" s="229"/>
      <c r="N596" s="229"/>
      <c r="O596" s="229"/>
      <c r="P596" s="229"/>
      <c r="Q596" s="229"/>
    </row>
    <row r="597" spans="1:17" ht="15" customHeight="1">
      <c r="A597" s="229"/>
      <c r="B597" s="229"/>
      <c r="C597" s="229"/>
      <c r="D597" s="229"/>
      <c r="E597" s="229"/>
      <c r="F597" s="229"/>
      <c r="G597" s="229"/>
      <c r="H597" s="229"/>
      <c r="I597" s="229"/>
      <c r="J597" s="229"/>
      <c r="K597" s="229"/>
      <c r="L597" s="229"/>
      <c r="M597" s="229"/>
      <c r="N597" s="229"/>
      <c r="O597" s="229"/>
      <c r="P597" s="229"/>
      <c r="Q597" s="229"/>
    </row>
    <row r="598" spans="1:17" ht="15" customHeight="1">
      <c r="A598" s="229"/>
      <c r="B598" s="229"/>
      <c r="C598" s="229"/>
      <c r="D598" s="229"/>
      <c r="E598" s="229"/>
      <c r="F598" s="229"/>
      <c r="G598" s="229"/>
      <c r="H598" s="229"/>
      <c r="I598" s="229"/>
      <c r="J598" s="229"/>
      <c r="K598" s="229"/>
      <c r="L598" s="229"/>
      <c r="M598" s="229"/>
      <c r="N598" s="229"/>
      <c r="O598" s="229"/>
      <c r="P598" s="229"/>
      <c r="Q598" s="229"/>
    </row>
    <row r="599" spans="1:17" ht="15" customHeight="1">
      <c r="A599" s="229"/>
      <c r="B599" s="229"/>
      <c r="C599" s="229"/>
      <c r="D599" s="229"/>
      <c r="E599" s="229"/>
      <c r="F599" s="229"/>
      <c r="G599" s="229"/>
      <c r="H599" s="229"/>
      <c r="I599" s="229"/>
      <c r="J599" s="229"/>
      <c r="K599" s="229"/>
      <c r="L599" s="229"/>
      <c r="M599" s="229"/>
      <c r="N599" s="229"/>
      <c r="O599" s="229"/>
      <c r="P599" s="229"/>
      <c r="Q599" s="229"/>
    </row>
    <row r="600" spans="1:17" ht="15" customHeight="1">
      <c r="A600" s="229"/>
      <c r="B600" s="229"/>
      <c r="C600" s="229"/>
      <c r="D600" s="229"/>
      <c r="E600" s="229"/>
      <c r="F600" s="229"/>
      <c r="G600" s="229"/>
      <c r="H600" s="229"/>
      <c r="I600" s="229"/>
      <c r="J600" s="229"/>
      <c r="K600" s="229"/>
      <c r="L600" s="229"/>
      <c r="M600" s="229"/>
      <c r="N600" s="229"/>
      <c r="O600" s="229"/>
      <c r="P600" s="229"/>
      <c r="Q600" s="229"/>
    </row>
    <row r="601" spans="1:17" ht="15" customHeight="1">
      <c r="A601" s="229"/>
      <c r="B601" s="229"/>
      <c r="C601" s="229"/>
      <c r="D601" s="229"/>
      <c r="E601" s="229"/>
      <c r="F601" s="229"/>
      <c r="G601" s="229"/>
      <c r="H601" s="229"/>
      <c r="I601" s="229"/>
      <c r="J601" s="229"/>
      <c r="K601" s="229"/>
      <c r="L601" s="229"/>
      <c r="M601" s="229"/>
      <c r="N601" s="229"/>
      <c r="O601" s="229"/>
      <c r="P601" s="229"/>
      <c r="Q601" s="229"/>
    </row>
    <row r="602" spans="1:17" ht="15" customHeight="1">
      <c r="A602" s="229"/>
      <c r="B602" s="229"/>
      <c r="C602" s="229"/>
      <c r="D602" s="229"/>
      <c r="E602" s="229"/>
      <c r="F602" s="229"/>
      <c r="G602" s="229"/>
      <c r="H602" s="229"/>
      <c r="I602" s="229"/>
      <c r="J602" s="229"/>
      <c r="K602" s="229"/>
      <c r="L602" s="229"/>
      <c r="M602" s="229"/>
      <c r="N602" s="229"/>
      <c r="O602" s="229"/>
      <c r="P602" s="229"/>
      <c r="Q602" s="229"/>
    </row>
    <row r="603" spans="1:17" ht="15" customHeight="1">
      <c r="A603" s="229"/>
      <c r="B603" s="229"/>
      <c r="C603" s="229"/>
      <c r="D603" s="229"/>
      <c r="E603" s="229"/>
      <c r="F603" s="229"/>
      <c r="G603" s="229"/>
      <c r="H603" s="229"/>
      <c r="I603" s="229"/>
      <c r="J603" s="229"/>
      <c r="K603" s="229"/>
      <c r="L603" s="229"/>
      <c r="M603" s="229"/>
      <c r="N603" s="229"/>
      <c r="O603" s="229"/>
      <c r="P603" s="229"/>
      <c r="Q603" s="229"/>
    </row>
    <row r="604" spans="1:17" ht="15" customHeight="1">
      <c r="A604" s="229"/>
      <c r="B604" s="229"/>
      <c r="C604" s="229"/>
      <c r="D604" s="229"/>
      <c r="E604" s="229"/>
      <c r="F604" s="229"/>
      <c r="G604" s="229"/>
      <c r="H604" s="229"/>
      <c r="I604" s="229"/>
      <c r="J604" s="229"/>
      <c r="K604" s="229"/>
      <c r="L604" s="229"/>
      <c r="M604" s="229"/>
      <c r="N604" s="229"/>
      <c r="O604" s="229"/>
      <c r="P604" s="229"/>
      <c r="Q604" s="229"/>
    </row>
    <row r="605" spans="1:17" ht="15" customHeight="1">
      <c r="A605" s="229"/>
      <c r="B605" s="229"/>
      <c r="C605" s="229"/>
      <c r="D605" s="229"/>
      <c r="E605" s="229"/>
      <c r="F605" s="229"/>
      <c r="G605" s="229"/>
      <c r="H605" s="229"/>
      <c r="I605" s="229"/>
      <c r="J605" s="229"/>
      <c r="K605" s="229"/>
      <c r="L605" s="229"/>
      <c r="M605" s="229"/>
      <c r="N605" s="229"/>
      <c r="O605" s="229"/>
      <c r="P605" s="229"/>
      <c r="Q605" s="229"/>
    </row>
    <row r="606" spans="1:17" ht="15" customHeight="1">
      <c r="A606" s="229"/>
      <c r="B606" s="229"/>
      <c r="C606" s="229"/>
      <c r="D606" s="229"/>
      <c r="E606" s="229"/>
      <c r="F606" s="229"/>
      <c r="G606" s="229"/>
      <c r="H606" s="229"/>
      <c r="I606" s="229"/>
      <c r="J606" s="229"/>
      <c r="K606" s="229"/>
      <c r="L606" s="229"/>
      <c r="M606" s="229"/>
      <c r="N606" s="229"/>
      <c r="O606" s="229"/>
      <c r="P606" s="229"/>
      <c r="Q606" s="229"/>
    </row>
    <row r="607" spans="1:17" ht="15" customHeight="1">
      <c r="A607" s="229"/>
      <c r="B607" s="229"/>
      <c r="C607" s="229"/>
      <c r="D607" s="229"/>
      <c r="E607" s="229"/>
      <c r="F607" s="229"/>
      <c r="G607" s="229"/>
      <c r="H607" s="229"/>
      <c r="I607" s="229"/>
      <c r="J607" s="229"/>
      <c r="K607" s="229"/>
      <c r="L607" s="229"/>
      <c r="M607" s="229"/>
      <c r="N607" s="229"/>
      <c r="O607" s="229"/>
      <c r="P607" s="229"/>
      <c r="Q607" s="229"/>
    </row>
    <row r="608" spans="1:17" ht="15" customHeight="1">
      <c r="A608" s="229"/>
      <c r="B608" s="229"/>
      <c r="C608" s="229"/>
      <c r="D608" s="229"/>
      <c r="E608" s="229"/>
      <c r="F608" s="229"/>
      <c r="G608" s="229"/>
      <c r="H608" s="229"/>
      <c r="I608" s="229"/>
      <c r="J608" s="229"/>
      <c r="K608" s="229"/>
      <c r="L608" s="229"/>
      <c r="M608" s="229"/>
      <c r="N608" s="229"/>
      <c r="O608" s="229"/>
      <c r="P608" s="229"/>
      <c r="Q608" s="229"/>
    </row>
    <row r="609" spans="1:17" ht="15" customHeight="1">
      <c r="A609" s="229"/>
      <c r="B609" s="229"/>
      <c r="C609" s="229"/>
      <c r="D609" s="229"/>
      <c r="E609" s="229"/>
      <c r="F609" s="229"/>
      <c r="G609" s="229"/>
      <c r="H609" s="229"/>
      <c r="I609" s="229"/>
      <c r="J609" s="229"/>
      <c r="K609" s="229"/>
      <c r="L609" s="229"/>
      <c r="M609" s="229"/>
      <c r="N609" s="229"/>
      <c r="O609" s="229"/>
      <c r="P609" s="229"/>
      <c r="Q609" s="229"/>
    </row>
    <row r="610" spans="1:17" ht="15" customHeight="1">
      <c r="A610" s="229"/>
      <c r="B610" s="229"/>
      <c r="C610" s="229"/>
      <c r="D610" s="229"/>
      <c r="E610" s="229"/>
      <c r="F610" s="229"/>
      <c r="G610" s="229"/>
      <c r="H610" s="229"/>
      <c r="I610" s="229"/>
      <c r="J610" s="229"/>
      <c r="K610" s="229"/>
      <c r="L610" s="229"/>
      <c r="M610" s="229"/>
      <c r="N610" s="229"/>
      <c r="O610" s="229"/>
      <c r="P610" s="229"/>
      <c r="Q610" s="229"/>
    </row>
    <row r="611" spans="1:17" ht="15" customHeight="1">
      <c r="A611" s="229"/>
      <c r="B611" s="229"/>
      <c r="C611" s="229"/>
      <c r="D611" s="229"/>
      <c r="E611" s="229"/>
      <c r="F611" s="229"/>
      <c r="G611" s="229"/>
      <c r="H611" s="229"/>
      <c r="I611" s="229"/>
      <c r="J611" s="229"/>
      <c r="K611" s="229"/>
      <c r="L611" s="229"/>
      <c r="M611" s="229"/>
      <c r="N611" s="229"/>
      <c r="O611" s="229"/>
      <c r="P611" s="229"/>
      <c r="Q611" s="229"/>
    </row>
    <row r="612" spans="1:17" ht="15" customHeight="1">
      <c r="A612" s="229"/>
      <c r="B612" s="229"/>
      <c r="C612" s="229"/>
      <c r="D612" s="229"/>
      <c r="E612" s="229"/>
      <c r="F612" s="229"/>
      <c r="G612" s="229"/>
      <c r="H612" s="229"/>
      <c r="I612" s="229"/>
      <c r="J612" s="229"/>
      <c r="K612" s="229"/>
      <c r="L612" s="229"/>
      <c r="M612" s="229"/>
      <c r="N612" s="229"/>
      <c r="O612" s="229"/>
      <c r="P612" s="229"/>
      <c r="Q612" s="229"/>
    </row>
    <row r="613" spans="1:17" ht="15" customHeight="1">
      <c r="A613" s="229"/>
      <c r="B613" s="229"/>
      <c r="C613" s="229"/>
      <c r="D613" s="229"/>
      <c r="E613" s="229"/>
      <c r="F613" s="229"/>
      <c r="G613" s="229"/>
      <c r="H613" s="229"/>
      <c r="I613" s="229"/>
      <c r="J613" s="229"/>
      <c r="K613" s="229"/>
      <c r="L613" s="229"/>
      <c r="M613" s="229"/>
      <c r="N613" s="229"/>
      <c r="O613" s="229"/>
      <c r="P613" s="229"/>
      <c r="Q613" s="229"/>
    </row>
    <row r="614" spans="1:17" ht="15" customHeight="1">
      <c r="A614" s="229"/>
      <c r="B614" s="229"/>
      <c r="C614" s="229"/>
      <c r="D614" s="229"/>
      <c r="E614" s="229"/>
      <c r="F614" s="229"/>
      <c r="G614" s="229"/>
      <c r="H614" s="229"/>
      <c r="I614" s="229"/>
      <c r="J614" s="229"/>
      <c r="K614" s="229"/>
      <c r="L614" s="229"/>
      <c r="M614" s="229"/>
      <c r="N614" s="229"/>
      <c r="O614" s="229"/>
      <c r="P614" s="229"/>
      <c r="Q614" s="229"/>
    </row>
    <row r="615" spans="1:17" ht="15" customHeight="1">
      <c r="A615" s="229"/>
      <c r="B615" s="229"/>
      <c r="C615" s="229"/>
      <c r="D615" s="229"/>
      <c r="E615" s="229"/>
      <c r="F615" s="229"/>
      <c r="G615" s="229"/>
      <c r="H615" s="229"/>
      <c r="I615" s="229"/>
      <c r="J615" s="229"/>
      <c r="K615" s="229"/>
      <c r="L615" s="229"/>
      <c r="M615" s="229"/>
      <c r="N615" s="229"/>
      <c r="O615" s="229"/>
      <c r="P615" s="229"/>
      <c r="Q615" s="229"/>
    </row>
    <row r="616" spans="1:17" ht="15" customHeight="1">
      <c r="A616" s="229"/>
      <c r="B616" s="229"/>
      <c r="C616" s="229"/>
      <c r="D616" s="229"/>
      <c r="E616" s="229"/>
      <c r="F616" s="229"/>
      <c r="G616" s="229"/>
      <c r="H616" s="229"/>
      <c r="I616" s="229"/>
      <c r="J616" s="229"/>
      <c r="K616" s="229"/>
      <c r="L616" s="229"/>
      <c r="M616" s="229"/>
      <c r="N616" s="229"/>
      <c r="O616" s="229"/>
      <c r="P616" s="229"/>
      <c r="Q616" s="229"/>
    </row>
    <row r="617" spans="1:17" ht="15" customHeight="1">
      <c r="A617" s="229"/>
      <c r="B617" s="229"/>
      <c r="C617" s="229"/>
      <c r="D617" s="229"/>
      <c r="E617" s="229"/>
      <c r="F617" s="229"/>
      <c r="G617" s="229"/>
      <c r="H617" s="229"/>
      <c r="I617" s="229"/>
      <c r="J617" s="229"/>
      <c r="K617" s="229"/>
      <c r="L617" s="229"/>
      <c r="M617" s="229"/>
      <c r="N617" s="229"/>
      <c r="O617" s="229"/>
      <c r="P617" s="229"/>
      <c r="Q617" s="229"/>
    </row>
    <row r="618" spans="1:17" ht="15" customHeight="1">
      <c r="A618" s="229"/>
      <c r="B618" s="229"/>
      <c r="C618" s="229"/>
      <c r="D618" s="229"/>
      <c r="E618" s="229"/>
      <c r="F618" s="229"/>
      <c r="G618" s="229"/>
      <c r="H618" s="229"/>
      <c r="I618" s="229"/>
      <c r="J618" s="229"/>
      <c r="K618" s="229"/>
      <c r="L618" s="229"/>
      <c r="M618" s="229"/>
      <c r="N618" s="229"/>
      <c r="O618" s="229"/>
      <c r="P618" s="229"/>
      <c r="Q618" s="229"/>
    </row>
    <row r="619" spans="1:17" ht="15" customHeight="1">
      <c r="A619" s="229"/>
      <c r="B619" s="229"/>
      <c r="C619" s="229"/>
      <c r="D619" s="229"/>
      <c r="E619" s="229"/>
      <c r="F619" s="229"/>
      <c r="G619" s="229"/>
      <c r="H619" s="229"/>
      <c r="I619" s="229"/>
      <c r="J619" s="229"/>
      <c r="K619" s="229"/>
      <c r="L619" s="229"/>
      <c r="M619" s="229"/>
      <c r="N619" s="229"/>
      <c r="O619" s="229"/>
      <c r="P619" s="229"/>
      <c r="Q619" s="229"/>
    </row>
    <row r="620" spans="1:17" ht="15" customHeight="1">
      <c r="A620" s="229"/>
      <c r="B620" s="229"/>
      <c r="C620" s="229"/>
      <c r="D620" s="229"/>
      <c r="E620" s="229"/>
      <c r="F620" s="229"/>
      <c r="G620" s="229"/>
      <c r="H620" s="229"/>
      <c r="I620" s="229"/>
      <c r="J620" s="229"/>
      <c r="K620" s="229"/>
      <c r="L620" s="229"/>
      <c r="M620" s="229"/>
      <c r="N620" s="229"/>
      <c r="O620" s="229"/>
      <c r="P620" s="229"/>
      <c r="Q620" s="229"/>
    </row>
    <row r="621" spans="1:17" ht="15" customHeight="1">
      <c r="A621" s="229"/>
      <c r="B621" s="229"/>
      <c r="C621" s="229"/>
      <c r="D621" s="229"/>
      <c r="E621" s="229"/>
      <c r="F621" s="229"/>
      <c r="G621" s="229"/>
      <c r="H621" s="229"/>
      <c r="I621" s="229"/>
      <c r="J621" s="229"/>
      <c r="K621" s="229"/>
      <c r="L621" s="229"/>
      <c r="M621" s="229"/>
      <c r="N621" s="229"/>
      <c r="O621" s="229"/>
      <c r="P621" s="229"/>
      <c r="Q621" s="229"/>
    </row>
    <row r="622" spans="1:17" ht="15" customHeight="1">
      <c r="A622" s="229"/>
      <c r="B622" s="229"/>
      <c r="C622" s="229"/>
      <c r="D622" s="229"/>
      <c r="E622" s="229"/>
      <c r="F622" s="229"/>
      <c r="G622" s="229"/>
      <c r="H622" s="229"/>
      <c r="I622" s="229"/>
      <c r="J622" s="229"/>
      <c r="K622" s="229"/>
      <c r="L622" s="229"/>
      <c r="M622" s="229"/>
      <c r="N622" s="229"/>
      <c r="O622" s="229"/>
      <c r="P622" s="229"/>
      <c r="Q622" s="229"/>
    </row>
    <row r="623" spans="1:17" ht="15" customHeight="1">
      <c r="A623" s="229"/>
      <c r="B623" s="229"/>
      <c r="C623" s="229"/>
      <c r="D623" s="229"/>
      <c r="E623" s="229"/>
      <c r="F623" s="229"/>
      <c r="G623" s="229"/>
      <c r="H623" s="229"/>
      <c r="I623" s="229"/>
      <c r="J623" s="229"/>
      <c r="K623" s="229"/>
      <c r="L623" s="229"/>
      <c r="M623" s="229"/>
      <c r="N623" s="229"/>
      <c r="O623" s="229"/>
      <c r="P623" s="229"/>
      <c r="Q623" s="229"/>
    </row>
    <row r="624" spans="1:17" ht="15" customHeight="1">
      <c r="A624" s="229"/>
      <c r="B624" s="229"/>
      <c r="C624" s="229"/>
      <c r="D624" s="229"/>
      <c r="E624" s="229"/>
      <c r="F624" s="229"/>
      <c r="G624" s="229"/>
      <c r="H624" s="229"/>
      <c r="I624" s="229"/>
      <c r="J624" s="229"/>
      <c r="K624" s="229"/>
      <c r="L624" s="229"/>
      <c r="M624" s="229"/>
      <c r="N624" s="229"/>
      <c r="O624" s="229"/>
      <c r="P624" s="229"/>
      <c r="Q624" s="229"/>
    </row>
    <row r="625" spans="1:17" ht="15" customHeight="1">
      <c r="A625" s="229"/>
      <c r="B625" s="229"/>
      <c r="C625" s="229"/>
      <c r="D625" s="229"/>
      <c r="E625" s="229"/>
      <c r="F625" s="229"/>
      <c r="G625" s="229"/>
      <c r="H625" s="229"/>
      <c r="I625" s="229"/>
      <c r="J625" s="229"/>
      <c r="K625" s="229"/>
      <c r="L625" s="229"/>
      <c r="M625" s="229"/>
      <c r="N625" s="229"/>
      <c r="O625" s="229"/>
      <c r="P625" s="229"/>
      <c r="Q625" s="229"/>
    </row>
    <row r="626" spans="1:17" ht="15" customHeight="1">
      <c r="A626" s="229"/>
      <c r="B626" s="229"/>
      <c r="C626" s="229"/>
      <c r="D626" s="229"/>
      <c r="E626" s="229"/>
      <c r="F626" s="229"/>
      <c r="G626" s="229"/>
      <c r="H626" s="229"/>
      <c r="I626" s="229"/>
      <c r="J626" s="229"/>
      <c r="K626" s="229"/>
      <c r="L626" s="229"/>
      <c r="M626" s="229"/>
      <c r="N626" s="229"/>
      <c r="O626" s="229"/>
      <c r="P626" s="229"/>
      <c r="Q626" s="229"/>
    </row>
    <row r="627" spans="1:17" ht="15" customHeight="1">
      <c r="A627" s="229"/>
      <c r="B627" s="229"/>
      <c r="C627" s="229"/>
      <c r="D627" s="229"/>
      <c r="E627" s="229"/>
      <c r="F627" s="229"/>
      <c r="G627" s="229"/>
      <c r="H627" s="229"/>
      <c r="I627" s="229"/>
      <c r="J627" s="229"/>
      <c r="K627" s="229"/>
      <c r="L627" s="229"/>
      <c r="M627" s="229"/>
      <c r="N627" s="229"/>
      <c r="O627" s="229"/>
      <c r="P627" s="229"/>
      <c r="Q627" s="229"/>
    </row>
    <row r="628" spans="1:17" ht="15" customHeight="1">
      <c r="A628" s="229"/>
      <c r="B628" s="229"/>
      <c r="C628" s="229"/>
      <c r="D628" s="229"/>
      <c r="E628" s="229"/>
      <c r="F628" s="229"/>
      <c r="G628" s="229"/>
      <c r="H628" s="229"/>
      <c r="I628" s="229"/>
      <c r="J628" s="229"/>
      <c r="K628" s="229"/>
      <c r="L628" s="229"/>
      <c r="M628" s="229"/>
      <c r="N628" s="229"/>
      <c r="O628" s="229"/>
      <c r="P628" s="229"/>
      <c r="Q628" s="229"/>
    </row>
    <row r="629" spans="1:17" ht="15" customHeight="1">
      <c r="A629" s="229"/>
      <c r="B629" s="229"/>
      <c r="C629" s="229"/>
      <c r="D629" s="229"/>
      <c r="E629" s="229"/>
      <c r="F629" s="229"/>
      <c r="G629" s="229"/>
      <c r="H629" s="229"/>
      <c r="I629" s="229"/>
      <c r="J629" s="229"/>
      <c r="K629" s="229"/>
      <c r="L629" s="229"/>
      <c r="M629" s="229"/>
      <c r="N629" s="229"/>
      <c r="O629" s="229"/>
      <c r="P629" s="229"/>
      <c r="Q629" s="229"/>
    </row>
    <row r="630" spans="1:17" ht="15" customHeight="1">
      <c r="A630" s="229"/>
      <c r="B630" s="229"/>
      <c r="C630" s="229"/>
      <c r="D630" s="229"/>
      <c r="E630" s="229"/>
      <c r="F630" s="229"/>
      <c r="G630" s="229"/>
      <c r="H630" s="229"/>
      <c r="I630" s="229"/>
      <c r="J630" s="229"/>
      <c r="K630" s="229"/>
      <c r="L630" s="229"/>
      <c r="M630" s="229"/>
      <c r="N630" s="229"/>
      <c r="O630" s="229"/>
      <c r="P630" s="229"/>
      <c r="Q630" s="229"/>
    </row>
    <row r="631" spans="1:17" ht="15" customHeight="1">
      <c r="A631" s="229"/>
      <c r="B631" s="229"/>
      <c r="C631" s="229"/>
      <c r="D631" s="229"/>
      <c r="E631" s="229"/>
      <c r="F631" s="229"/>
      <c r="G631" s="229"/>
      <c r="H631" s="229"/>
      <c r="I631" s="229"/>
      <c r="J631" s="229"/>
      <c r="K631" s="229"/>
      <c r="L631" s="229"/>
      <c r="M631" s="229"/>
      <c r="N631" s="229"/>
      <c r="O631" s="229"/>
      <c r="P631" s="229"/>
      <c r="Q631" s="229"/>
    </row>
    <row r="632" spans="1:17" ht="15" customHeight="1">
      <c r="A632" s="229"/>
      <c r="B632" s="229"/>
      <c r="C632" s="229"/>
      <c r="D632" s="229"/>
      <c r="E632" s="229"/>
      <c r="F632" s="229"/>
      <c r="G632" s="229"/>
      <c r="H632" s="229"/>
      <c r="I632" s="229"/>
      <c r="J632" s="229"/>
      <c r="K632" s="229"/>
      <c r="L632" s="229"/>
      <c r="M632" s="229"/>
      <c r="N632" s="229"/>
      <c r="O632" s="229"/>
      <c r="P632" s="229"/>
      <c r="Q632" s="229"/>
    </row>
    <row r="633" spans="1:17" ht="15" customHeight="1">
      <c r="A633" s="229"/>
      <c r="B633" s="229"/>
      <c r="C633" s="229"/>
      <c r="D633" s="229"/>
      <c r="E633" s="229"/>
      <c r="F633" s="229"/>
      <c r="G633" s="229"/>
      <c r="H633" s="229"/>
      <c r="I633" s="229"/>
      <c r="J633" s="229"/>
      <c r="K633" s="229"/>
      <c r="L633" s="229"/>
      <c r="M633" s="229"/>
      <c r="N633" s="229"/>
      <c r="O633" s="229"/>
      <c r="P633" s="229"/>
      <c r="Q633" s="229"/>
    </row>
    <row r="634" spans="1:17" ht="15" customHeight="1">
      <c r="A634" s="229"/>
      <c r="B634" s="229"/>
      <c r="C634" s="229"/>
      <c r="D634" s="229"/>
      <c r="E634" s="229"/>
      <c r="F634" s="229"/>
      <c r="G634" s="229"/>
      <c r="H634" s="229"/>
      <c r="I634" s="229"/>
      <c r="J634" s="229"/>
      <c r="K634" s="229"/>
      <c r="L634" s="229"/>
      <c r="M634" s="229"/>
      <c r="N634" s="229"/>
      <c r="O634" s="229"/>
      <c r="P634" s="229"/>
      <c r="Q634" s="229"/>
    </row>
    <row r="635" spans="1:17" ht="15" customHeight="1">
      <c r="A635" s="229"/>
      <c r="B635" s="229"/>
      <c r="C635" s="229"/>
      <c r="D635" s="229"/>
      <c r="E635" s="229"/>
      <c r="F635" s="229"/>
      <c r="G635" s="229"/>
      <c r="H635" s="229"/>
      <c r="I635" s="229"/>
      <c r="J635" s="229"/>
      <c r="K635" s="229"/>
      <c r="L635" s="229"/>
      <c r="M635" s="229"/>
      <c r="N635" s="229"/>
      <c r="O635" s="229"/>
      <c r="P635" s="229"/>
      <c r="Q635" s="229"/>
    </row>
    <row r="636" spans="1:17" ht="15" customHeight="1">
      <c r="A636" s="229"/>
      <c r="B636" s="229"/>
      <c r="C636" s="229"/>
      <c r="D636" s="229"/>
      <c r="E636" s="229"/>
      <c r="F636" s="229"/>
      <c r="G636" s="229"/>
      <c r="H636" s="229"/>
      <c r="I636" s="229"/>
      <c r="J636" s="229"/>
      <c r="K636" s="229"/>
      <c r="L636" s="229"/>
      <c r="M636" s="229"/>
      <c r="N636" s="229"/>
      <c r="O636" s="229"/>
      <c r="P636" s="229"/>
      <c r="Q636" s="229"/>
    </row>
    <row r="637" spans="1:17" ht="15" customHeight="1">
      <c r="A637" s="229"/>
      <c r="B637" s="229"/>
      <c r="C637" s="229"/>
      <c r="D637" s="229"/>
      <c r="E637" s="229"/>
      <c r="F637" s="229"/>
      <c r="G637" s="229"/>
      <c r="H637" s="229"/>
      <c r="I637" s="229"/>
      <c r="J637" s="229"/>
      <c r="K637" s="229"/>
      <c r="L637" s="229"/>
      <c r="M637" s="229"/>
      <c r="N637" s="229"/>
      <c r="O637" s="229"/>
      <c r="P637" s="229"/>
      <c r="Q637" s="229"/>
    </row>
    <row r="638" spans="1:17" ht="15" customHeight="1">
      <c r="A638" s="229"/>
      <c r="B638" s="229"/>
      <c r="C638" s="229"/>
      <c r="D638" s="229"/>
      <c r="E638" s="229"/>
      <c r="F638" s="229"/>
      <c r="G638" s="229"/>
      <c r="H638" s="229"/>
      <c r="I638" s="229"/>
      <c r="J638" s="229"/>
      <c r="K638" s="229"/>
      <c r="L638" s="229"/>
      <c r="M638" s="229"/>
      <c r="N638" s="229"/>
      <c r="O638" s="229"/>
      <c r="P638" s="229"/>
      <c r="Q638" s="229"/>
    </row>
    <row r="639" spans="1:17" ht="15" customHeight="1">
      <c r="A639" s="229"/>
      <c r="B639" s="229"/>
      <c r="C639" s="229"/>
      <c r="D639" s="229"/>
      <c r="E639" s="229"/>
      <c r="F639" s="229"/>
      <c r="G639" s="229"/>
      <c r="H639" s="229"/>
      <c r="I639" s="229"/>
      <c r="J639" s="229"/>
      <c r="K639" s="229"/>
      <c r="L639" s="229"/>
      <c r="M639" s="229"/>
      <c r="N639" s="229"/>
      <c r="O639" s="229"/>
      <c r="P639" s="229"/>
      <c r="Q639" s="229"/>
    </row>
    <row r="640" spans="1:17" ht="15" customHeight="1">
      <c r="A640" s="229"/>
      <c r="B640" s="229"/>
      <c r="C640" s="229"/>
      <c r="D640" s="229"/>
      <c r="E640" s="229"/>
      <c r="F640" s="229"/>
      <c r="G640" s="229"/>
      <c r="H640" s="229"/>
      <c r="I640" s="229"/>
      <c r="J640" s="229"/>
      <c r="K640" s="229"/>
      <c r="L640" s="229"/>
      <c r="M640" s="229"/>
      <c r="N640" s="229"/>
      <c r="O640" s="229"/>
      <c r="P640" s="229"/>
      <c r="Q640" s="229"/>
    </row>
    <row r="641" spans="1:17" ht="15" customHeight="1">
      <c r="A641" s="229"/>
      <c r="B641" s="229"/>
      <c r="C641" s="229"/>
      <c r="D641" s="229"/>
      <c r="E641" s="229"/>
      <c r="F641" s="229"/>
      <c r="G641" s="229"/>
      <c r="H641" s="229"/>
      <c r="I641" s="229"/>
      <c r="J641" s="229"/>
      <c r="K641" s="229"/>
      <c r="L641" s="229"/>
      <c r="M641" s="229"/>
      <c r="N641" s="229"/>
      <c r="O641" s="229"/>
      <c r="P641" s="229"/>
      <c r="Q641" s="229"/>
    </row>
    <row r="642" spans="1:17" ht="15" customHeight="1">
      <c r="A642" s="229"/>
      <c r="B642" s="229"/>
      <c r="C642" s="229"/>
      <c r="D642" s="229"/>
      <c r="E642" s="229"/>
      <c r="F642" s="229"/>
      <c r="G642" s="229"/>
      <c r="H642" s="229"/>
      <c r="I642" s="229"/>
      <c r="J642" s="229"/>
      <c r="K642" s="229"/>
      <c r="L642" s="229"/>
      <c r="M642" s="229"/>
      <c r="N642" s="229"/>
      <c r="O642" s="229"/>
      <c r="P642" s="229"/>
      <c r="Q642" s="229"/>
    </row>
    <row r="643" spans="1:17" ht="15" customHeight="1">
      <c r="A643" s="229"/>
      <c r="B643" s="229"/>
      <c r="C643" s="229"/>
      <c r="D643" s="229"/>
      <c r="E643" s="229"/>
      <c r="F643" s="229"/>
      <c r="G643" s="229"/>
      <c r="H643" s="229"/>
      <c r="I643" s="229"/>
      <c r="J643" s="229"/>
      <c r="K643" s="229"/>
      <c r="L643" s="229"/>
      <c r="M643" s="229"/>
      <c r="N643" s="229"/>
      <c r="O643" s="229"/>
      <c r="P643" s="229"/>
      <c r="Q643" s="229"/>
    </row>
    <row r="644" spans="1:17" ht="15" customHeight="1">
      <c r="A644" s="229"/>
      <c r="B644" s="229"/>
      <c r="C644" s="229"/>
      <c r="D644" s="229"/>
      <c r="E644" s="229"/>
      <c r="F644" s="229"/>
      <c r="G644" s="229"/>
      <c r="H644" s="229"/>
      <c r="I644" s="229"/>
      <c r="J644" s="229"/>
      <c r="K644" s="229"/>
      <c r="L644" s="229"/>
      <c r="M644" s="229"/>
      <c r="N644" s="229"/>
      <c r="O644" s="229"/>
      <c r="P644" s="229"/>
      <c r="Q644" s="229"/>
    </row>
    <row r="645" spans="1:17" ht="15" customHeight="1">
      <c r="A645" s="229"/>
      <c r="B645" s="229"/>
      <c r="C645" s="229"/>
      <c r="D645" s="229"/>
      <c r="E645" s="229"/>
      <c r="F645" s="229"/>
      <c r="G645" s="229"/>
      <c r="H645" s="229"/>
      <c r="I645" s="229"/>
      <c r="J645" s="229"/>
      <c r="K645" s="229"/>
      <c r="L645" s="229"/>
      <c r="M645" s="229"/>
      <c r="N645" s="229"/>
      <c r="O645" s="229"/>
      <c r="P645" s="229"/>
      <c r="Q645" s="229"/>
    </row>
    <row r="646" spans="1:17" ht="15" customHeight="1">
      <c r="A646" s="229"/>
      <c r="B646" s="229"/>
      <c r="C646" s="229"/>
      <c r="D646" s="229"/>
      <c r="E646" s="229"/>
      <c r="F646" s="229"/>
      <c r="G646" s="229"/>
      <c r="H646" s="229"/>
      <c r="I646" s="229"/>
      <c r="J646" s="229"/>
      <c r="K646" s="229"/>
      <c r="L646" s="229"/>
      <c r="M646" s="229"/>
      <c r="N646" s="229"/>
      <c r="O646" s="229"/>
      <c r="P646" s="229"/>
      <c r="Q646" s="229"/>
    </row>
    <row r="647" spans="1:17" ht="15" customHeight="1">
      <c r="A647" s="229"/>
      <c r="B647" s="229"/>
      <c r="C647" s="229"/>
      <c r="D647" s="229"/>
      <c r="E647" s="229"/>
      <c r="F647" s="229"/>
      <c r="G647" s="229"/>
      <c r="H647" s="229"/>
      <c r="I647" s="229"/>
      <c r="J647" s="229"/>
      <c r="K647" s="229"/>
      <c r="L647" s="229"/>
      <c r="M647" s="229"/>
      <c r="N647" s="229"/>
      <c r="O647" s="229"/>
      <c r="P647" s="229"/>
      <c r="Q647" s="229"/>
    </row>
    <row r="648" spans="1:17" ht="15" customHeight="1">
      <c r="A648" s="229"/>
      <c r="B648" s="229"/>
      <c r="C648" s="229"/>
      <c r="D648" s="229"/>
      <c r="E648" s="229"/>
      <c r="F648" s="229"/>
      <c r="G648" s="229"/>
      <c r="H648" s="229"/>
      <c r="I648" s="229"/>
      <c r="J648" s="229"/>
      <c r="K648" s="229"/>
      <c r="L648" s="229"/>
      <c r="M648" s="229"/>
      <c r="N648" s="229"/>
      <c r="O648" s="229"/>
      <c r="P648" s="229"/>
      <c r="Q648" s="229"/>
    </row>
    <row r="649" spans="1:17" ht="15" customHeight="1">
      <c r="A649" s="229"/>
      <c r="B649" s="229"/>
      <c r="C649" s="229"/>
      <c r="D649" s="229"/>
      <c r="E649" s="229"/>
      <c r="F649" s="229"/>
      <c r="G649" s="229"/>
      <c r="H649" s="229"/>
      <c r="I649" s="229"/>
      <c r="J649" s="229"/>
      <c r="K649" s="229"/>
      <c r="L649" s="229"/>
      <c r="M649" s="229"/>
      <c r="N649" s="229"/>
      <c r="O649" s="229"/>
      <c r="P649" s="229"/>
      <c r="Q649" s="229"/>
    </row>
    <row r="650" spans="1:17" ht="15" customHeight="1">
      <c r="A650" s="229"/>
      <c r="B650" s="229"/>
      <c r="C650" s="229"/>
      <c r="D650" s="229"/>
      <c r="E650" s="229"/>
      <c r="F650" s="229"/>
      <c r="G650" s="229"/>
      <c r="H650" s="229"/>
      <c r="I650" s="229"/>
      <c r="J650" s="229"/>
      <c r="K650" s="229"/>
      <c r="L650" s="229"/>
      <c r="M650" s="229"/>
      <c r="N650" s="229"/>
      <c r="O650" s="229"/>
      <c r="P650" s="229"/>
      <c r="Q650" s="229"/>
    </row>
    <row r="651" spans="1:17" ht="15" customHeight="1">
      <c r="A651" s="229"/>
      <c r="B651" s="229"/>
      <c r="C651" s="229"/>
      <c r="D651" s="229"/>
      <c r="E651" s="229"/>
      <c r="F651" s="229"/>
      <c r="G651" s="229"/>
      <c r="H651" s="229"/>
      <c r="I651" s="229"/>
      <c r="J651" s="229"/>
      <c r="K651" s="229"/>
      <c r="L651" s="229"/>
      <c r="M651" s="229"/>
      <c r="N651" s="229"/>
      <c r="O651" s="229"/>
      <c r="P651" s="229"/>
      <c r="Q651" s="229"/>
    </row>
    <row r="652" spans="1:17" ht="15" customHeight="1">
      <c r="A652" s="229"/>
      <c r="B652" s="229"/>
      <c r="C652" s="229"/>
      <c r="D652" s="229"/>
      <c r="E652" s="229"/>
      <c r="F652" s="229"/>
      <c r="G652" s="229"/>
      <c r="H652" s="229"/>
      <c r="I652" s="229"/>
      <c r="J652" s="229"/>
      <c r="K652" s="229"/>
      <c r="L652" s="229"/>
      <c r="M652" s="229"/>
      <c r="N652" s="229"/>
      <c r="O652" s="229"/>
      <c r="P652" s="229"/>
      <c r="Q652" s="229"/>
    </row>
    <row r="653" spans="1:17" ht="15" customHeight="1">
      <c r="A653" s="229"/>
      <c r="B653" s="229"/>
      <c r="C653" s="229"/>
      <c r="D653" s="229"/>
      <c r="E653" s="229"/>
      <c r="F653" s="229"/>
      <c r="G653" s="229"/>
      <c r="H653" s="229"/>
      <c r="I653" s="229"/>
      <c r="J653" s="229"/>
      <c r="K653" s="229"/>
      <c r="L653" s="229"/>
      <c r="M653" s="229"/>
      <c r="N653" s="229"/>
      <c r="O653" s="229"/>
      <c r="P653" s="229"/>
      <c r="Q653" s="229"/>
    </row>
    <row r="654" spans="1:17" ht="15" customHeight="1">
      <c r="A654" s="229"/>
      <c r="B654" s="229"/>
      <c r="C654" s="229"/>
      <c r="D654" s="229"/>
      <c r="E654" s="229"/>
      <c r="F654" s="229"/>
      <c r="G654" s="229"/>
      <c r="H654" s="229"/>
      <c r="I654" s="229"/>
      <c r="J654" s="229"/>
      <c r="K654" s="229"/>
      <c r="L654" s="229"/>
      <c r="M654" s="229"/>
      <c r="N654" s="229"/>
      <c r="O654" s="229"/>
      <c r="P654" s="229"/>
      <c r="Q654" s="229"/>
    </row>
    <row r="655" spans="1:17" ht="15" customHeight="1">
      <c r="A655" s="229"/>
      <c r="B655" s="229"/>
      <c r="C655" s="229"/>
      <c r="D655" s="229"/>
      <c r="E655" s="229"/>
      <c r="F655" s="229"/>
      <c r="G655" s="229"/>
      <c r="H655" s="229"/>
      <c r="I655" s="229"/>
      <c r="J655" s="229"/>
      <c r="K655" s="229"/>
      <c r="L655" s="229"/>
      <c r="M655" s="229"/>
      <c r="N655" s="229"/>
      <c r="O655" s="229"/>
      <c r="P655" s="229"/>
      <c r="Q655" s="229"/>
    </row>
    <row r="656" spans="1:17" ht="15" customHeight="1">
      <c r="A656" s="229"/>
      <c r="B656" s="229"/>
      <c r="C656" s="229"/>
      <c r="D656" s="229"/>
      <c r="E656" s="229"/>
      <c r="F656" s="229"/>
      <c r="G656" s="229"/>
      <c r="H656" s="229"/>
      <c r="I656" s="229"/>
      <c r="J656" s="229"/>
      <c r="K656" s="229"/>
      <c r="L656" s="229"/>
      <c r="M656" s="229"/>
      <c r="N656" s="229"/>
      <c r="O656" s="229"/>
      <c r="P656" s="229"/>
      <c r="Q656" s="229"/>
    </row>
    <row r="657" spans="1:17" ht="15" customHeight="1">
      <c r="A657" s="229"/>
      <c r="B657" s="229"/>
      <c r="C657" s="229"/>
      <c r="D657" s="229"/>
      <c r="E657" s="229"/>
      <c r="F657" s="229"/>
      <c r="G657" s="229"/>
      <c r="H657" s="229"/>
      <c r="I657" s="229"/>
      <c r="J657" s="229"/>
      <c r="K657" s="229"/>
      <c r="L657" s="229"/>
      <c r="M657" s="229"/>
      <c r="N657" s="229"/>
      <c r="O657" s="229"/>
      <c r="P657" s="229"/>
      <c r="Q657" s="229"/>
    </row>
    <row r="658" spans="1:17" ht="15" customHeight="1">
      <c r="A658" s="229"/>
      <c r="B658" s="229"/>
      <c r="C658" s="229"/>
      <c r="D658" s="229"/>
      <c r="E658" s="229"/>
      <c r="F658" s="229"/>
      <c r="G658" s="229"/>
      <c r="H658" s="229"/>
      <c r="I658" s="229"/>
      <c r="J658" s="229"/>
      <c r="K658" s="229"/>
      <c r="L658" s="229"/>
      <c r="M658" s="229"/>
      <c r="N658" s="229"/>
      <c r="O658" s="229"/>
      <c r="P658" s="229"/>
      <c r="Q658" s="229"/>
    </row>
    <row r="659" spans="1:17" ht="15" customHeight="1">
      <c r="A659" s="229"/>
      <c r="B659" s="229"/>
      <c r="C659" s="229"/>
      <c r="D659" s="229"/>
      <c r="E659" s="229"/>
      <c r="F659" s="229"/>
      <c r="G659" s="229"/>
      <c r="H659" s="229"/>
      <c r="I659" s="229"/>
      <c r="J659" s="229"/>
      <c r="K659" s="229"/>
      <c r="L659" s="229"/>
      <c r="M659" s="229"/>
      <c r="N659" s="229"/>
      <c r="O659" s="229"/>
      <c r="P659" s="229"/>
      <c r="Q659" s="229"/>
    </row>
    <row r="660" spans="1:17" ht="15" customHeight="1">
      <c r="A660" s="229"/>
      <c r="B660" s="229"/>
      <c r="C660" s="229"/>
      <c r="D660" s="229"/>
      <c r="E660" s="229"/>
      <c r="F660" s="229"/>
      <c r="G660" s="229"/>
      <c r="H660" s="229"/>
      <c r="I660" s="229"/>
      <c r="J660" s="229"/>
      <c r="K660" s="229"/>
      <c r="L660" s="229"/>
      <c r="M660" s="229"/>
      <c r="N660" s="229"/>
      <c r="O660" s="229"/>
      <c r="P660" s="229"/>
      <c r="Q660" s="229"/>
    </row>
    <row r="661" spans="1:17" ht="15" customHeight="1">
      <c r="A661" s="229"/>
      <c r="B661" s="229"/>
      <c r="C661" s="229"/>
      <c r="D661" s="229"/>
      <c r="E661" s="229"/>
      <c r="F661" s="229"/>
      <c r="G661" s="229"/>
      <c r="H661" s="229"/>
      <c r="I661" s="229"/>
      <c r="J661" s="229"/>
      <c r="K661" s="229"/>
      <c r="L661" s="229"/>
      <c r="M661" s="229"/>
      <c r="N661" s="229"/>
      <c r="O661" s="229"/>
      <c r="P661" s="229"/>
      <c r="Q661" s="229"/>
    </row>
    <row r="662" spans="1:17" ht="15" customHeight="1">
      <c r="A662" s="229"/>
      <c r="B662" s="229"/>
      <c r="C662" s="229"/>
      <c r="D662" s="229"/>
      <c r="E662" s="229"/>
      <c r="F662" s="229"/>
      <c r="G662" s="229"/>
      <c r="H662" s="229"/>
      <c r="I662" s="229"/>
      <c r="J662" s="229"/>
      <c r="K662" s="229"/>
      <c r="L662" s="229"/>
      <c r="M662" s="229"/>
      <c r="N662" s="229"/>
      <c r="O662" s="229"/>
      <c r="P662" s="229"/>
      <c r="Q662" s="229"/>
    </row>
    <row r="663" spans="1:17" ht="15" customHeight="1">
      <c r="A663" s="229"/>
      <c r="B663" s="229"/>
      <c r="C663" s="229"/>
      <c r="D663" s="229"/>
      <c r="E663" s="229"/>
      <c r="F663" s="229"/>
      <c r="G663" s="229"/>
      <c r="H663" s="229"/>
      <c r="I663" s="229"/>
      <c r="J663" s="229"/>
      <c r="K663" s="229"/>
      <c r="L663" s="229"/>
      <c r="M663" s="229"/>
      <c r="N663" s="229"/>
      <c r="O663" s="229"/>
      <c r="P663" s="229"/>
      <c r="Q663" s="229"/>
    </row>
    <row r="664" spans="1:17" ht="15" customHeight="1">
      <c r="A664" s="229"/>
      <c r="B664" s="229"/>
      <c r="C664" s="229"/>
      <c r="D664" s="229"/>
      <c r="E664" s="229"/>
      <c r="F664" s="229"/>
      <c r="G664" s="229"/>
      <c r="H664" s="229"/>
      <c r="I664" s="229"/>
      <c r="J664" s="229"/>
      <c r="K664" s="229"/>
      <c r="L664" s="229"/>
      <c r="M664" s="229"/>
      <c r="N664" s="229"/>
      <c r="O664" s="229"/>
      <c r="P664" s="229"/>
      <c r="Q664" s="229"/>
    </row>
    <row r="665" spans="1:17" ht="15" customHeight="1">
      <c r="A665" s="229"/>
      <c r="B665" s="229"/>
      <c r="C665" s="229"/>
      <c r="D665" s="229"/>
      <c r="E665" s="229"/>
      <c r="F665" s="229"/>
      <c r="G665" s="229"/>
      <c r="H665" s="229"/>
      <c r="I665" s="229"/>
      <c r="J665" s="229"/>
      <c r="K665" s="229"/>
      <c r="L665" s="229"/>
      <c r="M665" s="229"/>
      <c r="N665" s="229"/>
      <c r="O665" s="229"/>
      <c r="P665" s="229"/>
      <c r="Q665" s="229"/>
    </row>
    <row r="666" spans="1:17" ht="15" customHeight="1">
      <c r="A666" s="229"/>
      <c r="B666" s="229"/>
      <c r="C666" s="229"/>
      <c r="D666" s="229"/>
      <c r="E666" s="229"/>
      <c r="F666" s="229"/>
      <c r="G666" s="229"/>
      <c r="H666" s="229"/>
      <c r="I666" s="229"/>
      <c r="J666" s="229"/>
      <c r="K666" s="229"/>
      <c r="L666" s="229"/>
      <c r="M666" s="229"/>
      <c r="N666" s="229"/>
      <c r="O666" s="229"/>
      <c r="P666" s="229"/>
      <c r="Q666" s="229"/>
    </row>
    <row r="667" spans="1:17" ht="15" customHeight="1">
      <c r="A667" s="229"/>
      <c r="B667" s="229"/>
      <c r="C667" s="229"/>
      <c r="D667" s="229"/>
      <c r="E667" s="229"/>
      <c r="F667" s="229"/>
      <c r="G667" s="229"/>
      <c r="H667" s="229"/>
      <c r="I667" s="229"/>
      <c r="J667" s="229"/>
      <c r="K667" s="229"/>
      <c r="L667" s="229"/>
      <c r="M667" s="229"/>
      <c r="N667" s="229"/>
      <c r="O667" s="229"/>
      <c r="P667" s="229"/>
      <c r="Q667" s="229"/>
    </row>
    <row r="668" spans="1:17" ht="15" customHeight="1">
      <c r="A668" s="229"/>
      <c r="B668" s="229"/>
      <c r="C668" s="229"/>
      <c r="D668" s="229"/>
      <c r="E668" s="229"/>
      <c r="F668" s="229"/>
      <c r="G668" s="229"/>
      <c r="H668" s="229"/>
      <c r="I668" s="229"/>
      <c r="J668" s="229"/>
      <c r="K668" s="229"/>
      <c r="L668" s="229"/>
      <c r="M668" s="229"/>
      <c r="N668" s="229"/>
      <c r="O668" s="229"/>
      <c r="P668" s="229"/>
      <c r="Q668" s="229"/>
    </row>
    <row r="669" spans="1:17" ht="15" customHeight="1">
      <c r="A669" s="229"/>
      <c r="B669" s="229"/>
      <c r="C669" s="229"/>
      <c r="D669" s="229"/>
      <c r="E669" s="229"/>
      <c r="F669" s="229"/>
      <c r="G669" s="229"/>
      <c r="H669" s="229"/>
      <c r="I669" s="229"/>
      <c r="J669" s="229"/>
      <c r="K669" s="229"/>
      <c r="L669" s="229"/>
      <c r="M669" s="229"/>
      <c r="N669" s="229"/>
      <c r="O669" s="229"/>
      <c r="P669" s="229"/>
      <c r="Q669" s="229"/>
    </row>
    <row r="670" spans="1:17" ht="15" customHeight="1">
      <c r="A670" s="229"/>
      <c r="B670" s="229"/>
      <c r="C670" s="229"/>
      <c r="D670" s="229"/>
      <c r="E670" s="229"/>
      <c r="F670" s="229"/>
      <c r="G670" s="229"/>
      <c r="H670" s="229"/>
      <c r="I670" s="229"/>
      <c r="J670" s="229"/>
      <c r="K670" s="229"/>
      <c r="L670" s="229"/>
      <c r="M670" s="229"/>
      <c r="N670" s="229"/>
      <c r="O670" s="229"/>
      <c r="P670" s="229"/>
      <c r="Q670" s="229"/>
    </row>
    <row r="671" spans="1:17" ht="15" customHeight="1">
      <c r="A671" s="229"/>
      <c r="B671" s="229"/>
      <c r="C671" s="229"/>
      <c r="D671" s="229"/>
      <c r="E671" s="229"/>
      <c r="F671" s="229"/>
      <c r="G671" s="229"/>
      <c r="H671" s="229"/>
      <c r="I671" s="229"/>
      <c r="J671" s="229"/>
      <c r="K671" s="229"/>
      <c r="L671" s="229"/>
      <c r="M671" s="229"/>
      <c r="N671" s="229"/>
      <c r="O671" s="229"/>
      <c r="P671" s="229"/>
      <c r="Q671" s="229"/>
    </row>
    <row r="672" spans="1:17" ht="15" customHeight="1">
      <c r="A672" s="229"/>
      <c r="B672" s="229"/>
      <c r="C672" s="229"/>
      <c r="D672" s="229"/>
      <c r="E672" s="229"/>
      <c r="F672" s="229"/>
      <c r="G672" s="229"/>
      <c r="H672" s="229"/>
      <c r="I672" s="229"/>
      <c r="J672" s="229"/>
      <c r="K672" s="229"/>
      <c r="L672" s="229"/>
      <c r="M672" s="229"/>
      <c r="N672" s="229"/>
      <c r="O672" s="229"/>
      <c r="P672" s="229"/>
      <c r="Q672" s="229"/>
    </row>
    <row r="673" spans="1:17" ht="15" customHeight="1">
      <c r="A673" s="229"/>
      <c r="B673" s="229"/>
      <c r="C673" s="229"/>
      <c r="D673" s="229"/>
      <c r="E673" s="229"/>
      <c r="F673" s="229"/>
      <c r="G673" s="229"/>
      <c r="H673" s="229"/>
      <c r="I673" s="229"/>
      <c r="J673" s="229"/>
      <c r="K673" s="229"/>
      <c r="L673" s="229"/>
      <c r="M673" s="229"/>
      <c r="N673" s="229"/>
      <c r="O673" s="229"/>
      <c r="P673" s="229"/>
      <c r="Q673" s="229"/>
    </row>
    <row r="674" spans="1:17" ht="15" customHeight="1">
      <c r="A674" s="229"/>
      <c r="B674" s="229"/>
      <c r="C674" s="229"/>
      <c r="D674" s="229"/>
      <c r="E674" s="229"/>
      <c r="F674" s="229"/>
      <c r="G674" s="229"/>
      <c r="H674" s="229"/>
      <c r="I674" s="229"/>
      <c r="J674" s="229"/>
      <c r="K674" s="229"/>
      <c r="L674" s="229"/>
      <c r="M674" s="229"/>
      <c r="N674" s="229"/>
      <c r="O674" s="229"/>
      <c r="P674" s="229"/>
      <c r="Q674" s="229"/>
    </row>
    <row r="675" spans="1:17" ht="15" customHeight="1">
      <c r="A675" s="229"/>
      <c r="B675" s="229"/>
      <c r="C675" s="229"/>
      <c r="D675" s="229"/>
      <c r="E675" s="229"/>
      <c r="F675" s="229"/>
      <c r="G675" s="229"/>
      <c r="H675" s="229"/>
      <c r="I675" s="229"/>
      <c r="J675" s="229"/>
      <c r="K675" s="229"/>
      <c r="L675" s="229"/>
      <c r="M675" s="229"/>
      <c r="N675" s="229"/>
      <c r="O675" s="229"/>
      <c r="P675" s="229"/>
      <c r="Q675" s="229"/>
    </row>
    <row r="676" spans="1:17" ht="15" customHeight="1">
      <c r="A676" s="229"/>
      <c r="B676" s="229"/>
      <c r="C676" s="229"/>
      <c r="D676" s="229"/>
      <c r="E676" s="229"/>
      <c r="F676" s="229"/>
      <c r="G676" s="229"/>
      <c r="H676" s="229"/>
      <c r="I676" s="229"/>
      <c r="J676" s="229"/>
      <c r="K676" s="229"/>
      <c r="L676" s="229"/>
      <c r="M676" s="229"/>
      <c r="N676" s="229"/>
      <c r="O676" s="229"/>
      <c r="P676" s="229"/>
      <c r="Q676" s="229"/>
    </row>
    <row r="677" spans="1:17" ht="15" customHeight="1">
      <c r="A677" s="229"/>
      <c r="B677" s="229"/>
      <c r="C677" s="229"/>
      <c r="D677" s="229"/>
      <c r="E677" s="229"/>
      <c r="F677" s="229"/>
      <c r="G677" s="229"/>
      <c r="H677" s="229"/>
      <c r="I677" s="229"/>
      <c r="J677" s="229"/>
      <c r="K677" s="229"/>
      <c r="L677" s="229"/>
      <c r="M677" s="229"/>
      <c r="N677" s="229"/>
      <c r="O677" s="229"/>
      <c r="P677" s="229"/>
      <c r="Q677" s="229"/>
    </row>
    <row r="678" spans="1:17" ht="15" customHeight="1">
      <c r="A678" s="229"/>
      <c r="B678" s="229"/>
      <c r="C678" s="229"/>
      <c r="D678" s="229"/>
      <c r="E678" s="229"/>
      <c r="F678" s="229"/>
      <c r="G678" s="229"/>
      <c r="H678" s="229"/>
      <c r="I678" s="229"/>
      <c r="J678" s="229"/>
      <c r="K678" s="229"/>
      <c r="L678" s="229"/>
      <c r="M678" s="229"/>
      <c r="N678" s="229"/>
      <c r="O678" s="229"/>
      <c r="P678" s="229"/>
      <c r="Q678" s="229"/>
    </row>
    <row r="679" spans="1:17" ht="15" customHeight="1">
      <c r="A679" s="229"/>
      <c r="B679" s="229"/>
      <c r="C679" s="229"/>
      <c r="D679" s="229"/>
      <c r="E679" s="229"/>
      <c r="F679" s="229"/>
      <c r="G679" s="229"/>
      <c r="H679" s="229"/>
      <c r="I679" s="229"/>
      <c r="J679" s="229"/>
      <c r="K679" s="229"/>
      <c r="L679" s="229"/>
      <c r="M679" s="229"/>
      <c r="N679" s="229"/>
      <c r="O679" s="229"/>
      <c r="P679" s="229"/>
      <c r="Q679" s="229"/>
    </row>
    <row r="680" spans="1:17" ht="15" customHeight="1">
      <c r="A680" s="229"/>
      <c r="B680" s="229"/>
      <c r="C680" s="229"/>
      <c r="D680" s="229"/>
      <c r="E680" s="229"/>
      <c r="F680" s="229"/>
      <c r="G680" s="229"/>
      <c r="H680" s="229"/>
      <c r="I680" s="229"/>
      <c r="J680" s="229"/>
      <c r="K680" s="229"/>
      <c r="L680" s="229"/>
      <c r="M680" s="229"/>
      <c r="N680" s="229"/>
      <c r="O680" s="229"/>
      <c r="P680" s="229"/>
      <c r="Q680" s="229"/>
    </row>
    <row r="681" spans="1:17" ht="15" customHeight="1">
      <c r="A681" s="229"/>
      <c r="B681" s="229"/>
      <c r="C681" s="229"/>
      <c r="D681" s="229"/>
      <c r="E681" s="229"/>
      <c r="F681" s="229"/>
      <c r="G681" s="229"/>
      <c r="H681" s="229"/>
      <c r="I681" s="229"/>
      <c r="J681" s="229"/>
      <c r="K681" s="229"/>
      <c r="L681" s="229"/>
      <c r="M681" s="229"/>
      <c r="N681" s="229"/>
      <c r="O681" s="229"/>
      <c r="P681" s="229"/>
      <c r="Q681" s="229"/>
    </row>
    <row r="682" spans="1:17" ht="15" customHeight="1">
      <c r="A682" s="229"/>
      <c r="B682" s="229"/>
      <c r="C682" s="229"/>
      <c r="D682" s="229"/>
      <c r="E682" s="229"/>
      <c r="F682" s="229"/>
      <c r="G682" s="229"/>
      <c r="H682" s="229"/>
      <c r="I682" s="229"/>
      <c r="J682" s="229"/>
      <c r="K682" s="229"/>
      <c r="L682" s="229"/>
      <c r="M682" s="229"/>
      <c r="N682" s="229"/>
      <c r="O682" s="229"/>
      <c r="P682" s="229"/>
      <c r="Q682" s="229"/>
    </row>
    <row r="683" spans="1:17" ht="15" customHeight="1">
      <c r="A683" s="229"/>
      <c r="B683" s="229"/>
      <c r="C683" s="229"/>
      <c r="D683" s="229"/>
      <c r="E683" s="229"/>
      <c r="F683" s="229"/>
      <c r="G683" s="229"/>
      <c r="H683" s="229"/>
      <c r="I683" s="229"/>
      <c r="J683" s="229"/>
      <c r="K683" s="229"/>
      <c r="L683" s="229"/>
      <c r="M683" s="229"/>
      <c r="N683" s="229"/>
      <c r="O683" s="229"/>
      <c r="P683" s="229"/>
      <c r="Q683" s="229"/>
    </row>
    <row r="684" spans="1:17" ht="15" customHeight="1">
      <c r="A684" s="229"/>
      <c r="B684" s="229"/>
      <c r="C684" s="229"/>
      <c r="D684" s="229"/>
      <c r="E684" s="229"/>
      <c r="F684" s="229"/>
      <c r="G684" s="229"/>
      <c r="H684" s="229"/>
      <c r="I684" s="229"/>
      <c r="J684" s="229"/>
      <c r="K684" s="229"/>
      <c r="L684" s="229"/>
      <c r="M684" s="229"/>
      <c r="N684" s="229"/>
      <c r="O684" s="229"/>
      <c r="P684" s="229"/>
      <c r="Q684" s="229"/>
    </row>
    <row r="685" spans="1:17" ht="15" customHeight="1">
      <c r="A685" s="229"/>
      <c r="B685" s="229"/>
      <c r="C685" s="229"/>
      <c r="D685" s="229"/>
      <c r="E685" s="229"/>
      <c r="F685" s="229"/>
      <c r="G685" s="229"/>
      <c r="H685" s="229"/>
      <c r="I685" s="229"/>
      <c r="J685" s="229"/>
      <c r="K685" s="229"/>
      <c r="L685" s="229"/>
      <c r="M685" s="229"/>
      <c r="N685" s="229"/>
      <c r="O685" s="229"/>
      <c r="P685" s="229"/>
      <c r="Q685" s="229"/>
    </row>
    <row r="686" spans="1:17" ht="15" customHeight="1">
      <c r="A686" s="229"/>
      <c r="B686" s="229"/>
      <c r="C686" s="229"/>
      <c r="D686" s="229"/>
      <c r="E686" s="229"/>
      <c r="F686" s="229"/>
      <c r="G686" s="229"/>
      <c r="H686" s="229"/>
      <c r="I686" s="229"/>
      <c r="J686" s="229"/>
      <c r="K686" s="229"/>
      <c r="L686" s="229"/>
      <c r="M686" s="229"/>
      <c r="N686" s="229"/>
      <c r="O686" s="229"/>
      <c r="P686" s="229"/>
      <c r="Q686" s="229"/>
    </row>
    <row r="687" spans="1:17" ht="15" customHeight="1">
      <c r="A687" s="229"/>
      <c r="B687" s="229"/>
      <c r="C687" s="229"/>
      <c r="D687" s="229"/>
      <c r="E687" s="229"/>
      <c r="F687" s="229"/>
      <c r="G687" s="229"/>
      <c r="H687" s="229"/>
      <c r="I687" s="229"/>
      <c r="J687" s="229"/>
      <c r="K687" s="229"/>
      <c r="L687" s="229"/>
      <c r="M687" s="229"/>
      <c r="N687" s="229"/>
      <c r="O687" s="229"/>
      <c r="P687" s="229"/>
      <c r="Q687" s="229"/>
    </row>
    <row r="688" spans="1:17" ht="15" customHeight="1">
      <c r="A688" s="229"/>
      <c r="B688" s="229"/>
      <c r="C688" s="229"/>
      <c r="D688" s="229"/>
      <c r="E688" s="229"/>
      <c r="F688" s="229"/>
      <c r="G688" s="229"/>
      <c r="H688" s="229"/>
      <c r="I688" s="229"/>
      <c r="J688" s="229"/>
      <c r="K688" s="229"/>
      <c r="L688" s="229"/>
      <c r="M688" s="229"/>
      <c r="N688" s="229"/>
      <c r="O688" s="229"/>
      <c r="P688" s="229"/>
      <c r="Q688" s="229"/>
    </row>
    <row r="689" spans="1:17" ht="15" customHeight="1">
      <c r="A689" s="229"/>
      <c r="B689" s="229"/>
      <c r="C689" s="229"/>
      <c r="D689" s="229"/>
      <c r="E689" s="229"/>
      <c r="F689" s="229"/>
      <c r="G689" s="229"/>
      <c r="H689" s="229"/>
      <c r="I689" s="229"/>
      <c r="J689" s="229"/>
      <c r="K689" s="229"/>
      <c r="L689" s="229"/>
      <c r="M689" s="229"/>
      <c r="N689" s="229"/>
      <c r="O689" s="229"/>
      <c r="P689" s="229"/>
      <c r="Q689" s="229"/>
    </row>
    <row r="690" spans="1:17" ht="15" customHeight="1">
      <c r="A690" s="229"/>
      <c r="B690" s="229"/>
      <c r="C690" s="229"/>
      <c r="D690" s="229"/>
      <c r="E690" s="229"/>
      <c r="F690" s="229"/>
      <c r="G690" s="229"/>
      <c r="H690" s="229"/>
      <c r="I690" s="229"/>
      <c r="J690" s="229"/>
      <c r="K690" s="229"/>
      <c r="L690" s="229"/>
      <c r="M690" s="229"/>
      <c r="N690" s="229"/>
      <c r="O690" s="229"/>
      <c r="P690" s="229"/>
      <c r="Q690" s="229"/>
    </row>
    <row r="691" spans="1:17" ht="15" customHeight="1">
      <c r="A691" s="229"/>
      <c r="B691" s="229"/>
      <c r="C691" s="229"/>
      <c r="D691" s="229"/>
      <c r="E691" s="229"/>
      <c r="F691" s="229"/>
      <c r="G691" s="229"/>
      <c r="H691" s="229"/>
      <c r="I691" s="229"/>
      <c r="J691" s="229"/>
      <c r="K691" s="229"/>
      <c r="L691" s="229"/>
      <c r="M691" s="229"/>
      <c r="N691" s="229"/>
      <c r="O691" s="229"/>
      <c r="P691" s="229"/>
      <c r="Q691" s="229"/>
    </row>
    <row r="692" spans="1:17" ht="15" customHeight="1">
      <c r="A692" s="229"/>
      <c r="B692" s="229"/>
      <c r="C692" s="229"/>
      <c r="D692" s="229"/>
      <c r="E692" s="229"/>
      <c r="F692" s="229"/>
      <c r="G692" s="229"/>
      <c r="H692" s="229"/>
      <c r="I692" s="229"/>
      <c r="J692" s="229"/>
      <c r="K692" s="229"/>
      <c r="L692" s="229"/>
      <c r="M692" s="229"/>
      <c r="N692" s="229"/>
      <c r="O692" s="229"/>
      <c r="P692" s="229"/>
      <c r="Q692" s="229"/>
    </row>
    <row r="693" spans="1:17" ht="15" customHeight="1">
      <c r="A693" s="229"/>
      <c r="B693" s="229"/>
      <c r="C693" s="229"/>
      <c r="D693" s="229"/>
      <c r="E693" s="229"/>
      <c r="F693" s="229"/>
      <c r="G693" s="229"/>
      <c r="H693" s="229"/>
      <c r="I693" s="229"/>
      <c r="J693" s="229"/>
      <c r="K693" s="229"/>
      <c r="L693" s="229"/>
      <c r="M693" s="229"/>
      <c r="N693" s="229"/>
      <c r="O693" s="229"/>
      <c r="P693" s="229"/>
      <c r="Q693" s="229"/>
    </row>
    <row r="694" spans="1:17" ht="15" customHeight="1">
      <c r="A694" s="229"/>
      <c r="B694" s="229"/>
      <c r="C694" s="229"/>
      <c r="D694" s="229"/>
      <c r="E694" s="229"/>
      <c r="F694" s="229"/>
      <c r="G694" s="229"/>
      <c r="H694" s="229"/>
      <c r="I694" s="229"/>
      <c r="J694" s="229"/>
      <c r="K694" s="229"/>
      <c r="L694" s="229"/>
      <c r="M694" s="229"/>
      <c r="N694" s="229"/>
      <c r="O694" s="229"/>
      <c r="P694" s="229"/>
      <c r="Q694" s="229"/>
    </row>
    <row r="695" spans="1:17" ht="15" customHeight="1">
      <c r="A695" s="229"/>
      <c r="B695" s="229"/>
      <c r="C695" s="229"/>
      <c r="D695" s="229"/>
      <c r="E695" s="229"/>
      <c r="F695" s="229"/>
      <c r="G695" s="229"/>
      <c r="H695" s="229"/>
      <c r="I695" s="229"/>
      <c r="J695" s="229"/>
      <c r="K695" s="229"/>
      <c r="L695" s="229"/>
      <c r="M695" s="229"/>
      <c r="N695" s="229"/>
      <c r="O695" s="229"/>
      <c r="P695" s="229"/>
      <c r="Q695" s="229"/>
    </row>
    <row r="696" spans="1:17" ht="15" customHeight="1">
      <c r="A696" s="229"/>
      <c r="B696" s="229"/>
      <c r="C696" s="229"/>
      <c r="D696" s="229"/>
      <c r="E696" s="229"/>
      <c r="F696" s="229"/>
      <c r="G696" s="229"/>
      <c r="H696" s="229"/>
      <c r="I696" s="229"/>
      <c r="J696" s="229"/>
      <c r="K696" s="229"/>
      <c r="L696" s="229"/>
      <c r="M696" s="229"/>
      <c r="N696" s="229"/>
      <c r="O696" s="229"/>
      <c r="P696" s="229"/>
      <c r="Q696" s="229"/>
    </row>
    <row r="697" spans="1:17" ht="15" customHeight="1">
      <c r="A697" s="229"/>
      <c r="B697" s="229"/>
      <c r="C697" s="229"/>
      <c r="D697" s="229"/>
      <c r="E697" s="229"/>
      <c r="F697" s="229"/>
      <c r="G697" s="229"/>
      <c r="H697" s="229"/>
      <c r="I697" s="229"/>
      <c r="J697" s="229"/>
      <c r="K697" s="229"/>
      <c r="L697" s="229"/>
      <c r="M697" s="229"/>
      <c r="N697" s="229"/>
      <c r="O697" s="229"/>
      <c r="P697" s="229"/>
      <c r="Q697" s="229"/>
    </row>
    <row r="698" spans="1:17" ht="15" customHeight="1">
      <c r="A698" s="229"/>
      <c r="B698" s="229"/>
      <c r="C698" s="229"/>
      <c r="D698" s="229"/>
      <c r="E698" s="229"/>
      <c r="F698" s="229"/>
      <c r="G698" s="229"/>
      <c r="H698" s="229"/>
      <c r="I698" s="229"/>
      <c r="J698" s="229"/>
      <c r="K698" s="229"/>
      <c r="L698" s="229"/>
      <c r="M698" s="229"/>
      <c r="N698" s="229"/>
      <c r="O698" s="229"/>
      <c r="P698" s="229"/>
      <c r="Q698" s="229"/>
    </row>
    <row r="699" spans="1:17" ht="15" customHeight="1">
      <c r="A699" s="229"/>
      <c r="B699" s="229"/>
      <c r="C699" s="229"/>
      <c r="D699" s="229"/>
      <c r="E699" s="229"/>
      <c r="F699" s="229"/>
      <c r="G699" s="229"/>
      <c r="H699" s="229"/>
      <c r="I699" s="229"/>
      <c r="J699" s="229"/>
      <c r="K699" s="229"/>
      <c r="L699" s="229"/>
      <c r="M699" s="229"/>
      <c r="N699" s="229"/>
      <c r="O699" s="229"/>
      <c r="P699" s="229"/>
      <c r="Q699" s="229"/>
    </row>
    <row r="700" spans="1:17" ht="15" customHeight="1">
      <c r="A700" s="229"/>
      <c r="B700" s="229"/>
      <c r="C700" s="229"/>
      <c r="D700" s="229"/>
      <c r="E700" s="229"/>
      <c r="F700" s="229"/>
      <c r="G700" s="229"/>
      <c r="H700" s="229"/>
      <c r="I700" s="229"/>
      <c r="J700" s="229"/>
      <c r="K700" s="229"/>
      <c r="L700" s="229"/>
      <c r="M700" s="229"/>
      <c r="N700" s="229"/>
      <c r="O700" s="229"/>
      <c r="P700" s="229"/>
      <c r="Q700" s="229"/>
    </row>
    <row r="701" spans="1:17" ht="15" customHeight="1">
      <c r="A701" s="229"/>
      <c r="B701" s="229"/>
      <c r="C701" s="229"/>
      <c r="D701" s="229"/>
      <c r="E701" s="229"/>
      <c r="F701" s="229"/>
      <c r="G701" s="229"/>
      <c r="H701" s="229"/>
      <c r="I701" s="229"/>
      <c r="J701" s="229"/>
      <c r="K701" s="229"/>
      <c r="L701" s="229"/>
      <c r="M701" s="229"/>
      <c r="N701" s="229"/>
      <c r="O701" s="229"/>
      <c r="P701" s="229"/>
      <c r="Q701" s="229"/>
    </row>
    <row r="702" spans="1:17" ht="15" customHeight="1">
      <c r="A702" s="229"/>
      <c r="B702" s="229"/>
      <c r="C702" s="229"/>
      <c r="D702" s="229"/>
      <c r="E702" s="229"/>
      <c r="F702" s="229"/>
      <c r="G702" s="229"/>
      <c r="H702" s="229"/>
      <c r="I702" s="229"/>
      <c r="J702" s="229"/>
      <c r="K702" s="229"/>
      <c r="L702" s="229"/>
      <c r="M702" s="229"/>
      <c r="N702" s="229"/>
      <c r="O702" s="229"/>
      <c r="P702" s="229"/>
      <c r="Q702" s="229"/>
    </row>
    <row r="703" spans="1:17" ht="15" customHeight="1">
      <c r="A703" s="229"/>
      <c r="B703" s="229"/>
      <c r="C703" s="229"/>
      <c r="D703" s="229"/>
      <c r="E703" s="229"/>
      <c r="F703" s="229"/>
      <c r="G703" s="229"/>
      <c r="H703" s="229"/>
      <c r="I703" s="229"/>
      <c r="J703" s="229"/>
      <c r="K703" s="229"/>
      <c r="L703" s="229"/>
      <c r="M703" s="229"/>
      <c r="N703" s="229"/>
      <c r="O703" s="229"/>
      <c r="P703" s="229"/>
      <c r="Q703" s="229"/>
    </row>
    <row r="704" spans="1:17" ht="15" customHeight="1">
      <c r="A704" s="229"/>
      <c r="B704" s="229"/>
      <c r="C704" s="229"/>
      <c r="D704" s="229"/>
      <c r="E704" s="229"/>
      <c r="F704" s="229"/>
      <c r="G704" s="229"/>
      <c r="H704" s="229"/>
      <c r="I704" s="229"/>
      <c r="J704" s="229"/>
      <c r="K704" s="229"/>
      <c r="L704" s="229"/>
      <c r="M704" s="229"/>
      <c r="N704" s="229"/>
      <c r="O704" s="229"/>
      <c r="P704" s="229"/>
      <c r="Q704" s="229"/>
    </row>
    <row r="705" spans="1:17" ht="15" customHeight="1">
      <c r="A705" s="229"/>
      <c r="B705" s="229"/>
      <c r="C705" s="229"/>
      <c r="D705" s="229"/>
      <c r="E705" s="229"/>
      <c r="F705" s="229"/>
      <c r="G705" s="229"/>
      <c r="H705" s="229"/>
      <c r="I705" s="229"/>
      <c r="J705" s="229"/>
      <c r="K705" s="229"/>
      <c r="L705" s="229"/>
      <c r="M705" s="229"/>
      <c r="N705" s="229"/>
      <c r="O705" s="229"/>
      <c r="P705" s="229"/>
      <c r="Q705" s="229"/>
    </row>
    <row r="706" spans="1:17" ht="15" customHeight="1">
      <c r="A706" s="229"/>
      <c r="B706" s="229"/>
      <c r="C706" s="229"/>
      <c r="D706" s="229"/>
      <c r="E706" s="229"/>
      <c r="F706" s="229"/>
      <c r="G706" s="229"/>
      <c r="H706" s="229"/>
      <c r="I706" s="229"/>
      <c r="J706" s="229"/>
      <c r="K706" s="229"/>
      <c r="L706" s="229"/>
      <c r="M706" s="229"/>
      <c r="N706" s="229"/>
      <c r="O706" s="229"/>
      <c r="P706" s="229"/>
      <c r="Q706" s="229"/>
    </row>
    <row r="707" spans="1:17" ht="15" customHeight="1">
      <c r="A707" s="229"/>
      <c r="B707" s="229"/>
      <c r="C707" s="229"/>
      <c r="D707" s="229"/>
      <c r="E707" s="229"/>
      <c r="F707" s="229"/>
      <c r="G707" s="229"/>
      <c r="H707" s="229"/>
      <c r="I707" s="229"/>
      <c r="J707" s="229"/>
      <c r="K707" s="229"/>
      <c r="L707" s="229"/>
      <c r="M707" s="229"/>
      <c r="N707" s="229"/>
      <c r="O707" s="229"/>
      <c r="P707" s="229"/>
      <c r="Q707" s="229"/>
    </row>
    <row r="708" spans="1:17" ht="15" customHeight="1">
      <c r="A708" s="229"/>
      <c r="B708" s="229"/>
      <c r="C708" s="229"/>
      <c r="D708" s="229"/>
      <c r="E708" s="229"/>
      <c r="F708" s="229"/>
      <c r="G708" s="229"/>
      <c r="H708" s="229"/>
      <c r="I708" s="229"/>
      <c r="J708" s="229"/>
      <c r="K708" s="229"/>
      <c r="L708" s="229"/>
      <c r="M708" s="229"/>
      <c r="N708" s="229"/>
      <c r="O708" s="229"/>
      <c r="P708" s="229"/>
      <c r="Q708" s="229"/>
    </row>
    <row r="709" spans="1:17" ht="15" customHeight="1">
      <c r="A709" s="229"/>
      <c r="B709" s="229"/>
      <c r="C709" s="229"/>
      <c r="D709" s="229"/>
      <c r="E709" s="229"/>
      <c r="F709" s="229"/>
      <c r="G709" s="229"/>
      <c r="H709" s="229"/>
      <c r="I709" s="229"/>
      <c r="J709" s="229"/>
      <c r="K709" s="229"/>
      <c r="L709" s="229"/>
      <c r="M709" s="229"/>
      <c r="N709" s="229"/>
      <c r="O709" s="229"/>
      <c r="P709" s="229"/>
      <c r="Q709" s="229"/>
    </row>
    <row r="710" spans="1:17" ht="15" customHeight="1">
      <c r="A710" s="229"/>
      <c r="B710" s="229"/>
      <c r="C710" s="229"/>
      <c r="D710" s="229"/>
      <c r="E710" s="229"/>
      <c r="F710" s="229"/>
      <c r="G710" s="229"/>
      <c r="H710" s="229"/>
      <c r="I710" s="229"/>
      <c r="J710" s="229"/>
      <c r="K710" s="229"/>
      <c r="L710" s="229"/>
      <c r="M710" s="229"/>
      <c r="N710" s="229"/>
      <c r="O710" s="229"/>
      <c r="P710" s="229"/>
      <c r="Q710" s="229"/>
    </row>
    <row r="711" spans="1:17" ht="15" customHeight="1">
      <c r="A711" s="229"/>
      <c r="B711" s="229"/>
      <c r="C711" s="229"/>
      <c r="D711" s="229"/>
      <c r="E711" s="229"/>
      <c r="F711" s="229"/>
      <c r="G711" s="229"/>
      <c r="H711" s="229"/>
      <c r="I711" s="229"/>
      <c r="J711" s="229"/>
      <c r="K711" s="229"/>
      <c r="L711" s="229"/>
      <c r="M711" s="229"/>
      <c r="N711" s="229"/>
      <c r="O711" s="229"/>
      <c r="P711" s="229"/>
      <c r="Q711" s="229"/>
    </row>
    <row r="712" spans="1:17" ht="15" customHeight="1">
      <c r="A712" s="229"/>
      <c r="B712" s="229"/>
      <c r="C712" s="229"/>
      <c r="D712" s="229"/>
      <c r="E712" s="229"/>
      <c r="F712" s="229"/>
      <c r="G712" s="229"/>
      <c r="H712" s="229"/>
      <c r="I712" s="229"/>
      <c r="J712" s="229"/>
      <c r="K712" s="229"/>
      <c r="L712" s="229"/>
      <c r="M712" s="229"/>
      <c r="N712" s="229"/>
      <c r="O712" s="229"/>
      <c r="P712" s="229"/>
      <c r="Q712" s="229"/>
    </row>
    <row r="713" spans="1:17" ht="15" customHeight="1">
      <c r="A713" s="229"/>
      <c r="B713" s="229"/>
      <c r="C713" s="229"/>
      <c r="D713" s="229"/>
      <c r="E713" s="229"/>
      <c r="F713" s="229"/>
      <c r="G713" s="229"/>
      <c r="H713" s="229"/>
      <c r="I713" s="229"/>
      <c r="J713" s="229"/>
      <c r="K713" s="229"/>
      <c r="L713" s="229"/>
      <c r="M713" s="229"/>
      <c r="N713" s="229"/>
      <c r="O713" s="229"/>
      <c r="P713" s="229"/>
      <c r="Q713" s="229"/>
    </row>
    <row r="714" spans="1:17" ht="15" customHeight="1">
      <c r="A714" s="229"/>
      <c r="B714" s="229"/>
      <c r="C714" s="229"/>
      <c r="D714" s="229"/>
      <c r="E714" s="229"/>
      <c r="F714" s="229"/>
      <c r="G714" s="229"/>
      <c r="H714" s="229"/>
      <c r="I714" s="229"/>
      <c r="J714" s="229"/>
      <c r="K714" s="229"/>
      <c r="L714" s="229"/>
      <c r="M714" s="229"/>
      <c r="N714" s="229"/>
      <c r="O714" s="229"/>
      <c r="P714" s="229"/>
      <c r="Q714" s="229"/>
    </row>
    <row r="715" spans="1:17" ht="15" customHeight="1">
      <c r="A715" s="229"/>
      <c r="B715" s="229"/>
      <c r="C715" s="229"/>
      <c r="D715" s="229"/>
      <c r="E715" s="229"/>
      <c r="F715" s="229"/>
      <c r="G715" s="229"/>
      <c r="H715" s="229"/>
      <c r="I715" s="229"/>
      <c r="J715" s="229"/>
      <c r="K715" s="229"/>
      <c r="L715" s="229"/>
      <c r="M715" s="229"/>
      <c r="N715" s="229"/>
      <c r="O715" s="229"/>
      <c r="P715" s="229"/>
      <c r="Q715" s="229"/>
    </row>
    <row r="716" spans="1:17" ht="15" customHeight="1">
      <c r="A716" s="229"/>
      <c r="B716" s="229"/>
      <c r="C716" s="229"/>
      <c r="D716" s="229"/>
      <c r="E716" s="229"/>
      <c r="F716" s="229"/>
      <c r="G716" s="229"/>
      <c r="H716" s="229"/>
      <c r="I716" s="229"/>
      <c r="J716" s="229"/>
      <c r="K716" s="229"/>
      <c r="L716" s="229"/>
      <c r="M716" s="229"/>
      <c r="N716" s="229"/>
      <c r="O716" s="229"/>
      <c r="P716" s="229"/>
      <c r="Q716" s="229"/>
    </row>
    <row r="717" spans="1:17" ht="15" customHeight="1">
      <c r="A717" s="229"/>
      <c r="B717" s="229"/>
      <c r="C717" s="229"/>
      <c r="D717" s="229"/>
      <c r="E717" s="229"/>
      <c r="F717" s="229"/>
      <c r="G717" s="229"/>
      <c r="H717" s="229"/>
      <c r="I717" s="229"/>
      <c r="J717" s="229"/>
      <c r="K717" s="229"/>
      <c r="L717" s="229"/>
      <c r="M717" s="229"/>
      <c r="N717" s="229"/>
      <c r="O717" s="229"/>
      <c r="P717" s="229"/>
      <c r="Q717" s="229"/>
    </row>
    <row r="718" spans="1:17" ht="15" customHeight="1">
      <c r="A718" s="229"/>
      <c r="B718" s="229"/>
      <c r="C718" s="229"/>
      <c r="D718" s="229"/>
      <c r="E718" s="229"/>
      <c r="F718" s="229"/>
      <c r="G718" s="229"/>
      <c r="H718" s="229"/>
      <c r="I718" s="229"/>
      <c r="J718" s="229"/>
      <c r="K718" s="229"/>
      <c r="L718" s="229"/>
      <c r="M718" s="229"/>
      <c r="N718" s="229"/>
      <c r="O718" s="229"/>
      <c r="P718" s="229"/>
      <c r="Q718" s="229"/>
    </row>
    <row r="719" spans="1:17" ht="15" customHeight="1">
      <c r="A719" s="229"/>
      <c r="B719" s="229"/>
      <c r="C719" s="229"/>
      <c r="D719" s="229"/>
      <c r="E719" s="229"/>
      <c r="F719" s="229"/>
      <c r="G719" s="229"/>
      <c r="H719" s="229"/>
      <c r="I719" s="229"/>
      <c r="J719" s="229"/>
      <c r="K719" s="229"/>
      <c r="L719" s="229"/>
      <c r="M719" s="229"/>
      <c r="N719" s="229"/>
      <c r="O719" s="229"/>
      <c r="P719" s="229"/>
      <c r="Q719" s="229"/>
    </row>
    <row r="720" spans="1:17" ht="15" customHeight="1">
      <c r="A720" s="229"/>
      <c r="B720" s="229"/>
      <c r="C720" s="229"/>
      <c r="D720" s="229"/>
      <c r="E720" s="229"/>
      <c r="F720" s="229"/>
      <c r="G720" s="229"/>
      <c r="H720" s="229"/>
      <c r="I720" s="229"/>
      <c r="J720" s="229"/>
      <c r="K720" s="229"/>
      <c r="L720" s="229"/>
      <c r="M720" s="229"/>
      <c r="N720" s="229"/>
      <c r="O720" s="229"/>
      <c r="P720" s="229"/>
      <c r="Q720" s="229"/>
    </row>
    <row r="721" spans="1:17" ht="15" customHeight="1">
      <c r="A721" s="229"/>
      <c r="B721" s="229"/>
      <c r="C721" s="229"/>
      <c r="D721" s="229"/>
      <c r="E721" s="229"/>
      <c r="F721" s="229"/>
      <c r="G721" s="229"/>
      <c r="H721" s="229"/>
      <c r="I721" s="229"/>
      <c r="J721" s="229"/>
      <c r="K721" s="229"/>
      <c r="L721" s="229"/>
      <c r="M721" s="229"/>
      <c r="N721" s="229"/>
      <c r="O721" s="229"/>
      <c r="P721" s="229"/>
      <c r="Q721" s="229"/>
    </row>
    <row r="722" spans="1:17" ht="15" customHeight="1">
      <c r="A722" s="229"/>
      <c r="B722" s="229"/>
      <c r="C722" s="229"/>
      <c r="D722" s="229"/>
      <c r="E722" s="229"/>
      <c r="F722" s="229"/>
      <c r="G722" s="229"/>
      <c r="H722" s="229"/>
      <c r="I722" s="229"/>
      <c r="J722" s="229"/>
      <c r="K722" s="229"/>
      <c r="L722" s="229"/>
      <c r="M722" s="229"/>
      <c r="N722" s="229"/>
      <c r="O722" s="229"/>
      <c r="P722" s="229"/>
      <c r="Q722" s="229"/>
    </row>
    <row r="723" spans="1:17" ht="15" customHeight="1">
      <c r="A723" s="229"/>
      <c r="B723" s="229"/>
      <c r="C723" s="229"/>
      <c r="D723" s="229"/>
      <c r="E723" s="229"/>
      <c r="F723" s="229"/>
      <c r="G723" s="229"/>
      <c r="H723" s="229"/>
      <c r="I723" s="229"/>
      <c r="J723" s="229"/>
      <c r="K723" s="229"/>
      <c r="L723" s="229"/>
      <c r="M723" s="229"/>
      <c r="N723" s="229"/>
      <c r="O723" s="229"/>
      <c r="P723" s="229"/>
      <c r="Q723" s="229"/>
    </row>
    <row r="724" spans="1:17" ht="15" customHeight="1">
      <c r="A724" s="229"/>
      <c r="B724" s="229"/>
      <c r="C724" s="229"/>
      <c r="D724" s="229"/>
      <c r="E724" s="229"/>
      <c r="F724" s="229"/>
      <c r="G724" s="229"/>
      <c r="H724" s="229"/>
      <c r="I724" s="229"/>
      <c r="J724" s="229"/>
      <c r="K724" s="229"/>
      <c r="L724" s="229"/>
      <c r="M724" s="229"/>
      <c r="N724" s="229"/>
      <c r="O724" s="229"/>
      <c r="P724" s="229"/>
      <c r="Q724" s="229"/>
    </row>
    <row r="725" spans="1:17" ht="15" customHeight="1">
      <c r="A725" s="229"/>
      <c r="B725" s="229"/>
      <c r="C725" s="229"/>
      <c r="D725" s="229"/>
      <c r="E725" s="229"/>
      <c r="F725" s="229"/>
      <c r="G725" s="229"/>
      <c r="H725" s="229"/>
      <c r="I725" s="229"/>
      <c r="J725" s="229"/>
      <c r="K725" s="229"/>
      <c r="L725" s="229"/>
      <c r="M725" s="229"/>
      <c r="N725" s="229"/>
      <c r="O725" s="229"/>
      <c r="P725" s="229"/>
      <c r="Q725" s="229"/>
    </row>
    <row r="726" spans="1:17" ht="15" customHeight="1">
      <c r="A726" s="229"/>
      <c r="B726" s="229"/>
      <c r="C726" s="229"/>
      <c r="D726" s="229"/>
      <c r="E726" s="229"/>
      <c r="F726" s="229"/>
      <c r="G726" s="229"/>
      <c r="H726" s="229"/>
      <c r="I726" s="229"/>
      <c r="J726" s="229"/>
      <c r="K726" s="229"/>
      <c r="L726" s="229"/>
      <c r="M726" s="229"/>
      <c r="N726" s="229"/>
      <c r="O726" s="229"/>
      <c r="P726" s="229"/>
      <c r="Q726" s="229"/>
    </row>
    <row r="727" spans="1:17" ht="15" customHeight="1">
      <c r="A727" s="229"/>
      <c r="B727" s="229"/>
      <c r="C727" s="229"/>
      <c r="D727" s="229"/>
      <c r="E727" s="229"/>
      <c r="F727" s="229"/>
      <c r="G727" s="229"/>
      <c r="H727" s="229"/>
      <c r="I727" s="229"/>
      <c r="J727" s="229"/>
      <c r="K727" s="229"/>
      <c r="L727" s="229"/>
      <c r="M727" s="229"/>
      <c r="N727" s="229"/>
      <c r="O727" s="229"/>
      <c r="P727" s="229"/>
      <c r="Q727" s="229"/>
    </row>
    <row r="728" spans="1:17" ht="15" customHeight="1">
      <c r="A728" s="229"/>
      <c r="B728" s="229"/>
      <c r="C728" s="229"/>
      <c r="D728" s="229"/>
      <c r="E728" s="229"/>
      <c r="F728" s="229"/>
      <c r="G728" s="229"/>
      <c r="H728" s="229"/>
      <c r="I728" s="229"/>
      <c r="J728" s="229"/>
      <c r="K728" s="229"/>
      <c r="L728" s="229"/>
      <c r="M728" s="229"/>
      <c r="N728" s="229"/>
      <c r="O728" s="229"/>
      <c r="P728" s="229"/>
      <c r="Q728" s="229"/>
    </row>
    <row r="729" spans="1:17" ht="15" customHeight="1">
      <c r="A729" s="229"/>
      <c r="B729" s="229"/>
      <c r="C729" s="229"/>
      <c r="D729" s="229"/>
      <c r="E729" s="229"/>
      <c r="F729" s="229"/>
      <c r="G729" s="229"/>
      <c r="H729" s="229"/>
      <c r="I729" s="229"/>
      <c r="J729" s="229"/>
      <c r="K729" s="229"/>
      <c r="L729" s="229"/>
      <c r="M729" s="229"/>
      <c r="N729" s="229"/>
      <c r="O729" s="229"/>
      <c r="P729" s="229"/>
      <c r="Q729" s="229"/>
    </row>
    <row r="730" spans="1:17" ht="15" customHeight="1">
      <c r="A730" s="229"/>
      <c r="B730" s="229"/>
      <c r="C730" s="229"/>
      <c r="D730" s="229"/>
      <c r="E730" s="229"/>
      <c r="F730" s="229"/>
      <c r="G730" s="229"/>
      <c r="H730" s="229"/>
      <c r="I730" s="229"/>
      <c r="J730" s="229"/>
      <c r="K730" s="229"/>
      <c r="L730" s="229"/>
      <c r="M730" s="229"/>
      <c r="N730" s="229"/>
      <c r="O730" s="229"/>
      <c r="P730" s="229"/>
      <c r="Q730" s="229"/>
    </row>
    <row r="731" spans="1:17" ht="15" customHeight="1">
      <c r="A731" s="229"/>
      <c r="B731" s="229"/>
      <c r="C731" s="229"/>
      <c r="D731" s="229"/>
      <c r="E731" s="229"/>
      <c r="F731" s="229"/>
      <c r="G731" s="229"/>
      <c r="H731" s="229"/>
      <c r="I731" s="229"/>
      <c r="J731" s="229"/>
      <c r="K731" s="229"/>
      <c r="L731" s="229"/>
      <c r="M731" s="229"/>
      <c r="N731" s="229"/>
      <c r="O731" s="229"/>
      <c r="P731" s="229"/>
      <c r="Q731" s="229"/>
    </row>
    <row r="732" spans="1:17" ht="15" customHeight="1">
      <c r="A732" s="229"/>
      <c r="B732" s="229"/>
      <c r="C732" s="229"/>
      <c r="D732" s="229"/>
      <c r="E732" s="229"/>
      <c r="F732" s="229"/>
      <c r="G732" s="229"/>
      <c r="H732" s="229"/>
      <c r="I732" s="229"/>
      <c r="J732" s="229"/>
      <c r="K732" s="229"/>
      <c r="L732" s="229"/>
      <c r="M732" s="229"/>
      <c r="N732" s="229"/>
      <c r="O732" s="229"/>
      <c r="P732" s="229"/>
      <c r="Q732" s="229"/>
    </row>
    <row r="733" spans="1:17" ht="15" customHeight="1">
      <c r="A733" s="229"/>
      <c r="B733" s="229"/>
      <c r="C733" s="229"/>
      <c r="D733" s="229"/>
      <c r="E733" s="229"/>
      <c r="F733" s="229"/>
      <c r="G733" s="229"/>
      <c r="H733" s="229"/>
      <c r="I733" s="229"/>
      <c r="J733" s="229"/>
      <c r="K733" s="229"/>
      <c r="L733" s="229"/>
      <c r="M733" s="229"/>
      <c r="N733" s="229"/>
      <c r="O733" s="229"/>
      <c r="P733" s="229"/>
      <c r="Q733" s="229"/>
    </row>
    <row r="734" spans="1:17" ht="15" customHeight="1">
      <c r="A734" s="229"/>
      <c r="B734" s="229"/>
      <c r="C734" s="229"/>
      <c r="D734" s="229"/>
      <c r="E734" s="229"/>
      <c r="F734" s="229"/>
      <c r="G734" s="229"/>
      <c r="H734" s="229"/>
      <c r="I734" s="229"/>
      <c r="J734" s="229"/>
      <c r="K734" s="229"/>
      <c r="L734" s="229"/>
      <c r="M734" s="229"/>
      <c r="N734" s="229"/>
      <c r="O734" s="229"/>
      <c r="P734" s="229"/>
      <c r="Q734" s="229"/>
    </row>
    <row r="735" spans="1:17" ht="15" customHeight="1">
      <c r="A735" s="229"/>
      <c r="B735" s="229"/>
      <c r="C735" s="229"/>
      <c r="D735" s="229"/>
      <c r="E735" s="229"/>
      <c r="F735" s="229"/>
      <c r="G735" s="229"/>
      <c r="H735" s="229"/>
      <c r="I735" s="229"/>
      <c r="J735" s="229"/>
      <c r="K735" s="229"/>
      <c r="L735" s="229"/>
      <c r="M735" s="229"/>
      <c r="N735" s="229"/>
      <c r="O735" s="229"/>
      <c r="P735" s="229"/>
      <c r="Q735" s="229"/>
    </row>
    <row r="736" spans="1:17" ht="15" customHeight="1">
      <c r="A736" s="229"/>
      <c r="B736" s="229"/>
      <c r="C736" s="229"/>
      <c r="D736" s="229"/>
      <c r="E736" s="229"/>
      <c r="F736" s="229"/>
      <c r="G736" s="229"/>
      <c r="H736" s="229"/>
      <c r="I736" s="229"/>
      <c r="J736" s="229"/>
      <c r="K736" s="229"/>
      <c r="L736" s="229"/>
      <c r="M736" s="229"/>
      <c r="N736" s="229"/>
      <c r="O736" s="229"/>
      <c r="P736" s="229"/>
      <c r="Q736" s="229"/>
    </row>
    <row r="737" spans="1:17" ht="15" customHeight="1">
      <c r="A737" s="229"/>
      <c r="B737" s="229"/>
      <c r="C737" s="229"/>
      <c r="D737" s="229"/>
      <c r="E737" s="229"/>
      <c r="F737" s="229"/>
      <c r="G737" s="229"/>
      <c r="H737" s="229"/>
      <c r="I737" s="229"/>
      <c r="J737" s="229"/>
      <c r="K737" s="229"/>
      <c r="L737" s="229"/>
      <c r="M737" s="229"/>
      <c r="N737" s="229"/>
      <c r="O737" s="229"/>
      <c r="P737" s="229"/>
      <c r="Q737" s="229"/>
    </row>
    <row r="738" spans="1:17" ht="15" customHeight="1">
      <c r="A738" s="229"/>
      <c r="B738" s="229"/>
      <c r="C738" s="229"/>
      <c r="D738" s="229"/>
      <c r="E738" s="229"/>
      <c r="F738" s="229"/>
      <c r="G738" s="229"/>
      <c r="H738" s="229"/>
      <c r="I738" s="229"/>
      <c r="J738" s="229"/>
      <c r="K738" s="229"/>
      <c r="L738" s="229"/>
      <c r="M738" s="229"/>
      <c r="N738" s="229"/>
      <c r="O738" s="229"/>
      <c r="P738" s="229"/>
      <c r="Q738" s="229"/>
    </row>
    <row r="739" spans="1:17" ht="15" customHeight="1">
      <c r="A739" s="229"/>
      <c r="B739" s="229"/>
      <c r="C739" s="229"/>
      <c r="D739" s="229"/>
      <c r="E739" s="229"/>
      <c r="F739" s="229"/>
      <c r="G739" s="229"/>
      <c r="H739" s="229"/>
      <c r="I739" s="229"/>
      <c r="J739" s="229"/>
      <c r="K739" s="229"/>
      <c r="L739" s="229"/>
      <c r="M739" s="229"/>
      <c r="N739" s="229"/>
      <c r="O739" s="229"/>
      <c r="P739" s="229"/>
      <c r="Q739" s="229"/>
    </row>
    <row r="740" spans="1:17" ht="15" customHeight="1">
      <c r="A740" s="229"/>
      <c r="B740" s="229"/>
      <c r="C740" s="229"/>
      <c r="D740" s="229"/>
      <c r="E740" s="229"/>
      <c r="F740" s="229"/>
      <c r="G740" s="229"/>
      <c r="H740" s="229"/>
      <c r="I740" s="229"/>
      <c r="J740" s="229"/>
      <c r="K740" s="229"/>
      <c r="L740" s="229"/>
      <c r="M740" s="229"/>
      <c r="N740" s="229"/>
      <c r="O740" s="229"/>
      <c r="P740" s="229"/>
      <c r="Q740" s="229"/>
    </row>
    <row r="741" spans="1:17" ht="15" customHeight="1">
      <c r="A741" s="229"/>
      <c r="B741" s="229"/>
      <c r="C741" s="229"/>
      <c r="D741" s="229"/>
      <c r="E741" s="229"/>
      <c r="F741" s="229"/>
      <c r="G741" s="229"/>
      <c r="H741" s="229"/>
      <c r="I741" s="229"/>
      <c r="J741" s="229"/>
      <c r="K741" s="229"/>
      <c r="L741" s="229"/>
      <c r="M741" s="229"/>
      <c r="N741" s="229"/>
      <c r="O741" s="229"/>
      <c r="P741" s="229"/>
      <c r="Q741" s="229"/>
    </row>
    <row r="742" spans="1:17" ht="15" customHeight="1">
      <c r="A742" s="229"/>
      <c r="B742" s="229"/>
      <c r="C742" s="229"/>
      <c r="D742" s="229"/>
      <c r="E742" s="229"/>
      <c r="F742" s="229"/>
      <c r="G742" s="229"/>
      <c r="H742" s="229"/>
      <c r="I742" s="229"/>
      <c r="J742" s="229"/>
      <c r="K742" s="229"/>
      <c r="L742" s="229"/>
      <c r="M742" s="229"/>
      <c r="N742" s="229"/>
      <c r="O742" s="229"/>
      <c r="P742" s="229"/>
      <c r="Q742" s="229"/>
    </row>
    <row r="743" spans="1:17" ht="15" customHeight="1">
      <c r="A743" s="229"/>
      <c r="B743" s="229"/>
      <c r="C743" s="229"/>
      <c r="D743" s="229"/>
      <c r="E743" s="229"/>
      <c r="F743" s="229"/>
      <c r="G743" s="229"/>
      <c r="H743" s="229"/>
      <c r="I743" s="229"/>
      <c r="J743" s="229"/>
      <c r="K743" s="229"/>
      <c r="L743" s="229"/>
      <c r="M743" s="229"/>
      <c r="N743" s="229"/>
      <c r="O743" s="229"/>
      <c r="P743" s="229"/>
      <c r="Q743" s="229"/>
    </row>
    <row r="744" spans="1:17" ht="15" customHeight="1">
      <c r="A744" s="229"/>
      <c r="B744" s="229"/>
      <c r="C744" s="229"/>
      <c r="D744" s="229"/>
      <c r="E744" s="229"/>
      <c r="F744" s="229"/>
      <c r="G744" s="229"/>
      <c r="H744" s="229"/>
      <c r="I744" s="229"/>
      <c r="J744" s="229"/>
      <c r="K744" s="229"/>
      <c r="L744" s="229"/>
      <c r="M744" s="229"/>
      <c r="N744" s="229"/>
      <c r="O744" s="229"/>
      <c r="P744" s="229"/>
      <c r="Q744" s="229"/>
    </row>
    <row r="745" spans="1:17" ht="15" customHeight="1">
      <c r="A745" s="229"/>
      <c r="B745" s="229"/>
      <c r="C745" s="229"/>
      <c r="D745" s="229"/>
      <c r="E745" s="229"/>
      <c r="F745" s="229"/>
      <c r="G745" s="229"/>
      <c r="H745" s="229"/>
      <c r="I745" s="229"/>
      <c r="J745" s="229"/>
      <c r="K745" s="229"/>
      <c r="L745" s="229"/>
      <c r="M745" s="229"/>
      <c r="N745" s="229"/>
      <c r="O745" s="229"/>
      <c r="P745" s="229"/>
      <c r="Q745" s="229"/>
    </row>
    <row r="746" spans="1:17" ht="15" customHeight="1">
      <c r="A746" s="229"/>
      <c r="B746" s="229"/>
      <c r="C746" s="229"/>
      <c r="D746" s="229"/>
      <c r="E746" s="229"/>
      <c r="F746" s="229"/>
      <c r="G746" s="229"/>
      <c r="H746" s="229"/>
      <c r="I746" s="229"/>
      <c r="J746" s="229"/>
      <c r="K746" s="229"/>
      <c r="L746" s="229"/>
      <c r="M746" s="229"/>
      <c r="N746" s="229"/>
      <c r="O746" s="229"/>
      <c r="P746" s="229"/>
      <c r="Q746" s="229"/>
    </row>
    <row r="747" spans="1:17" ht="15" customHeight="1">
      <c r="A747" s="229"/>
      <c r="B747" s="229"/>
      <c r="C747" s="229"/>
      <c r="D747" s="229"/>
      <c r="E747" s="229"/>
      <c r="F747" s="229"/>
      <c r="G747" s="229"/>
      <c r="H747" s="229"/>
      <c r="I747" s="229"/>
      <c r="J747" s="229"/>
      <c r="K747" s="229"/>
      <c r="L747" s="229"/>
      <c r="M747" s="229"/>
      <c r="N747" s="229"/>
      <c r="O747" s="229"/>
      <c r="P747" s="229"/>
      <c r="Q747" s="229"/>
    </row>
    <row r="748" spans="1:17" ht="15" customHeight="1">
      <c r="A748" s="229"/>
      <c r="B748" s="229"/>
      <c r="C748" s="229"/>
      <c r="D748" s="229"/>
      <c r="E748" s="229"/>
      <c r="F748" s="229"/>
      <c r="G748" s="229"/>
      <c r="H748" s="229"/>
      <c r="I748" s="229"/>
      <c r="J748" s="229"/>
      <c r="K748" s="229"/>
      <c r="L748" s="229"/>
      <c r="M748" s="229"/>
      <c r="N748" s="229"/>
      <c r="O748" s="229"/>
      <c r="P748" s="229"/>
      <c r="Q748" s="229"/>
    </row>
    <row r="749" spans="1:17" ht="15" customHeight="1">
      <c r="A749" s="229"/>
      <c r="B749" s="229"/>
      <c r="C749" s="229"/>
      <c r="D749" s="229"/>
      <c r="E749" s="229"/>
      <c r="F749" s="229"/>
      <c r="G749" s="229"/>
      <c r="H749" s="229"/>
      <c r="I749" s="229"/>
      <c r="J749" s="229"/>
      <c r="K749" s="229"/>
      <c r="L749" s="229"/>
      <c r="M749" s="229"/>
      <c r="N749" s="229"/>
      <c r="O749" s="229"/>
      <c r="P749" s="229"/>
      <c r="Q749" s="229"/>
    </row>
    <row r="750" spans="1:17" ht="15" customHeight="1">
      <c r="A750" s="229"/>
      <c r="B750" s="229"/>
      <c r="C750" s="229"/>
      <c r="D750" s="229"/>
      <c r="E750" s="229"/>
      <c r="F750" s="229"/>
      <c r="G750" s="229"/>
      <c r="H750" s="229"/>
      <c r="I750" s="229"/>
      <c r="J750" s="229"/>
      <c r="K750" s="229"/>
      <c r="L750" s="229"/>
      <c r="M750" s="229"/>
      <c r="N750" s="229"/>
      <c r="O750" s="229"/>
      <c r="P750" s="229"/>
      <c r="Q750" s="229"/>
    </row>
    <row r="751" spans="1:17" ht="15" customHeight="1">
      <c r="A751" s="229"/>
      <c r="B751" s="229"/>
      <c r="C751" s="229"/>
      <c r="D751" s="229"/>
      <c r="E751" s="229"/>
      <c r="F751" s="229"/>
      <c r="G751" s="229"/>
      <c r="H751" s="229"/>
      <c r="I751" s="229"/>
      <c r="J751" s="229"/>
      <c r="K751" s="229"/>
      <c r="L751" s="229"/>
      <c r="M751" s="229"/>
      <c r="N751" s="229"/>
      <c r="O751" s="229"/>
      <c r="P751" s="229"/>
      <c r="Q751" s="229"/>
    </row>
    <row r="752" spans="1:17" ht="15" customHeight="1">
      <c r="A752" s="229"/>
      <c r="B752" s="229"/>
      <c r="C752" s="229"/>
      <c r="D752" s="229"/>
      <c r="E752" s="229"/>
      <c r="F752" s="229"/>
      <c r="G752" s="229"/>
      <c r="H752" s="229"/>
      <c r="I752" s="229"/>
      <c r="J752" s="229"/>
      <c r="K752" s="229"/>
      <c r="L752" s="229"/>
      <c r="M752" s="229"/>
      <c r="N752" s="229"/>
      <c r="O752" s="229"/>
      <c r="P752" s="229"/>
      <c r="Q752" s="229"/>
    </row>
    <row r="753" spans="1:17" ht="15" customHeight="1">
      <c r="A753" s="229"/>
      <c r="B753" s="229"/>
      <c r="C753" s="229"/>
      <c r="D753" s="229"/>
      <c r="E753" s="229"/>
      <c r="F753" s="229"/>
      <c r="G753" s="229"/>
      <c r="H753" s="229"/>
      <c r="I753" s="229"/>
      <c r="J753" s="229"/>
      <c r="K753" s="229"/>
      <c r="L753" s="229"/>
      <c r="M753" s="229"/>
      <c r="N753" s="229"/>
      <c r="O753" s="229"/>
      <c r="P753" s="229"/>
      <c r="Q753" s="229"/>
    </row>
    <row r="754" spans="1:17" ht="15" customHeight="1">
      <c r="A754" s="229"/>
      <c r="B754" s="229"/>
      <c r="C754" s="229"/>
      <c r="D754" s="229"/>
      <c r="E754" s="229"/>
      <c r="F754" s="229"/>
      <c r="G754" s="229"/>
      <c r="H754" s="229"/>
      <c r="I754" s="229"/>
      <c r="J754" s="229"/>
      <c r="K754" s="229"/>
      <c r="L754" s="229"/>
      <c r="M754" s="229"/>
      <c r="N754" s="229"/>
      <c r="O754" s="229"/>
      <c r="P754" s="229"/>
      <c r="Q754" s="229"/>
    </row>
    <row r="755" spans="1:17" ht="15" customHeight="1">
      <c r="A755" s="229"/>
      <c r="B755" s="229"/>
      <c r="C755" s="229"/>
      <c r="D755" s="229"/>
      <c r="E755" s="229"/>
      <c r="F755" s="229"/>
      <c r="G755" s="229"/>
      <c r="H755" s="229"/>
      <c r="I755" s="229"/>
      <c r="J755" s="229"/>
      <c r="K755" s="229"/>
      <c r="L755" s="229"/>
      <c r="M755" s="229"/>
      <c r="N755" s="229"/>
      <c r="O755" s="229"/>
      <c r="P755" s="229"/>
      <c r="Q755" s="229"/>
    </row>
    <row r="756" spans="1:17" ht="15" customHeight="1">
      <c r="A756" s="229"/>
      <c r="B756" s="229"/>
      <c r="C756" s="229"/>
      <c r="D756" s="229"/>
      <c r="E756" s="229"/>
      <c r="F756" s="229"/>
      <c r="G756" s="229"/>
      <c r="H756" s="229"/>
      <c r="I756" s="229"/>
      <c r="J756" s="229"/>
      <c r="K756" s="229"/>
      <c r="L756" s="229"/>
      <c r="M756" s="229"/>
      <c r="N756" s="229"/>
      <c r="O756" s="229"/>
      <c r="P756" s="229"/>
      <c r="Q756" s="229"/>
    </row>
    <row r="757" spans="1:17" ht="15" customHeight="1">
      <c r="A757" s="229"/>
      <c r="B757" s="229"/>
      <c r="C757" s="229"/>
      <c r="D757" s="229"/>
      <c r="E757" s="229"/>
      <c r="F757" s="229"/>
      <c r="G757" s="229"/>
      <c r="H757" s="229"/>
      <c r="I757" s="229"/>
      <c r="J757" s="229"/>
      <c r="K757" s="229"/>
      <c r="L757" s="229"/>
      <c r="M757" s="229"/>
      <c r="N757" s="229"/>
      <c r="O757" s="229"/>
      <c r="P757" s="229"/>
      <c r="Q757" s="229"/>
    </row>
    <row r="758" spans="1:17" ht="15" customHeight="1">
      <c r="A758" s="229"/>
      <c r="B758" s="229"/>
      <c r="C758" s="229"/>
      <c r="D758" s="229"/>
      <c r="E758" s="229"/>
      <c r="F758" s="229"/>
      <c r="G758" s="229"/>
      <c r="H758" s="229"/>
      <c r="I758" s="229"/>
      <c r="J758" s="229"/>
      <c r="K758" s="229"/>
      <c r="L758" s="229"/>
      <c r="M758" s="229"/>
      <c r="N758" s="229"/>
      <c r="O758" s="229"/>
      <c r="P758" s="229"/>
      <c r="Q758" s="229"/>
    </row>
    <row r="759" spans="1:17" ht="15" customHeight="1">
      <c r="A759" s="229"/>
      <c r="B759" s="229"/>
      <c r="C759" s="229"/>
      <c r="D759" s="229"/>
      <c r="E759" s="229"/>
      <c r="F759" s="229"/>
      <c r="G759" s="229"/>
      <c r="H759" s="229"/>
      <c r="I759" s="229"/>
      <c r="J759" s="229"/>
      <c r="K759" s="229"/>
      <c r="L759" s="229"/>
      <c r="M759" s="229"/>
      <c r="N759" s="229"/>
      <c r="O759" s="229"/>
      <c r="P759" s="229"/>
      <c r="Q759" s="229"/>
    </row>
    <row r="760" spans="1:17" ht="15" customHeight="1">
      <c r="A760" s="229"/>
      <c r="B760" s="229"/>
      <c r="C760" s="229"/>
      <c r="D760" s="229"/>
      <c r="E760" s="229"/>
      <c r="F760" s="229"/>
      <c r="G760" s="229"/>
      <c r="H760" s="229"/>
      <c r="I760" s="229"/>
      <c r="J760" s="229"/>
      <c r="K760" s="229"/>
      <c r="L760" s="229"/>
      <c r="M760" s="229"/>
      <c r="N760" s="229"/>
      <c r="O760" s="229"/>
      <c r="P760" s="229"/>
      <c r="Q760" s="229"/>
    </row>
    <row r="761" spans="1:17" ht="15" customHeight="1">
      <c r="A761" s="229"/>
      <c r="B761" s="229"/>
      <c r="C761" s="229"/>
      <c r="D761" s="229"/>
      <c r="E761" s="229"/>
      <c r="F761" s="229"/>
      <c r="G761" s="229"/>
      <c r="H761" s="229"/>
      <c r="I761" s="229"/>
      <c r="J761" s="229"/>
      <c r="K761" s="229"/>
      <c r="L761" s="229"/>
      <c r="M761" s="229"/>
      <c r="N761" s="229"/>
      <c r="O761" s="229"/>
      <c r="P761" s="229"/>
      <c r="Q761" s="229"/>
    </row>
    <row r="762" spans="1:17" ht="15" customHeight="1">
      <c r="A762" s="229"/>
      <c r="B762" s="229"/>
      <c r="C762" s="229"/>
      <c r="D762" s="229"/>
      <c r="E762" s="229"/>
      <c r="F762" s="229"/>
      <c r="G762" s="229"/>
      <c r="H762" s="229"/>
      <c r="I762" s="229"/>
      <c r="J762" s="229"/>
      <c r="K762" s="229"/>
      <c r="L762" s="229"/>
      <c r="M762" s="229"/>
      <c r="N762" s="229"/>
      <c r="O762" s="229"/>
      <c r="P762" s="229"/>
      <c r="Q762" s="229"/>
    </row>
    <row r="763" spans="1:17" ht="15" customHeight="1">
      <c r="A763" s="229"/>
      <c r="B763" s="229"/>
      <c r="C763" s="229"/>
      <c r="D763" s="229"/>
      <c r="E763" s="229"/>
      <c r="F763" s="229"/>
      <c r="G763" s="229"/>
      <c r="H763" s="229"/>
      <c r="I763" s="229"/>
      <c r="J763" s="229"/>
      <c r="K763" s="229"/>
      <c r="L763" s="229"/>
      <c r="M763" s="229"/>
      <c r="N763" s="229"/>
      <c r="O763" s="229"/>
      <c r="P763" s="229"/>
      <c r="Q763" s="229"/>
    </row>
    <row r="764" spans="1:17" ht="15" customHeight="1">
      <c r="A764" s="229"/>
      <c r="B764" s="229"/>
      <c r="C764" s="229"/>
      <c r="D764" s="229"/>
      <c r="E764" s="229"/>
      <c r="F764" s="229"/>
      <c r="G764" s="229"/>
      <c r="H764" s="229"/>
      <c r="I764" s="229"/>
      <c r="J764" s="229"/>
      <c r="K764" s="229"/>
      <c r="L764" s="229"/>
      <c r="M764" s="229"/>
      <c r="N764" s="229"/>
      <c r="O764" s="229"/>
      <c r="P764" s="229"/>
      <c r="Q764" s="229"/>
    </row>
    <row r="765" spans="1:17" ht="15" customHeight="1">
      <c r="A765" s="229"/>
      <c r="B765" s="229"/>
      <c r="C765" s="229"/>
      <c r="D765" s="229"/>
      <c r="E765" s="229"/>
      <c r="F765" s="229"/>
      <c r="G765" s="229"/>
      <c r="H765" s="229"/>
      <c r="I765" s="229"/>
      <c r="J765" s="229"/>
      <c r="K765" s="229"/>
      <c r="L765" s="229"/>
      <c r="M765" s="229"/>
      <c r="N765" s="229"/>
      <c r="O765" s="229"/>
      <c r="P765" s="229"/>
      <c r="Q765" s="229"/>
    </row>
    <row r="766" spans="1:17" ht="15" customHeight="1">
      <c r="A766" s="229"/>
      <c r="B766" s="229"/>
      <c r="C766" s="229"/>
      <c r="D766" s="229"/>
      <c r="E766" s="229"/>
      <c r="F766" s="229"/>
      <c r="G766" s="229"/>
      <c r="H766" s="229"/>
      <c r="I766" s="229"/>
      <c r="J766" s="229"/>
      <c r="K766" s="229"/>
      <c r="L766" s="229"/>
      <c r="M766" s="229"/>
      <c r="N766" s="229"/>
      <c r="O766" s="229"/>
      <c r="P766" s="229"/>
      <c r="Q766" s="229"/>
    </row>
    <row r="767" spans="1:17" ht="15" customHeight="1">
      <c r="A767" s="229"/>
      <c r="B767" s="229"/>
      <c r="C767" s="229"/>
      <c r="D767" s="229"/>
      <c r="E767" s="229"/>
      <c r="F767" s="229"/>
      <c r="G767" s="229"/>
      <c r="H767" s="229"/>
      <c r="I767" s="229"/>
      <c r="J767" s="229"/>
      <c r="K767" s="229"/>
      <c r="L767" s="229"/>
      <c r="M767" s="229"/>
      <c r="N767" s="229"/>
      <c r="O767" s="229"/>
      <c r="P767" s="229"/>
      <c r="Q767" s="229"/>
    </row>
    <row r="768" spans="1:17" ht="15" customHeight="1">
      <c r="A768" s="229"/>
      <c r="B768" s="229"/>
      <c r="C768" s="229"/>
      <c r="D768" s="229"/>
      <c r="E768" s="229"/>
      <c r="F768" s="229"/>
      <c r="G768" s="229"/>
      <c r="H768" s="229"/>
      <c r="I768" s="229"/>
      <c r="J768" s="229"/>
      <c r="K768" s="229"/>
      <c r="L768" s="229"/>
      <c r="M768" s="229"/>
      <c r="N768" s="229"/>
      <c r="O768" s="229"/>
      <c r="P768" s="229"/>
      <c r="Q768" s="229"/>
    </row>
    <row r="769" spans="1:17" ht="15" customHeight="1">
      <c r="A769" s="229"/>
      <c r="B769" s="229"/>
      <c r="C769" s="229"/>
      <c r="D769" s="229"/>
      <c r="E769" s="229"/>
      <c r="F769" s="229"/>
      <c r="G769" s="229"/>
      <c r="H769" s="229"/>
      <c r="I769" s="229"/>
      <c r="J769" s="229"/>
      <c r="K769" s="229"/>
      <c r="L769" s="229"/>
      <c r="M769" s="229"/>
      <c r="N769" s="229"/>
      <c r="O769" s="229"/>
      <c r="P769" s="229"/>
      <c r="Q769" s="229"/>
    </row>
    <row r="770" spans="1:17" ht="15" customHeight="1">
      <c r="A770" s="229"/>
      <c r="B770" s="229"/>
      <c r="C770" s="229"/>
      <c r="D770" s="229"/>
      <c r="E770" s="229"/>
      <c r="F770" s="229"/>
      <c r="G770" s="229"/>
      <c r="H770" s="229"/>
      <c r="I770" s="229"/>
      <c r="J770" s="229"/>
      <c r="K770" s="229"/>
      <c r="L770" s="229"/>
      <c r="M770" s="229"/>
      <c r="N770" s="229"/>
      <c r="O770" s="229"/>
      <c r="P770" s="229"/>
      <c r="Q770" s="229"/>
    </row>
    <row r="771" spans="1:17" ht="15" customHeight="1">
      <c r="A771" s="229"/>
      <c r="B771" s="229"/>
      <c r="C771" s="229"/>
      <c r="D771" s="229"/>
      <c r="E771" s="229"/>
      <c r="F771" s="229"/>
      <c r="G771" s="229"/>
      <c r="H771" s="229"/>
      <c r="I771" s="229"/>
      <c r="J771" s="229"/>
      <c r="K771" s="229"/>
      <c r="L771" s="229"/>
      <c r="M771" s="229"/>
      <c r="N771" s="229"/>
      <c r="O771" s="229"/>
      <c r="P771" s="229"/>
      <c r="Q771" s="229"/>
    </row>
    <row r="772" spans="1:17" ht="15" customHeight="1">
      <c r="A772" s="229"/>
      <c r="B772" s="229"/>
      <c r="C772" s="229"/>
      <c r="D772" s="229"/>
      <c r="E772" s="229"/>
      <c r="F772" s="229"/>
      <c r="G772" s="229"/>
      <c r="H772" s="229"/>
      <c r="I772" s="229"/>
      <c r="J772" s="229"/>
      <c r="K772" s="229"/>
      <c r="L772" s="229"/>
      <c r="M772" s="229"/>
      <c r="N772" s="229"/>
      <c r="O772" s="229"/>
      <c r="P772" s="229"/>
      <c r="Q772" s="229"/>
    </row>
    <row r="773" spans="1:17" ht="15" customHeight="1">
      <c r="A773" s="229"/>
      <c r="B773" s="229"/>
      <c r="C773" s="229"/>
      <c r="D773" s="229"/>
      <c r="E773" s="229"/>
      <c r="F773" s="229"/>
      <c r="G773" s="229"/>
      <c r="H773" s="229"/>
      <c r="I773" s="229"/>
      <c r="J773" s="229"/>
      <c r="K773" s="229"/>
      <c r="L773" s="229"/>
      <c r="M773" s="229"/>
      <c r="N773" s="229"/>
      <c r="O773" s="229"/>
      <c r="P773" s="229"/>
      <c r="Q773" s="229"/>
    </row>
    <row r="774" spans="1:17" ht="15" customHeight="1">
      <c r="A774" s="229"/>
      <c r="B774" s="229"/>
      <c r="C774" s="229"/>
      <c r="D774" s="229"/>
      <c r="E774" s="229"/>
      <c r="F774" s="229"/>
      <c r="G774" s="229"/>
      <c r="H774" s="229"/>
      <c r="I774" s="229"/>
      <c r="J774" s="229"/>
      <c r="K774" s="229"/>
      <c r="L774" s="229"/>
      <c r="M774" s="229"/>
      <c r="N774" s="229"/>
      <c r="O774" s="229"/>
      <c r="P774" s="229"/>
      <c r="Q774" s="229"/>
    </row>
    <row r="775" spans="1:17" ht="15" customHeight="1">
      <c r="A775" s="229"/>
      <c r="B775" s="229"/>
      <c r="C775" s="229"/>
      <c r="D775" s="229"/>
      <c r="E775" s="229"/>
      <c r="F775" s="229"/>
      <c r="G775" s="229"/>
      <c r="H775" s="229"/>
      <c r="I775" s="229"/>
      <c r="J775" s="229"/>
      <c r="K775" s="229"/>
      <c r="L775" s="229"/>
      <c r="M775" s="229"/>
      <c r="N775" s="229"/>
      <c r="O775" s="229"/>
      <c r="P775" s="229"/>
      <c r="Q775" s="229"/>
    </row>
    <row r="776" spans="1:17" ht="15" customHeight="1">
      <c r="A776" s="229"/>
      <c r="B776" s="229"/>
      <c r="C776" s="229"/>
      <c r="D776" s="229"/>
      <c r="E776" s="229"/>
      <c r="F776" s="229"/>
      <c r="G776" s="229"/>
      <c r="H776" s="229"/>
      <c r="I776" s="229"/>
      <c r="J776" s="229"/>
      <c r="K776" s="229"/>
      <c r="L776" s="229"/>
      <c r="M776" s="229"/>
      <c r="N776" s="229"/>
      <c r="O776" s="229"/>
      <c r="P776" s="229"/>
      <c r="Q776" s="229"/>
    </row>
    <row r="777" spans="1:17" ht="15" customHeight="1">
      <c r="A777" s="229"/>
      <c r="B777" s="229"/>
      <c r="C777" s="229"/>
      <c r="D777" s="229"/>
      <c r="E777" s="229"/>
      <c r="F777" s="229"/>
      <c r="G777" s="229"/>
      <c r="H777" s="229"/>
      <c r="I777" s="229"/>
      <c r="J777" s="229"/>
      <c r="K777" s="229"/>
      <c r="L777" s="229"/>
      <c r="M777" s="229"/>
      <c r="N777" s="229"/>
      <c r="O777" s="229"/>
      <c r="P777" s="229"/>
      <c r="Q777" s="229"/>
    </row>
    <row r="778" spans="1:17" ht="15" customHeight="1">
      <c r="A778" s="229"/>
      <c r="B778" s="229"/>
      <c r="C778" s="229"/>
      <c r="D778" s="229"/>
      <c r="E778" s="229"/>
      <c r="F778" s="229"/>
      <c r="G778" s="229"/>
      <c r="H778" s="229"/>
      <c r="I778" s="229"/>
      <c r="J778" s="229"/>
      <c r="K778" s="229"/>
      <c r="L778" s="229"/>
      <c r="M778" s="229"/>
      <c r="N778" s="229"/>
      <c r="O778" s="229"/>
      <c r="P778" s="229"/>
      <c r="Q778" s="229"/>
    </row>
    <row r="779" spans="1:17" ht="15" customHeight="1">
      <c r="A779" s="229"/>
      <c r="B779" s="229"/>
      <c r="C779" s="229"/>
      <c r="D779" s="229"/>
      <c r="E779" s="229"/>
      <c r="F779" s="229"/>
      <c r="G779" s="229"/>
      <c r="H779" s="229"/>
      <c r="I779" s="229"/>
      <c r="J779" s="229"/>
      <c r="K779" s="229"/>
      <c r="L779" s="229"/>
      <c r="M779" s="229"/>
      <c r="N779" s="229"/>
      <c r="O779" s="229"/>
      <c r="P779" s="229"/>
      <c r="Q779" s="229"/>
    </row>
    <row r="780" spans="1:17" ht="15" customHeight="1">
      <c r="A780" s="229"/>
      <c r="B780" s="229"/>
      <c r="C780" s="229"/>
      <c r="D780" s="229"/>
      <c r="E780" s="229"/>
      <c r="F780" s="229"/>
      <c r="G780" s="229"/>
      <c r="H780" s="229"/>
      <c r="I780" s="229"/>
      <c r="J780" s="229"/>
      <c r="K780" s="229"/>
      <c r="L780" s="229"/>
      <c r="M780" s="229"/>
      <c r="N780" s="229"/>
      <c r="O780" s="229"/>
      <c r="P780" s="229"/>
      <c r="Q780" s="229"/>
    </row>
    <row r="781" spans="1:17" ht="15" customHeight="1">
      <c r="A781" s="229"/>
      <c r="B781" s="229"/>
      <c r="C781" s="229"/>
      <c r="D781" s="229"/>
      <c r="E781" s="229"/>
      <c r="F781" s="229"/>
      <c r="G781" s="229"/>
      <c r="H781" s="229"/>
      <c r="I781" s="229"/>
      <c r="J781" s="229"/>
      <c r="K781" s="229"/>
      <c r="L781" s="229"/>
      <c r="M781" s="229"/>
      <c r="N781" s="229"/>
      <c r="O781" s="229"/>
      <c r="P781" s="229"/>
      <c r="Q781" s="229"/>
    </row>
    <row r="782" spans="1:17" ht="15" customHeight="1">
      <c r="A782" s="229"/>
      <c r="B782" s="229"/>
      <c r="C782" s="229"/>
      <c r="D782" s="229"/>
      <c r="E782" s="229"/>
      <c r="F782" s="229"/>
      <c r="G782" s="229"/>
      <c r="H782" s="229"/>
      <c r="I782" s="229"/>
      <c r="J782" s="229"/>
      <c r="K782" s="229"/>
      <c r="L782" s="229"/>
      <c r="M782" s="229"/>
      <c r="N782" s="229"/>
      <c r="O782" s="229"/>
      <c r="P782" s="229"/>
      <c r="Q782" s="229"/>
    </row>
    <row r="783" spans="1:17" ht="15" customHeight="1">
      <c r="A783" s="229"/>
      <c r="B783" s="229"/>
      <c r="C783" s="229"/>
      <c r="D783" s="229"/>
      <c r="E783" s="229"/>
      <c r="F783" s="229"/>
      <c r="G783" s="229"/>
      <c r="H783" s="229"/>
      <c r="I783" s="229"/>
      <c r="J783" s="229"/>
      <c r="K783" s="229"/>
      <c r="L783" s="229"/>
      <c r="M783" s="229"/>
      <c r="N783" s="229"/>
      <c r="O783" s="229"/>
      <c r="P783" s="229"/>
      <c r="Q783" s="229"/>
    </row>
    <row r="784" spans="1:17" ht="15" customHeight="1">
      <c r="A784" s="229"/>
      <c r="B784" s="229"/>
      <c r="C784" s="229"/>
      <c r="D784" s="229"/>
      <c r="E784" s="229"/>
      <c r="F784" s="229"/>
      <c r="G784" s="229"/>
      <c r="H784" s="229"/>
      <c r="I784" s="229"/>
      <c r="J784" s="229"/>
      <c r="K784" s="229"/>
      <c r="L784" s="229"/>
      <c r="M784" s="229"/>
      <c r="N784" s="229"/>
      <c r="O784" s="229"/>
      <c r="P784" s="229"/>
      <c r="Q784" s="229"/>
    </row>
    <row r="785" spans="1:17" ht="15" customHeight="1">
      <c r="A785" s="229"/>
      <c r="B785" s="229"/>
      <c r="C785" s="229"/>
      <c r="D785" s="229"/>
      <c r="E785" s="229"/>
      <c r="F785" s="229"/>
      <c r="G785" s="229"/>
      <c r="H785" s="229"/>
      <c r="I785" s="229"/>
      <c r="J785" s="229"/>
      <c r="K785" s="229"/>
      <c r="L785" s="229"/>
      <c r="M785" s="229"/>
      <c r="N785" s="229"/>
      <c r="O785" s="229"/>
      <c r="P785" s="229"/>
      <c r="Q785" s="229"/>
    </row>
    <row r="786" spans="1:17" ht="15" customHeight="1">
      <c r="A786" s="229"/>
      <c r="B786" s="229"/>
      <c r="C786" s="229"/>
      <c r="D786" s="229"/>
      <c r="E786" s="229"/>
      <c r="F786" s="229"/>
      <c r="G786" s="229"/>
      <c r="H786" s="229"/>
      <c r="I786" s="229"/>
      <c r="J786" s="229"/>
      <c r="K786" s="229"/>
      <c r="L786" s="229"/>
      <c r="M786" s="229"/>
      <c r="N786" s="229"/>
      <c r="O786" s="229"/>
      <c r="P786" s="229"/>
      <c r="Q786" s="229"/>
    </row>
    <row r="787" spans="1:17" ht="15" customHeight="1">
      <c r="A787" s="229"/>
      <c r="B787" s="229"/>
      <c r="C787" s="229"/>
      <c r="D787" s="229"/>
      <c r="E787" s="229"/>
      <c r="F787" s="229"/>
      <c r="G787" s="229"/>
      <c r="H787" s="229"/>
      <c r="I787" s="229"/>
      <c r="J787" s="229"/>
      <c r="K787" s="229"/>
      <c r="L787" s="229"/>
      <c r="M787" s="229"/>
      <c r="N787" s="229"/>
      <c r="O787" s="229"/>
      <c r="P787" s="229"/>
      <c r="Q787" s="229"/>
    </row>
    <row r="788" spans="1:17" ht="15" customHeight="1">
      <c r="A788" s="229"/>
      <c r="B788" s="229"/>
      <c r="C788" s="229"/>
      <c r="D788" s="229"/>
      <c r="E788" s="229"/>
      <c r="F788" s="229"/>
      <c r="G788" s="229"/>
      <c r="H788" s="229"/>
      <c r="I788" s="229"/>
      <c r="J788" s="229"/>
      <c r="K788" s="229"/>
      <c r="L788" s="229"/>
      <c r="M788" s="229"/>
      <c r="N788" s="229"/>
      <c r="O788" s="229"/>
      <c r="P788" s="229"/>
      <c r="Q788" s="229"/>
    </row>
    <row r="789" spans="1:17" ht="15" customHeight="1">
      <c r="A789" s="229"/>
      <c r="B789" s="229"/>
      <c r="C789" s="229"/>
      <c r="D789" s="229"/>
      <c r="E789" s="229"/>
      <c r="F789" s="229"/>
      <c r="G789" s="229"/>
      <c r="H789" s="229"/>
      <c r="I789" s="229"/>
      <c r="J789" s="229"/>
      <c r="K789" s="229"/>
      <c r="L789" s="229"/>
      <c r="M789" s="229"/>
      <c r="N789" s="229"/>
      <c r="O789" s="229"/>
      <c r="P789" s="229"/>
      <c r="Q789" s="229"/>
    </row>
    <row r="790" spans="1:17" ht="15" customHeight="1">
      <c r="A790" s="229"/>
      <c r="B790" s="229"/>
      <c r="C790" s="229"/>
      <c r="D790" s="229"/>
      <c r="E790" s="229"/>
      <c r="F790" s="229"/>
      <c r="G790" s="229"/>
      <c r="H790" s="229"/>
      <c r="I790" s="229"/>
      <c r="J790" s="229"/>
      <c r="K790" s="229"/>
      <c r="L790" s="229"/>
      <c r="M790" s="229"/>
      <c r="N790" s="229"/>
      <c r="O790" s="229"/>
      <c r="P790" s="229"/>
      <c r="Q790" s="229"/>
    </row>
    <row r="791" spans="1:17" ht="15" customHeight="1">
      <c r="A791" s="229"/>
      <c r="B791" s="229"/>
      <c r="C791" s="229"/>
      <c r="D791" s="229"/>
      <c r="E791" s="229"/>
      <c r="F791" s="229"/>
      <c r="G791" s="229"/>
      <c r="H791" s="229"/>
      <c r="I791" s="229"/>
      <c r="J791" s="229"/>
      <c r="K791" s="229"/>
      <c r="L791" s="229"/>
      <c r="M791" s="229"/>
      <c r="N791" s="229"/>
      <c r="O791" s="229"/>
      <c r="P791" s="229"/>
      <c r="Q791" s="229"/>
    </row>
    <row r="792" spans="1:17" ht="15" customHeight="1">
      <c r="A792" s="229"/>
      <c r="B792" s="229"/>
      <c r="C792" s="229"/>
      <c r="D792" s="229"/>
      <c r="E792" s="229"/>
      <c r="F792" s="229"/>
      <c r="G792" s="229"/>
      <c r="H792" s="229"/>
      <c r="I792" s="229"/>
      <c r="J792" s="229"/>
      <c r="K792" s="229"/>
      <c r="L792" s="229"/>
      <c r="M792" s="229"/>
      <c r="N792" s="229"/>
      <c r="O792" s="229"/>
      <c r="P792" s="229"/>
      <c r="Q792" s="229"/>
    </row>
    <row r="793" spans="1:17" ht="15" customHeight="1">
      <c r="A793" s="229"/>
      <c r="B793" s="229"/>
      <c r="C793" s="229"/>
      <c r="D793" s="229"/>
      <c r="E793" s="229"/>
      <c r="F793" s="229"/>
      <c r="G793" s="229"/>
      <c r="H793" s="229"/>
      <c r="I793" s="229"/>
      <c r="J793" s="229"/>
      <c r="K793" s="229"/>
      <c r="L793" s="229"/>
      <c r="M793" s="229"/>
      <c r="N793" s="229"/>
      <c r="O793" s="229"/>
      <c r="P793" s="229"/>
      <c r="Q793" s="229"/>
    </row>
    <row r="794" spans="1:17" ht="15" customHeight="1">
      <c r="A794" s="229"/>
      <c r="B794" s="229"/>
      <c r="C794" s="229"/>
      <c r="D794" s="229"/>
      <c r="E794" s="229"/>
      <c r="F794" s="229"/>
      <c r="G794" s="229"/>
      <c r="H794" s="229"/>
      <c r="I794" s="229"/>
      <c r="J794" s="229"/>
      <c r="K794" s="229"/>
      <c r="L794" s="229"/>
      <c r="M794" s="229"/>
      <c r="N794" s="229"/>
      <c r="O794" s="229"/>
      <c r="P794" s="229"/>
      <c r="Q794" s="229"/>
    </row>
    <row r="795" spans="1:17" ht="15" customHeight="1">
      <c r="A795" s="229"/>
      <c r="B795" s="229"/>
      <c r="C795" s="229"/>
      <c r="D795" s="229"/>
      <c r="E795" s="229"/>
      <c r="F795" s="229"/>
      <c r="G795" s="229"/>
      <c r="H795" s="229"/>
      <c r="I795" s="229"/>
      <c r="J795" s="229"/>
      <c r="K795" s="229"/>
      <c r="L795" s="229"/>
      <c r="M795" s="229"/>
      <c r="N795" s="229"/>
      <c r="O795" s="229"/>
      <c r="P795" s="229"/>
      <c r="Q795" s="229"/>
    </row>
    <row r="796" spans="1:17" ht="15" customHeight="1">
      <c r="A796" s="229"/>
      <c r="B796" s="229"/>
      <c r="C796" s="229"/>
      <c r="D796" s="229"/>
      <c r="E796" s="229"/>
      <c r="F796" s="229"/>
      <c r="G796" s="229"/>
      <c r="H796" s="229"/>
      <c r="I796" s="229"/>
      <c r="J796" s="229"/>
      <c r="K796" s="229"/>
      <c r="L796" s="229"/>
      <c r="M796" s="229"/>
      <c r="N796" s="229"/>
      <c r="O796" s="229"/>
      <c r="P796" s="229"/>
      <c r="Q796" s="229"/>
    </row>
    <row r="797" spans="1:17" ht="15" customHeight="1">
      <c r="A797" s="229"/>
      <c r="B797" s="229"/>
      <c r="C797" s="229"/>
      <c r="D797" s="229"/>
      <c r="E797" s="229"/>
      <c r="F797" s="229"/>
      <c r="G797" s="229"/>
      <c r="H797" s="229"/>
      <c r="I797" s="229"/>
      <c r="J797" s="229"/>
      <c r="K797" s="229"/>
      <c r="L797" s="229"/>
      <c r="M797" s="229"/>
      <c r="N797" s="229"/>
      <c r="O797" s="229"/>
      <c r="P797" s="229"/>
      <c r="Q797" s="229"/>
    </row>
    <row r="798" spans="1:17" ht="15" customHeight="1">
      <c r="A798" s="229"/>
      <c r="B798" s="229"/>
      <c r="C798" s="229"/>
      <c r="D798" s="229"/>
      <c r="E798" s="229"/>
      <c r="F798" s="229"/>
      <c r="G798" s="229"/>
      <c r="H798" s="229"/>
      <c r="I798" s="229"/>
      <c r="J798" s="229"/>
      <c r="K798" s="229"/>
      <c r="L798" s="229"/>
      <c r="M798" s="229"/>
      <c r="N798" s="229"/>
      <c r="O798" s="229"/>
      <c r="P798" s="229"/>
      <c r="Q798" s="229"/>
    </row>
    <row r="799" spans="1:17" ht="15" customHeight="1">
      <c r="A799" s="229"/>
      <c r="B799" s="229"/>
      <c r="C799" s="229"/>
      <c r="D799" s="229"/>
      <c r="E799" s="229"/>
      <c r="F799" s="229"/>
      <c r="G799" s="229"/>
      <c r="H799" s="229"/>
      <c r="I799" s="229"/>
      <c r="J799" s="229"/>
      <c r="K799" s="229"/>
      <c r="L799" s="229"/>
      <c r="M799" s="229"/>
      <c r="N799" s="229"/>
      <c r="O799" s="229"/>
      <c r="P799" s="229"/>
      <c r="Q799" s="229"/>
    </row>
    <row r="800" spans="1:17" ht="15" customHeight="1">
      <c r="A800" s="229"/>
      <c r="B800" s="229"/>
      <c r="C800" s="229"/>
      <c r="D800" s="229"/>
      <c r="E800" s="229"/>
      <c r="F800" s="229"/>
      <c r="G800" s="229"/>
      <c r="H800" s="229"/>
      <c r="I800" s="229"/>
      <c r="J800" s="229"/>
      <c r="K800" s="229"/>
      <c r="L800" s="229"/>
      <c r="M800" s="229"/>
      <c r="N800" s="229"/>
      <c r="O800" s="229"/>
      <c r="P800" s="229"/>
      <c r="Q800" s="229"/>
    </row>
    <row r="801" spans="1:17" ht="15" customHeight="1">
      <c r="A801" s="229"/>
      <c r="B801" s="229"/>
      <c r="C801" s="229"/>
      <c r="D801" s="229"/>
      <c r="E801" s="229"/>
      <c r="F801" s="229"/>
      <c r="G801" s="229"/>
      <c r="H801" s="229"/>
      <c r="I801" s="229"/>
      <c r="J801" s="229"/>
      <c r="K801" s="229"/>
      <c r="L801" s="229"/>
      <c r="M801" s="229"/>
      <c r="N801" s="229"/>
      <c r="O801" s="229"/>
      <c r="P801" s="229"/>
      <c r="Q801" s="229"/>
    </row>
    <row r="802" spans="1:17" ht="15" customHeight="1">
      <c r="A802" s="229"/>
      <c r="B802" s="229"/>
      <c r="C802" s="229"/>
      <c r="D802" s="229"/>
      <c r="E802" s="229"/>
      <c r="F802" s="229"/>
      <c r="G802" s="229"/>
      <c r="H802" s="229"/>
      <c r="I802" s="229"/>
      <c r="J802" s="229"/>
      <c r="K802" s="229"/>
      <c r="L802" s="229"/>
      <c r="M802" s="229"/>
      <c r="N802" s="229"/>
      <c r="O802" s="229"/>
      <c r="P802" s="229"/>
      <c r="Q802" s="229"/>
    </row>
    <row r="803" spans="1:17" ht="15" customHeight="1">
      <c r="A803" s="229"/>
      <c r="B803" s="229"/>
      <c r="C803" s="229"/>
      <c r="D803" s="229"/>
      <c r="E803" s="229"/>
      <c r="F803" s="229"/>
      <c r="G803" s="229"/>
      <c r="H803" s="229"/>
      <c r="I803" s="229"/>
      <c r="J803" s="229"/>
      <c r="K803" s="229"/>
      <c r="L803" s="229"/>
      <c r="M803" s="229"/>
      <c r="N803" s="229"/>
      <c r="O803" s="229"/>
      <c r="P803" s="229"/>
      <c r="Q803" s="229"/>
    </row>
    <row r="804" spans="1:17" ht="15" customHeight="1">
      <c r="A804" s="229"/>
      <c r="B804" s="229"/>
      <c r="C804" s="229"/>
      <c r="D804" s="229"/>
      <c r="E804" s="229"/>
      <c r="F804" s="229"/>
      <c r="G804" s="229"/>
      <c r="H804" s="229"/>
      <c r="I804" s="229"/>
      <c r="J804" s="229"/>
      <c r="K804" s="229"/>
      <c r="L804" s="229"/>
      <c r="M804" s="229"/>
      <c r="N804" s="229"/>
      <c r="O804" s="229"/>
      <c r="P804" s="229"/>
      <c r="Q804" s="229"/>
    </row>
    <row r="805" spans="1:17" ht="15" customHeight="1">
      <c r="A805" s="229"/>
      <c r="B805" s="229"/>
      <c r="C805" s="229"/>
      <c r="D805" s="229"/>
      <c r="E805" s="229"/>
      <c r="F805" s="229"/>
      <c r="G805" s="229"/>
      <c r="H805" s="229"/>
      <c r="I805" s="229"/>
      <c r="J805" s="229"/>
      <c r="K805" s="229"/>
      <c r="L805" s="229"/>
      <c r="M805" s="229"/>
      <c r="N805" s="229"/>
      <c r="O805" s="229"/>
      <c r="P805" s="229"/>
      <c r="Q805" s="229"/>
    </row>
    <row r="806" spans="1:17" ht="15" customHeight="1">
      <c r="A806" s="229"/>
      <c r="B806" s="229"/>
      <c r="C806" s="229"/>
      <c r="D806" s="229"/>
      <c r="E806" s="229"/>
      <c r="F806" s="229"/>
      <c r="G806" s="229"/>
      <c r="H806" s="229"/>
      <c r="I806" s="229"/>
      <c r="J806" s="229"/>
      <c r="K806" s="229"/>
      <c r="L806" s="229"/>
      <c r="M806" s="229"/>
      <c r="N806" s="229"/>
      <c r="O806" s="229"/>
      <c r="P806" s="229"/>
      <c r="Q806" s="229"/>
    </row>
    <row r="807" spans="1:17" ht="15" customHeight="1">
      <c r="A807" s="229"/>
      <c r="B807" s="229"/>
      <c r="C807" s="229"/>
      <c r="D807" s="229"/>
      <c r="E807" s="229"/>
      <c r="F807" s="229"/>
      <c r="G807" s="229"/>
      <c r="H807" s="229"/>
      <c r="I807" s="229"/>
      <c r="J807" s="229"/>
      <c r="K807" s="229"/>
      <c r="L807" s="229"/>
      <c r="M807" s="229"/>
      <c r="N807" s="229"/>
      <c r="O807" s="229"/>
      <c r="P807" s="229"/>
      <c r="Q807" s="229"/>
    </row>
    <row r="808" spans="1:17" ht="15" customHeight="1">
      <c r="A808" s="229"/>
      <c r="B808" s="229"/>
      <c r="C808" s="229"/>
      <c r="D808" s="229"/>
      <c r="E808" s="229"/>
      <c r="F808" s="229"/>
      <c r="G808" s="229"/>
      <c r="H808" s="229"/>
      <c r="I808" s="229"/>
      <c r="J808" s="229"/>
      <c r="K808" s="229"/>
      <c r="L808" s="229"/>
      <c r="M808" s="229"/>
      <c r="N808" s="229"/>
      <c r="O808" s="229"/>
      <c r="P808" s="229"/>
      <c r="Q808" s="229"/>
    </row>
    <row r="809" spans="1:17" ht="15" customHeight="1">
      <c r="A809" s="229"/>
      <c r="B809" s="229"/>
      <c r="C809" s="229"/>
      <c r="D809" s="229"/>
      <c r="E809" s="229"/>
      <c r="F809" s="229"/>
      <c r="G809" s="229"/>
      <c r="H809" s="229"/>
      <c r="I809" s="229"/>
      <c r="J809" s="229"/>
      <c r="K809" s="229"/>
      <c r="L809" s="229"/>
      <c r="M809" s="229"/>
      <c r="N809" s="229"/>
      <c r="O809" s="229"/>
      <c r="P809" s="229"/>
      <c r="Q809" s="229"/>
    </row>
    <row r="810" spans="1:17" ht="15" customHeight="1">
      <c r="A810" s="229"/>
      <c r="B810" s="229"/>
      <c r="C810" s="229"/>
      <c r="D810" s="229"/>
      <c r="E810" s="229"/>
      <c r="F810" s="229"/>
      <c r="G810" s="229"/>
      <c r="H810" s="229"/>
      <c r="I810" s="229"/>
      <c r="J810" s="229"/>
      <c r="K810" s="229"/>
      <c r="L810" s="229"/>
      <c r="M810" s="229"/>
      <c r="N810" s="229"/>
      <c r="O810" s="229"/>
      <c r="P810" s="229"/>
      <c r="Q810" s="229"/>
    </row>
    <row r="811" spans="1:17" ht="15" customHeight="1">
      <c r="A811" s="229"/>
      <c r="B811" s="229"/>
      <c r="C811" s="229"/>
      <c r="D811" s="229"/>
      <c r="E811" s="229"/>
      <c r="F811" s="229"/>
      <c r="G811" s="229"/>
      <c r="H811" s="229"/>
      <c r="I811" s="229"/>
      <c r="J811" s="229"/>
      <c r="K811" s="229"/>
      <c r="L811" s="229"/>
      <c r="M811" s="229"/>
      <c r="N811" s="229"/>
      <c r="O811" s="229"/>
      <c r="P811" s="229"/>
      <c r="Q811" s="229"/>
    </row>
    <row r="812" spans="1:17" ht="15" customHeight="1">
      <c r="A812" s="229"/>
      <c r="B812" s="229"/>
      <c r="C812" s="229"/>
      <c r="D812" s="229"/>
      <c r="E812" s="229"/>
      <c r="F812" s="229"/>
      <c r="G812" s="229"/>
      <c r="H812" s="229"/>
      <c r="I812" s="229"/>
      <c r="J812" s="229"/>
      <c r="K812" s="229"/>
      <c r="L812" s="229"/>
      <c r="M812" s="229"/>
      <c r="N812" s="229"/>
      <c r="O812" s="229"/>
      <c r="P812" s="229"/>
      <c r="Q812" s="229"/>
    </row>
    <row r="813" spans="1:17" ht="15" customHeight="1">
      <c r="A813" s="229"/>
      <c r="B813" s="229"/>
      <c r="C813" s="229"/>
      <c r="D813" s="229"/>
      <c r="E813" s="229"/>
      <c r="F813" s="229"/>
      <c r="G813" s="229"/>
      <c r="H813" s="229"/>
      <c r="I813" s="229"/>
      <c r="J813" s="229"/>
      <c r="K813" s="229"/>
      <c r="L813" s="229"/>
      <c r="M813" s="229"/>
      <c r="N813" s="229"/>
      <c r="O813" s="229"/>
      <c r="P813" s="229"/>
      <c r="Q813" s="229"/>
    </row>
    <row r="814" spans="1:17" ht="15" customHeight="1">
      <c r="A814" s="229"/>
      <c r="B814" s="229"/>
      <c r="C814" s="229"/>
      <c r="D814" s="229"/>
      <c r="E814" s="229"/>
      <c r="F814" s="229"/>
      <c r="G814" s="229"/>
      <c r="H814" s="229"/>
      <c r="I814" s="229"/>
      <c r="J814" s="229"/>
      <c r="K814" s="229"/>
      <c r="L814" s="229"/>
      <c r="M814" s="229"/>
      <c r="N814" s="229"/>
      <c r="O814" s="229"/>
      <c r="P814" s="229"/>
      <c r="Q814" s="229"/>
    </row>
    <row r="815" spans="1:17" ht="15" customHeight="1">
      <c r="A815" s="229"/>
      <c r="B815" s="229"/>
      <c r="C815" s="229"/>
      <c r="D815" s="229"/>
      <c r="E815" s="229"/>
      <c r="F815" s="229"/>
      <c r="G815" s="229"/>
      <c r="H815" s="229"/>
      <c r="I815" s="229"/>
      <c r="J815" s="229"/>
      <c r="K815" s="229"/>
      <c r="L815" s="229"/>
      <c r="M815" s="229"/>
      <c r="N815" s="229"/>
      <c r="O815" s="229"/>
      <c r="P815" s="229"/>
      <c r="Q815" s="229"/>
    </row>
    <row r="816" spans="1:17" ht="15" customHeight="1">
      <c r="A816" s="229"/>
      <c r="B816" s="229"/>
      <c r="C816" s="229"/>
      <c r="D816" s="229"/>
      <c r="E816" s="229"/>
      <c r="F816" s="229"/>
      <c r="G816" s="229"/>
      <c r="H816" s="229"/>
      <c r="I816" s="229"/>
      <c r="J816" s="229"/>
      <c r="K816" s="229"/>
      <c r="L816" s="229"/>
      <c r="M816" s="229"/>
      <c r="N816" s="229"/>
      <c r="O816" s="229"/>
      <c r="P816" s="229"/>
      <c r="Q816" s="229"/>
    </row>
    <row r="817" spans="1:17" ht="15" customHeight="1">
      <c r="A817" s="229"/>
      <c r="B817" s="229"/>
      <c r="C817" s="229"/>
      <c r="D817" s="229"/>
      <c r="E817" s="229"/>
      <c r="F817" s="229"/>
      <c r="G817" s="229"/>
      <c r="H817" s="229"/>
      <c r="I817" s="229"/>
      <c r="J817" s="229"/>
      <c r="K817" s="229"/>
      <c r="L817" s="229"/>
      <c r="M817" s="229"/>
      <c r="N817" s="229"/>
      <c r="O817" s="229"/>
      <c r="P817" s="229"/>
      <c r="Q817" s="229"/>
    </row>
    <row r="818" spans="1:17" ht="15" customHeight="1">
      <c r="A818" s="229"/>
      <c r="B818" s="229"/>
      <c r="C818" s="229"/>
      <c r="D818" s="229"/>
      <c r="E818" s="229"/>
      <c r="F818" s="229"/>
      <c r="G818" s="229"/>
      <c r="H818" s="229"/>
      <c r="I818" s="229"/>
      <c r="J818" s="229"/>
      <c r="K818" s="229"/>
      <c r="L818" s="229"/>
      <c r="M818" s="229"/>
      <c r="N818" s="229"/>
      <c r="O818" s="229"/>
      <c r="P818" s="229"/>
      <c r="Q818" s="229"/>
    </row>
    <row r="819" spans="1:17" ht="15" customHeight="1">
      <c r="A819" s="229"/>
      <c r="B819" s="229"/>
      <c r="C819" s="229"/>
      <c r="D819" s="229"/>
      <c r="E819" s="229"/>
      <c r="F819" s="229"/>
      <c r="G819" s="229"/>
      <c r="H819" s="229"/>
      <c r="I819" s="229"/>
      <c r="J819" s="229"/>
      <c r="K819" s="229"/>
      <c r="L819" s="229"/>
      <c r="M819" s="229"/>
      <c r="N819" s="229"/>
      <c r="O819" s="229"/>
      <c r="P819" s="229"/>
      <c r="Q819" s="229"/>
    </row>
    <row r="820" spans="1:17" ht="15" customHeight="1">
      <c r="A820" s="229"/>
      <c r="B820" s="229"/>
      <c r="C820" s="229"/>
      <c r="D820" s="229"/>
      <c r="E820" s="229"/>
      <c r="F820" s="229"/>
      <c r="G820" s="229"/>
      <c r="H820" s="229"/>
      <c r="I820" s="229"/>
      <c r="J820" s="229"/>
      <c r="K820" s="229"/>
      <c r="L820" s="229"/>
      <c r="M820" s="229"/>
      <c r="N820" s="229"/>
      <c r="O820" s="229"/>
      <c r="P820" s="229"/>
      <c r="Q820" s="229"/>
    </row>
    <row r="821" spans="1:17" ht="15" customHeight="1">
      <c r="A821" s="229"/>
      <c r="B821" s="229"/>
      <c r="C821" s="229"/>
      <c r="D821" s="229"/>
      <c r="E821" s="229"/>
      <c r="F821" s="229"/>
      <c r="G821" s="229"/>
      <c r="H821" s="229"/>
      <c r="I821" s="229"/>
      <c r="J821" s="229"/>
      <c r="K821" s="229"/>
      <c r="L821" s="229"/>
      <c r="M821" s="229"/>
      <c r="N821" s="229"/>
      <c r="O821" s="229"/>
      <c r="P821" s="229"/>
      <c r="Q821" s="229"/>
    </row>
    <row r="822" spans="1:17" ht="15" customHeight="1">
      <c r="A822" s="229"/>
      <c r="B822" s="229"/>
      <c r="C822" s="229"/>
      <c r="D822" s="229"/>
      <c r="E822" s="229"/>
      <c r="F822" s="229"/>
      <c r="G822" s="229"/>
      <c r="H822" s="229"/>
      <c r="I822" s="229"/>
      <c r="J822" s="229"/>
      <c r="K822" s="229"/>
      <c r="L822" s="229"/>
      <c r="M822" s="229"/>
      <c r="N822" s="229"/>
      <c r="O822" s="229"/>
      <c r="P822" s="229"/>
      <c r="Q822" s="229"/>
    </row>
    <row r="823" spans="1:17" ht="15" customHeight="1">
      <c r="A823" s="229"/>
      <c r="B823" s="229"/>
      <c r="C823" s="229"/>
      <c r="D823" s="229"/>
      <c r="E823" s="229"/>
      <c r="F823" s="229"/>
      <c r="G823" s="229"/>
      <c r="H823" s="229"/>
      <c r="I823" s="229"/>
      <c r="J823" s="229"/>
      <c r="K823" s="229"/>
      <c r="L823" s="229"/>
      <c r="M823" s="229"/>
      <c r="N823" s="229"/>
      <c r="O823" s="229"/>
      <c r="P823" s="229"/>
      <c r="Q823" s="229"/>
    </row>
    <row r="824" spans="1:17" ht="15" customHeight="1">
      <c r="A824" s="229"/>
      <c r="B824" s="229"/>
      <c r="C824" s="229"/>
      <c r="D824" s="229"/>
      <c r="E824" s="229"/>
      <c r="F824" s="229"/>
      <c r="G824" s="229"/>
      <c r="H824" s="229"/>
      <c r="I824" s="229"/>
      <c r="J824" s="229"/>
      <c r="K824" s="229"/>
      <c r="L824" s="229"/>
      <c r="M824" s="229"/>
      <c r="N824" s="229"/>
      <c r="O824" s="229"/>
      <c r="P824" s="229"/>
      <c r="Q824" s="229"/>
    </row>
    <row r="825" spans="1:17" ht="15" customHeight="1">
      <c r="A825" s="229"/>
      <c r="B825" s="229"/>
      <c r="C825" s="229"/>
      <c r="D825" s="229"/>
      <c r="E825" s="229"/>
      <c r="F825" s="229"/>
      <c r="G825" s="229"/>
      <c r="H825" s="229"/>
      <c r="I825" s="229"/>
      <c r="J825" s="229"/>
      <c r="K825" s="229"/>
      <c r="L825" s="229"/>
      <c r="M825" s="229"/>
      <c r="N825" s="229"/>
      <c r="O825" s="229"/>
      <c r="P825" s="229"/>
      <c r="Q825" s="229"/>
    </row>
    <row r="826" spans="1:17" ht="15" customHeight="1">
      <c r="A826" s="229"/>
      <c r="B826" s="229"/>
      <c r="C826" s="229"/>
      <c r="D826" s="229"/>
      <c r="E826" s="229"/>
      <c r="F826" s="229"/>
      <c r="G826" s="229"/>
      <c r="H826" s="229"/>
      <c r="I826" s="229"/>
      <c r="J826" s="229"/>
      <c r="K826" s="229"/>
      <c r="L826" s="229"/>
      <c r="M826" s="229"/>
      <c r="N826" s="229"/>
      <c r="O826" s="229"/>
      <c r="P826" s="229"/>
      <c r="Q826" s="229"/>
    </row>
    <row r="827" spans="1:17" ht="15" customHeight="1">
      <c r="A827" s="229"/>
      <c r="B827" s="229"/>
      <c r="C827" s="229"/>
      <c r="D827" s="229"/>
      <c r="E827" s="229"/>
      <c r="F827" s="229"/>
      <c r="G827" s="229"/>
      <c r="H827" s="229"/>
      <c r="I827" s="229"/>
      <c r="J827" s="229"/>
      <c r="K827" s="229"/>
      <c r="L827" s="229"/>
      <c r="M827" s="229"/>
      <c r="N827" s="229"/>
      <c r="O827" s="229"/>
      <c r="P827" s="229"/>
      <c r="Q827" s="229"/>
    </row>
    <row r="828" spans="1:17" ht="15" customHeight="1">
      <c r="A828" s="229"/>
      <c r="B828" s="229"/>
      <c r="C828" s="229"/>
      <c r="D828" s="229"/>
      <c r="E828" s="229"/>
      <c r="F828" s="229"/>
      <c r="G828" s="229"/>
      <c r="H828" s="229"/>
      <c r="I828" s="229"/>
      <c r="J828" s="229"/>
      <c r="K828" s="229"/>
      <c r="L828" s="229"/>
      <c r="M828" s="229"/>
      <c r="N828" s="229"/>
      <c r="O828" s="229"/>
      <c r="P828" s="229"/>
      <c r="Q828" s="229"/>
    </row>
    <row r="829" spans="1:17" ht="15" customHeight="1">
      <c r="A829" s="229"/>
      <c r="B829" s="229"/>
      <c r="C829" s="229"/>
      <c r="D829" s="229"/>
      <c r="E829" s="229"/>
      <c r="F829" s="229"/>
      <c r="G829" s="229"/>
      <c r="H829" s="229"/>
      <c r="I829" s="229"/>
      <c r="J829" s="229"/>
      <c r="K829" s="229"/>
      <c r="L829" s="229"/>
      <c r="M829" s="229"/>
      <c r="N829" s="229"/>
      <c r="O829" s="229"/>
      <c r="P829" s="229"/>
      <c r="Q829" s="229"/>
    </row>
    <row r="830" spans="1:17" ht="15" customHeight="1">
      <c r="A830" s="229"/>
      <c r="B830" s="229"/>
      <c r="C830" s="229"/>
      <c r="D830" s="229"/>
      <c r="E830" s="229"/>
      <c r="F830" s="229"/>
      <c r="G830" s="229"/>
      <c r="H830" s="229"/>
      <c r="I830" s="229"/>
      <c r="J830" s="229"/>
      <c r="K830" s="229"/>
      <c r="L830" s="229"/>
      <c r="M830" s="229"/>
      <c r="N830" s="229"/>
      <c r="O830" s="229"/>
      <c r="P830" s="229"/>
      <c r="Q830" s="229"/>
    </row>
    <row r="831" spans="1:17" ht="15" customHeight="1">
      <c r="A831" s="229"/>
      <c r="B831" s="229"/>
      <c r="C831" s="229"/>
      <c r="D831" s="229"/>
      <c r="E831" s="229"/>
      <c r="F831" s="229"/>
      <c r="G831" s="229"/>
      <c r="H831" s="229"/>
      <c r="I831" s="229"/>
      <c r="J831" s="229"/>
      <c r="K831" s="229"/>
      <c r="L831" s="229"/>
      <c r="M831" s="229"/>
      <c r="N831" s="229"/>
      <c r="O831" s="229"/>
      <c r="P831" s="229"/>
      <c r="Q831" s="229"/>
    </row>
    <row r="832" spans="1:17" ht="15" customHeight="1">
      <c r="A832" s="229"/>
      <c r="B832" s="229"/>
      <c r="C832" s="229"/>
      <c r="D832" s="229"/>
      <c r="E832" s="229"/>
      <c r="F832" s="229"/>
      <c r="G832" s="229"/>
      <c r="H832" s="229"/>
      <c r="I832" s="229"/>
      <c r="J832" s="229"/>
      <c r="K832" s="229"/>
      <c r="L832" s="229"/>
      <c r="M832" s="229"/>
      <c r="N832" s="229"/>
      <c r="O832" s="229"/>
      <c r="P832" s="229"/>
      <c r="Q832" s="229"/>
    </row>
    <row r="833" spans="1:17" ht="15" customHeight="1">
      <c r="A833" s="229"/>
      <c r="B833" s="229"/>
      <c r="C833" s="229"/>
      <c r="D833" s="229"/>
      <c r="E833" s="229"/>
      <c r="F833" s="229"/>
      <c r="G833" s="229"/>
      <c r="H833" s="229"/>
      <c r="I833" s="229"/>
      <c r="J833" s="229"/>
      <c r="K833" s="229"/>
      <c r="L833" s="229"/>
      <c r="M833" s="229"/>
      <c r="N833" s="229"/>
      <c r="O833" s="229"/>
      <c r="P833" s="229"/>
      <c r="Q833" s="229"/>
    </row>
    <row r="834" spans="1:17" ht="15" customHeight="1">
      <c r="A834" s="229"/>
      <c r="B834" s="229"/>
      <c r="C834" s="229"/>
      <c r="D834" s="229"/>
      <c r="E834" s="229"/>
      <c r="F834" s="229"/>
      <c r="G834" s="229"/>
      <c r="H834" s="229"/>
      <c r="I834" s="229"/>
      <c r="J834" s="229"/>
      <c r="K834" s="229"/>
      <c r="L834" s="229"/>
      <c r="M834" s="229"/>
      <c r="N834" s="229"/>
      <c r="O834" s="229"/>
      <c r="P834" s="229"/>
      <c r="Q834" s="229"/>
    </row>
    <row r="835" spans="1:17" ht="15" customHeight="1">
      <c r="A835" s="229"/>
      <c r="B835" s="229"/>
      <c r="C835" s="229"/>
      <c r="D835" s="229"/>
      <c r="E835" s="229"/>
      <c r="F835" s="229"/>
      <c r="G835" s="229"/>
      <c r="H835" s="229"/>
      <c r="I835" s="229"/>
      <c r="J835" s="229"/>
      <c r="K835" s="229"/>
      <c r="L835" s="229"/>
      <c r="M835" s="229"/>
      <c r="N835" s="229"/>
      <c r="O835" s="229"/>
      <c r="P835" s="229"/>
      <c r="Q835" s="229"/>
    </row>
    <row r="836" spans="1:17" ht="15" customHeight="1">
      <c r="A836" s="229"/>
      <c r="B836" s="229"/>
      <c r="C836" s="229"/>
      <c r="D836" s="229"/>
      <c r="E836" s="229"/>
      <c r="F836" s="229"/>
      <c r="G836" s="229"/>
      <c r="H836" s="229"/>
      <c r="I836" s="229"/>
      <c r="J836" s="229"/>
      <c r="K836" s="229"/>
      <c r="L836" s="229"/>
      <c r="M836" s="229"/>
      <c r="N836" s="229"/>
      <c r="O836" s="229"/>
      <c r="P836" s="229"/>
      <c r="Q836" s="229"/>
    </row>
    <row r="837" spans="1:17" ht="15" customHeight="1">
      <c r="A837" s="229"/>
      <c r="B837" s="229"/>
      <c r="C837" s="229"/>
      <c r="D837" s="229"/>
      <c r="E837" s="229"/>
      <c r="F837" s="229"/>
      <c r="G837" s="229"/>
      <c r="H837" s="229"/>
      <c r="I837" s="229"/>
      <c r="J837" s="229"/>
      <c r="K837" s="229"/>
      <c r="L837" s="229"/>
      <c r="M837" s="229"/>
      <c r="N837" s="229"/>
      <c r="O837" s="229"/>
      <c r="P837" s="229"/>
      <c r="Q837" s="229"/>
    </row>
    <row r="838" spans="1:17" ht="15" customHeight="1">
      <c r="A838" s="229"/>
      <c r="B838" s="229"/>
      <c r="C838" s="229"/>
      <c r="D838" s="229"/>
      <c r="E838" s="229"/>
      <c r="F838" s="229"/>
      <c r="G838" s="229"/>
      <c r="H838" s="229"/>
      <c r="I838" s="229"/>
      <c r="J838" s="229"/>
      <c r="K838" s="229"/>
      <c r="L838" s="229"/>
      <c r="M838" s="229"/>
      <c r="N838" s="229"/>
      <c r="O838" s="229"/>
      <c r="P838" s="229"/>
      <c r="Q838" s="229"/>
    </row>
    <row r="839" spans="1:17" ht="15" customHeight="1">
      <c r="A839" s="229"/>
      <c r="B839" s="229"/>
      <c r="C839" s="229"/>
      <c r="D839" s="229"/>
      <c r="E839" s="229"/>
      <c r="F839" s="229"/>
      <c r="G839" s="229"/>
      <c r="H839" s="229"/>
      <c r="I839" s="229"/>
      <c r="J839" s="229"/>
      <c r="K839" s="229"/>
      <c r="L839" s="229"/>
      <c r="M839" s="229"/>
      <c r="N839" s="229"/>
      <c r="O839" s="229"/>
      <c r="P839" s="229"/>
      <c r="Q839" s="229"/>
    </row>
    <row r="840" spans="1:17" ht="15" customHeight="1">
      <c r="A840" s="229"/>
      <c r="B840" s="229"/>
      <c r="C840" s="229"/>
      <c r="D840" s="229"/>
      <c r="E840" s="229"/>
      <c r="F840" s="229"/>
      <c r="G840" s="229"/>
      <c r="H840" s="229"/>
      <c r="I840" s="229"/>
      <c r="J840" s="229"/>
      <c r="K840" s="229"/>
      <c r="L840" s="229"/>
      <c r="M840" s="229"/>
      <c r="N840" s="229"/>
      <c r="O840" s="229"/>
      <c r="P840" s="229"/>
      <c r="Q840" s="229"/>
    </row>
    <row r="841" spans="1:17" ht="15" customHeight="1">
      <c r="A841" s="229"/>
      <c r="B841" s="229"/>
      <c r="C841" s="229"/>
      <c r="D841" s="229"/>
      <c r="E841" s="229"/>
      <c r="F841" s="229"/>
      <c r="G841" s="229"/>
      <c r="H841" s="229"/>
      <c r="I841" s="229"/>
      <c r="J841" s="229"/>
      <c r="K841" s="229"/>
      <c r="L841" s="229"/>
      <c r="M841" s="229"/>
      <c r="N841" s="229"/>
      <c r="O841" s="229"/>
      <c r="P841" s="229"/>
      <c r="Q841" s="229"/>
    </row>
    <row r="842" spans="1:17" ht="15" customHeight="1">
      <c r="A842" s="229"/>
      <c r="B842" s="229"/>
      <c r="C842" s="229"/>
      <c r="D842" s="229"/>
      <c r="E842" s="229"/>
      <c r="F842" s="229"/>
      <c r="G842" s="229"/>
      <c r="H842" s="229"/>
      <c r="I842" s="229"/>
      <c r="J842" s="229"/>
      <c r="K842" s="229"/>
      <c r="L842" s="229"/>
      <c r="M842" s="229"/>
      <c r="N842" s="229"/>
      <c r="O842" s="229"/>
      <c r="P842" s="229"/>
      <c r="Q842" s="229"/>
    </row>
    <row r="843" spans="1:17" ht="15" customHeight="1">
      <c r="A843" s="229"/>
      <c r="B843" s="229"/>
      <c r="C843" s="229"/>
      <c r="D843" s="229"/>
      <c r="E843" s="229"/>
      <c r="F843" s="229"/>
      <c r="G843" s="229"/>
      <c r="H843" s="229"/>
      <c r="I843" s="229"/>
      <c r="J843" s="229"/>
      <c r="K843" s="229"/>
      <c r="L843" s="229"/>
      <c r="M843" s="229"/>
      <c r="N843" s="229"/>
      <c r="O843" s="229"/>
      <c r="P843" s="229"/>
      <c r="Q843" s="229"/>
    </row>
    <row r="844" spans="1:17" ht="15" customHeight="1">
      <c r="A844" s="229"/>
      <c r="B844" s="229"/>
      <c r="C844" s="229"/>
      <c r="D844" s="229"/>
      <c r="E844" s="229"/>
      <c r="F844" s="229"/>
      <c r="G844" s="229"/>
      <c r="H844" s="229"/>
      <c r="I844" s="229"/>
      <c r="J844" s="229"/>
      <c r="K844" s="229"/>
      <c r="L844" s="229"/>
      <c r="M844" s="229"/>
      <c r="N844" s="229"/>
      <c r="O844" s="229"/>
      <c r="P844" s="229"/>
      <c r="Q844" s="229"/>
    </row>
    <row r="845" spans="1:17" ht="15" customHeight="1">
      <c r="A845" s="229"/>
      <c r="B845" s="229"/>
      <c r="C845" s="229"/>
      <c r="D845" s="229"/>
      <c r="E845" s="229"/>
      <c r="F845" s="229"/>
      <c r="G845" s="229"/>
      <c r="H845" s="229"/>
      <c r="I845" s="229"/>
      <c r="J845" s="229"/>
      <c r="K845" s="229"/>
      <c r="L845" s="229"/>
      <c r="M845" s="229"/>
      <c r="N845" s="229"/>
      <c r="O845" s="229"/>
      <c r="P845" s="229"/>
      <c r="Q845" s="229"/>
    </row>
    <row r="846" spans="1:17" ht="15" customHeight="1">
      <c r="A846" s="229"/>
      <c r="B846" s="229"/>
      <c r="C846" s="229"/>
      <c r="D846" s="229"/>
      <c r="E846" s="229"/>
      <c r="F846" s="229"/>
      <c r="G846" s="229"/>
      <c r="H846" s="229"/>
      <c r="I846" s="229"/>
      <c r="J846" s="229"/>
      <c r="K846" s="229"/>
      <c r="L846" s="229"/>
      <c r="M846" s="229"/>
      <c r="N846" s="229"/>
      <c r="O846" s="229"/>
      <c r="P846" s="229"/>
      <c r="Q846" s="229"/>
    </row>
    <row r="847" spans="1:17" ht="15" customHeight="1">
      <c r="A847" s="229"/>
      <c r="B847" s="229"/>
      <c r="C847" s="229"/>
      <c r="D847" s="229"/>
      <c r="E847" s="229"/>
      <c r="F847" s="229"/>
      <c r="G847" s="229"/>
      <c r="H847" s="229"/>
      <c r="I847" s="229"/>
      <c r="J847" s="229"/>
      <c r="K847" s="229"/>
      <c r="L847" s="229"/>
      <c r="M847" s="229"/>
      <c r="N847" s="229"/>
      <c r="O847" s="229"/>
      <c r="P847" s="229"/>
      <c r="Q847" s="229"/>
    </row>
    <row r="848" spans="1:17" ht="15" customHeight="1">
      <c r="A848" s="229"/>
      <c r="B848" s="229"/>
      <c r="C848" s="229"/>
      <c r="D848" s="229"/>
      <c r="E848" s="229"/>
      <c r="F848" s="229"/>
      <c r="G848" s="229"/>
      <c r="H848" s="229"/>
      <c r="I848" s="229"/>
      <c r="J848" s="229"/>
      <c r="K848" s="229"/>
      <c r="L848" s="229"/>
      <c r="M848" s="229"/>
      <c r="N848" s="229"/>
      <c r="O848" s="229"/>
      <c r="P848" s="229"/>
      <c r="Q848" s="229"/>
    </row>
    <row r="849" spans="1:17" ht="15" customHeight="1">
      <c r="A849" s="229"/>
      <c r="B849" s="229"/>
      <c r="C849" s="229"/>
      <c r="D849" s="229"/>
      <c r="E849" s="229"/>
      <c r="F849" s="229"/>
      <c r="G849" s="229"/>
      <c r="H849" s="229"/>
      <c r="I849" s="229"/>
      <c r="J849" s="229"/>
      <c r="K849" s="229"/>
      <c r="L849" s="229"/>
      <c r="M849" s="229"/>
      <c r="N849" s="229"/>
      <c r="O849" s="229"/>
      <c r="P849" s="229"/>
      <c r="Q849" s="229"/>
    </row>
    <row r="850" spans="1:17" ht="15" customHeight="1">
      <c r="A850" s="229"/>
      <c r="B850" s="229"/>
      <c r="C850" s="229"/>
      <c r="D850" s="229"/>
      <c r="E850" s="229"/>
      <c r="F850" s="229"/>
      <c r="G850" s="229"/>
      <c r="H850" s="229"/>
      <c r="I850" s="229"/>
      <c r="J850" s="229"/>
      <c r="K850" s="229"/>
      <c r="L850" s="229"/>
      <c r="M850" s="229"/>
      <c r="N850" s="229"/>
      <c r="O850" s="229"/>
      <c r="P850" s="229"/>
      <c r="Q850" s="229"/>
    </row>
    <row r="851" spans="1:17" ht="15" customHeight="1">
      <c r="A851" s="229"/>
      <c r="B851" s="229"/>
      <c r="C851" s="229"/>
      <c r="D851" s="229"/>
      <c r="E851" s="229"/>
      <c r="F851" s="229"/>
      <c r="G851" s="229"/>
      <c r="H851" s="229"/>
      <c r="I851" s="229"/>
      <c r="J851" s="229"/>
      <c r="K851" s="229"/>
      <c r="L851" s="229"/>
      <c r="M851" s="229"/>
      <c r="N851" s="229"/>
      <c r="O851" s="229"/>
      <c r="P851" s="229"/>
      <c r="Q851" s="229"/>
    </row>
    <row r="852" spans="1:17" ht="15" customHeight="1">
      <c r="A852" s="229"/>
      <c r="B852" s="229"/>
      <c r="C852" s="229"/>
      <c r="D852" s="229"/>
      <c r="E852" s="229"/>
      <c r="F852" s="229"/>
      <c r="G852" s="229"/>
      <c r="H852" s="229"/>
      <c r="I852" s="229"/>
      <c r="J852" s="229"/>
      <c r="K852" s="229"/>
      <c r="L852" s="229"/>
      <c r="M852" s="229"/>
      <c r="N852" s="229"/>
      <c r="O852" s="229"/>
      <c r="P852" s="229"/>
      <c r="Q852" s="229"/>
    </row>
    <row r="853" spans="1:17" ht="15" customHeight="1">
      <c r="A853" s="229"/>
      <c r="B853" s="229"/>
      <c r="C853" s="229"/>
      <c r="D853" s="229"/>
      <c r="E853" s="229"/>
      <c r="F853" s="229"/>
      <c r="G853" s="229"/>
      <c r="H853" s="229"/>
      <c r="I853" s="229"/>
      <c r="J853" s="229"/>
      <c r="K853" s="229"/>
      <c r="L853" s="229"/>
      <c r="M853" s="229"/>
      <c r="N853" s="229"/>
      <c r="O853" s="229"/>
      <c r="P853" s="229"/>
      <c r="Q853" s="229"/>
    </row>
    <row r="854" spans="1:17" ht="15" customHeight="1">
      <c r="A854" s="229"/>
      <c r="B854" s="229"/>
      <c r="C854" s="229"/>
      <c r="D854" s="229"/>
      <c r="E854" s="229"/>
      <c r="F854" s="229"/>
      <c r="G854" s="229"/>
      <c r="H854" s="229"/>
      <c r="I854" s="229"/>
      <c r="J854" s="229"/>
      <c r="K854" s="229"/>
      <c r="L854" s="229"/>
      <c r="M854" s="229"/>
      <c r="N854" s="229"/>
      <c r="O854" s="229"/>
      <c r="P854" s="229"/>
      <c r="Q854" s="229"/>
    </row>
    <row r="855" spans="1:17" ht="15" customHeight="1">
      <c r="A855" s="229"/>
      <c r="B855" s="229"/>
      <c r="C855" s="229"/>
      <c r="D855" s="229"/>
      <c r="E855" s="229"/>
      <c r="F855" s="229"/>
      <c r="G855" s="229"/>
      <c r="H855" s="229"/>
      <c r="I855" s="229"/>
      <c r="J855" s="229"/>
      <c r="K855" s="229"/>
      <c r="L855" s="229"/>
      <c r="M855" s="229"/>
      <c r="N855" s="229"/>
      <c r="O855" s="229"/>
      <c r="P855" s="229"/>
      <c r="Q855" s="229"/>
    </row>
    <row r="856" spans="1:17" ht="15" customHeight="1">
      <c r="A856" s="229"/>
      <c r="B856" s="229"/>
      <c r="C856" s="229"/>
      <c r="D856" s="229"/>
      <c r="E856" s="229"/>
      <c r="F856" s="229"/>
      <c r="G856" s="229"/>
      <c r="H856" s="229"/>
      <c r="I856" s="229"/>
      <c r="J856" s="229"/>
      <c r="K856" s="229"/>
      <c r="L856" s="229"/>
      <c r="M856" s="229"/>
      <c r="N856" s="229"/>
      <c r="O856" s="229"/>
      <c r="P856" s="229"/>
      <c r="Q856" s="229"/>
    </row>
    <row r="857" spans="1:17" ht="15" customHeight="1">
      <c r="A857" s="229"/>
      <c r="B857" s="229"/>
      <c r="C857" s="229"/>
      <c r="D857" s="229"/>
      <c r="E857" s="229"/>
      <c r="F857" s="229"/>
      <c r="G857" s="229"/>
      <c r="H857" s="229"/>
      <c r="I857" s="229"/>
      <c r="J857" s="229"/>
      <c r="K857" s="229"/>
      <c r="L857" s="229"/>
      <c r="M857" s="229"/>
      <c r="N857" s="229"/>
      <c r="O857" s="229"/>
      <c r="P857" s="229"/>
      <c r="Q857" s="229"/>
    </row>
    <row r="858" spans="1:17" ht="15" customHeight="1">
      <c r="A858" s="229"/>
      <c r="B858" s="229"/>
      <c r="C858" s="229"/>
      <c r="D858" s="229"/>
      <c r="E858" s="229"/>
      <c r="F858" s="229"/>
      <c r="G858" s="229"/>
      <c r="H858" s="229"/>
      <c r="I858" s="229"/>
      <c r="J858" s="229"/>
      <c r="K858" s="229"/>
      <c r="L858" s="229"/>
      <c r="M858" s="229"/>
      <c r="N858" s="229"/>
      <c r="O858" s="229"/>
      <c r="P858" s="229"/>
      <c r="Q858" s="229"/>
    </row>
    <row r="859" spans="1:17" ht="15" customHeight="1">
      <c r="A859" s="229"/>
      <c r="B859" s="229"/>
      <c r="C859" s="229"/>
      <c r="D859" s="229"/>
      <c r="E859" s="229"/>
      <c r="F859" s="229"/>
      <c r="G859" s="229"/>
      <c r="H859" s="229"/>
      <c r="I859" s="229"/>
      <c r="J859" s="229"/>
      <c r="K859" s="229"/>
      <c r="L859" s="229"/>
      <c r="M859" s="229"/>
      <c r="N859" s="229"/>
      <c r="O859" s="229"/>
      <c r="P859" s="229"/>
      <c r="Q859" s="229"/>
    </row>
    <row r="860" spans="1:17" ht="15" customHeight="1">
      <c r="A860" s="229"/>
      <c r="B860" s="229"/>
      <c r="C860" s="229"/>
      <c r="D860" s="229"/>
      <c r="E860" s="229"/>
      <c r="F860" s="229"/>
      <c r="G860" s="229"/>
      <c r="H860" s="229"/>
      <c r="I860" s="229"/>
      <c r="J860" s="229"/>
      <c r="K860" s="229"/>
      <c r="L860" s="229"/>
      <c r="M860" s="229"/>
      <c r="N860" s="229"/>
      <c r="O860" s="229"/>
      <c r="P860" s="229"/>
      <c r="Q860" s="229"/>
    </row>
    <row r="861" spans="1:17" ht="15" customHeight="1">
      <c r="A861" s="229"/>
      <c r="B861" s="229"/>
      <c r="C861" s="229"/>
      <c r="D861" s="229"/>
      <c r="E861" s="229"/>
      <c r="F861" s="229"/>
      <c r="G861" s="229"/>
      <c r="H861" s="229"/>
      <c r="I861" s="229"/>
      <c r="J861" s="229"/>
      <c r="K861" s="229"/>
      <c r="L861" s="229"/>
      <c r="M861" s="229"/>
      <c r="N861" s="229"/>
      <c r="O861" s="229"/>
      <c r="P861" s="229"/>
      <c r="Q861" s="229"/>
    </row>
    <row r="862" spans="1:17" ht="15" customHeight="1">
      <c r="A862" s="229"/>
      <c r="B862" s="229"/>
      <c r="C862" s="229"/>
      <c r="D862" s="229"/>
      <c r="E862" s="229"/>
      <c r="F862" s="229"/>
      <c r="G862" s="229"/>
      <c r="H862" s="229"/>
      <c r="I862" s="229"/>
      <c r="J862" s="229"/>
      <c r="K862" s="229"/>
      <c r="L862" s="229"/>
      <c r="M862" s="229"/>
      <c r="N862" s="229"/>
      <c r="O862" s="229"/>
      <c r="P862" s="229"/>
      <c r="Q862" s="229"/>
    </row>
    <row r="863" spans="1:17" ht="15" customHeight="1">
      <c r="A863" s="229"/>
      <c r="B863" s="229"/>
      <c r="C863" s="229"/>
      <c r="D863" s="229"/>
      <c r="E863" s="229"/>
      <c r="F863" s="229"/>
      <c r="G863" s="229"/>
      <c r="H863" s="229"/>
      <c r="I863" s="229"/>
      <c r="J863" s="229"/>
      <c r="K863" s="229"/>
      <c r="L863" s="229"/>
      <c r="M863" s="229"/>
      <c r="N863" s="229"/>
      <c r="O863" s="229"/>
      <c r="P863" s="229"/>
      <c r="Q863" s="229"/>
    </row>
  </sheetData>
  <mergeCells count="9">
    <mergeCell ref="A38:E39"/>
    <mergeCell ref="A5:E5"/>
    <mergeCell ref="A6:E6"/>
    <mergeCell ref="A7:A10"/>
    <mergeCell ref="A11:A12"/>
    <mergeCell ref="A13:A20"/>
    <mergeCell ref="A21:A26"/>
    <mergeCell ref="A27:A30"/>
    <mergeCell ref="A31:E32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4E73-7538-4AEA-9E9C-A726719DF243}">
  <dimension ref="A1:L43"/>
  <sheetViews>
    <sheetView zoomScale="70" zoomScaleNormal="70" workbookViewId="0">
      <selection activeCell="R35" sqref="R3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4.5601557825040393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5.368725227211975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0.37811164814507192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8.8300577342484718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35.137788289182716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5.5076936255602407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34.362053941689254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52</v>
      </c>
      <c r="H19" s="27">
        <f>Master!$P$51</f>
        <v>96</v>
      </c>
      <c r="I19" s="27">
        <f t="shared" si="0"/>
        <v>54.166666666666664</v>
      </c>
      <c r="J19" s="30">
        <f t="shared" ca="1" si="3"/>
        <v>0.46382475511120386</v>
      </c>
      <c r="K19" s="31">
        <f t="shared" ca="1" si="2"/>
        <v>8.6393833821156836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9.8800000000000008</v>
      </c>
      <c r="H20" s="27">
        <f>Master!$P$103</f>
        <v>98</v>
      </c>
      <c r="I20" s="29">
        <f t="shared" si="0"/>
        <v>10.081632653061225</v>
      </c>
      <c r="J20" s="30">
        <f t="shared" ca="1" si="3"/>
        <v>6.9382527558491849E-2</v>
      </c>
      <c r="K20" s="31">
        <f t="shared" ca="1" si="2"/>
        <v>1.2923464066817738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939.38</v>
      </c>
      <c r="H26" s="42"/>
      <c r="I26" s="42"/>
      <c r="J26" s="44">
        <f ca="1">SUM(J16:J25)</f>
        <v>4.5601557825040393</v>
      </c>
      <c r="K26" s="14">
        <f ca="1">SUM(K16:K25)</f>
        <v>84.939265645229668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4.6155198393438228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5.6962967354608907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8.1349619358804137E-2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0.27272681451953051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4.394841346087289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15.060734354770336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5.368725227211975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B5C93-E4E3-4789-9815-09BAEE00FD68}">
  <dimension ref="A1:L43"/>
  <sheetViews>
    <sheetView tabSelected="1" zoomScale="70" zoomScaleNormal="70" workbookViewId="0">
      <selection activeCell="V17" sqref="V17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4.3572078384923092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5.1657772832002449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0.36381831437396006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9.0330056782602028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t="shared" ref="K16:K19" ca="1" si="2">J16/$J$42%</f>
        <v>36.51824693063449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5.7240744403485797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35.712036300039344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45.500000000000007</v>
      </c>
      <c r="H19" s="27">
        <f>Master!$P$48</f>
        <v>96</v>
      </c>
      <c r="I19" s="27">
        <f t="shared" si="0"/>
        <v>47.395833333333343</v>
      </c>
      <c r="J19" s="30">
        <f t="shared" ca="1" si="3"/>
        <v>0.33025933865796525</v>
      </c>
      <c r="K19" s="31">
        <f t="shared" ca="1" si="2"/>
        <v>6.3932167523367687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923</v>
      </c>
      <c r="H26" s="42"/>
      <c r="I26" s="42"/>
      <c r="J26" s="44">
        <f ca="1">SUM(J16:J25)</f>
        <v>4.3572078384923092</v>
      </c>
      <c r="K26" s="14">
        <f ca="1">SUM(K16:K25)</f>
        <v>84.347574423359191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4.7968498136318125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5.9200872025222839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8.4545602671653841E-2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0.28344143562091056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4.5675015221941466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15.652425576640805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5.1657772832002449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C3A4-ED06-4367-87E1-9556AF34BC20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4.9718886901395472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5.7804581348474828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0.40710940863997269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8.4183248266129631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1" si="0">G16/H16*100</f>
        <v>663.26530612244903</v>
      </c>
      <c r="J16" s="30">
        <f t="shared" ref="J16" ca="1" si="1">F16*I16</f>
        <v>1.8864513041656874</v>
      </c>
      <c r="K16" s="31">
        <f t="shared" ref="K16:K21" ca="1" si="2">J16/$J$42%</f>
        <v>32.634979099549547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5.1153893033220683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1" ca="1" si="3">F18*I18</f>
        <v>1.8448042585556577</v>
      </c>
      <c r="K18" s="31">
        <f t="shared" ca="1" si="2"/>
        <v>31.914499085016431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130</v>
      </c>
      <c r="H19" s="27">
        <f>Master!$P$52</f>
        <v>96</v>
      </c>
      <c r="I19" s="29">
        <f t="shared" si="0"/>
        <v>135.41666666666669</v>
      </c>
      <c r="J19" s="30">
        <f t="shared" ca="1" si="3"/>
        <v>0.90954719813911922</v>
      </c>
      <c r="K19" s="31">
        <f t="shared" ca="1" si="2"/>
        <v>15.734863516369323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6.5</v>
      </c>
      <c r="H20" s="27">
        <f>Master!$P$105</f>
        <v>95</v>
      </c>
      <c r="I20" s="29">
        <f t="shared" si="0"/>
        <v>6.8421052631578956</v>
      </c>
      <c r="J20" s="30">
        <f t="shared" ca="1" si="3"/>
        <v>2.4518557052962638E-2</v>
      </c>
      <c r="K20" s="31">
        <f t="shared" ca="1" si="2"/>
        <v>0.42416286877250359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3"/>
        <v>1.0874435113122159E-2</v>
      </c>
      <c r="K21" s="31">
        <f t="shared" ca="1" si="2"/>
        <v>0.18812410468930904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1015</v>
      </c>
      <c r="H26" s="42"/>
      <c r="I26" s="42"/>
      <c r="J26" s="44">
        <f ca="1">SUM(J16:J25)</f>
        <v>4.9718886901395472</v>
      </c>
      <c r="K26" s="14">
        <f ca="1">SUM(K16:K25)</f>
        <v>86.012017977719182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4.2867636474693285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5.2905585114424509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7.5555214394304557E-2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0.25330091406099203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4.0818037349137564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13.987982022280832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5.7804581348474828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260A-A721-42ED-8791-346301115994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4.9718886901395472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5.7804581348474828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0.40710940863997269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8.4183248266129631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1" si="0">G16/H16*100</f>
        <v>663.26530612244903</v>
      </c>
      <c r="J16" s="30">
        <f t="shared" ref="J16" ca="1" si="1">F16*I16</f>
        <v>1.8864513041656874</v>
      </c>
      <c r="K16" s="31">
        <f t="shared" ref="K16:K21" ca="1" si="2">J16/$J$42%</f>
        <v>32.634979099549547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5.1153893033220683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1" ca="1" si="3">F18*I18</f>
        <v>1.8448042585556577</v>
      </c>
      <c r="K18" s="31">
        <f t="shared" ca="1" si="2"/>
        <v>31.914499085016431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130</v>
      </c>
      <c r="H19" s="27">
        <f>Master!$P$55</f>
        <v>96</v>
      </c>
      <c r="I19" s="29">
        <f t="shared" si="0"/>
        <v>135.41666666666669</v>
      </c>
      <c r="J19" s="30">
        <f t="shared" ca="1" si="3"/>
        <v>0.90954719813911922</v>
      </c>
      <c r="K19" s="31">
        <f t="shared" ca="1" si="2"/>
        <v>15.734863516369323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6.5</v>
      </c>
      <c r="H20" s="27">
        <f>Master!$P$105</f>
        <v>95</v>
      </c>
      <c r="I20" s="29">
        <f t="shared" si="0"/>
        <v>6.8421052631578956</v>
      </c>
      <c r="J20" s="30">
        <f t="shared" ca="1" si="3"/>
        <v>2.4518557052962638E-2</v>
      </c>
      <c r="K20" s="31">
        <f t="shared" ca="1" si="2"/>
        <v>0.42416286877250359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3"/>
        <v>1.0874435113122159E-2</v>
      </c>
      <c r="K21" s="31">
        <f t="shared" ca="1" si="2"/>
        <v>0.18812410468930904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1015</v>
      </c>
      <c r="H26" s="42"/>
      <c r="I26" s="42"/>
      <c r="J26" s="44">
        <f ca="1">SUM(J16:J25)</f>
        <v>4.9718886901395472</v>
      </c>
      <c r="K26" s="14">
        <f ca="1">SUM(K16:K25)</f>
        <v>86.012017977719182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3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4.2867636474693285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5.2905585114424509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>G34/H34*100</f>
        <v>1</v>
      </c>
      <c r="J34" s="35">
        <f t="shared" ca="1" si="5"/>
        <v>4.3674375367570338E-3</v>
      </c>
      <c r="K34" s="49">
        <f t="shared" ca="1" si="6"/>
        <v>7.5555214394304557E-2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5"/>
        <v>1.4641953292481646E-2</v>
      </c>
      <c r="K35" s="49">
        <f t="shared" ca="1" si="6"/>
        <v>0.25330091406099203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>G36/H36*100</f>
        <v>1</v>
      </c>
      <c r="J36" s="35">
        <f t="shared" ca="1" si="5"/>
        <v>0.23594695604333063</v>
      </c>
      <c r="K36" s="49">
        <f t="shared" ca="1" si="6"/>
        <v>4.0818037349137564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13.987982022280832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5.7804581348474828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B8AA-6F15-42D3-BCDD-F21BCB9B2EB3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5.0093263079688057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5.8178957526767414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0.40974608658137618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8.3808872087837045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32.424976045639092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5.082472249128112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31.70913225296081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162.5</v>
      </c>
      <c r="H19" s="27">
        <f>Master!$P$49</f>
        <v>96</v>
      </c>
      <c r="I19" s="29">
        <f t="shared" si="0"/>
        <v>169.27083333333331</v>
      </c>
      <c r="J19" s="30">
        <f t="shared" ca="1" si="3"/>
        <v>0.97948503000638698</v>
      </c>
      <c r="K19" s="31">
        <f t="shared" ca="1" si="2"/>
        <v>16.835726723974698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2</v>
      </c>
      <c r="H20" s="27">
        <f>Master!$P$113</f>
        <v>86.75</v>
      </c>
      <c r="I20" s="29">
        <f t="shared" si="0"/>
        <v>2.3054755043227666</v>
      </c>
      <c r="J20" s="30">
        <f t="shared" ca="1" si="3"/>
        <v>2.8927781280750596E-3</v>
      </c>
      <c r="K20" s="31">
        <f t="shared" ca="1" si="2"/>
        <v>4.9722068786538995E-2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1042</v>
      </c>
      <c r="H26" s="42"/>
      <c r="I26" s="42"/>
      <c r="J26" s="44">
        <f ca="1">SUM(J16:J25)</f>
        <v>5.0093263079688057</v>
      </c>
      <c r="K26" s="14">
        <f ca="1">SUM(K16:K25)</f>
        <v>86.102029340489253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4.2591787222694437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5.2565142596932537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7.5069023619882339E-2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0.25167094624796371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4.0555377076802106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13.897970659510754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5.8178957526767414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A1E40-1181-4647-8B4D-E4495C1ACBCC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$J$26</f>
        <v>4.594789234768065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5.4033586794760007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0.3805508327116669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8.7954242819844453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3" si="0">G16/H16*100</f>
        <v>663.26530612244903</v>
      </c>
      <c r="J16" s="30">
        <f t="shared" ref="J16" ca="1" si="1">F16*I16</f>
        <v>1.8864513041656874</v>
      </c>
      <c r="K16" s="31">
        <f t="shared" ref="K16:K23" ca="1" si="2">J16/$J$42%</f>
        <v>34.912568572046546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5.4723914263946991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3" ca="1" si="3">F18*I18</f>
        <v>1.8448042585556577</v>
      </c>
      <c r="K18" s="31">
        <f t="shared" ca="1" si="2"/>
        <v>34.141806383554027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65</v>
      </c>
      <c r="H19" s="27">
        <f>Master!$P$47</f>
        <v>96</v>
      </c>
      <c r="I19" s="29">
        <f t="shared" si="0"/>
        <v>67.708333333333343</v>
      </c>
      <c r="J19" s="30">
        <f t="shared" ca="1" si="3"/>
        <v>0.42382223349964909</v>
      </c>
      <c r="K19" s="31">
        <f t="shared" ca="1" si="2"/>
        <v>7.84368128492906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3"/>
        <v>5.7855562561501192E-3</v>
      </c>
      <c r="K20" s="31">
        <f t="shared" ca="1" si="2"/>
        <v>0.10707333344584082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7</v>
      </c>
      <c r="H21" s="27">
        <f>Master!$P$103</f>
        <v>98</v>
      </c>
      <c r="I21" s="29">
        <f t="shared" si="0"/>
        <v>7.1428571428571423</v>
      </c>
      <c r="J21" s="30">
        <f t="shared" ca="1" si="3"/>
        <v>4.9157661225652113E-2</v>
      </c>
      <c r="K21" s="31">
        <f t="shared" ca="1" si="2"/>
        <v>0.90976120856776532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7</v>
      </c>
      <c r="H22" s="27">
        <f>Master!$P$105</f>
        <v>95</v>
      </c>
      <c r="I22" s="29">
        <f t="shared" si="0"/>
        <v>7.3684210526315779</v>
      </c>
      <c r="J22" s="30">
        <f t="shared" ca="1" si="3"/>
        <v>2.6404599903190527E-2</v>
      </c>
      <c r="K22" s="31">
        <f t="shared" ca="1" si="2"/>
        <v>0.48867013036697304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2</v>
      </c>
      <c r="H23" s="27">
        <f>Master!$P$78</f>
        <v>100</v>
      </c>
      <c r="I23" s="29">
        <f t="shared" si="0"/>
        <v>2</v>
      </c>
      <c r="J23" s="30">
        <f t="shared" ca="1" si="3"/>
        <v>6.2670684049079536E-2</v>
      </c>
      <c r="K23" s="31">
        <f t="shared" ca="1" si="2"/>
        <v>1.1598468242933138</v>
      </c>
      <c r="L23" s="24"/>
    </row>
    <row r="24" spans="1:12" ht="16.5" customHeight="1">
      <c r="A24" s="16"/>
      <c r="B24" s="61"/>
      <c r="C24" s="25"/>
      <c r="D24" s="26"/>
      <c r="E24" s="27"/>
      <c r="F24" s="28"/>
      <c r="G24" s="29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962.5</v>
      </c>
      <c r="H26" s="42"/>
      <c r="I26" s="42"/>
      <c r="J26" s="44">
        <f ca="1">SUM(J16:J25)</f>
        <v>4.594789234768065</v>
      </c>
      <c r="K26" s="14">
        <f ca="1">SUM(K16:K25)</f>
        <v>85.035799163598213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4.5859361312259894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5.6597856628536505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8.0828199566803011E-2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0.27097874046557968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4.3666721022897548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14.964200836401776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5.4033586794760007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E0CD1-1FFD-4AAA-9884-E79387D1B8A2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4.9664978032687941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5.7750672479767298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0.40672973617893254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8.4237157134837162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t="shared" ref="K16:K19" ca="1" si="2">J16/$J$42%</f>
        <v>32.665443070409225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5.1201643966413251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31.944290505049565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130</v>
      </c>
      <c r="H19" s="27">
        <f>Master!$P$56</f>
        <v>96</v>
      </c>
      <c r="I19" s="29">
        <f t="shared" si="0"/>
        <v>135.41666666666669</v>
      </c>
      <c r="J19" s="30">
        <f t="shared" ca="1" si="3"/>
        <v>0.93954930343445076</v>
      </c>
      <c r="K19" s="31">
        <f t="shared" ca="1" si="2"/>
        <v>16.26906255963717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1007.5</v>
      </c>
      <c r="H26" s="42"/>
      <c r="I26" s="42"/>
      <c r="J26" s="44">
        <f ca="1">SUM(J16:J25)</f>
        <v>4.9664978032687941</v>
      </c>
      <c r="K26" s="14">
        <f ca="1">SUM(K16:K25)</f>
        <v>85.998960531737282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4.2907652385976842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5.2954971210193831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7.5625743376185744E-2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0.25353736439365954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4.0856140008758102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14.001039468262721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5.7750672479767298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C105-DEF9-4574-A360-0CA2942DC99A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$J$26</f>
        <v>5.5465509303898992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6.3551203750978349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0.44758204927474748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7.8436625863626119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29.683958647858752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4.6528298389382812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29.028628093095051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130</v>
      </c>
      <c r="H19" s="27">
        <f>Master!$P$54</f>
        <v>96</v>
      </c>
      <c r="I19" s="29">
        <f t="shared" si="0"/>
        <v>135.41666666666669</v>
      </c>
      <c r="J19" s="30">
        <f t="shared" si="3"/>
        <v>1.3698524305555557</v>
      </c>
      <c r="K19" s="31">
        <f t="shared" ca="1" si="2"/>
        <v>21.555098089459356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2</v>
      </c>
      <c r="H20" s="27">
        <f>Master!$P$33</f>
        <v>100</v>
      </c>
      <c r="I20" s="29">
        <f t="shared" si="0"/>
        <v>2</v>
      </c>
      <c r="J20" s="30">
        <f t="shared" si="3"/>
        <v>0.14974999999999999</v>
      </c>
      <c r="K20" s="31">
        <f t="shared" ca="1" si="2"/>
        <v>2.3563676399708582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1009.5</v>
      </c>
      <c r="H26" s="42"/>
      <c r="I26" s="42"/>
      <c r="J26" s="44">
        <f ca="1">SUM(J16:J25)</f>
        <v>5.5465509303898992</v>
      </c>
      <c r="K26" s="14">
        <f ca="1">SUM(K16:K25)</f>
        <v>87.276882309322289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3.8991327206451336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4.8121593581747542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6.8723128422092217E-2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0.23039615976206018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3.7127063236736615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12.723117690677702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6.3551203750978349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963B-8B09-4124-AC64-3C87F8798BE3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4.6" customHeight="1">
      <c r="A6" s="16"/>
      <c r="B6" s="19" t="s">
        <v>1034</v>
      </c>
      <c r="C6" s="19"/>
      <c r="D6" s="938">
        <f ca="1">$J$26</f>
        <v>5.8165760266465094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6.6251454713544451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0.46659953105396307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7.5736374901060017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" si="0">G16/H16*100</f>
        <v>663.26530612244903</v>
      </c>
      <c r="J16" s="30">
        <f t="shared" ref="J16" ca="1" si="1">F16*I16</f>
        <v>1.8864513041656874</v>
      </c>
      <c r="K16" s="31">
        <f t="shared" ref="K16:K22" ca="1" si="2">J16/$J$42%</f>
        <v>28.47411143381311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8.4499999999999993</v>
      </c>
      <c r="H17" s="27">
        <f>Master!$P$36</f>
        <v>98</v>
      </c>
      <c r="I17" s="29">
        <f>G17/H17*100</f>
        <v>8.6224489795918355</v>
      </c>
      <c r="J17" s="30">
        <f ca="1">F17*I17</f>
        <v>6.8102313965369102E-2</v>
      </c>
      <c r="K17" s="31">
        <f t="shared" ca="1" si="2"/>
        <v>1.0279368847043031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162.5</v>
      </c>
      <c r="H18" s="27">
        <f>Master!$P$41</f>
        <v>85</v>
      </c>
      <c r="I18" s="29">
        <f>G18/H18*100</f>
        <v>191.1764705882353</v>
      </c>
      <c r="J18" s="30">
        <f ca="1">F18*I18</f>
        <v>0.77883983363222531</v>
      </c>
      <c r="K18" s="31">
        <f t="shared" ca="1" si="2"/>
        <v>11.755814827006347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162.5</v>
      </c>
      <c r="H19" s="27">
        <f>Master!$P$31</f>
        <v>100</v>
      </c>
      <c r="I19" s="27">
        <f>G19/H19*100</f>
        <v>162.5</v>
      </c>
      <c r="J19" s="30">
        <f ca="1">F19*I19</f>
        <v>1.8448042585556577</v>
      </c>
      <c r="K19" s="31">
        <f t="shared" ca="1" si="2"/>
        <v>27.845490586314718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318.5</v>
      </c>
      <c r="H20" s="27">
        <f>Master!$P$220</f>
        <v>96</v>
      </c>
      <c r="I20" s="27">
        <f>G20/H20*100</f>
        <v>331.77083333333337</v>
      </c>
      <c r="J20" s="30">
        <f ca="1">F20*I20</f>
        <v>0.84341862984865157</v>
      </c>
      <c r="K20" s="31">
        <f t="shared" ca="1" si="2"/>
        <v>12.730567705952923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240.5</v>
      </c>
      <c r="H21" s="27">
        <f>Master!$P$104</f>
        <v>89</v>
      </c>
      <c r="I21" s="27">
        <f t="shared" ref="I21:I22" si="3">G21/H21*100</f>
        <v>270.22471910112358</v>
      </c>
      <c r="J21" s="30">
        <f t="shared" ref="J21:J22" ca="1" si="4">F21*I21</f>
        <v>0.36166660600945605</v>
      </c>
      <c r="K21" s="31">
        <f t="shared" ca="1" si="2"/>
        <v>5.4589987129070074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2.6</v>
      </c>
      <c r="H22" s="27">
        <f>Master!$P$35</f>
        <v>98</v>
      </c>
      <c r="I22" s="27">
        <f t="shared" si="3"/>
        <v>2.6530612244897962</v>
      </c>
      <c r="J22" s="30">
        <f t="shared" ca="1" si="4"/>
        <v>3.3293080469462742E-2</v>
      </c>
      <c r="K22" s="31">
        <f t="shared" ca="1" si="2"/>
        <v>0.50252602925345735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1545.05</v>
      </c>
      <c r="H26" s="42"/>
      <c r="I26" s="42"/>
      <c r="J26" s="44">
        <f ca="1">SUM(J16:J25)</f>
        <v>5.8165760266465094</v>
      </c>
      <c r="K26" s="14">
        <f ca="1">SUM(K16:K25)</f>
        <v>87.795446179951853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5">G31/H31*100</f>
        <v>1</v>
      </c>
      <c r="J31" s="30">
        <f t="shared" ref="J31:J36" ca="1" si="6">F31*I31</f>
        <v>0.24779457798182544</v>
      </c>
      <c r="K31" s="49">
        <f t="shared" ref="K31:K36" ca="1" si="7">J31/$J$42%</f>
        <v>3.7402133893245111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5"/>
        <v>0</v>
      </c>
      <c r="J32" s="35">
        <f t="shared" si="6"/>
        <v>0</v>
      </c>
      <c r="K32" s="49">
        <f t="shared" ca="1" si="7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5"/>
        <v>1</v>
      </c>
      <c r="J33" s="35">
        <f t="shared" ca="1" si="6"/>
        <v>0.30581851985354103</v>
      </c>
      <c r="K33" s="49">
        <f t="shared" ca="1" si="7"/>
        <v>4.6160272431122857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5"/>
        <v>1</v>
      </c>
      <c r="J34" s="35">
        <f t="shared" ca="1" si="6"/>
        <v>4.3674375367570338E-3</v>
      </c>
      <c r="K34" s="49">
        <f t="shared" ca="1" si="7"/>
        <v>6.5922137946114484E-2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5"/>
        <v>1</v>
      </c>
      <c r="J35" s="35">
        <f t="shared" ca="1" si="6"/>
        <v>1.4641953292481646E-2</v>
      </c>
      <c r="K35" s="49">
        <f t="shared" ca="1" si="7"/>
        <v>0.22100576290422563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5"/>
        <v>1</v>
      </c>
      <c r="J36" s="35">
        <f t="shared" ca="1" si="6"/>
        <v>0.23594695604333063</v>
      </c>
      <c r="K36" s="49">
        <f t="shared" ca="1" si="7"/>
        <v>3.561385286761011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12.204553820048147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6.6251454713544451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4B68-A748-405D-8128-A3C5E8EF3C4D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4.9805269494396809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5.7890963941476166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0.40771778890211069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8.4096865673128303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32.586282482232662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5.1077563229370995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31.866877539310444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117</v>
      </c>
      <c r="H19" s="27">
        <f>Master!$P$221</f>
        <v>96</v>
      </c>
      <c r="I19" s="29">
        <f t="shared" si="0"/>
        <v>121.875</v>
      </c>
      <c r="J19" s="30">
        <f t="shared" ca="1" si="3"/>
        <v>0.60145738431844031</v>
      </c>
      <c r="K19" s="31">
        <f t="shared" ca="1" si="2"/>
        <v>10.389486430498426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20</v>
      </c>
      <c r="H20" s="27">
        <f>Master!$P$222</f>
        <v>95</v>
      </c>
      <c r="I20" s="29">
        <f t="shared" si="0"/>
        <v>21.052631578947366</v>
      </c>
      <c r="J20" s="30">
        <f t="shared" si="3"/>
        <v>0.35212106528689674</v>
      </c>
      <c r="K20" s="31">
        <f t="shared" ca="1" si="2"/>
        <v>6.0824875129539597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1014.5</v>
      </c>
      <c r="H26" s="42"/>
      <c r="I26" s="42"/>
      <c r="J26" s="44">
        <f ca="1">SUM(J16:J25)</f>
        <v>4.9805269494396809</v>
      </c>
      <c r="K26" s="14">
        <f ca="1">SUM(K16:K25)</f>
        <v>86.032890287932588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31">
        <f t="shared" ref="K31:K36" ca="1" si="6">J31/$J$42%</f>
        <v>4.280367109318286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31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31">
        <f t="shared" ca="1" si="6"/>
        <v>5.2826641505348366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31">
        <f t="shared" ca="1" si="6"/>
        <v>7.5442473909610772E-2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31">
        <f t="shared" ca="1" si="6"/>
        <v>0.25292294851548275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31">
        <f t="shared" ca="1" si="6"/>
        <v>4.075713029789191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13.967109712067408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5.7890963941476166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2077-E9F7-43B8-98E9-14E74C118083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4.6095774080499421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5.4181468527578778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0.38159234262994768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8.7806361087025699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ca="1">J16/$J$42%</f>
        <v>34.817278959603492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ref="K17:K19" ca="1" si="2">J17/$J$42%</f>
        <v>5.4574551991422782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34.048620472821597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45.500000000000007</v>
      </c>
      <c r="H19" s="27">
        <f>Master!$P$35</f>
        <v>98</v>
      </c>
      <c r="I19" s="29">
        <f t="shared" si="0"/>
        <v>46.428571428571438</v>
      </c>
      <c r="J19" s="30">
        <f t="shared" ca="1" si="3"/>
        <v>0.58262890821559798</v>
      </c>
      <c r="K19" s="31">
        <f t="shared" ca="1" si="2"/>
        <v>10.753287499378786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923</v>
      </c>
      <c r="H26" s="42"/>
      <c r="I26" s="42"/>
      <c r="J26" s="44">
        <f ca="1">SUM(J16:J25)</f>
        <v>4.6095774080499421</v>
      </c>
      <c r="K26" s="14">
        <f ca="1">SUM(K16:K25)</f>
        <v>85.076642130946155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4.573419375956858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5.6443379658097879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8.0607588820409609E-2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0.27023913692979329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4.3547538015369929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14.923357869053842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5.4181468527578778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369E-D4D0-4F24-A21D-37DF034A8DCB}">
  <sheetPr>
    <tabColor rgb="FFFF0000"/>
    <pageSetUpPr fitToPage="1"/>
  </sheetPr>
  <dimension ref="A1:V171"/>
  <sheetViews>
    <sheetView zoomScale="70" zoomScaleNormal="70" zoomScaleSheetLayoutView="85" workbookViewId="0">
      <selection activeCell="M6" sqref="M6:M156"/>
    </sheetView>
  </sheetViews>
  <sheetFormatPr defaultColWidth="8.85546875" defaultRowHeight="15"/>
  <cols>
    <col min="1" max="1" width="16.5703125" style="166" customWidth="1"/>
    <col min="2" max="2" width="16.42578125" style="166" customWidth="1"/>
    <col min="3" max="3" width="39.140625" style="166" customWidth="1"/>
    <col min="4" max="4" width="0.5703125" style="213" customWidth="1"/>
    <col min="5" max="5" width="14.5703125" style="306" customWidth="1"/>
    <col min="6" max="6" width="16.5703125" style="306" customWidth="1"/>
    <col min="7" max="7" width="17.7109375" style="306" hidden="1" customWidth="1"/>
    <col min="8" max="8" width="16.7109375" style="214" hidden="1" customWidth="1"/>
    <col min="9" max="9" width="17.28515625" hidden="1" customWidth="1"/>
    <col min="10" max="10" width="14.5703125" style="93" customWidth="1"/>
    <col min="11" max="11" width="11.28515625" style="93" customWidth="1"/>
    <col min="12" max="13" width="12.28515625" style="215" bestFit="1" customWidth="1"/>
    <col min="14" max="14" width="8.85546875" customWidth="1"/>
    <col min="15" max="15" width="31.85546875" bestFit="1" customWidth="1"/>
    <col min="16" max="17" width="13.7109375" hidden="1" customWidth="1"/>
    <col min="18" max="18" width="13.7109375" customWidth="1"/>
    <col min="19" max="19" width="27.85546875" customWidth="1"/>
  </cols>
  <sheetData>
    <row r="1" spans="1:22" ht="1.5" customHeight="1" thickBot="1"/>
    <row r="2" spans="1:22" ht="75.75" customHeight="1" thickBot="1">
      <c r="A2" s="766" t="s">
        <v>776</v>
      </c>
      <c r="B2" s="767"/>
      <c r="C2" s="767"/>
      <c r="D2" s="767"/>
      <c r="E2" s="767"/>
      <c r="F2" s="767"/>
      <c r="G2" s="767"/>
      <c r="H2" s="767"/>
      <c r="I2" s="767"/>
      <c r="J2" s="767"/>
      <c r="K2" s="767"/>
      <c r="L2" s="768"/>
      <c r="M2" s="312"/>
      <c r="O2" s="760" t="s">
        <v>1023</v>
      </c>
      <c r="P2" s="760"/>
      <c r="Q2" s="760"/>
      <c r="R2" s="760"/>
    </row>
    <row r="3" spans="1:22" ht="38.25" customHeight="1">
      <c r="A3" s="761" t="s">
        <v>714</v>
      </c>
      <c r="B3" s="762"/>
      <c r="C3" s="762"/>
      <c r="D3" s="262"/>
      <c r="E3" s="763"/>
      <c r="F3" s="763"/>
      <c r="G3" s="763"/>
      <c r="H3" s="763"/>
      <c r="I3" s="763"/>
      <c r="J3" s="763"/>
      <c r="K3" s="763"/>
      <c r="L3" s="763"/>
      <c r="M3" s="313"/>
      <c r="O3" s="216"/>
      <c r="P3" s="217" t="s">
        <v>394</v>
      </c>
      <c r="Q3" s="218" t="s">
        <v>395</v>
      </c>
      <c r="R3" s="219" t="s">
        <v>1091</v>
      </c>
    </row>
    <row r="4" spans="1:22" ht="19.5" thickBot="1">
      <c r="A4" s="770"/>
      <c r="B4" s="771"/>
      <c r="C4" s="262"/>
      <c r="D4" s="314"/>
      <c r="E4" s="764"/>
      <c r="F4" s="765"/>
      <c r="G4" s="764"/>
      <c r="H4" s="764"/>
      <c r="I4" s="764"/>
      <c r="J4" s="764"/>
      <c r="K4" s="764"/>
      <c r="L4" s="764"/>
      <c r="M4" s="315"/>
      <c r="O4" s="510" t="s">
        <v>1092</v>
      </c>
      <c r="P4" s="511">
        <v>1.9</v>
      </c>
      <c r="Q4" s="511">
        <v>3.85</v>
      </c>
      <c r="R4" s="512">
        <v>3.05</v>
      </c>
    </row>
    <row r="5" spans="1:22" ht="63" thickTop="1">
      <c r="A5" s="769" t="s">
        <v>396</v>
      </c>
      <c r="B5" s="769"/>
      <c r="C5" s="263" t="s">
        <v>397</v>
      </c>
      <c r="D5" s="264"/>
      <c r="E5" s="494" t="s">
        <v>635</v>
      </c>
      <c r="F5" s="506" t="s">
        <v>1033</v>
      </c>
      <c r="G5" s="503" t="s">
        <v>703</v>
      </c>
      <c r="H5" s="265" t="s">
        <v>1037</v>
      </c>
      <c r="I5" s="265" t="s">
        <v>1038</v>
      </c>
      <c r="J5" s="470" t="s">
        <v>1039</v>
      </c>
      <c r="K5" s="470" t="s">
        <v>1036</v>
      </c>
      <c r="L5" s="527" t="s">
        <v>1104</v>
      </c>
      <c r="M5" s="526" t="s">
        <v>1105</v>
      </c>
      <c r="O5" s="513" t="s">
        <v>401</v>
      </c>
      <c r="P5" s="511">
        <v>3.44</v>
      </c>
      <c r="Q5" s="511">
        <v>1.7</v>
      </c>
      <c r="R5" s="514">
        <v>5.39</v>
      </c>
    </row>
    <row r="6" spans="1:22" ht="17.45" customHeight="1">
      <c r="A6" s="728" t="s">
        <v>547</v>
      </c>
      <c r="B6" s="736" t="s">
        <v>545</v>
      </c>
      <c r="C6" s="731" t="s">
        <v>779</v>
      </c>
      <c r="D6" s="307"/>
      <c r="E6" s="495" t="s">
        <v>1124</v>
      </c>
      <c r="F6" s="507">
        <v>300</v>
      </c>
      <c r="G6" s="504">
        <f>F6/24.65</f>
        <v>12.170385395537526</v>
      </c>
      <c r="H6" s="266">
        <f ca="1">'BI_Golden Fried(3pc)'!$D$6</f>
        <v>2.7469186261913636</v>
      </c>
      <c r="I6" s="266">
        <f ca="1">'BI_Golden Fried(3pc)'!$D$7</f>
        <v>3.5408461176068178</v>
      </c>
      <c r="J6" s="225">
        <f ca="1">H6/G6</f>
        <v>0.22570514711872369</v>
      </c>
      <c r="K6" s="225">
        <f t="shared" ref="K6:K37" ca="1" si="0">I6/G6</f>
        <v>0.29093952266336021</v>
      </c>
      <c r="L6" s="751" t="e">
        <f ca="1">AVERAGE(J6:K35)</f>
        <v>#REF!</v>
      </c>
      <c r="M6" s="751" t="e">
        <f ca="1">AVERAGE(L6,L36,L68,L98,L100,L109,L130,L135)</f>
        <v>#REF!</v>
      </c>
      <c r="O6" s="510" t="s">
        <v>403</v>
      </c>
      <c r="P6" s="511">
        <v>2.23</v>
      </c>
      <c r="Q6" s="511">
        <v>4.03</v>
      </c>
      <c r="R6" s="512">
        <v>4.47</v>
      </c>
    </row>
    <row r="7" spans="1:22" ht="19.149999999999999" customHeight="1">
      <c r="A7" s="729"/>
      <c r="B7" s="734"/>
      <c r="C7" s="733"/>
      <c r="D7" s="307"/>
      <c r="E7" s="495" t="s">
        <v>1126</v>
      </c>
      <c r="F7" s="507">
        <v>600</v>
      </c>
      <c r="G7" s="504">
        <f t="shared" ref="G7:G70" si="1">F7/24.65</f>
        <v>24.340770791075052</v>
      </c>
      <c r="H7" s="266" t="e">
        <f>#REF!</f>
        <v>#REF!</v>
      </c>
      <c r="I7" s="266" t="e">
        <f>#REF!</f>
        <v>#REF!</v>
      </c>
      <c r="J7" s="225" t="e">
        <f>H7/G7</f>
        <v>#REF!</v>
      </c>
      <c r="K7" s="225" t="e">
        <f t="shared" si="0"/>
        <v>#REF!</v>
      </c>
      <c r="L7" s="752"/>
      <c r="M7" s="752"/>
      <c r="O7" s="515"/>
      <c r="P7" s="516"/>
      <c r="Q7" s="516"/>
      <c r="R7" s="517"/>
    </row>
    <row r="8" spans="1:22" ht="19.149999999999999" customHeight="1" thickBot="1">
      <c r="A8" s="729"/>
      <c r="B8" s="734"/>
      <c r="C8" s="731" t="s">
        <v>778</v>
      </c>
      <c r="D8" s="267"/>
      <c r="E8" s="495" t="s">
        <v>1124</v>
      </c>
      <c r="F8" s="507">
        <v>300</v>
      </c>
      <c r="G8" s="504">
        <f t="shared" si="1"/>
        <v>12.170385395537526</v>
      </c>
      <c r="H8" s="266">
        <f ca="1">'BI_Classic(5pc)'!$D$6</f>
        <v>4.0269484998343437</v>
      </c>
      <c r="I8" s="266">
        <f ca="1">'BI_Classic(5pc)'!$D$7</f>
        <v>4.6999932533013622</v>
      </c>
      <c r="J8" s="225">
        <f ca="1">H8/G8</f>
        <v>0.33088093506972188</v>
      </c>
      <c r="K8" s="225">
        <f t="shared" ca="1" si="0"/>
        <v>0.38618277897959524</v>
      </c>
      <c r="L8" s="752"/>
      <c r="M8" s="752"/>
      <c r="O8" s="518" t="s">
        <v>404</v>
      </c>
      <c r="P8" s="519" t="s">
        <v>405</v>
      </c>
      <c r="Q8" s="519" t="s">
        <v>405</v>
      </c>
      <c r="R8" s="520">
        <v>6.06</v>
      </c>
    </row>
    <row r="9" spans="1:22" ht="19.149999999999999" customHeight="1" thickBot="1">
      <c r="A9" s="729"/>
      <c r="B9" s="734"/>
      <c r="C9" s="733"/>
      <c r="D9" s="267"/>
      <c r="E9" s="495" t="s">
        <v>1126</v>
      </c>
      <c r="F9" s="507">
        <v>600</v>
      </c>
      <c r="G9" s="504">
        <f t="shared" si="1"/>
        <v>24.340770791075052</v>
      </c>
      <c r="H9" s="266" t="e">
        <f>#REF!</f>
        <v>#REF!</v>
      </c>
      <c r="I9" s="266" t="e">
        <f>#REF!</f>
        <v>#REF!</v>
      </c>
      <c r="J9" s="225" t="e">
        <f>H9/G9</f>
        <v>#REF!</v>
      </c>
      <c r="K9" s="225" t="e">
        <f t="shared" si="0"/>
        <v>#REF!</v>
      </c>
      <c r="L9" s="752"/>
      <c r="M9" s="752"/>
      <c r="N9" s="166"/>
      <c r="O9" s="521"/>
      <c r="P9" s="522"/>
      <c r="Q9" s="522"/>
      <c r="R9" s="523"/>
    </row>
    <row r="10" spans="1:22" ht="17.45" customHeight="1">
      <c r="A10" s="729"/>
      <c r="B10" s="736" t="s">
        <v>546</v>
      </c>
      <c r="C10" s="737" t="s">
        <v>780</v>
      </c>
      <c r="D10" s="267"/>
      <c r="E10" s="495" t="s">
        <v>1124</v>
      </c>
      <c r="F10" s="507">
        <v>350</v>
      </c>
      <c r="G10" s="504">
        <f t="shared" si="1"/>
        <v>14.198782961460447</v>
      </c>
      <c r="H10" s="266">
        <f ca="1">'BI_Secret (5pc)'!$D$6</f>
        <v>5.6359609345536121</v>
      </c>
      <c r="I10" s="266">
        <f ca="1">'BI_Secret (5pc)'!$D$7</f>
        <v>6.4445303792615478</v>
      </c>
      <c r="J10" s="225">
        <f ca="1">H10/G10</f>
        <v>0.39693267724784725</v>
      </c>
      <c r="K10" s="225">
        <f t="shared" ca="1" si="0"/>
        <v>0.45387906813942042</v>
      </c>
      <c r="L10" s="752"/>
      <c r="M10" s="752"/>
      <c r="N10" s="166"/>
      <c r="O10" s="747"/>
      <c r="P10" s="747"/>
      <c r="Q10" s="747"/>
      <c r="R10" s="747"/>
    </row>
    <row r="11" spans="1:22" ht="17.45" customHeight="1">
      <c r="A11" s="729"/>
      <c r="B11" s="734"/>
      <c r="C11" s="738"/>
      <c r="D11" s="267"/>
      <c r="E11" s="495" t="s">
        <v>1126</v>
      </c>
      <c r="F11" s="507">
        <v>700</v>
      </c>
      <c r="G11" s="504">
        <f t="shared" si="1"/>
        <v>28.397565922920894</v>
      </c>
      <c r="H11" s="266" t="e">
        <f>#REF!</f>
        <v>#REF!</v>
      </c>
      <c r="I11" s="266" t="e">
        <f>#REF!</f>
        <v>#REF!</v>
      </c>
      <c r="J11" s="225" t="e">
        <f t="shared" ref="J11:J37" si="2">H11/G11</f>
        <v>#REF!</v>
      </c>
      <c r="K11" s="225" t="e">
        <f t="shared" si="0"/>
        <v>#REF!</v>
      </c>
      <c r="L11" s="752"/>
      <c r="M11" s="752"/>
      <c r="N11" s="166"/>
      <c r="O11" s="226"/>
      <c r="P11" s="226"/>
      <c r="Q11" s="226"/>
      <c r="R11" s="226"/>
    </row>
    <row r="12" spans="1:22" ht="17.45" customHeight="1">
      <c r="A12" s="729"/>
      <c r="B12" s="734"/>
      <c r="C12" s="737" t="s">
        <v>781</v>
      </c>
      <c r="D12" s="267"/>
      <c r="E12" s="495" t="s">
        <v>1124</v>
      </c>
      <c r="F12" s="507">
        <v>350</v>
      </c>
      <c r="G12" s="504">
        <f t="shared" si="1"/>
        <v>14.198782961460447</v>
      </c>
      <c r="H12" s="266">
        <f ca="1">'BI_Hot Spicy(5pc)'!$D$6</f>
        <v>5.3336855749645222</v>
      </c>
      <c r="I12" s="266">
        <f ca="1">'BI_Hot Spicy(5pc)'!$D$7</f>
        <v>6.1422550196724579</v>
      </c>
      <c r="J12" s="225">
        <f t="shared" ca="1" si="2"/>
        <v>0.37564385549392992</v>
      </c>
      <c r="K12" s="225">
        <f t="shared" ca="1" si="0"/>
        <v>0.43259024638550309</v>
      </c>
      <c r="L12" s="752"/>
      <c r="M12" s="752"/>
      <c r="N12" s="166"/>
    </row>
    <row r="13" spans="1:22" ht="17.45" customHeight="1">
      <c r="A13" s="729"/>
      <c r="B13" s="734"/>
      <c r="C13" s="738"/>
      <c r="D13" s="267"/>
      <c r="E13" s="495" t="s">
        <v>1126</v>
      </c>
      <c r="F13" s="507">
        <v>700</v>
      </c>
      <c r="G13" s="504">
        <f t="shared" si="1"/>
        <v>28.397565922920894</v>
      </c>
      <c r="H13" s="266" t="e">
        <f>#REF!</f>
        <v>#REF!</v>
      </c>
      <c r="I13" s="266" t="e">
        <f>#REF!</f>
        <v>#REF!</v>
      </c>
      <c r="J13" s="225" t="e">
        <f t="shared" si="2"/>
        <v>#REF!</v>
      </c>
      <c r="K13" s="225" t="e">
        <f t="shared" si="0"/>
        <v>#REF!</v>
      </c>
      <c r="L13" s="752"/>
      <c r="M13" s="752"/>
      <c r="N13" s="166"/>
      <c r="O13" s="220"/>
    </row>
    <row r="14" spans="1:22" ht="17.45" customHeight="1">
      <c r="A14" s="729"/>
      <c r="B14" s="734"/>
      <c r="C14" s="737" t="s">
        <v>787</v>
      </c>
      <c r="D14" s="267"/>
      <c r="E14" s="495" t="s">
        <v>1124</v>
      </c>
      <c r="F14" s="507">
        <v>350</v>
      </c>
      <c r="G14" s="504">
        <f t="shared" si="1"/>
        <v>14.198782961460447</v>
      </c>
      <c r="H14" s="266">
        <f ca="1">'BI_Honey Garlic(5pc)'!$D$6</f>
        <v>4.5601557825040393</v>
      </c>
      <c r="I14" s="266">
        <f ca="1">'BI_Honey Garlic(5pc)'!$D$7</f>
        <v>5.368725227211975</v>
      </c>
      <c r="J14" s="225">
        <f t="shared" ca="1" si="2"/>
        <v>0.32116525725349876</v>
      </c>
      <c r="K14" s="225">
        <f t="shared" ca="1" si="0"/>
        <v>0.37811164814507192</v>
      </c>
      <c r="L14" s="752"/>
      <c r="M14" s="752"/>
      <c r="N14" s="166"/>
      <c r="O14" s="220"/>
    </row>
    <row r="15" spans="1:22" ht="15.75">
      <c r="A15" s="729"/>
      <c r="B15" s="734"/>
      <c r="C15" s="738"/>
      <c r="D15" s="267"/>
      <c r="E15" s="495" t="s">
        <v>1126</v>
      </c>
      <c r="F15" s="507">
        <v>700</v>
      </c>
      <c r="G15" s="504">
        <f t="shared" si="1"/>
        <v>28.397565922920894</v>
      </c>
      <c r="H15" s="266" t="e">
        <f>#REF!</f>
        <v>#REF!</v>
      </c>
      <c r="I15" s="266" t="e">
        <f>#REF!</f>
        <v>#REF!</v>
      </c>
      <c r="J15" s="225" t="e">
        <f t="shared" si="2"/>
        <v>#REF!</v>
      </c>
      <c r="K15" s="225" t="e">
        <f t="shared" si="0"/>
        <v>#REF!</v>
      </c>
      <c r="L15" s="752"/>
      <c r="M15" s="752"/>
      <c r="N15" s="166"/>
      <c r="O15" s="220"/>
    </row>
    <row r="16" spans="1:22" ht="18" customHeight="1">
      <c r="A16" s="729"/>
      <c r="B16" s="734"/>
      <c r="C16" s="731" t="s">
        <v>786</v>
      </c>
      <c r="D16" s="267"/>
      <c r="E16" s="495" t="s">
        <v>1124</v>
      </c>
      <c r="F16" s="507">
        <v>350</v>
      </c>
      <c r="G16" s="504">
        <f t="shared" si="1"/>
        <v>14.198782961460447</v>
      </c>
      <c r="H16" s="266">
        <f ca="1">'BI_Soy Garlic(5pc)'!$D$6</f>
        <v>4.3572078384923092</v>
      </c>
      <c r="I16" s="266">
        <f ca="1">'BI_Soy Garlic(5pc)'!$D$7</f>
        <v>5.1657772832002449</v>
      </c>
      <c r="J16" s="225">
        <f t="shared" ca="1" si="2"/>
        <v>0.3068719234823869</v>
      </c>
      <c r="K16" s="225">
        <f t="shared" ca="1" si="0"/>
        <v>0.36381831437396006</v>
      </c>
      <c r="L16" s="752"/>
      <c r="M16" s="752"/>
      <c r="N16" s="166"/>
      <c r="V16" t="s">
        <v>419</v>
      </c>
    </row>
    <row r="17" spans="1:19" ht="17.45" customHeight="1">
      <c r="A17" s="729"/>
      <c r="B17" s="734"/>
      <c r="C17" s="733"/>
      <c r="D17" s="267"/>
      <c r="E17" s="495" t="s">
        <v>1126</v>
      </c>
      <c r="F17" s="507">
        <v>700</v>
      </c>
      <c r="G17" s="504">
        <f t="shared" si="1"/>
        <v>28.397565922920894</v>
      </c>
      <c r="H17" s="266" t="e">
        <f>#REF!</f>
        <v>#REF!</v>
      </c>
      <c r="I17" s="266" t="e">
        <f>#REF!</f>
        <v>#REF!</v>
      </c>
      <c r="J17" s="225" t="e">
        <f t="shared" si="2"/>
        <v>#REF!</v>
      </c>
      <c r="K17" s="225" t="e">
        <f t="shared" si="0"/>
        <v>#REF!</v>
      </c>
      <c r="L17" s="752"/>
      <c r="M17" s="752"/>
      <c r="R17" s="466"/>
      <c r="S17" s="466"/>
    </row>
    <row r="18" spans="1:19" ht="15.75">
      <c r="A18" s="729"/>
      <c r="B18" s="734"/>
      <c r="C18" s="731" t="s">
        <v>785</v>
      </c>
      <c r="D18" s="267"/>
      <c r="E18" s="495" t="s">
        <v>1124</v>
      </c>
      <c r="F18" s="507">
        <v>350</v>
      </c>
      <c r="G18" s="504">
        <f t="shared" si="1"/>
        <v>14.198782961460447</v>
      </c>
      <c r="H18" s="266">
        <f ca="1">'BI_Galbi(5pc)'!$D$6</f>
        <v>4.9718886901395472</v>
      </c>
      <c r="I18" s="266">
        <f ca="1">'BI_Galbi(5pc)'!$D$7</f>
        <v>5.7804581348474828</v>
      </c>
      <c r="J18" s="225">
        <f t="shared" ca="1" si="2"/>
        <v>0.35016301774839953</v>
      </c>
      <c r="K18" s="225">
        <f t="shared" ca="1" si="0"/>
        <v>0.40710940863997269</v>
      </c>
      <c r="L18" s="752"/>
      <c r="M18" s="752"/>
      <c r="N18" s="166"/>
      <c r="O18" s="220"/>
      <c r="R18" s="466"/>
      <c r="S18" s="466"/>
    </row>
    <row r="19" spans="1:19" ht="17.45" customHeight="1">
      <c r="A19" s="729"/>
      <c r="B19" s="734"/>
      <c r="C19" s="733"/>
      <c r="D19" s="267"/>
      <c r="E19" s="495" t="s">
        <v>1126</v>
      </c>
      <c r="F19" s="507">
        <v>700</v>
      </c>
      <c r="G19" s="504">
        <f t="shared" si="1"/>
        <v>28.397565922920894</v>
      </c>
      <c r="H19" s="266" t="e">
        <f>#REF!</f>
        <v>#REF!</v>
      </c>
      <c r="I19" s="266" t="e">
        <f>#REF!</f>
        <v>#REF!</v>
      </c>
      <c r="J19" s="225" t="e">
        <f t="shared" si="2"/>
        <v>#REF!</v>
      </c>
      <c r="K19" s="225" t="e">
        <f t="shared" si="0"/>
        <v>#REF!</v>
      </c>
      <c r="L19" s="752"/>
      <c r="M19" s="752"/>
      <c r="N19" s="166"/>
      <c r="O19" s="220"/>
      <c r="R19" s="222"/>
      <c r="S19" s="66"/>
    </row>
    <row r="20" spans="1:19" ht="17.45" customHeight="1">
      <c r="A20" s="729"/>
      <c r="B20" s="734"/>
      <c r="C20" s="731" t="s">
        <v>784</v>
      </c>
      <c r="D20" s="267"/>
      <c r="E20" s="495" t="s">
        <v>1124</v>
      </c>
      <c r="F20" s="507">
        <v>350</v>
      </c>
      <c r="G20" s="504">
        <f t="shared" si="1"/>
        <v>14.198782961460447</v>
      </c>
      <c r="H20" s="266">
        <f ca="1">'BI_Hot Galbi (5pc)'!$D$6</f>
        <v>4.9718886901395472</v>
      </c>
      <c r="I20" s="266">
        <f ca="1">'BI_Hot Galbi (5pc)'!$D$7</f>
        <v>5.7804581348474828</v>
      </c>
      <c r="J20" s="225">
        <f t="shared" ca="1" si="2"/>
        <v>0.35016301774839953</v>
      </c>
      <c r="K20" s="225">
        <f t="shared" ca="1" si="0"/>
        <v>0.40710940863997269</v>
      </c>
      <c r="L20" s="752"/>
      <c r="M20" s="752"/>
      <c r="N20" s="166"/>
      <c r="O20" s="220"/>
      <c r="R20" s="222"/>
      <c r="S20" s="102"/>
    </row>
    <row r="21" spans="1:19" ht="15.75">
      <c r="A21" s="729"/>
      <c r="B21" s="734"/>
      <c r="C21" s="733"/>
      <c r="D21" s="267"/>
      <c r="E21" s="495" t="s">
        <v>1126</v>
      </c>
      <c r="F21" s="507">
        <v>700</v>
      </c>
      <c r="G21" s="504">
        <f t="shared" si="1"/>
        <v>28.397565922920894</v>
      </c>
      <c r="H21" s="266" t="e">
        <f>#REF!</f>
        <v>#REF!</v>
      </c>
      <c r="I21" s="266" t="e">
        <f>#REF!</f>
        <v>#REF!</v>
      </c>
      <c r="J21" s="225" t="e">
        <f t="shared" si="2"/>
        <v>#REF!</v>
      </c>
      <c r="K21" s="225" t="e">
        <f t="shared" si="0"/>
        <v>#REF!</v>
      </c>
      <c r="L21" s="752"/>
      <c r="M21" s="752"/>
      <c r="R21" s="222"/>
      <c r="S21" s="102"/>
    </row>
    <row r="22" spans="1:19" ht="17.45" customHeight="1">
      <c r="A22" s="729"/>
      <c r="B22" s="734"/>
      <c r="C22" s="731" t="s">
        <v>783</v>
      </c>
      <c r="D22" s="267"/>
      <c r="E22" s="495" t="s">
        <v>1124</v>
      </c>
      <c r="F22" s="507">
        <v>350</v>
      </c>
      <c r="G22" s="504">
        <f t="shared" si="1"/>
        <v>14.198782961460447</v>
      </c>
      <c r="H22" s="266">
        <f ca="1">'BI_Gangjeong (5pc)'!$D$6</f>
        <v>5.0093263079688057</v>
      </c>
      <c r="I22" s="266">
        <f ca="1">'BI_Gangjeong (5pc)'!$D$7</f>
        <v>5.8178957526767414</v>
      </c>
      <c r="J22" s="225">
        <f t="shared" ca="1" si="2"/>
        <v>0.35279969568980302</v>
      </c>
      <c r="K22" s="225">
        <f t="shared" ca="1" si="0"/>
        <v>0.40974608658137618</v>
      </c>
      <c r="L22" s="752"/>
      <c r="M22" s="752"/>
      <c r="R22" s="222"/>
      <c r="S22" s="66"/>
    </row>
    <row r="23" spans="1:19" ht="17.45" customHeight="1">
      <c r="A23" s="729"/>
      <c r="B23" s="734"/>
      <c r="C23" s="733"/>
      <c r="D23" s="267"/>
      <c r="E23" s="495" t="s">
        <v>1126</v>
      </c>
      <c r="F23" s="507">
        <v>700</v>
      </c>
      <c r="G23" s="504">
        <f t="shared" si="1"/>
        <v>28.397565922920894</v>
      </c>
      <c r="H23" s="266" t="e">
        <f>#REF!</f>
        <v>#REF!</v>
      </c>
      <c r="I23" s="266" t="e">
        <f>#REF!</f>
        <v>#REF!</v>
      </c>
      <c r="J23" s="225" t="e">
        <f t="shared" si="2"/>
        <v>#REF!</v>
      </c>
      <c r="K23" s="225" t="e">
        <f t="shared" si="0"/>
        <v>#REF!</v>
      </c>
      <c r="L23" s="752"/>
      <c r="M23" s="752"/>
      <c r="R23" s="222"/>
      <c r="S23" s="66"/>
    </row>
    <row r="24" spans="1:19" ht="15.75">
      <c r="A24" s="729"/>
      <c r="B24" s="734"/>
      <c r="C24" s="737" t="s">
        <v>782</v>
      </c>
      <c r="D24" s="267"/>
      <c r="E24" s="495" t="s">
        <v>1124</v>
      </c>
      <c r="F24" s="507">
        <v>350</v>
      </c>
      <c r="G24" s="504">
        <f t="shared" si="1"/>
        <v>14.198782961460447</v>
      </c>
      <c r="H24" s="266">
        <f ca="1">'BI_Gangnam Style(5pc)'!$D$6</f>
        <v>4.594789234768065</v>
      </c>
      <c r="I24" s="266">
        <f ca="1">'BI_Gangnam Style(5pc)'!$D$7</f>
        <v>5.4033586794760007</v>
      </c>
      <c r="J24" s="225">
        <f t="shared" ca="1" si="2"/>
        <v>0.32360444182009368</v>
      </c>
      <c r="K24" s="225">
        <f t="shared" ca="1" si="0"/>
        <v>0.3805508327116669</v>
      </c>
      <c r="L24" s="752"/>
      <c r="M24" s="752"/>
      <c r="R24" s="222"/>
      <c r="S24" s="102"/>
    </row>
    <row r="25" spans="1:19" ht="17.45" customHeight="1">
      <c r="A25" s="729"/>
      <c r="B25" s="734"/>
      <c r="C25" s="738"/>
      <c r="D25" s="267"/>
      <c r="E25" s="495" t="s">
        <v>1126</v>
      </c>
      <c r="F25" s="507">
        <v>700</v>
      </c>
      <c r="G25" s="504">
        <f t="shared" si="1"/>
        <v>28.397565922920894</v>
      </c>
      <c r="H25" s="266" t="e">
        <f>#REF!</f>
        <v>#REF!</v>
      </c>
      <c r="I25" s="266" t="e">
        <f>#REF!</f>
        <v>#REF!</v>
      </c>
      <c r="J25" s="225" t="e">
        <f t="shared" si="2"/>
        <v>#REF!</v>
      </c>
      <c r="K25" s="225" t="e">
        <f t="shared" si="0"/>
        <v>#REF!</v>
      </c>
      <c r="L25" s="752"/>
      <c r="M25" s="752"/>
      <c r="R25" s="222"/>
      <c r="S25" s="102"/>
    </row>
    <row r="26" spans="1:19" ht="17.45" customHeight="1">
      <c r="A26" s="729"/>
      <c r="B26" s="734"/>
      <c r="C26" s="739" t="s">
        <v>1040</v>
      </c>
      <c r="D26" s="267"/>
      <c r="E26" s="495" t="s">
        <v>1124</v>
      </c>
      <c r="F26" s="507">
        <v>350</v>
      </c>
      <c r="G26" s="504">
        <f t="shared" si="1"/>
        <v>14.198782961460447</v>
      </c>
      <c r="H26" s="266">
        <f ca="1">'BI_Caribbean (5pc)'!$D$6</f>
        <v>4.9664978032687941</v>
      </c>
      <c r="I26" s="266">
        <f ca="1">'BI_Caribbean (5pc)'!$D$7</f>
        <v>5.7750672479767298</v>
      </c>
      <c r="J26" s="225">
        <f t="shared" ca="1" si="2"/>
        <v>0.34978334528735933</v>
      </c>
      <c r="K26" s="225">
        <f t="shared" ca="1" si="0"/>
        <v>0.40672973617893254</v>
      </c>
      <c r="L26" s="752"/>
      <c r="M26" s="752"/>
      <c r="R26" s="222"/>
      <c r="S26" s="102"/>
    </row>
    <row r="27" spans="1:19" ht="15.75">
      <c r="A27" s="729"/>
      <c r="B27" s="734"/>
      <c r="C27" s="740"/>
      <c r="D27" s="267"/>
      <c r="E27" s="495" t="s">
        <v>1126</v>
      </c>
      <c r="F27" s="507">
        <v>700</v>
      </c>
      <c r="G27" s="504">
        <f t="shared" si="1"/>
        <v>28.397565922920894</v>
      </c>
      <c r="H27" s="266" t="e">
        <f>#REF!</f>
        <v>#REF!</v>
      </c>
      <c r="I27" s="266" t="e">
        <f>#REF!</f>
        <v>#REF!</v>
      </c>
      <c r="J27" s="225" t="e">
        <f t="shared" si="2"/>
        <v>#REF!</v>
      </c>
      <c r="K27" s="225" t="e">
        <f t="shared" si="0"/>
        <v>#REF!</v>
      </c>
      <c r="L27" s="752"/>
      <c r="M27" s="752"/>
      <c r="S27" s="223"/>
    </row>
    <row r="28" spans="1:19" ht="17.45" customHeight="1">
      <c r="A28" s="729"/>
      <c r="B28" s="734"/>
      <c r="C28" s="739" t="s">
        <v>1041</v>
      </c>
      <c r="D28" s="267"/>
      <c r="E28" s="495" t="s">
        <v>1124</v>
      </c>
      <c r="F28" s="507">
        <v>350</v>
      </c>
      <c r="G28" s="504">
        <f t="shared" si="1"/>
        <v>14.198782961460447</v>
      </c>
      <c r="H28" s="266">
        <f ca="1">'BI_Mala Hot(5pc)'!$D$6</f>
        <v>5.5465509303898992</v>
      </c>
      <c r="I28" s="266">
        <f ca="1">'BI_Mala Hot(5pc)'!$D$7</f>
        <v>6.3551203750978349</v>
      </c>
      <c r="J28" s="225">
        <f t="shared" ca="1" si="2"/>
        <v>0.39063565838317432</v>
      </c>
      <c r="K28" s="225">
        <f t="shared" ca="1" si="0"/>
        <v>0.44758204927474748</v>
      </c>
      <c r="L28" s="752"/>
      <c r="M28" s="752"/>
      <c r="S28" s="223"/>
    </row>
    <row r="29" spans="1:19" ht="17.45" customHeight="1">
      <c r="A29" s="729"/>
      <c r="B29" s="735"/>
      <c r="C29" s="740"/>
      <c r="D29" s="267"/>
      <c r="E29" s="495" t="s">
        <v>1126</v>
      </c>
      <c r="F29" s="507">
        <v>700</v>
      </c>
      <c r="G29" s="504">
        <f t="shared" si="1"/>
        <v>28.397565922920894</v>
      </c>
      <c r="H29" s="266" t="e">
        <f>#REF!</f>
        <v>#REF!</v>
      </c>
      <c r="I29" s="266" t="e">
        <f>#REF!</f>
        <v>#REF!</v>
      </c>
      <c r="J29" s="225" t="e">
        <f t="shared" si="2"/>
        <v>#REF!</v>
      </c>
      <c r="K29" s="225" t="e">
        <f t="shared" si="0"/>
        <v>#REF!</v>
      </c>
      <c r="L29" s="752"/>
      <c r="M29" s="752"/>
      <c r="S29" s="223"/>
    </row>
    <row r="30" spans="1:19" ht="15.75">
      <c r="A30" s="729"/>
      <c r="B30" s="734" t="s">
        <v>548</v>
      </c>
      <c r="C30" s="739" t="s">
        <v>1042</v>
      </c>
      <c r="D30" s="267"/>
      <c r="E30" s="495" t="s">
        <v>1124</v>
      </c>
      <c r="F30" s="507">
        <v>350</v>
      </c>
      <c r="G30" s="504">
        <f t="shared" si="1"/>
        <v>14.198782961460447</v>
      </c>
      <c r="H30" s="266">
        <f ca="1">'BI_Creamy Onion(5pc)'!$D$6</f>
        <v>5.8165760266465094</v>
      </c>
      <c r="I30" s="266">
        <f ca="1">'BI_Creamy Onion(5pc)'!$D$7</f>
        <v>6.6251454713544451</v>
      </c>
      <c r="J30" s="225">
        <f t="shared" ca="1" si="2"/>
        <v>0.40965314016238985</v>
      </c>
      <c r="K30" s="225">
        <f t="shared" ca="1" si="0"/>
        <v>0.46659953105396307</v>
      </c>
      <c r="L30" s="752"/>
      <c r="M30" s="752"/>
      <c r="N30" s="224"/>
      <c r="S30" s="223"/>
    </row>
    <row r="31" spans="1:19" ht="15.75">
      <c r="A31" s="729"/>
      <c r="B31" s="734"/>
      <c r="C31" s="740"/>
      <c r="D31" s="267"/>
      <c r="E31" s="495" t="s">
        <v>1126</v>
      </c>
      <c r="F31" s="507">
        <v>700</v>
      </c>
      <c r="G31" s="504">
        <f t="shared" si="1"/>
        <v>28.397565922920894</v>
      </c>
      <c r="H31" s="266" t="e">
        <f>#REF!</f>
        <v>#REF!</v>
      </c>
      <c r="I31" s="266" t="e">
        <f>#REF!</f>
        <v>#REF!</v>
      </c>
      <c r="J31" s="225" t="e">
        <f t="shared" si="2"/>
        <v>#REF!</v>
      </c>
      <c r="K31" s="225" t="e">
        <f t="shared" si="0"/>
        <v>#REF!</v>
      </c>
      <c r="L31" s="752"/>
      <c r="M31" s="752"/>
      <c r="N31" s="224"/>
      <c r="S31" s="223"/>
    </row>
    <row r="32" spans="1:19" ht="17.45" customHeight="1">
      <c r="A32" s="729"/>
      <c r="B32" s="734"/>
      <c r="C32" s="739" t="s">
        <v>1043</v>
      </c>
      <c r="D32" s="267"/>
      <c r="E32" s="495" t="s">
        <v>1124</v>
      </c>
      <c r="F32" s="507">
        <v>350</v>
      </c>
      <c r="G32" s="504">
        <f t="shared" si="1"/>
        <v>14.198782961460447</v>
      </c>
      <c r="H32" s="266">
        <f ca="1">'BI_Creamy Jalapeno(5pc)'!$D$6</f>
        <v>4.9805269494396809</v>
      </c>
      <c r="I32" s="266">
        <f ca="1">'BI_Creamy Jalapeno(5pc)'!$D$7</f>
        <v>5.7890963941476166</v>
      </c>
      <c r="J32" s="225">
        <f t="shared" ca="1" si="2"/>
        <v>0.35077139801053753</v>
      </c>
      <c r="K32" s="225">
        <f t="shared" ca="1" si="0"/>
        <v>0.40771778890211069</v>
      </c>
      <c r="L32" s="752"/>
      <c r="M32" s="752"/>
    </row>
    <row r="33" spans="1:13" ht="15.75">
      <c r="A33" s="729"/>
      <c r="B33" s="734"/>
      <c r="C33" s="740"/>
      <c r="D33" s="267"/>
      <c r="E33" s="495" t="s">
        <v>1126</v>
      </c>
      <c r="F33" s="507">
        <v>700</v>
      </c>
      <c r="G33" s="504">
        <f t="shared" si="1"/>
        <v>28.397565922920894</v>
      </c>
      <c r="H33" s="266" t="e">
        <f>#REF!</f>
        <v>#REF!</v>
      </c>
      <c r="I33" s="266" t="e">
        <f>#REF!</f>
        <v>#REF!</v>
      </c>
      <c r="J33" s="225" t="e">
        <f t="shared" si="2"/>
        <v>#REF!</v>
      </c>
      <c r="K33" s="225" t="e">
        <f t="shared" si="0"/>
        <v>#REF!</v>
      </c>
      <c r="L33" s="752"/>
      <c r="M33" s="752"/>
    </row>
    <row r="34" spans="1:13" ht="17.45" customHeight="1">
      <c r="A34" s="729"/>
      <c r="B34" s="734"/>
      <c r="C34" s="737" t="s">
        <v>792</v>
      </c>
      <c r="D34" s="267"/>
      <c r="E34" s="495" t="s">
        <v>1124</v>
      </c>
      <c r="F34" s="507">
        <v>350</v>
      </c>
      <c r="G34" s="504">
        <f t="shared" si="1"/>
        <v>14.198782961460447</v>
      </c>
      <c r="H34" s="266">
        <f ca="1">'BI_Cheesling(5pc)'!$D$6</f>
        <v>4.6095774080499421</v>
      </c>
      <c r="I34" s="266">
        <f ca="1">'BI_Cheesling(5pc)'!$D$7</f>
        <v>5.4181468527578778</v>
      </c>
      <c r="J34" s="225">
        <f t="shared" ca="1" si="2"/>
        <v>0.32464595173837446</v>
      </c>
      <c r="K34" s="225">
        <f t="shared" ca="1" si="0"/>
        <v>0.38159234262994768</v>
      </c>
      <c r="L34" s="752"/>
      <c r="M34" s="752"/>
    </row>
    <row r="35" spans="1:13" ht="17.45" customHeight="1">
      <c r="A35" s="730"/>
      <c r="B35" s="735"/>
      <c r="C35" s="738"/>
      <c r="D35" s="267"/>
      <c r="E35" s="495" t="s">
        <v>1126</v>
      </c>
      <c r="F35" s="507">
        <v>700</v>
      </c>
      <c r="G35" s="504">
        <f t="shared" si="1"/>
        <v>28.397565922920894</v>
      </c>
      <c r="H35" s="266" t="e">
        <f>#REF!</f>
        <v>#REF!</v>
      </c>
      <c r="I35" s="266" t="e">
        <f>#REF!</f>
        <v>#REF!</v>
      </c>
      <c r="J35" s="225" t="e">
        <f t="shared" si="2"/>
        <v>#REF!</v>
      </c>
      <c r="K35" s="225" t="e">
        <f t="shared" si="0"/>
        <v>#REF!</v>
      </c>
      <c r="L35" s="753"/>
      <c r="M35" s="752"/>
    </row>
    <row r="36" spans="1:13" ht="15.75">
      <c r="A36" s="728" t="s">
        <v>793</v>
      </c>
      <c r="B36" s="736" t="s">
        <v>545</v>
      </c>
      <c r="C36" s="731" t="s">
        <v>779</v>
      </c>
      <c r="D36" s="267"/>
      <c r="E36" s="495" t="s">
        <v>795</v>
      </c>
      <c r="F36" s="507">
        <v>300</v>
      </c>
      <c r="G36" s="504">
        <f t="shared" si="1"/>
        <v>12.170385395537526</v>
      </c>
      <c r="H36" s="266">
        <f ca="1">'BL_Golden Fried(10pc)'!$D$6</f>
        <v>3.7476736843980203</v>
      </c>
      <c r="I36" s="266">
        <f ca="1">'BL_Golden Fried(10pc)'!$D$7</f>
        <v>4.4207184378650384</v>
      </c>
      <c r="J36" s="225">
        <f t="shared" ca="1" si="2"/>
        <v>0.30793385440137067</v>
      </c>
      <c r="K36" s="225">
        <f t="shared" ca="1" si="0"/>
        <v>0.36323569831124397</v>
      </c>
      <c r="L36" s="751">
        <f ca="1">AVERAGE(J36:K67)</f>
        <v>0.31108142085974366</v>
      </c>
      <c r="M36" s="752"/>
    </row>
    <row r="37" spans="1:13" ht="17.45" customHeight="1">
      <c r="A37" s="729"/>
      <c r="B37" s="734"/>
      <c r="C37" s="733"/>
      <c r="D37" s="267"/>
      <c r="E37" s="495" t="s">
        <v>796</v>
      </c>
      <c r="F37" s="507">
        <v>600</v>
      </c>
      <c r="G37" s="504">
        <f t="shared" si="1"/>
        <v>24.340770791075052</v>
      </c>
      <c r="H37" s="266">
        <f ca="1">'BL_Golden Fried(20pc)'!$D$6</f>
        <v>7.4953473687960406</v>
      </c>
      <c r="I37" s="266">
        <f ca="1">'BL_Golden Fried(20pc)'!$D$7</f>
        <v>8.3169654750736672</v>
      </c>
      <c r="J37" s="225">
        <f t="shared" ca="1" si="2"/>
        <v>0.30793385440137067</v>
      </c>
      <c r="K37" s="225">
        <f t="shared" ca="1" si="0"/>
        <v>0.34168866493427646</v>
      </c>
      <c r="L37" s="752"/>
      <c r="M37" s="752"/>
    </row>
    <row r="38" spans="1:13" ht="17.45" customHeight="1">
      <c r="A38" s="729"/>
      <c r="B38" s="734"/>
      <c r="C38" s="731" t="s">
        <v>778</v>
      </c>
      <c r="D38" s="267"/>
      <c r="E38" s="495" t="s">
        <v>795</v>
      </c>
      <c r="F38" s="507">
        <v>300</v>
      </c>
      <c r="G38" s="504">
        <f t="shared" si="1"/>
        <v>12.170385395537526</v>
      </c>
      <c r="H38" s="266">
        <f ca="1">'BL_Classic(10pc)'!$D$6</f>
        <v>3.4084434010228843</v>
      </c>
      <c r="I38" s="266">
        <f ca="1">'BL_Classic(10pc)'!$D$7</f>
        <v>4.0814881544899029</v>
      </c>
      <c r="J38" s="225">
        <f t="shared" ref="J38:J69" ca="1" si="3">H38/G38</f>
        <v>0.28006043278404696</v>
      </c>
      <c r="K38" s="225">
        <f t="shared" ref="K38:K69" ca="1" si="4">I38/G38</f>
        <v>0.33536227669392032</v>
      </c>
      <c r="L38" s="752"/>
      <c r="M38" s="752"/>
    </row>
    <row r="39" spans="1:13" ht="15.75">
      <c r="A39" s="729"/>
      <c r="B39" s="734"/>
      <c r="C39" s="733"/>
      <c r="D39" s="267"/>
      <c r="E39" s="495" t="s">
        <v>796</v>
      </c>
      <c r="F39" s="507">
        <v>600</v>
      </c>
      <c r="G39" s="504">
        <f t="shared" si="1"/>
        <v>24.340770791075052</v>
      </c>
      <c r="H39" s="266">
        <f ca="1">'BL_Classic(20pc)'!$D$6</f>
        <v>6.8168868020457687</v>
      </c>
      <c r="I39" s="266">
        <f ca="1">'BL_Classic(20pc)'!$D$7</f>
        <v>7.6385049083233962</v>
      </c>
      <c r="J39" s="225">
        <f t="shared" ca="1" si="3"/>
        <v>0.28006043278404696</v>
      </c>
      <c r="K39" s="225">
        <f t="shared" ca="1" si="4"/>
        <v>0.31381524331695287</v>
      </c>
      <c r="L39" s="752"/>
      <c r="M39" s="752"/>
    </row>
    <row r="40" spans="1:13" ht="15.75">
      <c r="A40" s="729"/>
      <c r="B40" s="734"/>
      <c r="C40" s="731" t="s">
        <v>794</v>
      </c>
      <c r="D40" s="267"/>
      <c r="E40" s="495" t="s">
        <v>795</v>
      </c>
      <c r="F40" s="507">
        <v>300</v>
      </c>
      <c r="G40" s="504">
        <f t="shared" si="1"/>
        <v>12.170385395537526</v>
      </c>
      <c r="H40" s="266">
        <f ca="1">'Golden Fried Tender(10pc)'!$D$6</f>
        <v>4.5004577332682754</v>
      </c>
      <c r="I40" s="266">
        <f ca="1">'Golden Fried Tender(10pc)'!$D$7</f>
        <v>5.1735024867352939</v>
      </c>
      <c r="J40" s="225">
        <f t="shared" ca="1" si="3"/>
        <v>0.36978761041687663</v>
      </c>
      <c r="K40" s="225">
        <f t="shared" ca="1" si="4"/>
        <v>0.42508945432674994</v>
      </c>
      <c r="L40" s="752"/>
      <c r="M40" s="752"/>
    </row>
    <row r="41" spans="1:13" ht="15.75">
      <c r="A41" s="729"/>
      <c r="B41" s="735"/>
      <c r="C41" s="733"/>
      <c r="D41" s="267"/>
      <c r="E41" s="495" t="s">
        <v>796</v>
      </c>
      <c r="F41" s="507">
        <v>600</v>
      </c>
      <c r="G41" s="504">
        <f t="shared" si="1"/>
        <v>24.340770791075052</v>
      </c>
      <c r="H41" s="266">
        <f ca="1">'Golden Fried Tender(20pc)'!$D$6</f>
        <v>9.0009154665365507</v>
      </c>
      <c r="I41" s="266">
        <f ca="1">'Golden Fried Tender(20pc)'!$D$7</f>
        <v>9.8371755261066589</v>
      </c>
      <c r="J41" s="225">
        <f t="shared" ca="1" si="3"/>
        <v>0.36978761041687663</v>
      </c>
      <c r="K41" s="225">
        <f t="shared" ca="1" si="4"/>
        <v>0.40414396119754853</v>
      </c>
      <c r="L41" s="752"/>
      <c r="M41" s="752"/>
    </row>
    <row r="42" spans="1:13" ht="17.45" customHeight="1">
      <c r="A42" s="729"/>
      <c r="B42" s="736" t="s">
        <v>546</v>
      </c>
      <c r="C42" s="737" t="s">
        <v>780</v>
      </c>
      <c r="D42" s="267"/>
      <c r="E42" s="495" t="s">
        <v>795</v>
      </c>
      <c r="F42" s="507">
        <v>350</v>
      </c>
      <c r="G42" s="504">
        <f t="shared" si="1"/>
        <v>14.198782961460447</v>
      </c>
      <c r="H42" s="266">
        <f ca="1">'BL_Secret (10pc)'!$D$6</f>
        <v>4.3986048993116658</v>
      </c>
      <c r="I42" s="266">
        <f ca="1">'BL_Secret (10pc)'!$D$7</f>
        <v>5.0862916060711658</v>
      </c>
      <c r="J42" s="225">
        <f t="shared" ca="1" si="3"/>
        <v>0.30978745933723589</v>
      </c>
      <c r="K42" s="225">
        <f t="shared" ca="1" si="4"/>
        <v>0.35822025168472638</v>
      </c>
      <c r="L42" s="752"/>
      <c r="M42" s="752"/>
    </row>
    <row r="43" spans="1:13" ht="17.45" customHeight="1">
      <c r="A43" s="729"/>
      <c r="B43" s="734"/>
      <c r="C43" s="738"/>
      <c r="D43" s="267"/>
      <c r="E43" s="495" t="s">
        <v>796</v>
      </c>
      <c r="F43" s="507">
        <v>700</v>
      </c>
      <c r="G43" s="504">
        <f t="shared" si="1"/>
        <v>28.397565922920894</v>
      </c>
      <c r="H43" s="266">
        <f ca="1">'BL_Secret (20pc)'!$D$6</f>
        <v>8.7972097986233315</v>
      </c>
      <c r="I43" s="266">
        <f ca="1">'BL_Secret (20pc)'!$D$7</f>
        <v>9.6334698581934397</v>
      </c>
      <c r="J43" s="225">
        <f t="shared" ca="1" si="3"/>
        <v>0.30978745933723589</v>
      </c>
      <c r="K43" s="225">
        <f t="shared" ca="1" si="4"/>
        <v>0.33923576000638328</v>
      </c>
      <c r="L43" s="752"/>
      <c r="M43" s="752"/>
    </row>
    <row r="44" spans="1:13" ht="15.75">
      <c r="A44" s="729"/>
      <c r="B44" s="734"/>
      <c r="C44" s="737" t="s">
        <v>781</v>
      </c>
      <c r="D44" s="267"/>
      <c r="E44" s="495" t="s">
        <v>795</v>
      </c>
      <c r="F44" s="507">
        <v>350</v>
      </c>
      <c r="G44" s="504">
        <f t="shared" si="1"/>
        <v>14.198782961460447</v>
      </c>
      <c r="H44" s="266">
        <f ca="1">'BL_Hot Spicy(10pc)'!$D$6</f>
        <v>4.2125892934106872</v>
      </c>
      <c r="I44" s="266">
        <f ca="1">'BL_Hot Spicy(10pc)'!$D$7</f>
        <v>4.9002760001701873</v>
      </c>
      <c r="J44" s="225">
        <f t="shared" ca="1" si="3"/>
        <v>0.29668664595020983</v>
      </c>
      <c r="K44" s="225">
        <f t="shared" ca="1" si="4"/>
        <v>0.34511943829770031</v>
      </c>
      <c r="L44" s="752"/>
      <c r="M44" s="752"/>
    </row>
    <row r="45" spans="1:13" ht="17.45" customHeight="1">
      <c r="A45" s="729"/>
      <c r="B45" s="734"/>
      <c r="C45" s="738"/>
      <c r="D45" s="267"/>
      <c r="E45" s="495" t="s">
        <v>796</v>
      </c>
      <c r="F45" s="507">
        <v>700</v>
      </c>
      <c r="G45" s="504">
        <f t="shared" si="1"/>
        <v>28.397565922920894</v>
      </c>
      <c r="H45" s="266">
        <f ca="1">'BL_Hot Spicy (20pc)'!$D$6</f>
        <v>8.4251785868213744</v>
      </c>
      <c r="I45" s="266">
        <f ca="1">'BL_Hot Spicy (20pc)'!$D$7</f>
        <v>9.2614386463914826</v>
      </c>
      <c r="J45" s="225">
        <f t="shared" ca="1" si="3"/>
        <v>0.29668664595020983</v>
      </c>
      <c r="K45" s="225">
        <f t="shared" ca="1" si="4"/>
        <v>0.32613494661935721</v>
      </c>
      <c r="L45" s="752"/>
      <c r="M45" s="752"/>
    </row>
    <row r="46" spans="1:13" ht="17.45" customHeight="1">
      <c r="A46" s="729"/>
      <c r="B46" s="734"/>
      <c r="C46" s="737" t="s">
        <v>787</v>
      </c>
      <c r="D46" s="267"/>
      <c r="E46" s="495" t="s">
        <v>795</v>
      </c>
      <c r="F46" s="507">
        <v>350</v>
      </c>
      <c r="G46" s="504">
        <f t="shared" si="1"/>
        <v>14.198782961460447</v>
      </c>
      <c r="H46" s="266">
        <f ca="1">'BL_Honey Garlic(10pc)'!$D$6</f>
        <v>3.736570959588851</v>
      </c>
      <c r="I46" s="266">
        <f ca="1">'BL_Honey Garlic(10pc)'!$D$7</f>
        <v>4.4242576663483506</v>
      </c>
      <c r="J46" s="225">
        <f t="shared" ca="1" si="3"/>
        <v>0.26316135472532909</v>
      </c>
      <c r="K46" s="225">
        <f t="shared" ca="1" si="4"/>
        <v>0.31159414707281952</v>
      </c>
      <c r="L46" s="752"/>
      <c r="M46" s="752"/>
    </row>
    <row r="47" spans="1:13" ht="15.75">
      <c r="A47" s="729"/>
      <c r="B47" s="734"/>
      <c r="C47" s="738"/>
      <c r="D47" s="267"/>
      <c r="E47" s="495" t="s">
        <v>796</v>
      </c>
      <c r="F47" s="507">
        <v>700</v>
      </c>
      <c r="G47" s="504">
        <f t="shared" si="1"/>
        <v>28.397565922920894</v>
      </c>
      <c r="H47" s="266">
        <f ca="1">'BL_Honey Garlic(20pc)'!$D$6</f>
        <v>7.473141919177702</v>
      </c>
      <c r="I47" s="266">
        <f ca="1">'BL_Honey Garlic(20pc)'!$D$7</f>
        <v>8.3094019787478111</v>
      </c>
      <c r="J47" s="225">
        <f t="shared" ca="1" si="3"/>
        <v>0.26316135472532909</v>
      </c>
      <c r="K47" s="225">
        <f t="shared" ca="1" si="4"/>
        <v>0.29260965539447648</v>
      </c>
      <c r="L47" s="752"/>
      <c r="M47" s="752"/>
    </row>
    <row r="48" spans="1:13" ht="17.45" customHeight="1">
      <c r="A48" s="729"/>
      <c r="B48" s="734"/>
      <c r="C48" s="731" t="s">
        <v>786</v>
      </c>
      <c r="D48" s="267"/>
      <c r="E48" s="495" t="s">
        <v>795</v>
      </c>
      <c r="F48" s="507">
        <v>350</v>
      </c>
      <c r="G48" s="504">
        <f t="shared" si="1"/>
        <v>14.198782961460447</v>
      </c>
      <c r="H48" s="266">
        <f ca="1">'BL_Soy Garlic(10pc)'!$D$6</f>
        <v>3.6116799171200937</v>
      </c>
      <c r="I48" s="266">
        <f ca="1">'BL_Soy Garlic(10pc)'!$D$7</f>
        <v>4.2993666238795933</v>
      </c>
      <c r="J48" s="225">
        <f t="shared" ca="1" si="3"/>
        <v>0.25436545702002944</v>
      </c>
      <c r="K48" s="225">
        <f t="shared" ca="1" si="4"/>
        <v>0.30279824936751992</v>
      </c>
      <c r="L48" s="752"/>
      <c r="M48" s="752"/>
    </row>
    <row r="49" spans="1:13" ht="17.45" customHeight="1">
      <c r="A49" s="729"/>
      <c r="B49" s="734"/>
      <c r="C49" s="733"/>
      <c r="D49" s="267"/>
      <c r="E49" s="495" t="s">
        <v>796</v>
      </c>
      <c r="F49" s="507">
        <v>700</v>
      </c>
      <c r="G49" s="504">
        <f t="shared" si="1"/>
        <v>28.397565922920894</v>
      </c>
      <c r="H49" s="266">
        <f ca="1">'BL_Soy Garlic(20pc)'!$D$6</f>
        <v>7.2233598342401875</v>
      </c>
      <c r="I49" s="266">
        <f ca="1">'BL_Soy Garlic(20pc)'!$D$7</f>
        <v>7.9117055002302088</v>
      </c>
      <c r="J49" s="225">
        <f t="shared" ca="1" si="3"/>
        <v>0.25436545702002944</v>
      </c>
      <c r="K49" s="225">
        <f t="shared" ca="1" si="4"/>
        <v>0.27860505797239232</v>
      </c>
      <c r="L49" s="752"/>
      <c r="M49" s="752"/>
    </row>
    <row r="50" spans="1:13" ht="15.75">
      <c r="A50" s="729"/>
      <c r="B50" s="734"/>
      <c r="C50" s="731" t="s">
        <v>785</v>
      </c>
      <c r="D50" s="267"/>
      <c r="E50" s="495" t="s">
        <v>795</v>
      </c>
      <c r="F50" s="507">
        <v>350</v>
      </c>
      <c r="G50" s="504">
        <f t="shared" si="1"/>
        <v>14.198782961460447</v>
      </c>
      <c r="H50" s="266">
        <f ca="1">'BL_Galbi(10pc)'!$D$6</f>
        <v>3.9941275316388265</v>
      </c>
      <c r="I50" s="266">
        <f ca="1">'BL_Galbi(10pc)'!$D$7</f>
        <v>4.6818142383983261</v>
      </c>
      <c r="J50" s="225">
        <f t="shared" ca="1" si="3"/>
        <v>0.28130069615684877</v>
      </c>
      <c r="K50" s="225">
        <f t="shared" ca="1" si="4"/>
        <v>0.32973348850433926</v>
      </c>
      <c r="L50" s="752"/>
      <c r="M50" s="752"/>
    </row>
    <row r="51" spans="1:13" ht="17.45" customHeight="1">
      <c r="A51" s="729"/>
      <c r="B51" s="734"/>
      <c r="C51" s="733"/>
      <c r="D51" s="267"/>
      <c r="E51" s="495" t="s">
        <v>796</v>
      </c>
      <c r="F51" s="507">
        <v>700</v>
      </c>
      <c r="G51" s="504">
        <f t="shared" si="1"/>
        <v>28.397565922920894</v>
      </c>
      <c r="H51" s="266">
        <f ca="1">'BL_Galbi (20pc)'!$D$6</f>
        <v>7.9773806281645303</v>
      </c>
      <c r="I51" s="266">
        <f ca="1">'BL_Galbi (20pc)'!$D$7</f>
        <v>8.8136406877346385</v>
      </c>
      <c r="J51" s="225">
        <f t="shared" ca="1" si="3"/>
        <v>0.28091776069179381</v>
      </c>
      <c r="K51" s="225">
        <f t="shared" ca="1" si="4"/>
        <v>0.31036606136094119</v>
      </c>
      <c r="L51" s="752"/>
      <c r="M51" s="752"/>
    </row>
    <row r="52" spans="1:13" ht="17.45" customHeight="1">
      <c r="A52" s="729"/>
      <c r="B52" s="734"/>
      <c r="C52" s="731" t="s">
        <v>784</v>
      </c>
      <c r="D52" s="267"/>
      <c r="E52" s="495" t="s">
        <v>795</v>
      </c>
      <c r="F52" s="507">
        <v>350</v>
      </c>
      <c r="G52" s="504">
        <f t="shared" si="1"/>
        <v>14.198782961460447</v>
      </c>
      <c r="H52" s="266">
        <f ca="1">'BL_Hot Galbi (10pc)'!$D$6</f>
        <v>3.9941275316388265</v>
      </c>
      <c r="I52" s="266">
        <f ca="1">'BL_Hot Galbi (10pc)'!$D$7</f>
        <v>4.6818142383983261</v>
      </c>
      <c r="J52" s="225">
        <f t="shared" ca="1" si="3"/>
        <v>0.28130069615684877</v>
      </c>
      <c r="K52" s="225">
        <f t="shared" ca="1" si="4"/>
        <v>0.32973348850433926</v>
      </c>
      <c r="L52" s="752"/>
      <c r="M52" s="752"/>
    </row>
    <row r="53" spans="1:13" ht="15.75">
      <c r="A53" s="729"/>
      <c r="B53" s="734"/>
      <c r="C53" s="733"/>
      <c r="D53" s="267"/>
      <c r="E53" s="495" t="s">
        <v>796</v>
      </c>
      <c r="F53" s="507">
        <v>700</v>
      </c>
      <c r="G53" s="504">
        <f t="shared" si="1"/>
        <v>28.397565922920894</v>
      </c>
      <c r="H53" s="266">
        <f ca="1">'BL_Hot Galbi (20pc)'!$D$6</f>
        <v>7.9773806281645303</v>
      </c>
      <c r="I53" s="266">
        <f ca="1">'BL_Hot Galbi (20pc)'!$D$7</f>
        <v>8.8136406877346385</v>
      </c>
      <c r="J53" s="225">
        <f t="shared" ca="1" si="3"/>
        <v>0.28091776069179381</v>
      </c>
      <c r="K53" s="225">
        <f t="shared" ca="1" si="4"/>
        <v>0.31036606136094119</v>
      </c>
      <c r="L53" s="752"/>
      <c r="M53" s="752"/>
    </row>
    <row r="54" spans="1:13" ht="15.75">
      <c r="A54" s="729"/>
      <c r="B54" s="734"/>
      <c r="C54" s="731" t="s">
        <v>783</v>
      </c>
      <c r="D54" s="267"/>
      <c r="E54" s="495" t="s">
        <v>795</v>
      </c>
      <c r="F54" s="507">
        <v>350</v>
      </c>
      <c r="G54" s="504">
        <f t="shared" si="1"/>
        <v>14.198782961460447</v>
      </c>
      <c r="H54" s="266">
        <f ca="1">'BL_Gangjeong (10pc)'!$D$6</f>
        <v>4.0140961976164284</v>
      </c>
      <c r="I54" s="266">
        <f ca="1">'BL_Gangjeong (10pc)'!$D$7</f>
        <v>4.7017829043759285</v>
      </c>
      <c r="J54" s="225">
        <f t="shared" ca="1" si="3"/>
        <v>0.28270706077498559</v>
      </c>
      <c r="K54" s="225">
        <f t="shared" ca="1" si="4"/>
        <v>0.33113985312247607</v>
      </c>
      <c r="L54" s="752"/>
      <c r="M54" s="752"/>
    </row>
    <row r="55" spans="1:13" ht="15.75">
      <c r="A55" s="729"/>
      <c r="B55" s="734"/>
      <c r="C55" s="733"/>
      <c r="D55" s="267"/>
      <c r="E55" s="495" t="s">
        <v>796</v>
      </c>
      <c r="F55" s="507">
        <v>700</v>
      </c>
      <c r="G55" s="504">
        <f t="shared" si="1"/>
        <v>28.397565922920894</v>
      </c>
      <c r="H55" s="266">
        <f ca="1">'BL_Gangjeong (20pc)'!$D$6</f>
        <v>8.0281923952328569</v>
      </c>
      <c r="I55" s="266">
        <f ca="1">'BL_Gangjeong (20pc)'!$D$7</f>
        <v>8.7165380612228773</v>
      </c>
      <c r="J55" s="225">
        <f t="shared" ca="1" si="3"/>
        <v>0.28270706077498559</v>
      </c>
      <c r="K55" s="225">
        <f t="shared" ca="1" si="4"/>
        <v>0.30694666172734847</v>
      </c>
      <c r="L55" s="752"/>
      <c r="M55" s="752"/>
    </row>
    <row r="56" spans="1:13" ht="15.75">
      <c r="A56" s="729"/>
      <c r="B56" s="734"/>
      <c r="C56" s="737" t="s">
        <v>782</v>
      </c>
      <c r="D56" s="267"/>
      <c r="E56" s="495" t="s">
        <v>795</v>
      </c>
      <c r="F56" s="507">
        <v>350</v>
      </c>
      <c r="G56" s="504">
        <f t="shared" si="1"/>
        <v>14.198782961460447</v>
      </c>
      <c r="H56" s="266">
        <f ca="1">'BL_Gangnam Style (10pc)'!$D$6</f>
        <v>3.8132755846105866</v>
      </c>
      <c r="I56" s="266">
        <f ca="1">'BL_Gangnam Style (10pc)'!$D$7</f>
        <v>4.5009622913700866</v>
      </c>
      <c r="J56" s="225">
        <f t="shared" ca="1" si="3"/>
        <v>0.26856355188757414</v>
      </c>
      <c r="K56" s="225">
        <f t="shared" ca="1" si="4"/>
        <v>0.31699634423506468</v>
      </c>
      <c r="L56" s="752"/>
      <c r="M56" s="752"/>
    </row>
    <row r="57" spans="1:13" ht="15.75">
      <c r="A57" s="729"/>
      <c r="B57" s="734"/>
      <c r="C57" s="738"/>
      <c r="D57" s="267"/>
      <c r="E57" s="495" t="s">
        <v>796</v>
      </c>
      <c r="F57" s="507">
        <v>700</v>
      </c>
      <c r="G57" s="504">
        <f t="shared" si="1"/>
        <v>28.397565922920894</v>
      </c>
      <c r="H57" s="266">
        <f ca="1">'BL_Gangnam Style(20pc)'!$D$6</f>
        <v>7.6265511692211732</v>
      </c>
      <c r="I57" s="266">
        <f ca="1">'BL_Gangnam Style(20pc)'!$D$7</f>
        <v>8.4628112287912813</v>
      </c>
      <c r="J57" s="225">
        <f t="shared" ca="1" si="3"/>
        <v>0.26856355188757414</v>
      </c>
      <c r="K57" s="225">
        <f t="shared" ca="1" si="4"/>
        <v>0.29801185255672152</v>
      </c>
      <c r="L57" s="752"/>
      <c r="M57" s="752"/>
    </row>
    <row r="58" spans="1:13" ht="15.75">
      <c r="A58" s="729"/>
      <c r="B58" s="734"/>
      <c r="C58" s="739" t="s">
        <v>1040</v>
      </c>
      <c r="D58" s="267"/>
      <c r="E58" s="495" t="s">
        <v>795</v>
      </c>
      <c r="F58" s="507">
        <v>350</v>
      </c>
      <c r="G58" s="504">
        <f t="shared" si="1"/>
        <v>14.198782961460447</v>
      </c>
      <c r="H58" s="266">
        <f ca="1">'BL_Caribbean (10pc)'!$D$6</f>
        <v>3.9866275877517774</v>
      </c>
      <c r="I58" s="266">
        <f ca="1">'BL_Caribbean (10pc)'!$D$7</f>
        <v>4.6743142945112774</v>
      </c>
      <c r="J58" s="225">
        <f t="shared" ca="1" si="3"/>
        <v>0.28077248582308945</v>
      </c>
      <c r="K58" s="225">
        <f t="shared" ca="1" si="4"/>
        <v>0.32920527817057993</v>
      </c>
      <c r="L58" s="752"/>
      <c r="M58" s="752"/>
    </row>
    <row r="59" spans="1:13" ht="15.75">
      <c r="A59" s="729"/>
      <c r="B59" s="734"/>
      <c r="C59" s="740"/>
      <c r="D59" s="267"/>
      <c r="E59" s="495" t="s">
        <v>796</v>
      </c>
      <c r="F59" s="507">
        <v>700</v>
      </c>
      <c r="G59" s="504">
        <f t="shared" si="1"/>
        <v>28.397565922920894</v>
      </c>
      <c r="H59" s="266">
        <f ca="1">'BL_Caribbean(20pc)'!$D$6</f>
        <v>7.9732551755035548</v>
      </c>
      <c r="I59" s="266">
        <f ca="1">'BL_Caribbean(20pc)'!$D$7</f>
        <v>8.809515235073663</v>
      </c>
      <c r="J59" s="225">
        <f t="shared" ca="1" si="3"/>
        <v>0.28077248582308945</v>
      </c>
      <c r="K59" s="225">
        <f t="shared" ca="1" si="4"/>
        <v>0.31022078649223683</v>
      </c>
      <c r="L59" s="752"/>
      <c r="M59" s="752"/>
    </row>
    <row r="60" spans="1:13" ht="15.75">
      <c r="A60" s="729"/>
      <c r="B60" s="734"/>
      <c r="C60" s="739" t="s">
        <v>1041</v>
      </c>
      <c r="D60" s="267"/>
      <c r="E60" s="495" t="s">
        <v>795</v>
      </c>
      <c r="F60" s="507">
        <v>350</v>
      </c>
      <c r="G60" s="504">
        <f t="shared" si="1"/>
        <v>14.198782961460447</v>
      </c>
      <c r="H60" s="266">
        <f ca="1">'BL_Mala Hot(10pc)'!$D$6</f>
        <v>4.4011795121339956</v>
      </c>
      <c r="I60" s="266">
        <f ca="1">'BL_Mala Hot(10pc)'!$D$7</f>
        <v>5.0888662188934957</v>
      </c>
      <c r="J60" s="225">
        <f t="shared" ca="1" si="3"/>
        <v>0.30996878564029423</v>
      </c>
      <c r="K60" s="225">
        <f t="shared" ca="1" si="4"/>
        <v>0.35840157798778477</v>
      </c>
      <c r="L60" s="752"/>
      <c r="M60" s="752"/>
    </row>
    <row r="61" spans="1:13" ht="15.75">
      <c r="A61" s="729"/>
      <c r="B61" s="735"/>
      <c r="C61" s="740"/>
      <c r="D61" s="267"/>
      <c r="E61" s="495" t="s">
        <v>796</v>
      </c>
      <c r="F61" s="507">
        <v>700</v>
      </c>
      <c r="G61" s="504">
        <f t="shared" si="1"/>
        <v>28.397565922920894</v>
      </c>
      <c r="H61" s="266">
        <f ca="1">'BL_Mala Hot(20pc)'!$D$6</f>
        <v>8.8023590242679912</v>
      </c>
      <c r="I61" s="266">
        <f ca="1">'BL_Mala Hot(20pc)'!$D$7</f>
        <v>9.6386190838380994</v>
      </c>
      <c r="J61" s="225">
        <f t="shared" ca="1" si="3"/>
        <v>0.30996878564029423</v>
      </c>
      <c r="K61" s="225">
        <f t="shared" ca="1" si="4"/>
        <v>0.33941708630944162</v>
      </c>
      <c r="L61" s="752"/>
      <c r="M61" s="752"/>
    </row>
    <row r="62" spans="1:13" ht="17.45" customHeight="1">
      <c r="A62" s="729"/>
      <c r="B62" s="734" t="s">
        <v>548</v>
      </c>
      <c r="C62" s="739" t="s">
        <v>1042</v>
      </c>
      <c r="D62" s="267"/>
      <c r="E62" s="495" t="s">
        <v>795</v>
      </c>
      <c r="F62" s="507">
        <v>350</v>
      </c>
      <c r="G62" s="504">
        <f t="shared" si="1"/>
        <v>14.198782961460447</v>
      </c>
      <c r="H62" s="266">
        <f ca="1">'BL_Creamy Onion (10pc)'!$D$6</f>
        <v>4.5097526482919106</v>
      </c>
      <c r="I62" s="266">
        <f ca="1">'BL_Creamy Onion (10pc)'!$D$7</f>
        <v>5.1974393550514106</v>
      </c>
      <c r="J62" s="225">
        <f t="shared" ca="1" si="3"/>
        <v>0.31761543651541596</v>
      </c>
      <c r="K62" s="225">
        <f t="shared" ca="1" si="4"/>
        <v>0.3660482288629065</v>
      </c>
      <c r="L62" s="752"/>
      <c r="M62" s="752"/>
    </row>
    <row r="63" spans="1:13" ht="17.45" customHeight="1">
      <c r="A63" s="729"/>
      <c r="B63" s="734"/>
      <c r="C63" s="740"/>
      <c r="D63" s="267"/>
      <c r="E63" s="495" t="s">
        <v>796</v>
      </c>
      <c r="F63" s="507">
        <v>700</v>
      </c>
      <c r="G63" s="504">
        <f t="shared" si="1"/>
        <v>28.397565922920894</v>
      </c>
      <c r="H63" s="266">
        <f ca="1">'BL_Creamy Onion (20pc)'!$D$6</f>
        <v>9.0195052965838212</v>
      </c>
      <c r="I63" s="266">
        <f ca="1">'BL_Creamy Onion (20pc)'!$D$7</f>
        <v>9.8557653561539293</v>
      </c>
      <c r="J63" s="225">
        <f t="shared" ca="1" si="3"/>
        <v>0.31761543651541596</v>
      </c>
      <c r="K63" s="225">
        <f t="shared" ca="1" si="4"/>
        <v>0.34706373718456335</v>
      </c>
      <c r="L63" s="752"/>
      <c r="M63" s="752"/>
    </row>
    <row r="64" spans="1:13" ht="17.45" customHeight="1">
      <c r="A64" s="729"/>
      <c r="B64" s="734"/>
      <c r="C64" s="739" t="s">
        <v>1043</v>
      </c>
      <c r="D64" s="267"/>
      <c r="E64" s="495" t="s">
        <v>795</v>
      </c>
      <c r="F64" s="507">
        <v>350</v>
      </c>
      <c r="G64" s="504">
        <f t="shared" si="1"/>
        <v>14.198782961460447</v>
      </c>
      <c r="H64" s="266">
        <f ca="1">'BL_Creamy Jalapeno (10pc)'!$D$6</f>
        <v>4.1306920874288213</v>
      </c>
      <c r="I64" s="266">
        <f ca="1">'BL_Creamy Jalapeno (10pc)'!$D$7</f>
        <v>4.8183787941883214</v>
      </c>
      <c r="J64" s="225">
        <f t="shared" ca="1" si="3"/>
        <v>0.29091874272891555</v>
      </c>
      <c r="K64" s="225">
        <f t="shared" ca="1" si="4"/>
        <v>0.33935153507640603</v>
      </c>
      <c r="L64" s="752"/>
      <c r="M64" s="752"/>
    </row>
    <row r="65" spans="1:13" ht="17.45" customHeight="1">
      <c r="A65" s="729"/>
      <c r="B65" s="734"/>
      <c r="C65" s="740"/>
      <c r="D65" s="267"/>
      <c r="E65" s="495" t="s">
        <v>796</v>
      </c>
      <c r="F65" s="507">
        <v>700</v>
      </c>
      <c r="G65" s="504">
        <f t="shared" si="1"/>
        <v>28.397565922920894</v>
      </c>
      <c r="H65" s="266">
        <f ca="1">'BL_Creamy Jalapeno(20pc)'!$D$6</f>
        <v>8.2613841748576426</v>
      </c>
      <c r="I65" s="266">
        <f ca="1">'BL_Creamy Jalapeno(20pc)'!$D$7</f>
        <v>9.0976442344277508</v>
      </c>
      <c r="J65" s="225">
        <f t="shared" ca="1" si="3"/>
        <v>0.29091874272891555</v>
      </c>
      <c r="K65" s="225">
        <f t="shared" ca="1" si="4"/>
        <v>0.32036704339806293</v>
      </c>
      <c r="L65" s="752"/>
      <c r="M65" s="752"/>
    </row>
    <row r="66" spans="1:13" ht="17.45" customHeight="1">
      <c r="A66" s="729"/>
      <c r="B66" s="734"/>
      <c r="C66" s="737" t="s">
        <v>792</v>
      </c>
      <c r="D66" s="267"/>
      <c r="E66" s="495" t="s">
        <v>795</v>
      </c>
      <c r="F66" s="507">
        <v>350</v>
      </c>
      <c r="G66" s="504">
        <f t="shared" si="1"/>
        <v>14.198782961460447</v>
      </c>
      <c r="H66" s="266">
        <f ca="1">'BL_Cheesling(10pc)'!$D$6</f>
        <v>3.7669842676170986</v>
      </c>
      <c r="I66" s="266">
        <f ca="1">'BL_Cheesling(10pc)'!$D$7</f>
        <v>4.4546709743765982</v>
      </c>
      <c r="J66" s="225">
        <f t="shared" ca="1" si="3"/>
        <v>0.26530332056217565</v>
      </c>
      <c r="K66" s="225">
        <f t="shared" ca="1" si="4"/>
        <v>0.31373611290966613</v>
      </c>
      <c r="L66" s="752"/>
      <c r="M66" s="752"/>
    </row>
    <row r="67" spans="1:13" ht="17.45" customHeight="1">
      <c r="A67" s="730"/>
      <c r="B67" s="735"/>
      <c r="C67" s="738"/>
      <c r="D67" s="267"/>
      <c r="E67" s="495" t="s">
        <v>796</v>
      </c>
      <c r="F67" s="507">
        <v>700</v>
      </c>
      <c r="G67" s="504">
        <f t="shared" si="1"/>
        <v>28.397565922920894</v>
      </c>
      <c r="H67" s="266">
        <f ca="1">'BL_Cheesling(20pc)'!$D$6</f>
        <v>7.5339685352341972</v>
      </c>
      <c r="I67" s="266">
        <f ca="1">'BL_Cheesling(20pc)'!$D$7</f>
        <v>8.3702285948043063</v>
      </c>
      <c r="J67" s="225">
        <f t="shared" ca="1" si="3"/>
        <v>0.26530332056217565</v>
      </c>
      <c r="K67" s="225">
        <f t="shared" ca="1" si="4"/>
        <v>0.29475162123132304</v>
      </c>
      <c r="L67" s="753"/>
      <c r="M67" s="752"/>
    </row>
    <row r="68" spans="1:13" ht="17.45" customHeight="1">
      <c r="A68" s="728" t="s">
        <v>797</v>
      </c>
      <c r="B68" s="736" t="s">
        <v>545</v>
      </c>
      <c r="C68" s="731" t="s">
        <v>779</v>
      </c>
      <c r="D68" s="267"/>
      <c r="E68" s="495" t="s">
        <v>795</v>
      </c>
      <c r="F68" s="507">
        <v>300</v>
      </c>
      <c r="G68" s="504">
        <f t="shared" si="1"/>
        <v>12.170385395537526</v>
      </c>
      <c r="H68" s="266">
        <f ca="1">'Wing_Golden Fried(10pc)'!$D$6</f>
        <v>3.2787510196960001</v>
      </c>
      <c r="I68" s="266">
        <f ca="1">'Wing_Golden Fried(10pc)'!$D$7</f>
        <v>4.0726785111114543</v>
      </c>
      <c r="J68" s="225">
        <f t="shared" ca="1" si="3"/>
        <v>0.26940404211835467</v>
      </c>
      <c r="K68" s="225">
        <f t="shared" ca="1" si="4"/>
        <v>0.33463841766299113</v>
      </c>
      <c r="L68" s="796">
        <f ca="1">AVERAGE(J68:K97)</f>
        <v>0.27791005688601678</v>
      </c>
      <c r="M68" s="752"/>
    </row>
    <row r="69" spans="1:13" ht="17.45" customHeight="1">
      <c r="A69" s="729"/>
      <c r="B69" s="734"/>
      <c r="C69" s="733"/>
      <c r="D69" s="267"/>
      <c r="E69" s="495" t="s">
        <v>796</v>
      </c>
      <c r="F69" s="507">
        <v>600</v>
      </c>
      <c r="G69" s="504">
        <f t="shared" si="1"/>
        <v>24.340770791075052</v>
      </c>
      <c r="H69" s="266">
        <f ca="1">'Wing_Golden Fried(20pc)'!$D$6</f>
        <v>6.5575020393920003</v>
      </c>
      <c r="I69" s="266">
        <f ca="1">'Wing_Golden Fried(20pc)'!$D$7</f>
        <v>7.4404881080810155</v>
      </c>
      <c r="J69" s="225">
        <f t="shared" ca="1" si="3"/>
        <v>0.26940404211835467</v>
      </c>
      <c r="K69" s="225">
        <f t="shared" ca="1" si="4"/>
        <v>0.30568005310699503</v>
      </c>
      <c r="L69" s="796"/>
      <c r="M69" s="752"/>
    </row>
    <row r="70" spans="1:13" ht="17.45" customHeight="1">
      <c r="A70" s="729"/>
      <c r="B70" s="734"/>
      <c r="C70" s="731" t="s">
        <v>778</v>
      </c>
      <c r="D70" s="267"/>
      <c r="E70" s="495" t="s">
        <v>795</v>
      </c>
      <c r="F70" s="507">
        <v>300</v>
      </c>
      <c r="G70" s="504">
        <f t="shared" si="1"/>
        <v>12.170385395537526</v>
      </c>
      <c r="H70" s="266">
        <f ca="1">'Wing_Classic(10pc)'!$D$6</f>
        <v>2.8547131654770803</v>
      </c>
      <c r="I70" s="266">
        <f ca="1">'Wing_Classic(10pc)'!$D$7</f>
        <v>3.6486406568925345</v>
      </c>
      <c r="J70" s="225">
        <f t="shared" ref="J70:J101" ca="1" si="5">H70/G70</f>
        <v>0.23456226509670008</v>
      </c>
      <c r="K70" s="225">
        <f t="shared" ref="K70:K101" ca="1" si="6">I70/G70</f>
        <v>0.29979664064133654</v>
      </c>
      <c r="L70" s="796"/>
      <c r="M70" s="752"/>
    </row>
    <row r="71" spans="1:13" ht="17.45" customHeight="1">
      <c r="A71" s="729"/>
      <c r="B71" s="734"/>
      <c r="C71" s="733"/>
      <c r="D71" s="267"/>
      <c r="E71" s="495" t="s">
        <v>796</v>
      </c>
      <c r="F71" s="507">
        <v>600</v>
      </c>
      <c r="G71" s="504">
        <f t="shared" ref="G71:G136" si="7">F71/24.65</f>
        <v>24.340770791075052</v>
      </c>
      <c r="H71" s="266">
        <f ca="1">'Wing_Classic(20pc)'!$D$6</f>
        <v>5.7094263309541606</v>
      </c>
      <c r="I71" s="266">
        <f ca="1">'Wing_Classic(20pc)'!$D$7</f>
        <v>6.5924123996431758</v>
      </c>
      <c r="J71" s="225">
        <f t="shared" ca="1" si="5"/>
        <v>0.23456226509670008</v>
      </c>
      <c r="K71" s="225">
        <f t="shared" ca="1" si="6"/>
        <v>0.27083827608534045</v>
      </c>
      <c r="L71" s="796"/>
      <c r="M71" s="752"/>
    </row>
    <row r="72" spans="1:13" ht="17.45" customHeight="1">
      <c r="A72" s="729"/>
      <c r="B72" s="736" t="s">
        <v>546</v>
      </c>
      <c r="C72" s="737" t="s">
        <v>780</v>
      </c>
      <c r="D72" s="267"/>
      <c r="E72" s="495" t="s">
        <v>795</v>
      </c>
      <c r="F72" s="507">
        <v>350</v>
      </c>
      <c r="G72" s="504">
        <f t="shared" si="7"/>
        <v>14.198782961460447</v>
      </c>
      <c r="H72" s="266">
        <f ca="1">'Wing_Secret (10pc)'!$D$6</f>
        <v>4.0924150383380562</v>
      </c>
      <c r="I72" s="266">
        <f ca="1">'Wing_Secret (10pc)'!$D$7</f>
        <v>4.9009844830459919</v>
      </c>
      <c r="J72" s="225">
        <f t="shared" ca="1" si="5"/>
        <v>0.28822294484295163</v>
      </c>
      <c r="K72" s="225">
        <f t="shared" ca="1" si="6"/>
        <v>0.34516933573452485</v>
      </c>
      <c r="L72" s="796"/>
      <c r="M72" s="752"/>
    </row>
    <row r="73" spans="1:13" ht="17.45" customHeight="1">
      <c r="A73" s="729"/>
      <c r="B73" s="734"/>
      <c r="C73" s="738"/>
      <c r="D73" s="267"/>
      <c r="E73" s="495" t="s">
        <v>796</v>
      </c>
      <c r="F73" s="507">
        <v>700</v>
      </c>
      <c r="G73" s="504">
        <f t="shared" si="7"/>
        <v>28.397565922920894</v>
      </c>
      <c r="H73" s="266">
        <f ca="1">'Wing_Secret (20pc)'!$D$6</f>
        <v>8.1848300766761124</v>
      </c>
      <c r="I73" s="266">
        <f ca="1">'Wing_Secret (20pc)'!$D$7</f>
        <v>9.0824580986576091</v>
      </c>
      <c r="J73" s="225">
        <f t="shared" ca="1" si="5"/>
        <v>0.28822294484295163</v>
      </c>
      <c r="K73" s="225">
        <f t="shared" ca="1" si="6"/>
        <v>0.31983227447415724</v>
      </c>
      <c r="L73" s="796"/>
      <c r="M73" s="752"/>
    </row>
    <row r="74" spans="1:13" ht="17.45" customHeight="1">
      <c r="A74" s="729"/>
      <c r="B74" s="734"/>
      <c r="C74" s="737" t="s">
        <v>781</v>
      </c>
      <c r="D74" s="267"/>
      <c r="E74" s="495" t="s">
        <v>795</v>
      </c>
      <c r="F74" s="507">
        <v>350</v>
      </c>
      <c r="G74" s="504">
        <f t="shared" si="7"/>
        <v>14.198782961460447</v>
      </c>
      <c r="H74" s="266">
        <f ca="1">'Wing_Hot Spicy(10pc)'!$D$6</f>
        <v>3.8598955309618335</v>
      </c>
      <c r="I74" s="266">
        <f ca="1">'Wing_Hot Spicy(10pc)'!$D$7</f>
        <v>4.6684649756697691</v>
      </c>
      <c r="J74" s="225">
        <f t="shared" ca="1" si="5"/>
        <v>0.27184692810916911</v>
      </c>
      <c r="K74" s="225">
        <f t="shared" ca="1" si="6"/>
        <v>0.32879331900074232</v>
      </c>
      <c r="L74" s="796"/>
      <c r="M74" s="752"/>
    </row>
    <row r="75" spans="1:13" ht="17.45" customHeight="1">
      <c r="A75" s="729"/>
      <c r="B75" s="734"/>
      <c r="C75" s="738"/>
      <c r="D75" s="267"/>
      <c r="E75" s="495" t="s">
        <v>796</v>
      </c>
      <c r="F75" s="507">
        <v>700</v>
      </c>
      <c r="G75" s="504">
        <f t="shared" si="7"/>
        <v>28.397565922920894</v>
      </c>
      <c r="H75" s="266">
        <f ca="1">'Wing_Hot Spicy (20pc)'!$D$6</f>
        <v>7.7197910619236669</v>
      </c>
      <c r="I75" s="266">
        <f ca="1">'Wing_Hot Spicy (20pc)'!$D$7</f>
        <v>8.6174190839051636</v>
      </c>
      <c r="J75" s="225">
        <f t="shared" ca="1" si="5"/>
        <v>0.27184692810916911</v>
      </c>
      <c r="K75" s="225">
        <f t="shared" ca="1" si="6"/>
        <v>0.30345625774037466</v>
      </c>
      <c r="L75" s="796"/>
      <c r="M75" s="752"/>
    </row>
    <row r="76" spans="1:13" ht="17.45" customHeight="1">
      <c r="A76" s="729"/>
      <c r="B76" s="734"/>
      <c r="C76" s="737" t="s">
        <v>787</v>
      </c>
      <c r="D76" s="267"/>
      <c r="E76" s="495" t="s">
        <v>795</v>
      </c>
      <c r="F76" s="507">
        <v>350</v>
      </c>
      <c r="G76" s="504">
        <f t="shared" si="7"/>
        <v>14.198782961460447</v>
      </c>
      <c r="H76" s="266">
        <f ca="1">'Wing_Honey Garlic(10pc)'!$D$6</f>
        <v>3.2648726136845387</v>
      </c>
      <c r="I76" s="266">
        <f ca="1">'Wing_Honey Garlic(10pc)'!$D$7</f>
        <v>4.0734420583924749</v>
      </c>
      <c r="J76" s="225">
        <f t="shared" ca="1" si="5"/>
        <v>0.22994031407806823</v>
      </c>
      <c r="K76" s="225">
        <f t="shared" ca="1" si="6"/>
        <v>0.28688670496964142</v>
      </c>
      <c r="L76" s="796"/>
      <c r="M76" s="752"/>
    </row>
    <row r="77" spans="1:13" ht="17.45" customHeight="1">
      <c r="A77" s="729"/>
      <c r="B77" s="734"/>
      <c r="C77" s="738"/>
      <c r="D77" s="267"/>
      <c r="E77" s="495" t="s">
        <v>796</v>
      </c>
      <c r="F77" s="507">
        <v>700</v>
      </c>
      <c r="G77" s="504">
        <f t="shared" si="7"/>
        <v>28.397565922920894</v>
      </c>
      <c r="H77" s="266">
        <f ca="1">'Wing_Honey Garlic(20pc)'!$D$6</f>
        <v>6.5297452273690775</v>
      </c>
      <c r="I77" s="266">
        <f ca="1">'Wing_Honey Garlic(20pc)'!$D$7</f>
        <v>7.4273732493505742</v>
      </c>
      <c r="J77" s="225">
        <f t="shared" ca="1" si="5"/>
        <v>0.22994031407806823</v>
      </c>
      <c r="K77" s="225">
        <f t="shared" ca="1" si="6"/>
        <v>0.2615496437092738</v>
      </c>
      <c r="L77" s="796"/>
      <c r="M77" s="752"/>
    </row>
    <row r="78" spans="1:13" ht="17.45" customHeight="1">
      <c r="A78" s="729"/>
      <c r="B78" s="734"/>
      <c r="C78" s="731" t="s">
        <v>786</v>
      </c>
      <c r="D78" s="267"/>
      <c r="E78" s="495" t="s">
        <v>795</v>
      </c>
      <c r="F78" s="507">
        <v>350</v>
      </c>
      <c r="G78" s="504">
        <f t="shared" si="7"/>
        <v>14.198782961460447</v>
      </c>
      <c r="H78" s="266">
        <f ca="1">'Wing_Soy Garlic(10pc)'!$D$6</f>
        <v>3.1087588105985917</v>
      </c>
      <c r="I78" s="266">
        <f ca="1">'Wing_Soy Garlic(10pc)'!$D$7</f>
        <v>3.9173282553065274</v>
      </c>
      <c r="J78" s="225">
        <f t="shared" ca="1" si="5"/>
        <v>0.21894544194644366</v>
      </c>
      <c r="K78" s="225">
        <f t="shared" ca="1" si="6"/>
        <v>0.27589183283801683</v>
      </c>
      <c r="L78" s="796"/>
      <c r="M78" s="752"/>
    </row>
    <row r="79" spans="1:13" ht="17.45" customHeight="1">
      <c r="A79" s="729"/>
      <c r="B79" s="734"/>
      <c r="C79" s="733"/>
      <c r="D79" s="267"/>
      <c r="E79" s="495" t="s">
        <v>796</v>
      </c>
      <c r="F79" s="507">
        <v>700</v>
      </c>
      <c r="G79" s="504">
        <f t="shared" si="7"/>
        <v>28.397565922920894</v>
      </c>
      <c r="H79" s="266">
        <f ca="1">'Wing_Soy Garlic(20pc)'!$D$6</f>
        <v>6.2175176211971834</v>
      </c>
      <c r="I79" s="266">
        <f ca="1">'Wing_Soy Garlic(20pc)'!$D$7</f>
        <v>6.9672312495985924</v>
      </c>
      <c r="J79" s="225">
        <f t="shared" ca="1" si="5"/>
        <v>0.21894544194644366</v>
      </c>
      <c r="K79" s="225">
        <f t="shared" ca="1" si="6"/>
        <v>0.24534607186086471</v>
      </c>
      <c r="L79" s="796"/>
      <c r="M79" s="752"/>
    </row>
    <row r="80" spans="1:13" ht="17.45" customHeight="1">
      <c r="A80" s="729"/>
      <c r="B80" s="734"/>
      <c r="C80" s="731" t="s">
        <v>785</v>
      </c>
      <c r="D80" s="267"/>
      <c r="E80" s="495" t="s">
        <v>795</v>
      </c>
      <c r="F80" s="507">
        <v>350</v>
      </c>
      <c r="G80" s="504">
        <f t="shared" si="7"/>
        <v>14.198782961460447</v>
      </c>
      <c r="H80" s="266">
        <f ca="1">'Wing_Galbi(10pc)'!$D$6</f>
        <v>3.584099719968727</v>
      </c>
      <c r="I80" s="266">
        <f ca="1">'Wing_Galbi(10pc)'!$D$7</f>
        <v>4.3926691646766631</v>
      </c>
      <c r="J80" s="225">
        <f t="shared" ca="1" si="5"/>
        <v>0.25242302313494036</v>
      </c>
      <c r="K80" s="225">
        <f t="shared" ca="1" si="6"/>
        <v>0.30936941402651352</v>
      </c>
      <c r="L80" s="796"/>
      <c r="M80" s="752"/>
    </row>
    <row r="81" spans="1:13" ht="17.45" customHeight="1">
      <c r="A81" s="729"/>
      <c r="B81" s="734"/>
      <c r="C81" s="733"/>
      <c r="D81" s="267"/>
      <c r="E81" s="495" t="s">
        <v>796</v>
      </c>
      <c r="F81" s="507">
        <v>700</v>
      </c>
      <c r="G81" s="504">
        <f t="shared" si="7"/>
        <v>28.397565922920894</v>
      </c>
      <c r="H81" s="266">
        <f ca="1">'Wing_Galbi (20pc)'!$D$6</f>
        <v>7.1573250048243313</v>
      </c>
      <c r="I81" s="266">
        <f ca="1">'Wing_Galbi (20pc)'!$D$7</f>
        <v>8.054953026805828</v>
      </c>
      <c r="J81" s="225">
        <f t="shared" ca="1" si="5"/>
        <v>0.25204008766988539</v>
      </c>
      <c r="K81" s="225">
        <f t="shared" ca="1" si="6"/>
        <v>0.28364941730109094</v>
      </c>
      <c r="L81" s="796"/>
      <c r="M81" s="752"/>
    </row>
    <row r="82" spans="1:13" ht="17.45" customHeight="1">
      <c r="A82" s="729"/>
      <c r="B82" s="734"/>
      <c r="C82" s="731" t="s">
        <v>784</v>
      </c>
      <c r="D82" s="267"/>
      <c r="E82" s="495" t="s">
        <v>795</v>
      </c>
      <c r="F82" s="507">
        <v>350</v>
      </c>
      <c r="G82" s="504">
        <f t="shared" si="7"/>
        <v>14.198782961460447</v>
      </c>
      <c r="H82" s="266">
        <f ca="1">'Wing_Hot Galbi (10pc)'!$D$6</f>
        <v>3.584099719968727</v>
      </c>
      <c r="I82" s="266">
        <f ca="1">'Wing_Hot Galbi (10pc)'!$D$7</f>
        <v>4.3926691646766631</v>
      </c>
      <c r="J82" s="225">
        <f t="shared" ca="1" si="5"/>
        <v>0.25242302313494036</v>
      </c>
      <c r="K82" s="225">
        <f t="shared" ca="1" si="6"/>
        <v>0.30936941402651352</v>
      </c>
      <c r="L82" s="796"/>
      <c r="M82" s="752"/>
    </row>
    <row r="83" spans="1:13" ht="17.45" customHeight="1">
      <c r="A83" s="729"/>
      <c r="B83" s="734"/>
      <c r="C83" s="733"/>
      <c r="D83" s="267"/>
      <c r="E83" s="495" t="s">
        <v>796</v>
      </c>
      <c r="F83" s="507">
        <v>700</v>
      </c>
      <c r="G83" s="504">
        <f t="shared" si="7"/>
        <v>28.397565922920894</v>
      </c>
      <c r="H83" s="266">
        <f ca="1">'Wing_Hot Galbi (20pc)'!$D$6</f>
        <v>7.1573250048243313</v>
      </c>
      <c r="I83" s="266">
        <f ca="1">'Wing_Hot Galbi (20pc)'!$D$7</f>
        <v>8.054953026805828</v>
      </c>
      <c r="J83" s="225">
        <f t="shared" ca="1" si="5"/>
        <v>0.25204008766988539</v>
      </c>
      <c r="K83" s="225">
        <f t="shared" ca="1" si="6"/>
        <v>0.28364941730109094</v>
      </c>
      <c r="L83" s="796"/>
      <c r="M83" s="752"/>
    </row>
    <row r="84" spans="1:13" ht="17.45" customHeight="1">
      <c r="A84" s="729"/>
      <c r="B84" s="734"/>
      <c r="C84" s="731" t="s">
        <v>783</v>
      </c>
      <c r="D84" s="267"/>
      <c r="E84" s="495" t="s">
        <v>795</v>
      </c>
      <c r="F84" s="507">
        <v>350</v>
      </c>
      <c r="G84" s="504">
        <f t="shared" si="7"/>
        <v>14.198782961460447</v>
      </c>
      <c r="H84" s="266">
        <f ca="1">'Wing_Gangjeong (10pc)'!$D$6</f>
        <v>3.6110559666869912</v>
      </c>
      <c r="I84" s="266">
        <f ca="1">'Wing_Gangjeong (10pc)'!$D$7</f>
        <v>4.4196254113949269</v>
      </c>
      <c r="J84" s="225">
        <f t="shared" ca="1" si="5"/>
        <v>0.25432151308238382</v>
      </c>
      <c r="K84" s="225">
        <f t="shared" ca="1" si="6"/>
        <v>0.31126790397395698</v>
      </c>
      <c r="L84" s="796"/>
      <c r="M84" s="752"/>
    </row>
    <row r="85" spans="1:13" ht="17.45" customHeight="1">
      <c r="A85" s="729"/>
      <c r="B85" s="734"/>
      <c r="C85" s="733"/>
      <c r="D85" s="267"/>
      <c r="E85" s="495" t="s">
        <v>796</v>
      </c>
      <c r="F85" s="507">
        <v>700</v>
      </c>
      <c r="G85" s="504">
        <f t="shared" si="7"/>
        <v>28.397565922920894</v>
      </c>
      <c r="H85" s="266">
        <f ca="1">'Wing_Gangjeong (20pc)'!$D$6</f>
        <v>7.2221119333739825</v>
      </c>
      <c r="I85" s="266">
        <f ca="1">'Wing_Gangjeong (20pc)'!$D$7</f>
        <v>7.9718255617753915</v>
      </c>
      <c r="J85" s="225">
        <f t="shared" ca="1" si="5"/>
        <v>0.25432151308238382</v>
      </c>
      <c r="K85" s="225">
        <f t="shared" ca="1" si="6"/>
        <v>0.28072214299680487</v>
      </c>
      <c r="L85" s="796"/>
      <c r="M85" s="752"/>
    </row>
    <row r="86" spans="1:13" ht="17.45" customHeight="1">
      <c r="A86" s="729"/>
      <c r="B86" s="734"/>
      <c r="C86" s="737" t="s">
        <v>782</v>
      </c>
      <c r="D86" s="267"/>
      <c r="E86" s="495" t="s">
        <v>795</v>
      </c>
      <c r="F86" s="507">
        <v>350</v>
      </c>
      <c r="G86" s="504">
        <f t="shared" si="7"/>
        <v>14.198782961460447</v>
      </c>
      <c r="H86" s="266">
        <f ca="1">'Wing_Gangnam Style (10pc)'!$D$6</f>
        <v>3.3247487696031901</v>
      </c>
      <c r="I86" s="266">
        <f ca="1">'Wing_Gangnam Style (10pc)'!$D$7</f>
        <v>4.1333182143111262</v>
      </c>
      <c r="J86" s="225">
        <f t="shared" ca="1" si="5"/>
        <v>0.23415730620205324</v>
      </c>
      <c r="K86" s="225">
        <f t="shared" ca="1" si="6"/>
        <v>0.29110369709362643</v>
      </c>
      <c r="L86" s="796"/>
      <c r="M86" s="752"/>
    </row>
    <row r="87" spans="1:13" ht="17.45" customHeight="1">
      <c r="A87" s="729"/>
      <c r="B87" s="734"/>
      <c r="C87" s="738"/>
      <c r="D87" s="267"/>
      <c r="E87" s="495" t="s">
        <v>796</v>
      </c>
      <c r="F87" s="507">
        <v>700</v>
      </c>
      <c r="G87" s="504">
        <f t="shared" si="7"/>
        <v>28.397565922920894</v>
      </c>
      <c r="H87" s="266">
        <f ca="1">'Wing_Gangnam Style(20pc)'!$D$6</f>
        <v>6.6494975392063802</v>
      </c>
      <c r="I87" s="266">
        <f ca="1">'Wing_Gangnam Style(20pc)'!$D$7</f>
        <v>7.5471255611878769</v>
      </c>
      <c r="J87" s="225">
        <f t="shared" ca="1" si="5"/>
        <v>0.23415730620205324</v>
      </c>
      <c r="K87" s="225">
        <f t="shared" ca="1" si="6"/>
        <v>0.26576663583325882</v>
      </c>
      <c r="L87" s="796"/>
      <c r="M87" s="752"/>
    </row>
    <row r="88" spans="1:13" ht="17.45" customHeight="1">
      <c r="A88" s="729"/>
      <c r="B88" s="734"/>
      <c r="C88" s="739" t="s">
        <v>1040</v>
      </c>
      <c r="D88" s="267"/>
      <c r="E88" s="495" t="s">
        <v>795</v>
      </c>
      <c r="F88" s="507">
        <v>350</v>
      </c>
      <c r="G88" s="504">
        <f t="shared" si="7"/>
        <v>14.198782961460447</v>
      </c>
      <c r="H88" s="266">
        <f ca="1">'Wing_Caribbean (10pc)'!$D$6</f>
        <v>3.5774433988881964</v>
      </c>
      <c r="I88" s="266">
        <f ca="1">'Wing_Caribbean (10pc)'!$D$7</f>
        <v>4.3860128435961325</v>
      </c>
      <c r="J88" s="225">
        <f t="shared" ca="1" si="5"/>
        <v>0.25195422795026867</v>
      </c>
      <c r="K88" s="225">
        <f t="shared" ca="1" si="6"/>
        <v>0.30890061884184189</v>
      </c>
      <c r="L88" s="796"/>
      <c r="M88" s="752"/>
    </row>
    <row r="89" spans="1:13" ht="17.45" customHeight="1">
      <c r="A89" s="729"/>
      <c r="B89" s="734"/>
      <c r="C89" s="740"/>
      <c r="D89" s="267"/>
      <c r="E89" s="495" t="s">
        <v>796</v>
      </c>
      <c r="F89" s="507">
        <v>700</v>
      </c>
      <c r="G89" s="504">
        <f t="shared" si="7"/>
        <v>28.397565922920894</v>
      </c>
      <c r="H89" s="266">
        <f ca="1">'Wing_Caribbean(20pc)'!$D$6</f>
        <v>7.1548867977763928</v>
      </c>
      <c r="I89" s="266">
        <f ca="1">'Wing_Caribbean(20pc)'!$D$7</f>
        <v>8.0525148197578886</v>
      </c>
      <c r="J89" s="225">
        <f t="shared" ca="1" si="5"/>
        <v>0.25195422795026867</v>
      </c>
      <c r="K89" s="225">
        <f t="shared" ca="1" si="6"/>
        <v>0.28356355758147422</v>
      </c>
      <c r="L89" s="796"/>
      <c r="M89" s="752"/>
    </row>
    <row r="90" spans="1:13" ht="17.45" customHeight="1">
      <c r="A90" s="729"/>
      <c r="B90" s="734"/>
      <c r="C90" s="739" t="s">
        <v>1041</v>
      </c>
      <c r="D90" s="267"/>
      <c r="E90" s="495" t="s">
        <v>795</v>
      </c>
      <c r="F90" s="507">
        <v>350</v>
      </c>
      <c r="G90" s="504">
        <f t="shared" si="7"/>
        <v>14.198782961460447</v>
      </c>
      <c r="H90" s="266">
        <f ca="1">'Wing_Mala Hot(10pc)'!$D$6</f>
        <v>4.0581958043659689</v>
      </c>
      <c r="I90" s="266">
        <f ca="1">'Wing_Mala Hot(10pc)'!$D$7</f>
        <v>4.8667652490739046</v>
      </c>
      <c r="J90" s="225">
        <f t="shared" ca="1" si="5"/>
        <v>0.28581293307891753</v>
      </c>
      <c r="K90" s="225">
        <f t="shared" ca="1" si="6"/>
        <v>0.34275932397049069</v>
      </c>
      <c r="L90" s="796"/>
      <c r="M90" s="752"/>
    </row>
    <row r="91" spans="1:13" ht="17.45" customHeight="1">
      <c r="A91" s="729"/>
      <c r="B91" s="735"/>
      <c r="C91" s="740"/>
      <c r="D91" s="267"/>
      <c r="E91" s="495" t="s">
        <v>796</v>
      </c>
      <c r="F91" s="507">
        <v>700</v>
      </c>
      <c r="G91" s="504">
        <f t="shared" si="7"/>
        <v>28.397565922920894</v>
      </c>
      <c r="H91" s="266">
        <f ca="1">'Wing_Mala Hot(20pc)'!$D$6</f>
        <v>8.1163916087319379</v>
      </c>
      <c r="I91" s="266">
        <f ca="1">'Wing_Mala Hot(20pc)'!$D$7</f>
        <v>9.0140196307134346</v>
      </c>
      <c r="J91" s="225">
        <f t="shared" ca="1" si="5"/>
        <v>0.28581293307891753</v>
      </c>
      <c r="K91" s="225">
        <f t="shared" ca="1" si="6"/>
        <v>0.31742226271012308</v>
      </c>
      <c r="L91" s="796"/>
      <c r="M91" s="752"/>
    </row>
    <row r="92" spans="1:13" ht="17.45" customHeight="1">
      <c r="A92" s="729"/>
      <c r="B92" s="734" t="s">
        <v>548</v>
      </c>
      <c r="C92" s="739" t="s">
        <v>1042</v>
      </c>
      <c r="D92" s="267"/>
      <c r="E92" s="495" t="s">
        <v>795</v>
      </c>
      <c r="F92" s="507">
        <v>350</v>
      </c>
      <c r="G92" s="504">
        <f t="shared" si="7"/>
        <v>14.198782961460447</v>
      </c>
      <c r="H92" s="266">
        <f ca="1">'Wing_Creamy Onion (10pc)'!$D$6</f>
        <v>4.231349724563362</v>
      </c>
      <c r="I92" s="266">
        <f ca="1">'Wing_Creamy Onion (10pc)'!$D$7</f>
        <v>5.0399191692712977</v>
      </c>
      <c r="J92" s="225">
        <f t="shared" ca="1" si="5"/>
        <v>0.29800791631567675</v>
      </c>
      <c r="K92" s="225">
        <f t="shared" ca="1" si="6"/>
        <v>0.35495430720724996</v>
      </c>
      <c r="L92" s="796"/>
      <c r="M92" s="752"/>
    </row>
    <row r="93" spans="1:13" ht="17.45" customHeight="1">
      <c r="A93" s="729"/>
      <c r="B93" s="734"/>
      <c r="C93" s="740"/>
      <c r="D93" s="267"/>
      <c r="E93" s="495" t="s">
        <v>796</v>
      </c>
      <c r="F93" s="507">
        <v>700</v>
      </c>
      <c r="G93" s="504">
        <f t="shared" si="7"/>
        <v>28.397565922920894</v>
      </c>
      <c r="H93" s="266">
        <f ca="1">'Wing_Creamy Onion (20pc)'!$D$6</f>
        <v>8.462699449126724</v>
      </c>
      <c r="I93" s="266">
        <f ca="1">'Wing_Creamy Onion (20pc)'!$D$7</f>
        <v>9.3603274711082207</v>
      </c>
      <c r="J93" s="225">
        <f t="shared" ca="1" si="5"/>
        <v>0.29800791631567675</v>
      </c>
      <c r="K93" s="225">
        <f t="shared" ca="1" si="6"/>
        <v>0.32961724594688235</v>
      </c>
      <c r="L93" s="796"/>
      <c r="M93" s="752"/>
    </row>
    <row r="94" spans="1:13" ht="17.45" customHeight="1">
      <c r="A94" s="729"/>
      <c r="B94" s="734"/>
      <c r="C94" s="739" t="s">
        <v>1043</v>
      </c>
      <c r="D94" s="267"/>
      <c r="E94" s="495" t="s">
        <v>795</v>
      </c>
      <c r="F94" s="507">
        <v>350</v>
      </c>
      <c r="G94" s="504">
        <f t="shared" si="7"/>
        <v>14.198782961460447</v>
      </c>
      <c r="H94" s="266">
        <f ca="1">'Wing_Creamy Jalapeno (10pc)'!$D$6</f>
        <v>3.6694937571627775</v>
      </c>
      <c r="I94" s="266">
        <f ca="1">'Wing_Creamy Jalapeno (10pc)'!$D$7</f>
        <v>4.4780632018707136</v>
      </c>
      <c r="J94" s="225">
        <f t="shared" ca="1" si="5"/>
        <v>0.25843720318303559</v>
      </c>
      <c r="K94" s="225">
        <f t="shared" ca="1" si="6"/>
        <v>0.31538359407460881</v>
      </c>
      <c r="L94" s="796"/>
      <c r="M94" s="752"/>
    </row>
    <row r="95" spans="1:13" ht="17.45" customHeight="1">
      <c r="A95" s="729"/>
      <c r="B95" s="734"/>
      <c r="C95" s="740"/>
      <c r="D95" s="267"/>
      <c r="E95" s="495" t="s">
        <v>796</v>
      </c>
      <c r="F95" s="507">
        <v>700</v>
      </c>
      <c r="G95" s="504">
        <f t="shared" si="7"/>
        <v>28.397565922920894</v>
      </c>
      <c r="H95" s="266">
        <f ca="1">'Wing_Creamy Jalapeno(20pc)'!$D$6</f>
        <v>7.338987514325555</v>
      </c>
      <c r="I95" s="266">
        <f ca="1">'Wing_Creamy Jalapeno(20pc)'!$D$7</f>
        <v>8.2366155363070508</v>
      </c>
      <c r="J95" s="225">
        <f t="shared" ca="1" si="5"/>
        <v>0.25843720318303559</v>
      </c>
      <c r="K95" s="225">
        <f t="shared" ca="1" si="6"/>
        <v>0.29004653281424114</v>
      </c>
      <c r="L95" s="796"/>
      <c r="M95" s="752"/>
    </row>
    <row r="96" spans="1:13" ht="17.45" customHeight="1">
      <c r="A96" s="729"/>
      <c r="B96" s="734"/>
      <c r="C96" s="737" t="s">
        <v>792</v>
      </c>
      <c r="D96" s="267"/>
      <c r="E96" s="495" t="s">
        <v>795</v>
      </c>
      <c r="F96" s="507">
        <v>350</v>
      </c>
      <c r="G96" s="504">
        <f t="shared" si="7"/>
        <v>14.198782961460447</v>
      </c>
      <c r="H96" s="266">
        <f ca="1">'Wing_Cheesling(10pc)'!$D$6</f>
        <v>3.3028892487198478</v>
      </c>
      <c r="I96" s="266">
        <f ca="1">'Wing_Cheesling(10pc)'!$D$7</f>
        <v>4.1114586934277835</v>
      </c>
      <c r="J96" s="225">
        <f t="shared" ca="1" si="5"/>
        <v>0.23261777137412643</v>
      </c>
      <c r="K96" s="225">
        <f t="shared" ca="1" si="6"/>
        <v>0.28956416226569959</v>
      </c>
      <c r="L96" s="796"/>
      <c r="M96" s="752"/>
    </row>
    <row r="97" spans="1:13" ht="17.45" customHeight="1">
      <c r="A97" s="730"/>
      <c r="B97" s="735"/>
      <c r="C97" s="738"/>
      <c r="D97" s="267"/>
      <c r="E97" s="495" t="s">
        <v>796</v>
      </c>
      <c r="F97" s="507">
        <v>700</v>
      </c>
      <c r="G97" s="504">
        <f t="shared" si="7"/>
        <v>28.397565922920894</v>
      </c>
      <c r="H97" s="266">
        <f ca="1">'Wing_Cheesling(20pc)'!$D$6</f>
        <v>6.6057784974396956</v>
      </c>
      <c r="I97" s="266">
        <f ca="1">'Wing_Cheesling(20pc)'!$D$7</f>
        <v>7.5034065194211923</v>
      </c>
      <c r="J97" s="225">
        <f t="shared" ca="1" si="5"/>
        <v>0.23261777137412643</v>
      </c>
      <c r="K97" s="225">
        <f t="shared" ca="1" si="6"/>
        <v>0.26422710100533198</v>
      </c>
      <c r="L97" s="796"/>
      <c r="M97" s="752"/>
    </row>
    <row r="98" spans="1:13" ht="17.45" customHeight="1">
      <c r="A98" s="772" t="s">
        <v>798</v>
      </c>
      <c r="B98" s="464" t="s">
        <v>981</v>
      </c>
      <c r="C98" s="465" t="s">
        <v>1044</v>
      </c>
      <c r="D98" s="267"/>
      <c r="E98" s="495" t="s">
        <v>796</v>
      </c>
      <c r="F98" s="507">
        <v>750</v>
      </c>
      <c r="G98" s="504">
        <f t="shared" si="7"/>
        <v>30.425963488843816</v>
      </c>
      <c r="H98" s="266">
        <f ca="1">'BL_UFO Chicken'!$D$6</f>
        <v>10.703307098424913</v>
      </c>
      <c r="I98" s="266">
        <f ca="1">'BL_UFO Chicken'!$D$7</f>
        <v>10.703307098424913</v>
      </c>
      <c r="J98" s="225">
        <f t="shared" ca="1" si="5"/>
        <v>0.35178202663489877</v>
      </c>
      <c r="K98" s="225">
        <f t="shared" ca="1" si="6"/>
        <v>0.35178202663489877</v>
      </c>
      <c r="L98" s="796">
        <f ca="1">AVERAGE(J98:K99)</f>
        <v>0.33852761685261012</v>
      </c>
      <c r="M98" s="752"/>
    </row>
    <row r="99" spans="1:13" ht="17.45" customHeight="1">
      <c r="A99" s="773"/>
      <c r="B99" s="465" t="s">
        <v>401</v>
      </c>
      <c r="C99" s="465" t="s">
        <v>1044</v>
      </c>
      <c r="D99" s="267"/>
      <c r="E99" s="495" t="s">
        <v>796</v>
      </c>
      <c r="F99" s="507">
        <v>750</v>
      </c>
      <c r="G99" s="504">
        <f t="shared" si="7"/>
        <v>30.425963488843816</v>
      </c>
      <c r="H99" s="266">
        <f ca="1">'Wing_UFO Chicken'!$D$6</f>
        <v>9.8967507222207391</v>
      </c>
      <c r="I99" s="266">
        <f ca="1">'Wing_UFO Chicken'!$D$7</f>
        <v>9.8967507222207391</v>
      </c>
      <c r="J99" s="225">
        <f t="shared" ca="1" si="5"/>
        <v>0.32527320707032159</v>
      </c>
      <c r="K99" s="225">
        <f t="shared" ca="1" si="6"/>
        <v>0.32527320707032159</v>
      </c>
      <c r="L99" s="796"/>
      <c r="M99" s="752"/>
    </row>
    <row r="100" spans="1:13" ht="17.45" customHeight="1">
      <c r="A100" s="728" t="s">
        <v>800</v>
      </c>
      <c r="B100" s="731" t="s">
        <v>801</v>
      </c>
      <c r="C100" s="491" t="s">
        <v>1071</v>
      </c>
      <c r="D100" s="267"/>
      <c r="E100" s="757" t="s">
        <v>715</v>
      </c>
      <c r="F100" s="507">
        <v>300</v>
      </c>
      <c r="G100" s="504">
        <f t="shared" si="7"/>
        <v>12.170385395537526</v>
      </c>
      <c r="H100" s="266">
        <f ca="1">BI_Grilled_Jamaican!$D$6</f>
        <v>2.634413655410603</v>
      </c>
      <c r="I100" s="266">
        <f ca="1">BI_Grilled_Jamaican!$D$7</f>
        <v>3.1161434061267723</v>
      </c>
      <c r="J100" s="225">
        <f t="shared" ca="1" si="5"/>
        <v>0.21646098868623787</v>
      </c>
      <c r="K100" s="225">
        <f t="shared" ca="1" si="6"/>
        <v>0.25604311653674977</v>
      </c>
      <c r="L100" s="751">
        <f ca="1">AVERAGE(J100:K108)</f>
        <v>0.2202009547862708</v>
      </c>
      <c r="M100" s="752"/>
    </row>
    <row r="101" spans="1:13" ht="17.45" customHeight="1">
      <c r="A101" s="729"/>
      <c r="B101" s="732"/>
      <c r="C101" s="491" t="s">
        <v>1072</v>
      </c>
      <c r="D101" s="267"/>
      <c r="E101" s="758"/>
      <c r="F101" s="507">
        <v>300</v>
      </c>
      <c r="G101" s="504">
        <f t="shared" si="7"/>
        <v>12.170385395537526</v>
      </c>
      <c r="H101" s="266">
        <f ca="1">Wing_Grilled_Soy!$D$6</f>
        <v>1.8373850085000161</v>
      </c>
      <c r="I101" s="266">
        <f ca="1">Wing_Grilled_Soy!$D$7</f>
        <v>2.3191147592161854</v>
      </c>
      <c r="J101" s="225">
        <f t="shared" ca="1" si="5"/>
        <v>0.15097180153175133</v>
      </c>
      <c r="K101" s="225">
        <f t="shared" ca="1" si="6"/>
        <v>0.19055392938226323</v>
      </c>
      <c r="L101" s="752"/>
      <c r="M101" s="752"/>
    </row>
    <row r="102" spans="1:13" ht="17.45" customHeight="1">
      <c r="A102" s="729"/>
      <c r="B102" s="733"/>
      <c r="C102" s="491" t="s">
        <v>1073</v>
      </c>
      <c r="D102" s="267"/>
      <c r="E102" s="759"/>
      <c r="F102" s="507">
        <v>300</v>
      </c>
      <c r="G102" s="504">
        <f t="shared" si="7"/>
        <v>12.170385395537526</v>
      </c>
      <c r="H102" s="266">
        <f ca="1">Wing_Grilled_Spicy!$D$6</f>
        <v>1.7964424707894213</v>
      </c>
      <c r="I102" s="266">
        <f ca="1">Wing_Grilled_Spicy!$D$7</f>
        <v>2.2781722215055908</v>
      </c>
      <c r="J102" s="225">
        <f t="shared" ref="J102:J133" ca="1" si="8">H102/G102</f>
        <v>0.14760768968319746</v>
      </c>
      <c r="K102" s="225">
        <f t="shared" ref="K102:K133" ca="1" si="9">I102/G102</f>
        <v>0.18718981753370936</v>
      </c>
      <c r="L102" s="752"/>
      <c r="M102" s="752"/>
    </row>
    <row r="103" spans="1:13" ht="17.45" customHeight="1">
      <c r="A103" s="729"/>
      <c r="B103" s="731" t="s">
        <v>401</v>
      </c>
      <c r="C103" s="491" t="s">
        <v>1071</v>
      </c>
      <c r="D103" s="267"/>
      <c r="E103" s="754" t="s">
        <v>1127</v>
      </c>
      <c r="F103" s="507">
        <v>300</v>
      </c>
      <c r="G103" s="504">
        <f t="shared" si="7"/>
        <v>12.170385395537526</v>
      </c>
      <c r="H103" s="266">
        <f ca="1">Wing_Grilled_Jamaican!$D$6</f>
        <v>2.0339192518268363</v>
      </c>
      <c r="I103" s="266">
        <f ca="1">Wing_Grilled_Jamaican!$D$7</f>
        <v>2.5156490025430056</v>
      </c>
      <c r="J103" s="225">
        <f t="shared" ca="1" si="8"/>
        <v>0.1671203651917717</v>
      </c>
      <c r="K103" s="225">
        <f t="shared" ca="1" si="9"/>
        <v>0.20670249304228361</v>
      </c>
      <c r="L103" s="752"/>
      <c r="M103" s="752"/>
    </row>
    <row r="104" spans="1:13" ht="17.45" customHeight="1">
      <c r="A104" s="729"/>
      <c r="B104" s="732"/>
      <c r="C104" s="491" t="s">
        <v>1072</v>
      </c>
      <c r="D104" s="267"/>
      <c r="E104" s="755"/>
      <c r="F104" s="507">
        <v>300</v>
      </c>
      <c r="G104" s="504">
        <f t="shared" si="7"/>
        <v>12.170385395537526</v>
      </c>
      <c r="H104" s="266">
        <f ca="1">BL_Grilled_Soy!$D$6</f>
        <v>2.7204225049179214</v>
      </c>
      <c r="I104" s="266">
        <f ca="1">BL_Grilled_Soy!$D$7</f>
        <v>3.2021522556340907</v>
      </c>
      <c r="J104" s="225">
        <f t="shared" ca="1" si="8"/>
        <v>0.22352804915408919</v>
      </c>
      <c r="K104" s="225">
        <f t="shared" ca="1" si="9"/>
        <v>0.2631101770046011</v>
      </c>
      <c r="L104" s="752"/>
      <c r="M104" s="752"/>
    </row>
    <row r="105" spans="1:13" ht="17.45" customHeight="1">
      <c r="A105" s="729"/>
      <c r="B105" s="733"/>
      <c r="C105" s="491" t="s">
        <v>1073</v>
      </c>
      <c r="D105" s="267"/>
      <c r="E105" s="756"/>
      <c r="F105" s="507">
        <v>300</v>
      </c>
      <c r="G105" s="504">
        <f t="shared" si="7"/>
        <v>12.170385395537526</v>
      </c>
      <c r="H105" s="266">
        <f ca="1">BL_Grilled_Spicy!$D$6</f>
        <v>2.6794799672073268</v>
      </c>
      <c r="I105" s="266">
        <f ca="1">BL_Grilled_Spicy!$D$7</f>
        <v>3.1612097179234961</v>
      </c>
      <c r="J105" s="225">
        <f t="shared" ca="1" si="8"/>
        <v>0.22016393730553535</v>
      </c>
      <c r="K105" s="225">
        <f t="shared" ca="1" si="9"/>
        <v>0.25974606515604726</v>
      </c>
      <c r="L105" s="752"/>
      <c r="M105" s="752"/>
    </row>
    <row r="106" spans="1:13" ht="17.45" customHeight="1">
      <c r="A106" s="729"/>
      <c r="B106" s="744" t="s">
        <v>802</v>
      </c>
      <c r="C106" s="491" t="s">
        <v>1071</v>
      </c>
      <c r="D106" s="267"/>
      <c r="E106" s="754" t="s">
        <v>715</v>
      </c>
      <c r="F106" s="507">
        <v>300</v>
      </c>
      <c r="G106" s="504">
        <f t="shared" si="7"/>
        <v>12.170385395537526</v>
      </c>
      <c r="H106" s="266">
        <f ca="1">BL_Grilled_Jamaican!$D$6</f>
        <v>2.8496251489281099</v>
      </c>
      <c r="I106" s="266">
        <f ca="1">BL_Grilled_Jamaican!$D$7</f>
        <v>3.3313548996442792</v>
      </c>
      <c r="J106" s="225">
        <f t="shared" ca="1" si="8"/>
        <v>0.23414419973692635</v>
      </c>
      <c r="K106" s="225">
        <f t="shared" ca="1" si="9"/>
        <v>0.27372632758743826</v>
      </c>
      <c r="L106" s="752"/>
      <c r="M106" s="752"/>
    </row>
    <row r="107" spans="1:13" ht="17.45" customHeight="1">
      <c r="A107" s="729"/>
      <c r="B107" s="732"/>
      <c r="C107" s="491" t="s">
        <v>1072</v>
      </c>
      <c r="D107" s="267"/>
      <c r="E107" s="755"/>
      <c r="F107" s="507">
        <v>300</v>
      </c>
      <c r="G107" s="504">
        <f t="shared" si="7"/>
        <v>12.170385395537526</v>
      </c>
      <c r="H107" s="266">
        <f ca="1">BL_Grilled_Soy!$D$6</f>
        <v>2.7204225049179214</v>
      </c>
      <c r="I107" s="266">
        <f ca="1">BL_Grilled_Soy!$D$7</f>
        <v>3.2021522556340907</v>
      </c>
      <c r="J107" s="225">
        <f t="shared" ca="1" si="8"/>
        <v>0.22352804915408919</v>
      </c>
      <c r="K107" s="225">
        <f t="shared" ca="1" si="9"/>
        <v>0.2631101770046011</v>
      </c>
      <c r="L107" s="752"/>
      <c r="M107" s="752"/>
    </row>
    <row r="108" spans="1:13" ht="17.45" customHeight="1">
      <c r="A108" s="730"/>
      <c r="B108" s="733"/>
      <c r="C108" s="491" t="s">
        <v>1073</v>
      </c>
      <c r="D108" s="267"/>
      <c r="E108" s="756"/>
      <c r="F108" s="507">
        <v>300</v>
      </c>
      <c r="G108" s="504">
        <f t="shared" si="7"/>
        <v>12.170385395537526</v>
      </c>
      <c r="H108" s="266">
        <f ca="1">BL_Grilled_Spicy!$D$6</f>
        <v>2.6794799672073268</v>
      </c>
      <c r="I108" s="266">
        <f ca="1">BL_Grilled_Spicy!$D$7</f>
        <v>3.1612097179234961</v>
      </c>
      <c r="J108" s="225">
        <f t="shared" ca="1" si="8"/>
        <v>0.22016393730553535</v>
      </c>
      <c r="K108" s="225">
        <f t="shared" ca="1" si="9"/>
        <v>0.25974606515604726</v>
      </c>
      <c r="L108" s="752"/>
      <c r="M108" s="752"/>
    </row>
    <row r="109" spans="1:13" ht="17.45" customHeight="1">
      <c r="A109" s="728" t="s">
        <v>803</v>
      </c>
      <c r="B109" s="744" t="s">
        <v>812</v>
      </c>
      <c r="C109" s="491" t="s">
        <v>804</v>
      </c>
      <c r="D109" s="267"/>
      <c r="E109" s="496"/>
      <c r="F109" s="507">
        <v>200</v>
      </c>
      <c r="G109" s="504">
        <f t="shared" si="7"/>
        <v>8.1135902636916839</v>
      </c>
      <c r="H109" s="266">
        <f ca="1">'Fried Chicken Ricebowl(Soy)'!$D$6</f>
        <v>2.4973058056895585</v>
      </c>
      <c r="I109" s="266">
        <f ca="1">'Fried Chicken Ricebowl(Soy)'!$D$7</f>
        <v>2.8645310907344257</v>
      </c>
      <c r="J109" s="225">
        <f t="shared" ca="1" si="8"/>
        <v>0.30779294055123807</v>
      </c>
      <c r="K109" s="225">
        <f t="shared" ca="1" si="9"/>
        <v>0.35305345693301793</v>
      </c>
      <c r="L109" s="796">
        <f ca="1">AVERAGE(J109:K129)</f>
        <v>0.25305653181232718</v>
      </c>
      <c r="M109" s="752"/>
    </row>
    <row r="110" spans="1:13" ht="17.45" customHeight="1">
      <c r="A110" s="729"/>
      <c r="B110" s="732"/>
      <c r="C110" s="491" t="s">
        <v>805</v>
      </c>
      <c r="D110" s="267"/>
      <c r="E110" s="496"/>
      <c r="F110" s="507">
        <v>200</v>
      </c>
      <c r="G110" s="504">
        <f t="shared" si="7"/>
        <v>8.1135902636916839</v>
      </c>
      <c r="H110" s="266">
        <f ca="1">'Fried Chicken Ricebowl(Hot)'!$D$6</f>
        <v>2.4394257300570215</v>
      </c>
      <c r="I110" s="266">
        <f ca="1">'Fried Chicken Ricebowl(Hot)'!$D$7</f>
        <v>2.8066510151018886</v>
      </c>
      <c r="J110" s="225">
        <f t="shared" ca="1" si="8"/>
        <v>0.30065922122952787</v>
      </c>
      <c r="K110" s="225">
        <f t="shared" ca="1" si="9"/>
        <v>0.34591973761130779</v>
      </c>
      <c r="L110" s="796"/>
      <c r="M110" s="752"/>
    </row>
    <row r="111" spans="1:13" ht="17.45" customHeight="1">
      <c r="A111" s="729"/>
      <c r="B111" s="732"/>
      <c r="C111" s="491" t="s">
        <v>806</v>
      </c>
      <c r="D111" s="267"/>
      <c r="E111" s="497"/>
      <c r="F111" s="507">
        <v>200</v>
      </c>
      <c r="G111" s="504">
        <f t="shared" si="7"/>
        <v>8.1135902636916839</v>
      </c>
      <c r="H111" s="266">
        <f ca="1">'Fried Chicken Ricebowl(Secret)'!$D$6</f>
        <v>2.4098999511240979</v>
      </c>
      <c r="I111" s="266">
        <f ca="1">'Fried Chicken Ricebowl(Secret)'!$D$7</f>
        <v>2.7771252361689651</v>
      </c>
      <c r="J111" s="225">
        <f t="shared" ca="1" si="8"/>
        <v>0.29702016897604505</v>
      </c>
      <c r="K111" s="225">
        <f t="shared" ca="1" si="9"/>
        <v>0.34228068535782491</v>
      </c>
      <c r="L111" s="796"/>
      <c r="M111" s="752"/>
    </row>
    <row r="112" spans="1:13" ht="17.45" customHeight="1">
      <c r="A112" s="729"/>
      <c r="B112" s="732"/>
      <c r="C112" s="491" t="s">
        <v>807</v>
      </c>
      <c r="D112" s="267"/>
      <c r="E112" s="497"/>
      <c r="F112" s="507">
        <v>200</v>
      </c>
      <c r="G112" s="504">
        <f t="shared" si="7"/>
        <v>8.1135902636916839</v>
      </c>
      <c r="H112" s="266">
        <f ca="1">'Fried Chicken Ricebowl(Jamaican'!$D$6</f>
        <v>2.4222092097861103</v>
      </c>
      <c r="I112" s="266">
        <f ca="1">'Fried Chicken Ricebowl(Jamaican'!$D$7</f>
        <v>2.7894344948309775</v>
      </c>
      <c r="J112" s="225">
        <f t="shared" ca="1" si="8"/>
        <v>0.29853728510613808</v>
      </c>
      <c r="K112" s="225">
        <f t="shared" ca="1" si="9"/>
        <v>0.34379780148791794</v>
      </c>
      <c r="L112" s="796"/>
      <c r="M112" s="752"/>
    </row>
    <row r="113" spans="1:13" ht="17.45" customHeight="1">
      <c r="A113" s="729"/>
      <c r="B113" s="732"/>
      <c r="C113" s="491" t="s">
        <v>808</v>
      </c>
      <c r="D113" s="267"/>
      <c r="E113" s="497"/>
      <c r="F113" s="507">
        <v>250</v>
      </c>
      <c r="G113" s="504">
        <f t="shared" si="7"/>
        <v>10.141987829614605</v>
      </c>
      <c r="H113" s="266">
        <f ca="1">'Fried Chicken Saladbowl(Soy)'!$D$6</f>
        <v>3.4025832075187896</v>
      </c>
      <c r="I113" s="266">
        <f ca="1">'Fried Chicken Saladbowl(Soy)'!$D$7</f>
        <v>3.7698084925636568</v>
      </c>
      <c r="J113" s="225">
        <f t="shared" ca="1" si="8"/>
        <v>0.33549470426135264</v>
      </c>
      <c r="K113" s="225">
        <f t="shared" ca="1" si="9"/>
        <v>0.37170311736677653</v>
      </c>
      <c r="L113" s="796"/>
      <c r="M113" s="752"/>
    </row>
    <row r="114" spans="1:13" ht="17.45" customHeight="1">
      <c r="A114" s="729"/>
      <c r="B114" s="732"/>
      <c r="C114" s="491" t="s">
        <v>809</v>
      </c>
      <c r="D114" s="267"/>
      <c r="E114" s="496"/>
      <c r="F114" s="507">
        <v>250</v>
      </c>
      <c r="G114" s="504">
        <f t="shared" si="7"/>
        <v>10.141987829614605</v>
      </c>
      <c r="H114" s="266">
        <f ca="1">'Fried Chicken Saladbowl(Hot)'!$D$6</f>
        <v>3.3447031318862521</v>
      </c>
      <c r="I114" s="266">
        <f ca="1">'Fried Chicken Saladbowl(Hot)'!$D$7</f>
        <v>3.7119284169311193</v>
      </c>
      <c r="J114" s="225">
        <f t="shared" ca="1" si="8"/>
        <v>0.32978772880398444</v>
      </c>
      <c r="K114" s="225">
        <f t="shared" ca="1" si="9"/>
        <v>0.36599614190940832</v>
      </c>
      <c r="L114" s="796"/>
      <c r="M114" s="752"/>
    </row>
    <row r="115" spans="1:13" ht="17.45" customHeight="1">
      <c r="A115" s="729"/>
      <c r="B115" s="732"/>
      <c r="C115" s="491" t="s">
        <v>810</v>
      </c>
      <c r="D115" s="267"/>
      <c r="E115" s="496"/>
      <c r="F115" s="507">
        <v>250</v>
      </c>
      <c r="G115" s="504">
        <f t="shared" si="7"/>
        <v>10.141987829614605</v>
      </c>
      <c r="H115" s="266">
        <f ca="1">'Fried Chicken Saladbowl(Secret)'!$D$6</f>
        <v>3.3151773529533286</v>
      </c>
      <c r="I115" s="266">
        <f ca="1">'Fried Chicken Saladbowl(Secret)'!$D$7</f>
        <v>3.6824026379981958</v>
      </c>
      <c r="J115" s="225">
        <f t="shared" ca="1" si="8"/>
        <v>0.3268764870011982</v>
      </c>
      <c r="K115" s="225">
        <f t="shared" ca="1" si="9"/>
        <v>0.36308490010662209</v>
      </c>
      <c r="L115" s="796"/>
      <c r="M115" s="752"/>
    </row>
    <row r="116" spans="1:13" ht="18" customHeight="1">
      <c r="A116" s="729"/>
      <c r="B116" s="733"/>
      <c r="C116" s="491" t="s">
        <v>811</v>
      </c>
      <c r="D116" s="267"/>
      <c r="E116" s="497"/>
      <c r="F116" s="507">
        <v>250</v>
      </c>
      <c r="G116" s="504">
        <f t="shared" si="7"/>
        <v>10.141987829614605</v>
      </c>
      <c r="H116" s="266">
        <f ca="1">'Fried Chicken Salabowl(Jamaican'!$D$6</f>
        <v>3.327486611615341</v>
      </c>
      <c r="I116" s="266">
        <f ca="1">'Fried Chicken Salabowl(Jamaican'!$D$7</f>
        <v>3.6947118966602082</v>
      </c>
      <c r="J116" s="225">
        <f t="shared" ca="1" si="8"/>
        <v>0.32809017990527262</v>
      </c>
      <c r="K116" s="225">
        <f t="shared" ca="1" si="9"/>
        <v>0.3642985930106965</v>
      </c>
      <c r="L116" s="796"/>
      <c r="M116" s="752"/>
    </row>
    <row r="117" spans="1:13" ht="18" customHeight="1">
      <c r="A117" s="729"/>
      <c r="B117" s="744" t="s">
        <v>813</v>
      </c>
      <c r="C117" s="491" t="s">
        <v>804</v>
      </c>
      <c r="D117" s="267"/>
      <c r="E117" s="497"/>
      <c r="F117" s="507">
        <v>200</v>
      </c>
      <c r="G117" s="504">
        <f t="shared" si="7"/>
        <v>8.1135902636916839</v>
      </c>
      <c r="H117" s="266">
        <f ca="1">'Grilled Chicken Ricebowl(Soy)'!$D$6</f>
        <v>2.3946847732003742</v>
      </c>
      <c r="I117" s="266">
        <f ca="1">'Grilled Chicken Ricebowl(Soy)'!$D$7</f>
        <v>2.7619100582452414</v>
      </c>
      <c r="J117" s="225">
        <f t="shared" ca="1" si="8"/>
        <v>0.29514489829694612</v>
      </c>
      <c r="K117" s="225">
        <f t="shared" ca="1" si="9"/>
        <v>0.34040541467872598</v>
      </c>
      <c r="L117" s="796"/>
      <c r="M117" s="752"/>
    </row>
    <row r="118" spans="1:13" ht="17.45" customHeight="1">
      <c r="A118" s="729"/>
      <c r="B118" s="732"/>
      <c r="C118" s="491" t="s">
        <v>805</v>
      </c>
      <c r="D118" s="267"/>
      <c r="E118" s="497"/>
      <c r="F118" s="507">
        <v>200</v>
      </c>
      <c r="G118" s="504">
        <f t="shared" si="7"/>
        <v>8.1135902636916839</v>
      </c>
      <c r="H118" s="266">
        <f ca="1">'Grilled Chicken Ricebowl(Hot)'!$D$6</f>
        <v>2.3657447353841059</v>
      </c>
      <c r="I118" s="266">
        <f ca="1">'Grilled Chicken Ricebowl(Hot)'!$D$7</f>
        <v>2.7329700204289731</v>
      </c>
      <c r="J118" s="225">
        <f t="shared" ca="1" si="8"/>
        <v>0.29157803863609105</v>
      </c>
      <c r="K118" s="225">
        <f t="shared" ca="1" si="9"/>
        <v>0.33683855501787091</v>
      </c>
      <c r="L118" s="796"/>
      <c r="M118" s="752"/>
    </row>
    <row r="119" spans="1:13" ht="17.45" customHeight="1">
      <c r="A119" s="729"/>
      <c r="B119" s="732"/>
      <c r="C119" s="491" t="s">
        <v>806</v>
      </c>
      <c r="D119" s="267"/>
      <c r="E119" s="496"/>
      <c r="F119" s="507">
        <v>200</v>
      </c>
      <c r="G119" s="504">
        <f t="shared" si="7"/>
        <v>8.1135902636916839</v>
      </c>
      <c r="H119" s="266">
        <f ca="1">'Grilled Chicken Ricebowl(Secret'!$D$6</f>
        <v>2.3509818459176439</v>
      </c>
      <c r="I119" s="266">
        <f ca="1">'Grilled Chicken Ricebowl(Secret'!$D$7</f>
        <v>2.7182071309625111</v>
      </c>
      <c r="J119" s="225">
        <f t="shared" ca="1" si="8"/>
        <v>0.28975851250934959</v>
      </c>
      <c r="K119" s="225">
        <f t="shared" ca="1" si="9"/>
        <v>0.3350190288911295</v>
      </c>
      <c r="L119" s="796"/>
      <c r="M119" s="752"/>
    </row>
    <row r="120" spans="1:13" ht="17.45" customHeight="1">
      <c r="A120" s="729"/>
      <c r="B120" s="732"/>
      <c r="C120" s="491" t="s">
        <v>807</v>
      </c>
      <c r="D120" s="267"/>
      <c r="E120" s="496"/>
      <c r="F120" s="507">
        <v>200</v>
      </c>
      <c r="G120" s="504">
        <f t="shared" si="7"/>
        <v>8.1135902636916839</v>
      </c>
      <c r="H120" s="266">
        <f ca="1">'Grilled Chicken Ricebowl(Jamaic'!$D$6</f>
        <v>2.3571364752486503</v>
      </c>
      <c r="I120" s="266">
        <f ca="1">'Grilled Chicken Ricebowl(Jamaic'!$D$7</f>
        <v>2.7243617602935175</v>
      </c>
      <c r="J120" s="225">
        <f t="shared" ca="1" si="8"/>
        <v>0.29051707057439613</v>
      </c>
      <c r="K120" s="225">
        <f t="shared" ca="1" si="9"/>
        <v>0.33577758695617604</v>
      </c>
      <c r="L120" s="796"/>
      <c r="M120" s="752"/>
    </row>
    <row r="121" spans="1:13" ht="17.45" customHeight="1">
      <c r="A121" s="729"/>
      <c r="B121" s="732"/>
      <c r="C121" s="491" t="s">
        <v>808</v>
      </c>
      <c r="D121" s="267"/>
      <c r="E121" s="497"/>
      <c r="F121" s="507">
        <v>250</v>
      </c>
      <c r="G121" s="504">
        <f t="shared" si="7"/>
        <v>10.141987829614605</v>
      </c>
      <c r="H121" s="266">
        <f ca="1">'Grill Chicken Saladbowl(Soy)'!$D$6</f>
        <v>3.3299987374840718</v>
      </c>
      <c r="I121" s="266">
        <f ca="1">'Grill Chicken Saladbowl(Soy)'!$D$7</f>
        <v>3.697224022528939</v>
      </c>
      <c r="J121" s="225">
        <f t="shared" ca="1" si="8"/>
        <v>0.32833787551592947</v>
      </c>
      <c r="K121" s="225">
        <f t="shared" ca="1" si="9"/>
        <v>0.36454628862135335</v>
      </c>
      <c r="L121" s="796"/>
      <c r="M121" s="752"/>
    </row>
    <row r="122" spans="1:13" ht="17.45" customHeight="1">
      <c r="A122" s="729"/>
      <c r="B122" s="732"/>
      <c r="C122" s="491" t="s">
        <v>809</v>
      </c>
      <c r="D122" s="267"/>
      <c r="E122" s="497"/>
      <c r="F122" s="507">
        <v>250</v>
      </c>
      <c r="G122" s="504">
        <f t="shared" si="7"/>
        <v>10.141987829614605</v>
      </c>
      <c r="H122" s="266">
        <f ca="1">'Grilled Chicken Saladbowl(Hot)'!$D$6</f>
        <v>3.2865886807596687</v>
      </c>
      <c r="I122" s="266">
        <f ca="1">'Grilled Chicken Saladbowl(Hot)'!$D$7</f>
        <v>3.6538139658045359</v>
      </c>
      <c r="J122" s="225">
        <f t="shared" ca="1" si="8"/>
        <v>0.32405764392290332</v>
      </c>
      <c r="K122" s="225">
        <f t="shared" ca="1" si="9"/>
        <v>0.3602660570283272</v>
      </c>
      <c r="L122" s="796"/>
      <c r="M122" s="752"/>
    </row>
    <row r="123" spans="1:13" ht="17.45" customHeight="1">
      <c r="A123" s="729"/>
      <c r="B123" s="732"/>
      <c r="C123" s="491" t="s">
        <v>810</v>
      </c>
      <c r="D123" s="267"/>
      <c r="E123" s="497"/>
      <c r="F123" s="507">
        <v>250</v>
      </c>
      <c r="G123" s="504">
        <f t="shared" si="7"/>
        <v>10.141987829614605</v>
      </c>
      <c r="H123" s="266">
        <f ca="1">'Grill Chicken Saladbowl(Secret)'!$D$6</f>
        <v>3.2644443465599764</v>
      </c>
      <c r="I123" s="266">
        <f ca="1">'Grill Chicken Saladbowl(Secret)'!$D$7</f>
        <v>3.6316696316048436</v>
      </c>
      <c r="J123" s="225">
        <f t="shared" ca="1" si="8"/>
        <v>0.32187421257081367</v>
      </c>
      <c r="K123" s="225">
        <f t="shared" ca="1" si="9"/>
        <v>0.35808262567623755</v>
      </c>
      <c r="L123" s="796"/>
      <c r="M123" s="752"/>
    </row>
    <row r="124" spans="1:13" ht="17.45" customHeight="1">
      <c r="A124" s="729"/>
      <c r="B124" s="733"/>
      <c r="C124" s="491" t="s">
        <v>811</v>
      </c>
      <c r="D124" s="267"/>
      <c r="E124" s="496"/>
      <c r="F124" s="507">
        <v>250</v>
      </c>
      <c r="G124" s="504">
        <f t="shared" si="7"/>
        <v>10.141987829614605</v>
      </c>
      <c r="H124" s="266">
        <f ca="1">'Grilled Chicken Salabowl(Jama'!$D$6</f>
        <v>3.2736762905564856</v>
      </c>
      <c r="I124" s="266">
        <f ca="1">'Grilled Chicken Salabowl(Jama'!$D$7</f>
        <v>3.6409015756013527</v>
      </c>
      <c r="J124" s="225">
        <f t="shared" ca="1" si="8"/>
        <v>0.32278448224886946</v>
      </c>
      <c r="K124" s="225">
        <f t="shared" ca="1" si="9"/>
        <v>0.35899289535429335</v>
      </c>
      <c r="L124" s="796"/>
      <c r="M124" s="752"/>
    </row>
    <row r="125" spans="1:13" ht="17.45" customHeight="1">
      <c r="A125" s="729"/>
      <c r="B125" s="731" t="s">
        <v>997</v>
      </c>
      <c r="C125" s="491" t="s">
        <v>998</v>
      </c>
      <c r="D125" s="267"/>
      <c r="E125" s="496"/>
      <c r="F125" s="507">
        <v>0</v>
      </c>
      <c r="G125" s="504">
        <f t="shared" si="7"/>
        <v>0</v>
      </c>
      <c r="H125" s="266">
        <f ca="1">'The Secret RiceBowl'!$D$6</f>
        <v>1.438076701575101</v>
      </c>
      <c r="I125" s="266">
        <f ca="1">'The Secret RiceBowl'!$D$7</f>
        <v>2.1111205064735095</v>
      </c>
      <c r="J125" s="225">
        <v>0</v>
      </c>
      <c r="K125" s="225">
        <v>0</v>
      </c>
      <c r="L125" s="796"/>
      <c r="M125" s="752"/>
    </row>
    <row r="126" spans="1:13" ht="17.45" customHeight="1">
      <c r="A126" s="729"/>
      <c r="B126" s="732"/>
      <c r="C126" s="491" t="s">
        <v>999</v>
      </c>
      <c r="D126" s="267"/>
      <c r="E126" s="496"/>
      <c r="F126" s="507">
        <v>0</v>
      </c>
      <c r="G126" s="504">
        <f t="shared" si="7"/>
        <v>0</v>
      </c>
      <c r="H126" s="266">
        <f ca="1">'Island Greens Rice Bowl'!$D$6</f>
        <v>1.5242367693661376</v>
      </c>
      <c r="I126" s="266">
        <f ca="1">'Island Greens Rice Bowl'!$D$7</f>
        <v>2.1972805742645458</v>
      </c>
      <c r="J126" s="225">
        <v>0</v>
      </c>
      <c r="K126" s="225">
        <v>0</v>
      </c>
      <c r="L126" s="796"/>
      <c r="M126" s="752"/>
    </row>
    <row r="127" spans="1:13" ht="17.45" customHeight="1">
      <c r="A127" s="729"/>
      <c r="B127" s="732"/>
      <c r="C127" s="491" t="s">
        <v>1000</v>
      </c>
      <c r="D127" s="267"/>
      <c r="E127" s="496"/>
      <c r="F127" s="507">
        <v>0</v>
      </c>
      <c r="G127" s="504">
        <f t="shared" si="7"/>
        <v>0</v>
      </c>
      <c r="H127" s="266">
        <f ca="1">'Teriyaki Crunch Rice Bowl'!$D$6</f>
        <v>1.5254825561405618</v>
      </c>
      <c r="I127" s="266">
        <f ca="1">'Teriyaki Crunch Rice Bowl'!$D$7</f>
        <v>2.19852636103897</v>
      </c>
      <c r="J127" s="225">
        <v>0</v>
      </c>
      <c r="K127" s="225">
        <v>0</v>
      </c>
      <c r="L127" s="796"/>
      <c r="M127" s="752"/>
    </row>
    <row r="128" spans="1:13" ht="17.45" customHeight="1">
      <c r="A128" s="729"/>
      <c r="B128" s="745" t="s">
        <v>814</v>
      </c>
      <c r="C128" s="491" t="s">
        <v>1045</v>
      </c>
      <c r="D128" s="267"/>
      <c r="E128" s="496"/>
      <c r="F128" s="507">
        <v>0</v>
      </c>
      <c r="G128" s="504">
        <f t="shared" si="7"/>
        <v>0</v>
      </c>
      <c r="H128" s="266">
        <f ca="1">'Fried Chicken Meal'!$D$6</f>
        <v>2.4853908076242242</v>
      </c>
      <c r="I128" s="266">
        <f ca="1">'Fried Chicken Meal'!$D$7</f>
        <v>2.8526160926690913</v>
      </c>
      <c r="J128" s="225">
        <v>0</v>
      </c>
      <c r="K128" s="225">
        <v>0</v>
      </c>
      <c r="L128" s="796"/>
      <c r="M128" s="752"/>
    </row>
    <row r="129" spans="1:15" ht="17.45" customHeight="1">
      <c r="A129" s="730"/>
      <c r="B129" s="746"/>
      <c r="C129" s="491" t="s">
        <v>1046</v>
      </c>
      <c r="D129" s="267"/>
      <c r="E129" s="497"/>
      <c r="F129" s="507">
        <v>0</v>
      </c>
      <c r="G129" s="504">
        <f t="shared" si="7"/>
        <v>0</v>
      </c>
      <c r="H129" s="266">
        <f ca="1">'Grilled Chicken Meal'!$D$6</f>
        <v>1.9884530095651618</v>
      </c>
      <c r="I129" s="266">
        <f ca="1">'Grilled Chicken Meal'!$D$7</f>
        <v>2.355678294610029</v>
      </c>
      <c r="J129" s="225">
        <v>0</v>
      </c>
      <c r="K129" s="225">
        <v>0</v>
      </c>
      <c r="L129" s="796"/>
      <c r="M129" s="752"/>
    </row>
    <row r="130" spans="1:15" ht="17.45" customHeight="1">
      <c r="A130" s="728" t="s">
        <v>815</v>
      </c>
      <c r="B130" s="731" t="s">
        <v>549</v>
      </c>
      <c r="C130" s="731" t="s">
        <v>1026</v>
      </c>
      <c r="D130" s="267"/>
      <c r="E130" s="498" t="s">
        <v>1080</v>
      </c>
      <c r="F130" s="507">
        <v>200</v>
      </c>
      <c r="G130" s="504">
        <f t="shared" si="7"/>
        <v>8.1135902636916839</v>
      </c>
      <c r="H130" s="266">
        <f ca="1">'Ddeok-Bokki'!$D$6</f>
        <v>1.9413349590008524</v>
      </c>
      <c r="I130" s="266">
        <f ca="1">'Ddeok-Bokki'!$D$7</f>
        <v>2.1026032880023893</v>
      </c>
      <c r="J130" s="225">
        <f t="shared" ca="1" si="8"/>
        <v>0.23926953369685505</v>
      </c>
      <c r="K130" s="225">
        <f t="shared" ca="1" si="9"/>
        <v>0.25914585524629447</v>
      </c>
      <c r="L130" s="796">
        <f ca="1">AVERAGE(J130:K133)</f>
        <v>0.23388839055696162</v>
      </c>
      <c r="M130" s="752"/>
    </row>
    <row r="131" spans="1:15" ht="17.45" customHeight="1">
      <c r="A131" s="729"/>
      <c r="B131" s="732"/>
      <c r="C131" s="733"/>
      <c r="D131" s="267"/>
      <c r="E131" s="498" t="s">
        <v>1025</v>
      </c>
      <c r="F131" s="507">
        <v>250</v>
      </c>
      <c r="G131" s="504">
        <f t="shared" si="7"/>
        <v>10.141987829614605</v>
      </c>
      <c r="H131" s="266">
        <f ca="1">'Ddeok-Bokki_Cheese'!$D$6</f>
        <v>2.4131181439086138</v>
      </c>
      <c r="I131" s="266">
        <f ca="1">'Ddeok-Bokki_Cheese'!$D$7</f>
        <v>2.5743864729101507</v>
      </c>
      <c r="J131" s="225">
        <f t="shared" ca="1" si="8"/>
        <v>0.23793344898938931</v>
      </c>
      <c r="K131" s="225">
        <f t="shared" ca="1" si="9"/>
        <v>0.25383450622894083</v>
      </c>
      <c r="L131" s="796"/>
      <c r="M131" s="752"/>
    </row>
    <row r="132" spans="1:15" ht="15.75">
      <c r="A132" s="729"/>
      <c r="B132" s="732"/>
      <c r="C132" s="731" t="s">
        <v>1027</v>
      </c>
      <c r="D132" s="267"/>
      <c r="E132" s="498" t="s">
        <v>1080</v>
      </c>
      <c r="F132" s="507">
        <v>300</v>
      </c>
      <c r="G132" s="504">
        <f t="shared" si="7"/>
        <v>12.170385395537526</v>
      </c>
      <c r="H132" s="266">
        <f ca="1">'Rose Ddeok-Bokki '!$D$6</f>
        <v>2.588091802923373</v>
      </c>
      <c r="I132" s="266">
        <f ca="1">'Rose Ddeok-Bokki '!$D$7</f>
        <v>2.7493601319249099</v>
      </c>
      <c r="J132" s="225">
        <f t="shared" ca="1" si="8"/>
        <v>0.21265487647353715</v>
      </c>
      <c r="K132" s="225">
        <f t="shared" ca="1" si="9"/>
        <v>0.22590575750649675</v>
      </c>
      <c r="L132" s="796"/>
      <c r="M132" s="752"/>
      <c r="O132" s="220"/>
    </row>
    <row r="133" spans="1:15" ht="15.75">
      <c r="A133" s="730"/>
      <c r="B133" s="733"/>
      <c r="C133" s="733"/>
      <c r="D133" s="267"/>
      <c r="E133" s="495" t="s">
        <v>1025</v>
      </c>
      <c r="F133" s="507">
        <v>350</v>
      </c>
      <c r="G133" s="504">
        <f t="shared" si="7"/>
        <v>14.198782961460447</v>
      </c>
      <c r="H133" s="266">
        <f ca="1">'Rose Ddeok-Bokki_Cheese'!$D$6</f>
        <v>3.0598749878311344</v>
      </c>
      <c r="I133" s="266">
        <f ca="1">'Rose Ddeok-Bokki_Cheese'!$D$7</f>
        <v>3.2211433168326713</v>
      </c>
      <c r="J133" s="225">
        <f t="shared" ca="1" si="8"/>
        <v>0.21550262414296417</v>
      </c>
      <c r="K133" s="225">
        <f t="shared" ca="1" si="9"/>
        <v>0.22686052217121527</v>
      </c>
      <c r="L133" s="796"/>
      <c r="M133" s="752"/>
    </row>
    <row r="134" spans="1:15" ht="19.899999999999999" customHeight="1">
      <c r="A134" s="454" t="s">
        <v>816</v>
      </c>
      <c r="B134" s="454"/>
      <c r="C134" s="492" t="s">
        <v>817</v>
      </c>
      <c r="D134" s="267"/>
      <c r="E134" s="499"/>
      <c r="F134" s="507">
        <v>200</v>
      </c>
      <c r="G134" s="504">
        <f t="shared" si="7"/>
        <v>8.1135902636916839</v>
      </c>
      <c r="H134" s="266">
        <f ca="1">'bb.q Salad'!$D$6</f>
        <v>1.2462237130867964</v>
      </c>
      <c r="I134" s="266">
        <f ca="1">'bb.q Salad'!$D$7</f>
        <v>1.6134489981316635</v>
      </c>
      <c r="J134" s="225">
        <f t="shared" ref="J134:J156" ca="1" si="10">H134/G134</f>
        <v>0.15359707263794764</v>
      </c>
      <c r="K134" s="225">
        <f t="shared" ref="K134:K156" ca="1" si="11">I134/G134</f>
        <v>0.19885758901972753</v>
      </c>
      <c r="L134" s="796"/>
      <c r="M134" s="752"/>
    </row>
    <row r="135" spans="1:15" ht="15.75">
      <c r="A135" s="794" t="s">
        <v>417</v>
      </c>
      <c r="B135" s="741" t="s">
        <v>417</v>
      </c>
      <c r="C135" s="491" t="s">
        <v>1087</v>
      </c>
      <c r="D135" s="267"/>
      <c r="E135" s="500"/>
      <c r="F135" s="507">
        <v>120</v>
      </c>
      <c r="G135" s="504">
        <f t="shared" si="7"/>
        <v>4.8681541582150105</v>
      </c>
      <c r="H135" s="266">
        <f ca="1">'French Fries'!$D$6</f>
        <v>1.2370867764451825</v>
      </c>
      <c r="I135" s="266">
        <f ca="1">'French Fries'!$D$7</f>
        <v>1.3184221080963876</v>
      </c>
      <c r="J135" s="225">
        <f t="shared" ca="1" si="10"/>
        <v>0.25411824199478122</v>
      </c>
      <c r="K135" s="225">
        <f t="shared" ca="1" si="11"/>
        <v>0.27082587470479957</v>
      </c>
      <c r="L135" s="748">
        <f ca="1">AVERAGE(J135:K156)</f>
        <v>0.21510435990503093</v>
      </c>
      <c r="M135" s="752"/>
    </row>
    <row r="136" spans="1:15" ht="15.75">
      <c r="A136" s="795"/>
      <c r="B136" s="742"/>
      <c r="C136" s="491" t="s">
        <v>1029</v>
      </c>
      <c r="D136" s="267"/>
      <c r="E136" s="500"/>
      <c r="F136" s="507">
        <v>150</v>
      </c>
      <c r="G136" s="504">
        <f t="shared" si="7"/>
        <v>6.0851926977687629</v>
      </c>
      <c r="H136" s="266">
        <f ca="1">'Secret Fries'!$D$6</f>
        <v>1.3684761664745775</v>
      </c>
      <c r="I136" s="266">
        <f ca="1">'Secret Fries'!$D$7</f>
        <v>1.4498114981257826</v>
      </c>
      <c r="J136" s="225">
        <f t="shared" ca="1" si="10"/>
        <v>0.2248862500239889</v>
      </c>
      <c r="K136" s="225">
        <f t="shared" ca="1" si="11"/>
        <v>0.23825235619200361</v>
      </c>
      <c r="L136" s="749"/>
      <c r="M136" s="752"/>
    </row>
    <row r="137" spans="1:15" ht="15.75">
      <c r="A137" s="795"/>
      <c r="B137" s="742"/>
      <c r="C137" s="491" t="s">
        <v>1030</v>
      </c>
      <c r="D137" s="267"/>
      <c r="E137" s="501"/>
      <c r="F137" s="507">
        <v>150</v>
      </c>
      <c r="G137" s="504">
        <f t="shared" ref="G137:G156" si="12">F137/24.65</f>
        <v>6.0851926977687629</v>
      </c>
      <c r="H137" s="266">
        <f ca="1">'Soy Garlic Fries'!$D$6</f>
        <v>1.4012533619366252</v>
      </c>
      <c r="I137" s="266">
        <f ca="1">'Soy Garlic Fries'!$D$7</f>
        <v>1.4825886935878303</v>
      </c>
      <c r="J137" s="225">
        <f t="shared" ca="1" si="10"/>
        <v>0.23027263581158539</v>
      </c>
      <c r="K137" s="225">
        <f t="shared" ca="1" si="11"/>
        <v>0.24363874197960012</v>
      </c>
      <c r="L137" s="749"/>
      <c r="M137" s="752"/>
    </row>
    <row r="138" spans="1:15" ht="15.75">
      <c r="A138" s="795"/>
      <c r="B138" s="742"/>
      <c r="C138" s="491" t="s">
        <v>1031</v>
      </c>
      <c r="D138" s="267"/>
      <c r="E138" s="500"/>
      <c r="F138" s="507">
        <v>150</v>
      </c>
      <c r="G138" s="504">
        <f t="shared" si="12"/>
        <v>6.0851926977687629</v>
      </c>
      <c r="H138" s="266">
        <f ca="1">'Hot Spicy Fries'!$D$6</f>
        <v>1.3795483335744236</v>
      </c>
      <c r="I138" s="266">
        <f ca="1">'Hot Spicy Fries'!$D$7</f>
        <v>1.4608836652256287</v>
      </c>
      <c r="J138" s="225">
        <f t="shared" ca="1" si="10"/>
        <v>0.22670577615073029</v>
      </c>
      <c r="K138" s="225">
        <f t="shared" ca="1" si="11"/>
        <v>0.24007188231874499</v>
      </c>
      <c r="L138" s="749"/>
      <c r="M138" s="752"/>
    </row>
    <row r="139" spans="1:15" ht="15.75">
      <c r="A139" s="795"/>
      <c r="B139" s="742"/>
      <c r="C139" s="491" t="s">
        <v>1032</v>
      </c>
      <c r="D139" s="267"/>
      <c r="E139" s="500"/>
      <c r="F139" s="507">
        <v>150</v>
      </c>
      <c r="G139" s="504">
        <f t="shared" si="12"/>
        <v>6.0851926977687629</v>
      </c>
      <c r="H139" s="266">
        <f ca="1">'Cheesling Fries'!$D$6</f>
        <v>1.6283179327233293</v>
      </c>
      <c r="I139" s="266">
        <f ca="1">'Cheesling Fries'!$D$7</f>
        <v>1.7096532643745344</v>
      </c>
      <c r="J139" s="225">
        <f t="shared" ca="1" si="10"/>
        <v>0.26758691361086712</v>
      </c>
      <c r="K139" s="225">
        <f t="shared" ca="1" si="11"/>
        <v>0.28095301977888182</v>
      </c>
      <c r="L139" s="749"/>
      <c r="M139" s="752"/>
    </row>
    <row r="140" spans="1:15" ht="15.75">
      <c r="A140" s="795"/>
      <c r="B140" s="742"/>
      <c r="C140" s="493" t="s">
        <v>1074</v>
      </c>
      <c r="D140" s="471"/>
      <c r="E140" s="502"/>
      <c r="F140" s="508">
        <v>0</v>
      </c>
      <c r="G140" s="505">
        <f t="shared" si="12"/>
        <v>0</v>
      </c>
      <c r="H140" s="472">
        <f ca="1">Cheesstick!$D$6</f>
        <v>2.620888797133492</v>
      </c>
      <c r="I140" s="472">
        <f ca="1">Cheesstick!$D$7</f>
        <v>2.7022241287846969</v>
      </c>
      <c r="J140" s="471">
        <v>0</v>
      </c>
      <c r="K140" s="471">
        <v>0</v>
      </c>
      <c r="L140" s="749"/>
      <c r="M140" s="752"/>
    </row>
    <row r="141" spans="1:15" ht="15.75">
      <c r="A141" s="795"/>
      <c r="B141" s="742"/>
      <c r="C141" s="493" t="s">
        <v>1075</v>
      </c>
      <c r="D141" s="471"/>
      <c r="E141" s="502"/>
      <c r="F141" s="508">
        <v>0</v>
      </c>
      <c r="G141" s="505">
        <f t="shared" si="12"/>
        <v>0</v>
      </c>
      <c r="H141" s="472">
        <f ca="1">'Onion Rings'!$D$6</f>
        <v>1.327964388724999</v>
      </c>
      <c r="I141" s="472">
        <f ca="1">'Onion Rings'!$D$7</f>
        <v>1.4092997203762041</v>
      </c>
      <c r="J141" s="471">
        <v>0</v>
      </c>
      <c r="K141" s="471">
        <v>0</v>
      </c>
      <c r="L141" s="749"/>
      <c r="M141" s="752"/>
    </row>
    <row r="142" spans="1:15" ht="15.75">
      <c r="A142" s="795"/>
      <c r="B142" s="742"/>
      <c r="C142" s="491" t="s">
        <v>820</v>
      </c>
      <c r="D142" s="267"/>
      <c r="E142" s="500"/>
      <c r="F142" s="507">
        <v>80</v>
      </c>
      <c r="G142" s="504">
        <f t="shared" si="12"/>
        <v>3.2454361054766738</v>
      </c>
      <c r="H142" s="266">
        <f ca="1">Coleslaw!$D$6</f>
        <v>0.13356440734625893</v>
      </c>
      <c r="I142" s="266">
        <f ca="1">Coleslaw!$D$7</f>
        <v>0.14409240734625894</v>
      </c>
      <c r="J142" s="225">
        <f t="shared" ca="1" si="10"/>
        <v>4.115453301356603E-2</v>
      </c>
      <c r="K142" s="225">
        <f t="shared" ca="1" si="11"/>
        <v>4.4398473013566031E-2</v>
      </c>
      <c r="L142" s="749"/>
      <c r="M142" s="752"/>
    </row>
    <row r="143" spans="1:15" ht="15.75">
      <c r="A143" s="795"/>
      <c r="B143" s="742"/>
      <c r="C143" s="491" t="s">
        <v>822</v>
      </c>
      <c r="D143" s="267"/>
      <c r="E143" s="500"/>
      <c r="F143" s="507">
        <v>80</v>
      </c>
      <c r="G143" s="504">
        <f t="shared" si="12"/>
        <v>3.2454361054766738</v>
      </c>
      <c r="H143" s="266">
        <f ca="1">'Steamed Rice'!$D$6</f>
        <v>0.12714724132265909</v>
      </c>
      <c r="I143" s="266">
        <f ca="1">'Steamed Rice'!$D$7</f>
        <v>0.50679981225978166</v>
      </c>
      <c r="J143" s="225">
        <f t="shared" ca="1" si="10"/>
        <v>3.9177243732544324E-2</v>
      </c>
      <c r="K143" s="225">
        <f t="shared" ca="1" si="11"/>
        <v>0.15615769215254521</v>
      </c>
      <c r="L143" s="749"/>
      <c r="M143" s="752"/>
    </row>
    <row r="144" spans="1:15" ht="15.75">
      <c r="A144" s="795"/>
      <c r="B144" s="743"/>
      <c r="C144" s="493" t="s">
        <v>1076</v>
      </c>
      <c r="D144" s="471"/>
      <c r="E144" s="502"/>
      <c r="F144" s="508">
        <v>0</v>
      </c>
      <c r="G144" s="505">
        <f t="shared" si="12"/>
        <v>0</v>
      </c>
      <c r="H144" s="472">
        <f ca="1">'Side Sampler'!$D$6</f>
        <v>4.4080077616050364</v>
      </c>
      <c r="I144" s="472">
        <f ca="1">'Side Sampler'!$D$7</f>
        <v>4.4080077616050364</v>
      </c>
      <c r="J144" s="471">
        <v>0</v>
      </c>
      <c r="K144" s="471">
        <v>0</v>
      </c>
      <c r="L144" s="749"/>
      <c r="M144" s="752"/>
    </row>
    <row r="145" spans="1:13" ht="15.75">
      <c r="A145" s="795"/>
      <c r="B145" s="777" t="s">
        <v>824</v>
      </c>
      <c r="C145" s="491" t="s">
        <v>704</v>
      </c>
      <c r="D145" s="267"/>
      <c r="E145" s="500"/>
      <c r="F145" s="507">
        <v>70</v>
      </c>
      <c r="G145" s="504">
        <f t="shared" si="12"/>
        <v>2.8397565922920895</v>
      </c>
      <c r="H145" s="266">
        <f ca="1">'Soy Mayo'!$D$6</f>
        <v>0.66259085288233954</v>
      </c>
      <c r="I145" s="266">
        <f ca="1">'Soy Mayo'!$D$7</f>
        <v>0.68961885288233959</v>
      </c>
      <c r="J145" s="225">
        <f t="shared" ca="1" si="10"/>
        <v>0.23332663605070955</v>
      </c>
      <c r="K145" s="225">
        <f t="shared" ca="1" si="11"/>
        <v>0.2428443531935667</v>
      </c>
      <c r="L145" s="749"/>
      <c r="M145" s="752"/>
    </row>
    <row r="146" spans="1:13" ht="15.75">
      <c r="A146" s="795"/>
      <c r="B146" s="742"/>
      <c r="C146" s="491" t="s">
        <v>705</v>
      </c>
      <c r="D146" s="267"/>
      <c r="E146" s="500"/>
      <c r="F146" s="507">
        <v>70</v>
      </c>
      <c r="G146" s="504">
        <f t="shared" si="12"/>
        <v>2.8397565922920895</v>
      </c>
      <c r="H146" s="266">
        <f ca="1">'Spicy Mayo'!$D$6</f>
        <v>0.60229910743177995</v>
      </c>
      <c r="I146" s="266">
        <f ca="1">'Spicy Mayo'!$D$7</f>
        <v>0.62932710743178</v>
      </c>
      <c r="J146" s="225">
        <f t="shared" ca="1" si="10"/>
        <v>0.21209532854561963</v>
      </c>
      <c r="K146" s="225">
        <f t="shared" ca="1" si="11"/>
        <v>0.22161304568847678</v>
      </c>
      <c r="L146" s="749"/>
      <c r="M146" s="752"/>
    </row>
    <row r="147" spans="1:13" ht="15.75">
      <c r="A147" s="795"/>
      <c r="B147" s="742"/>
      <c r="C147" s="491" t="s">
        <v>706</v>
      </c>
      <c r="D147" s="267"/>
      <c r="E147" s="500"/>
      <c r="F147" s="507">
        <v>70</v>
      </c>
      <c r="G147" s="504">
        <f t="shared" si="12"/>
        <v>2.8397565922920895</v>
      </c>
      <c r="H147" s="266">
        <f ca="1">'Mala Mayo'!$D$6</f>
        <v>0.7992108272747197</v>
      </c>
      <c r="I147" s="266">
        <f ca="1">'Mala Mayo'!$D$7</f>
        <v>0.82623882727471976</v>
      </c>
      <c r="J147" s="225">
        <f t="shared" ca="1" si="10"/>
        <v>0.28143638417602629</v>
      </c>
      <c r="K147" s="225">
        <f t="shared" ca="1" si="11"/>
        <v>0.29095410131888344</v>
      </c>
      <c r="L147" s="749"/>
      <c r="M147" s="752"/>
    </row>
    <row r="148" spans="1:13" ht="15.75">
      <c r="A148" s="795"/>
      <c r="B148" s="743"/>
      <c r="C148" s="491" t="s">
        <v>823</v>
      </c>
      <c r="D148" s="267"/>
      <c r="E148" s="500"/>
      <c r="F148" s="507">
        <v>70</v>
      </c>
      <c r="G148" s="504">
        <f t="shared" si="12"/>
        <v>2.8397565922920895</v>
      </c>
      <c r="H148" s="266">
        <f ca="1">'Jamaican Mayo'!$D$6</f>
        <v>0.7992108272747197</v>
      </c>
      <c r="I148" s="266">
        <f ca="1">'Jamaican Mayo'!$D$7</f>
        <v>0.82623882727471976</v>
      </c>
      <c r="J148" s="225">
        <f t="shared" ca="1" si="10"/>
        <v>0.28143638417602629</v>
      </c>
      <c r="K148" s="225">
        <f t="shared" ca="1" si="11"/>
        <v>0.29095410131888344</v>
      </c>
      <c r="L148" s="749"/>
      <c r="M148" s="752"/>
    </row>
    <row r="149" spans="1:13" ht="15.75">
      <c r="A149" s="795"/>
      <c r="B149" s="731" t="s">
        <v>551</v>
      </c>
      <c r="C149" s="491" t="s">
        <v>707</v>
      </c>
      <c r="D149" s="267"/>
      <c r="E149" s="500"/>
      <c r="F149" s="507">
        <v>50</v>
      </c>
      <c r="G149" s="504">
        <f t="shared" si="12"/>
        <v>2.028397565922921</v>
      </c>
      <c r="H149" s="266">
        <f ca="1">'Extra Sauce(Secret)'!$D$6</f>
        <v>0.4058640511468195</v>
      </c>
      <c r="I149" s="266">
        <f ca="1">'Extra Sauce(Secret)'!$D$7</f>
        <v>0.4328920511468195</v>
      </c>
      <c r="J149" s="225">
        <f t="shared" ca="1" si="10"/>
        <v>0.20009097721538202</v>
      </c>
      <c r="K149" s="225">
        <f t="shared" ca="1" si="11"/>
        <v>0.21341578121538202</v>
      </c>
      <c r="L149" s="749"/>
      <c r="M149" s="752"/>
    </row>
    <row r="150" spans="1:13" ht="15.75">
      <c r="A150" s="795"/>
      <c r="B150" s="732"/>
      <c r="C150" s="491" t="s">
        <v>708</v>
      </c>
      <c r="D150" s="267"/>
      <c r="E150" s="500"/>
      <c r="F150" s="507">
        <v>50</v>
      </c>
      <c r="G150" s="504">
        <f t="shared" si="12"/>
        <v>2.028397565922921</v>
      </c>
      <c r="H150" s="266">
        <f ca="1">'Extra Sauce (Hot)'!$D$6</f>
        <v>0.4649156090126666</v>
      </c>
      <c r="I150" s="266">
        <f ca="1">'Extra Sauce (Hot)'!$D$7</f>
        <v>0.49194360901266659</v>
      </c>
      <c r="J150" s="225">
        <f t="shared" ca="1" si="10"/>
        <v>0.22920339524324462</v>
      </c>
      <c r="K150" s="225">
        <f t="shared" ca="1" si="11"/>
        <v>0.24252819924324462</v>
      </c>
      <c r="L150" s="749"/>
      <c r="M150" s="752"/>
    </row>
    <row r="151" spans="1:13" ht="15.75">
      <c r="A151" s="795"/>
      <c r="B151" s="732"/>
      <c r="C151" s="491" t="s">
        <v>709</v>
      </c>
      <c r="D151" s="267"/>
      <c r="E151" s="500"/>
      <c r="F151" s="507">
        <v>50</v>
      </c>
      <c r="G151" s="504">
        <f t="shared" si="12"/>
        <v>2.028397565922921</v>
      </c>
      <c r="H151" s="266">
        <f ca="1">'Extra Sauce (Honey)'!$D$6</f>
        <v>0.71357654632492917</v>
      </c>
      <c r="I151" s="266">
        <f ca="1">'Extra Sauce (Honey)'!$D$7</f>
        <v>0.74060454632492922</v>
      </c>
      <c r="J151" s="225">
        <f t="shared" ca="1" si="10"/>
        <v>0.35179323733819007</v>
      </c>
      <c r="K151" s="225">
        <f t="shared" ca="1" si="11"/>
        <v>0.36511804133819009</v>
      </c>
      <c r="L151" s="749"/>
      <c r="M151" s="752"/>
    </row>
    <row r="152" spans="1:13" ht="15.75">
      <c r="A152" s="795"/>
      <c r="B152" s="732"/>
      <c r="C152" s="491" t="s">
        <v>710</v>
      </c>
      <c r="D152" s="267"/>
      <c r="E152" s="500"/>
      <c r="F152" s="507">
        <v>50</v>
      </c>
      <c r="G152" s="504">
        <f t="shared" si="12"/>
        <v>2.028397565922921</v>
      </c>
      <c r="H152" s="266">
        <f ca="1">'Extra Sauce (Soy)'!$D$6</f>
        <v>0.58067576027774104</v>
      </c>
      <c r="I152" s="266">
        <f ca="1">'Extra Sauce (Soy)'!$D$7</f>
        <v>0.60770376027774109</v>
      </c>
      <c r="J152" s="225">
        <f t="shared" ca="1" si="10"/>
        <v>0.28627314981692631</v>
      </c>
      <c r="K152" s="225">
        <f t="shared" ca="1" si="11"/>
        <v>0.29959795381692633</v>
      </c>
      <c r="L152" s="749"/>
      <c r="M152" s="752"/>
    </row>
    <row r="153" spans="1:13" ht="15.75">
      <c r="A153" s="795"/>
      <c r="B153" s="732"/>
      <c r="C153" s="491" t="s">
        <v>711</v>
      </c>
      <c r="D153" s="267"/>
      <c r="E153" s="500"/>
      <c r="F153" s="507">
        <v>50</v>
      </c>
      <c r="G153" s="504">
        <f t="shared" si="12"/>
        <v>2.028397565922921</v>
      </c>
      <c r="H153" s="266">
        <f ca="1">'Extra Sauce (GangJeong)'!$D$6</f>
        <v>0.48220801477237524</v>
      </c>
      <c r="I153" s="266">
        <f ca="1">'Extra Sauce (GangJeong)'!$D$7</f>
        <v>0.50923601477237523</v>
      </c>
      <c r="J153" s="225">
        <f t="shared" ca="1" si="10"/>
        <v>0.23772855128278098</v>
      </c>
      <c r="K153" s="225">
        <f t="shared" ca="1" si="11"/>
        <v>0.251053355282781</v>
      </c>
      <c r="L153" s="749"/>
      <c r="M153" s="752"/>
    </row>
    <row r="154" spans="1:13" ht="15.75">
      <c r="A154" s="795"/>
      <c r="B154" s="732"/>
      <c r="C154" s="491" t="s">
        <v>706</v>
      </c>
      <c r="D154" s="267"/>
      <c r="E154" s="500"/>
      <c r="F154" s="507">
        <v>50</v>
      </c>
      <c r="G154" s="504">
        <f t="shared" si="12"/>
        <v>2.028397565922921</v>
      </c>
      <c r="H154" s="266">
        <f>'Extra Sauce (Mala)'!$D$6</f>
        <v>0.8429861111111111</v>
      </c>
      <c r="I154" s="266">
        <f ca="1">'Extra Sauce (Mala)'!$D$7</f>
        <v>0.87001411111111115</v>
      </c>
      <c r="J154" s="225">
        <f t="shared" si="10"/>
        <v>0.41559215277777778</v>
      </c>
      <c r="K154" s="225">
        <f t="shared" ca="1" si="11"/>
        <v>0.4289169567777778</v>
      </c>
      <c r="L154" s="749"/>
      <c r="M154" s="752"/>
    </row>
    <row r="155" spans="1:13" ht="15.75">
      <c r="A155" s="795"/>
      <c r="B155" s="732"/>
      <c r="C155" s="491" t="s">
        <v>712</v>
      </c>
      <c r="D155" s="267"/>
      <c r="E155" s="500"/>
      <c r="F155" s="507">
        <v>50</v>
      </c>
      <c r="G155" s="504">
        <f t="shared" si="12"/>
        <v>2.028397565922921</v>
      </c>
      <c r="H155" s="266">
        <f ca="1">'Extra Sauce (Galbi)'!$D$6</f>
        <v>0.55972135270099643</v>
      </c>
      <c r="I155" s="266">
        <f ca="1">'Extra Sauce (Galbi)'!$D$7</f>
        <v>0.58674935270099648</v>
      </c>
      <c r="J155" s="225">
        <f t="shared" ca="1" si="10"/>
        <v>0.27594262688159121</v>
      </c>
      <c r="K155" s="225">
        <f t="shared" ca="1" si="11"/>
        <v>0.28926743088159124</v>
      </c>
      <c r="L155" s="749"/>
      <c r="M155" s="752"/>
    </row>
    <row r="156" spans="1:13" ht="16.5" thickBot="1">
      <c r="A156" s="795"/>
      <c r="B156" s="733"/>
      <c r="C156" s="491" t="s">
        <v>713</v>
      </c>
      <c r="D156" s="267"/>
      <c r="E156" s="500"/>
      <c r="F156" s="509">
        <v>50</v>
      </c>
      <c r="G156" s="504">
        <f t="shared" si="12"/>
        <v>2.028397565922921</v>
      </c>
      <c r="H156" s="266">
        <f ca="1">'Extra Sauce (Hot Galbi)'!$D$6</f>
        <v>0.55972135270099643</v>
      </c>
      <c r="I156" s="266">
        <f ca="1">'Extra Sauce (Hot Galbi)'!$D$7</f>
        <v>0.58674935270099648</v>
      </c>
      <c r="J156" s="225">
        <f t="shared" ca="1" si="10"/>
        <v>0.27594262688159121</v>
      </c>
      <c r="K156" s="225">
        <f t="shared" ca="1" si="11"/>
        <v>0.28926743088159124</v>
      </c>
      <c r="L156" s="750"/>
      <c r="M156" s="753"/>
    </row>
    <row r="157" spans="1:13" ht="6" customHeight="1" thickTop="1">
      <c r="A157" s="774"/>
      <c r="B157" s="774"/>
      <c r="C157" s="774"/>
      <c r="D157" s="774"/>
      <c r="E157" s="774"/>
      <c r="F157" s="775"/>
      <c r="G157" s="774"/>
      <c r="H157" s="774"/>
      <c r="I157" s="774"/>
      <c r="J157" s="774"/>
      <c r="K157" s="774"/>
      <c r="L157" s="774"/>
      <c r="M157" s="774"/>
    </row>
    <row r="158" spans="1:13" ht="17.45" customHeight="1">
      <c r="A158" s="778" t="s">
        <v>552</v>
      </c>
      <c r="B158" s="318"/>
      <c r="C158" s="317" t="s">
        <v>826</v>
      </c>
      <c r="D158" s="319"/>
      <c r="E158" s="781" t="s">
        <v>825</v>
      </c>
      <c r="F158" s="782"/>
      <c r="G158" s="782"/>
      <c r="H158" s="782"/>
      <c r="I158" s="783"/>
      <c r="J158" s="320"/>
      <c r="K158" s="468"/>
      <c r="L158" s="790"/>
      <c r="M158" s="791"/>
    </row>
    <row r="159" spans="1:13" ht="17.45" customHeight="1">
      <c r="A159" s="779"/>
      <c r="B159" s="318"/>
      <c r="C159" s="317" t="s">
        <v>827</v>
      </c>
      <c r="D159" s="319"/>
      <c r="E159" s="784"/>
      <c r="F159" s="785"/>
      <c r="G159" s="785"/>
      <c r="H159" s="785"/>
      <c r="I159" s="786"/>
      <c r="J159" s="320"/>
      <c r="K159" s="469"/>
      <c r="L159" s="792"/>
      <c r="M159" s="793"/>
    </row>
    <row r="160" spans="1:13" ht="17.45" customHeight="1">
      <c r="A160" s="776" t="s">
        <v>553</v>
      </c>
      <c r="B160" s="321"/>
      <c r="C160" s="317" t="s">
        <v>828</v>
      </c>
      <c r="D160" s="319"/>
      <c r="E160" s="784"/>
      <c r="F160" s="785"/>
      <c r="G160" s="785"/>
      <c r="H160" s="785"/>
      <c r="I160" s="786"/>
      <c r="J160" s="320"/>
      <c r="K160" s="469"/>
      <c r="L160" s="792"/>
      <c r="M160" s="793"/>
    </row>
    <row r="161" spans="1:16" ht="17.45" customHeight="1">
      <c r="A161" s="776"/>
      <c r="B161" s="318"/>
      <c r="C161" s="317" t="s">
        <v>829</v>
      </c>
      <c r="D161" s="319"/>
      <c r="E161" s="784"/>
      <c r="F161" s="785"/>
      <c r="G161" s="785"/>
      <c r="H161" s="785"/>
      <c r="I161" s="786"/>
      <c r="J161" s="320"/>
      <c r="K161" s="469"/>
      <c r="L161" s="792"/>
      <c r="M161" s="793"/>
    </row>
    <row r="162" spans="1:16" ht="17.45" customHeight="1">
      <c r="A162" s="776"/>
      <c r="B162" s="318"/>
      <c r="C162" s="317" t="s">
        <v>554</v>
      </c>
      <c r="D162" s="319"/>
      <c r="E162" s="784"/>
      <c r="F162" s="785"/>
      <c r="G162" s="785"/>
      <c r="H162" s="785"/>
      <c r="I162" s="786"/>
      <c r="J162" s="320"/>
      <c r="K162" s="469"/>
      <c r="L162" s="792"/>
      <c r="M162" s="793"/>
    </row>
    <row r="163" spans="1:16">
      <c r="A163" s="776"/>
      <c r="B163" s="321"/>
      <c r="C163" s="317" t="s">
        <v>555</v>
      </c>
      <c r="D163" s="319"/>
      <c r="E163" s="784"/>
      <c r="F163" s="785"/>
      <c r="G163" s="785"/>
      <c r="H163" s="785"/>
      <c r="I163" s="786"/>
      <c r="J163" s="320"/>
      <c r="K163" s="469"/>
      <c r="L163" s="792"/>
      <c r="M163" s="793"/>
    </row>
    <row r="164" spans="1:16">
      <c r="A164" s="780" t="s">
        <v>834</v>
      </c>
      <c r="B164" s="322"/>
      <c r="C164" s="322" t="s">
        <v>830</v>
      </c>
      <c r="D164" s="323"/>
      <c r="E164" s="784"/>
      <c r="F164" s="785"/>
      <c r="G164" s="785"/>
      <c r="H164" s="785"/>
      <c r="I164" s="786"/>
      <c r="J164" s="320"/>
      <c r="K164" s="469"/>
      <c r="L164" s="792"/>
      <c r="M164" s="793"/>
    </row>
    <row r="165" spans="1:16">
      <c r="A165" s="780"/>
      <c r="B165" s="322"/>
      <c r="C165" s="322" t="s">
        <v>831</v>
      </c>
      <c r="D165" s="323"/>
      <c r="E165" s="784"/>
      <c r="F165" s="785"/>
      <c r="G165" s="785"/>
      <c r="H165" s="785"/>
      <c r="I165" s="786"/>
      <c r="J165" s="320"/>
      <c r="K165" s="469"/>
      <c r="L165" s="792"/>
      <c r="M165" s="793"/>
    </row>
    <row r="166" spans="1:16">
      <c r="A166" s="780"/>
      <c r="B166" s="322"/>
      <c r="C166" s="322" t="s">
        <v>832</v>
      </c>
      <c r="D166" s="323"/>
      <c r="E166" s="784"/>
      <c r="F166" s="785"/>
      <c r="G166" s="785"/>
      <c r="H166" s="785"/>
      <c r="I166" s="786"/>
      <c r="J166" s="320"/>
      <c r="K166" s="469"/>
      <c r="L166" s="792"/>
      <c r="M166" s="793"/>
    </row>
    <row r="167" spans="1:16">
      <c r="A167" s="780"/>
      <c r="B167" s="322"/>
      <c r="C167" s="322" t="s">
        <v>833</v>
      </c>
      <c r="D167" s="323"/>
      <c r="E167" s="787"/>
      <c r="F167" s="788"/>
      <c r="G167" s="788"/>
      <c r="H167" s="788"/>
      <c r="I167" s="789"/>
      <c r="J167" s="320"/>
      <c r="K167" s="469"/>
      <c r="L167" s="792"/>
      <c r="M167" s="793"/>
    </row>
    <row r="171" spans="1:16">
      <c r="P171" t="s">
        <v>418</v>
      </c>
    </row>
  </sheetData>
  <mergeCells count="102">
    <mergeCell ref="L6:L35"/>
    <mergeCell ref="L36:L67"/>
    <mergeCell ref="L68:L97"/>
    <mergeCell ref="L98:L99"/>
    <mergeCell ref="L100:L108"/>
    <mergeCell ref="L109:L129"/>
    <mergeCell ref="L130:L134"/>
    <mergeCell ref="C92:C93"/>
    <mergeCell ref="C94:C95"/>
    <mergeCell ref="C96:C97"/>
    <mergeCell ref="C68:C69"/>
    <mergeCell ref="C70:C71"/>
    <mergeCell ref="C90:C91"/>
    <mergeCell ref="C72:C73"/>
    <mergeCell ref="C74:C75"/>
    <mergeCell ref="C76:C77"/>
    <mergeCell ref="C78:C79"/>
    <mergeCell ref="A4:B4"/>
    <mergeCell ref="A98:A99"/>
    <mergeCell ref="A157:M157"/>
    <mergeCell ref="A160:A163"/>
    <mergeCell ref="B145:B148"/>
    <mergeCell ref="B149:B156"/>
    <mergeCell ref="A158:A159"/>
    <mergeCell ref="A164:A167"/>
    <mergeCell ref="E158:I167"/>
    <mergeCell ref="L158:M167"/>
    <mergeCell ref="C38:C39"/>
    <mergeCell ref="C24:C25"/>
    <mergeCell ref="C26:C27"/>
    <mergeCell ref="A135:A156"/>
    <mergeCell ref="B62:B67"/>
    <mergeCell ref="C62:C63"/>
    <mergeCell ref="C64:C65"/>
    <mergeCell ref="C66:C67"/>
    <mergeCell ref="A36:A67"/>
    <mergeCell ref="B36:B41"/>
    <mergeCell ref="B100:B102"/>
    <mergeCell ref="B103:B105"/>
    <mergeCell ref="A100:A108"/>
    <mergeCell ref="B106:B108"/>
    <mergeCell ref="O2:R2"/>
    <mergeCell ref="A3:C3"/>
    <mergeCell ref="E3:L3"/>
    <mergeCell ref="E4:L4"/>
    <mergeCell ref="C28:C29"/>
    <mergeCell ref="C30:C31"/>
    <mergeCell ref="C32:C33"/>
    <mergeCell ref="C34:C35"/>
    <mergeCell ref="C36:C37"/>
    <mergeCell ref="A2:L2"/>
    <mergeCell ref="A5:B5"/>
    <mergeCell ref="C6:C7"/>
    <mergeCell ref="C8:C9"/>
    <mergeCell ref="C10:C11"/>
    <mergeCell ref="C12:C13"/>
    <mergeCell ref="B6:B9"/>
    <mergeCell ref="C14:C15"/>
    <mergeCell ref="C16:C17"/>
    <mergeCell ref="B10:B29"/>
    <mergeCell ref="B30:B35"/>
    <mergeCell ref="A6:A35"/>
    <mergeCell ref="C18:C19"/>
    <mergeCell ref="C20:C21"/>
    <mergeCell ref="C22:C23"/>
    <mergeCell ref="B135:B144"/>
    <mergeCell ref="B109:B116"/>
    <mergeCell ref="B117:B124"/>
    <mergeCell ref="B128:B129"/>
    <mergeCell ref="O10:R10"/>
    <mergeCell ref="C40:C41"/>
    <mergeCell ref="B42:B61"/>
    <mergeCell ref="C42:C43"/>
    <mergeCell ref="C44:C45"/>
    <mergeCell ref="C46:C47"/>
    <mergeCell ref="C48:C49"/>
    <mergeCell ref="C50:C51"/>
    <mergeCell ref="C52:C53"/>
    <mergeCell ref="C54:C55"/>
    <mergeCell ref="C56:C57"/>
    <mergeCell ref="C58:C59"/>
    <mergeCell ref="C60:C61"/>
    <mergeCell ref="L135:L156"/>
    <mergeCell ref="M6:M156"/>
    <mergeCell ref="C130:C131"/>
    <mergeCell ref="C132:C133"/>
    <mergeCell ref="E103:E105"/>
    <mergeCell ref="E100:E102"/>
    <mergeCell ref="E106:E108"/>
    <mergeCell ref="A109:A129"/>
    <mergeCell ref="B125:B127"/>
    <mergeCell ref="A130:A133"/>
    <mergeCell ref="B130:B133"/>
    <mergeCell ref="B92:B97"/>
    <mergeCell ref="A68:A97"/>
    <mergeCell ref="B68:B71"/>
    <mergeCell ref="B72:B91"/>
    <mergeCell ref="C80:C81"/>
    <mergeCell ref="C82:C83"/>
    <mergeCell ref="C84:C85"/>
    <mergeCell ref="C86:C87"/>
    <mergeCell ref="C88:C89"/>
  </mergeCells>
  <phoneticPr fontId="36" type="noConversion"/>
  <hyperlinks>
    <hyperlink ref="E6" location="'BI_Golden Fried(5pc)'!A1" display="5pcs (0.5 Bird)" xr:uid="{2425510C-9E65-4A05-BC60-63D7995B4E62}"/>
    <hyperlink ref="E7" location="'BI_Golden Fried(10pc)'!A1" display="10pcs (1 Bird)" xr:uid="{18F171F5-FC62-408B-8179-E7AEBE19B1AB}"/>
    <hyperlink ref="E36" location="'BL_Golden Fried(10pc)'!A1" display="10 pcs" xr:uid="{8D737AA2-25EB-4EAF-8D68-A2F243BC9E09}"/>
    <hyperlink ref="E37" location="'BL_Golden Fried(20pc)'!A1" display="20 pcs" xr:uid="{958EDC6C-8715-462C-AB60-936ED47BEC22}"/>
    <hyperlink ref="E38" location="'BL_Classic(10pc)'!A1" display="10 pcs" xr:uid="{D2703BD9-394D-4DCA-B1E6-452C01A4DE3E}"/>
    <hyperlink ref="E39" location="'BL_Classic(20pc)'!A1" display="20 pcs" xr:uid="{7DE7014F-3AC6-4CA6-90E8-5889A18070E0}"/>
    <hyperlink ref="E40" location="'Golden Fried Tender(10pc)'!A1" display="10 pcs" xr:uid="{06B7BA6B-FC9C-42A4-BDFC-0D714B85938E}"/>
    <hyperlink ref="E41" location="'Golden Fried Tender(20pc)'!A1" display="20 pcs" xr:uid="{3C477CA6-A2A0-4126-BCB2-E18C67E44A4A}"/>
    <hyperlink ref="E42" location="'BL_Secret (10pc)'!A1" display="10 pcs" xr:uid="{EF1C6CDE-6509-4063-90F8-9DE637669802}"/>
    <hyperlink ref="E43" location="'BL_Secret (20pc)'!A1" display="20 pcs" xr:uid="{8E192FFD-6B38-4A40-8749-F521FC54CA83}"/>
    <hyperlink ref="E44" location="'BL_Hot Spicy(10pc)'!A1" display="10 pcs" xr:uid="{9D90ACF5-BDC0-48E5-807F-840124BF12A6}"/>
    <hyperlink ref="E45" location="'BL_Hot Spicy (20pc)'!A1" display="20 pcs" xr:uid="{3C7CA759-34D6-4836-8F1F-9791260B6D4A}"/>
    <hyperlink ref="E46" location="'BL_Honey Garlic(10pc)'!A1" display="10 pcs" xr:uid="{8AAD2C56-FAD4-4A78-A721-C442A28EEAE5}"/>
    <hyperlink ref="E47" location="'BL_Honey Garlic(20pc)'!A1" display="20 pcs" xr:uid="{0C5BDB66-F09F-42C9-8978-CD1D59249C64}"/>
    <hyperlink ref="E48" location="'BL_Soy Garlic(10pc)'!A1" display="10 pcs" xr:uid="{1020DA06-3D52-4C21-833F-A4E931702470}"/>
    <hyperlink ref="E49" location="'BL_Soy Garlic(20pc)'!A1" display="20 pcs" xr:uid="{D2E40D25-E352-4D03-AC2D-0B091A4E0126}"/>
    <hyperlink ref="E50" location="'BL_Galbi(10pc)'!A1" display="10 pcs" xr:uid="{54379740-6442-4117-A054-F7E375F4C460}"/>
    <hyperlink ref="E51" location="'BL_Galbi (20pc)'!A1" display="20 pcs" xr:uid="{38E81E89-623F-4D1A-ACFF-447498A9C6C5}"/>
    <hyperlink ref="E52" location="'BL_Hot Galbi (10pc)'!A1" display="10 pcs" xr:uid="{37AC6A61-23DB-4AAE-B258-35AD843526A4}"/>
    <hyperlink ref="E53" location="'BL_Hot Galbi (20pc)'!A1" display="20 pcs" xr:uid="{27FF84F7-ABA9-4C8A-AFCA-C9D076940477}"/>
    <hyperlink ref="E54" location="'BL_Gangjeong (10pc)'!A1" display="10 pcs" xr:uid="{86DF3B63-212C-4694-81A1-50A1F443E529}"/>
    <hyperlink ref="E55" location="'BL_Gangjeong (20pc)'!A1" display="20 pcs" xr:uid="{4E2E140D-5D5C-4EFD-AD04-F79CD1D068DB}"/>
    <hyperlink ref="E56" location="'BL_Gangnam Style (10pc)'!A1" display="10 pcs" xr:uid="{A83DF5F9-843D-404B-B5E8-5C276EFFD623}"/>
    <hyperlink ref="E57" location="'BL_Gangnam Style(20pc)'!A1" display="20 pcs" xr:uid="{21203FD3-1AB5-4E65-B40B-7E2C80B1F088}"/>
    <hyperlink ref="E58" location="'BL_Caribbean (10pc)'!A1" display="10 pcs" xr:uid="{D9B35D4D-B051-49AF-AF6D-381BFB57DDD6}"/>
    <hyperlink ref="E59" location="'BL_Caribbean(20pc)'!A1" display="20 pcs" xr:uid="{01E506C4-F6EB-4259-8620-CB88FFB88FC4}"/>
    <hyperlink ref="E60" location="'BL_Mala Hot(10pc)'!A1" display="10 pcs" xr:uid="{2D027393-D607-448E-BCA5-FCA2A0A6711F}"/>
    <hyperlink ref="E61" location="'BL_Mala Hot(20pc)'!A1" display="20 pcs" xr:uid="{B2156BA9-389E-400B-8A35-0351F2CCC02E}"/>
    <hyperlink ref="E62" location="'BL_Creamy Onion (10pc)'!A1" display="10 pcs" xr:uid="{F28C5BE8-D2B3-42F3-9673-26EA93E5473D}"/>
    <hyperlink ref="E63" location="'BL_Creamy Onion (20pc)'!A1" display="20 pcs" xr:uid="{B6E3D59D-63F6-489B-829E-C8EAED43F1D6}"/>
    <hyperlink ref="E64" location="'BL_Creamy Jalapeno (10pc)'!A1" display="10 pcs" xr:uid="{BFF064ED-4712-45D1-AB2C-8D1BAFB3E367}"/>
    <hyperlink ref="E65" location="'BL_Creamy Jalapeno(20pc)'!A1" display="20 pcs" xr:uid="{121431FB-7133-49B7-BF90-34A32847D5C7}"/>
    <hyperlink ref="E66" location="'BL_Cheesling(10pc)'!A1" display="10 pcs" xr:uid="{3A9C7CFA-D78B-40E6-BF6F-A13914DBD953}"/>
    <hyperlink ref="E67" location="'BL_Cheesling(20pc)'!A1" display="20 pcs" xr:uid="{C5EF4D6A-928A-4B42-AD45-015E8D2969C4}"/>
    <hyperlink ref="E68" location="'Wing_Golden Fried(10pc)'!A1" display="10 pcs" xr:uid="{0FC636CA-50E9-4194-9219-CF3604698627}"/>
    <hyperlink ref="E69" location="'Wing_Golden Fried(20pc)'!A1" display="20 pcs" xr:uid="{FD78D94A-6938-485F-9D09-CBD1F45841BB}"/>
    <hyperlink ref="E70" location="'Wing_Classic(10pc)'!A1" display="10 pcs" xr:uid="{E44C625A-E0E3-4458-B7D6-24C3F2DF0E52}"/>
    <hyperlink ref="E71" location="'Wing_Classic(20pc)'!A1" display="20 pcs" xr:uid="{0BF7F167-6A0A-4CB7-8FCE-3CE12B425F05}"/>
    <hyperlink ref="E72" location="'Wing_Secret (10pc)'!A1" display="10 pcs" xr:uid="{3425C538-6ACF-4205-B753-AD9CDB9522F5}"/>
    <hyperlink ref="E73" location="'Wing_Secret (20pc)'!A1" display="20 pcs" xr:uid="{791E1384-BC24-4008-B139-06F2993AA989}"/>
    <hyperlink ref="E74" location="'Wing_Hot Spicy(10pc)'!A1" display="10 pcs" xr:uid="{230889EB-C2B8-41D9-B143-9E93D225EFD8}"/>
    <hyperlink ref="E75" location="'Wing_Hot Spicy (20pc)'!A1" display="20 pcs" xr:uid="{9A8FE377-3665-4700-AA97-31AF0FC416B5}"/>
    <hyperlink ref="E76" location="'Wing_Honey Garlic(10pc)'!A1" display="10 pcs" xr:uid="{1D655B9C-44BF-4546-BF06-90F648BD4F4B}"/>
    <hyperlink ref="E77" location="'Wing_Honey Garlic(20pc)'!A1" display="20 pcs" xr:uid="{A590FC99-C1E4-4D84-89B6-E549B481B537}"/>
    <hyperlink ref="E78" location="'Wing_Soy Garlic(10pc)'!A1" display="10 pcs" xr:uid="{810A9111-1A28-47C2-A367-7A18B23F559A}"/>
    <hyperlink ref="E79" location="'Wing_Soy Garlic(20pc)'!A1" display="20 pcs" xr:uid="{1D2B9E02-490A-413B-87A6-E0C20D729A42}"/>
    <hyperlink ref="E80" location="'Wing_Galbi(10pc)'!A1" display="10 pcs" xr:uid="{1421AF63-9FE9-40BE-A090-02672B1F6D7E}"/>
    <hyperlink ref="E81" location="'Wing_Galbi (20pc)'!A1" display="20 pcs" xr:uid="{A49E8268-22CA-42C7-99BF-2764CA0A51EE}"/>
    <hyperlink ref="E82" location="'Wing_Hot Galbi (10pc)'!A1" display="10 pcs" xr:uid="{6D7FDFBB-3F64-40D3-A6F8-04707E48FCA3}"/>
    <hyperlink ref="E83" location="'Wing_Hot Galbi (20pc)'!A1" display="20 pcs" xr:uid="{F5FB6A03-9671-4496-A55C-2E5D6B471432}"/>
    <hyperlink ref="E84" location="'Wing_Gangjeong (10pc)'!A1" display="10 pcs" xr:uid="{B41A8B3F-339C-40C7-B738-373C12E04447}"/>
    <hyperlink ref="E85" location="'Wing_Gangjeong (20pc)'!A1" display="20 pcs" xr:uid="{C92E4A76-4069-4B36-BA5A-AC47EE4F9F66}"/>
    <hyperlink ref="E86" location="'Wing_Gangnam Style (10pc)'!A1" display="10 pcs" xr:uid="{670E29E2-5130-4DEB-9A84-C27321D2CA75}"/>
    <hyperlink ref="E87" location="'Wing_Gangnam Style(20pc)'!A1" display="20 pcs" xr:uid="{D88AFF66-56DB-4444-92BB-69BE98822E8D}"/>
    <hyperlink ref="E88" location="'Wing_Caribbean (10pc)'!A1" display="10 pcs" xr:uid="{17E9BDA8-6A65-43BF-A594-EA58D3D410AF}"/>
    <hyperlink ref="E89" location="'Wing_Caribbean(20pc)'!A1" display="20 pcs" xr:uid="{C65F8B8D-61B1-4A78-874D-93B624021824}"/>
    <hyperlink ref="E90" location="'Wing_Mala Hot(10pc)'!A1" display="10 pcs" xr:uid="{84B55996-5151-4AEE-8DE9-D3E5C8B4693A}"/>
    <hyperlink ref="E91" location="'Wing_Mala Hot(20pc)'!A1" display="20 pcs" xr:uid="{D2BFF5E4-EDC5-4FB6-9CE7-27F6D3391847}"/>
    <hyperlink ref="E92" location="'Wing_Creamy Onion (10pc)'!A1" display="10 pcs" xr:uid="{DE9E46A6-2863-435D-A169-D6254E819FBA}"/>
    <hyperlink ref="E93" location="'Wing_Creamy Onion (20pc)'!A1" display="20 pcs" xr:uid="{CC7CE0C8-6D02-4006-81CA-FEBB252BA291}"/>
    <hyperlink ref="E94" location="'Wing_Creamy Jalapeno (10pc)'!A1" display="10 pcs" xr:uid="{DBD86DDE-1ED1-4A89-ACB0-0A2CB1781541}"/>
    <hyperlink ref="E95" location="'Wing_Creamy Jalapeno(20pc)'!A1" display="20 pcs" xr:uid="{CDFA272D-6F73-4A54-9890-1A6C15089D97}"/>
    <hyperlink ref="E96" location="'Wing_Cheesling(10pc)'!A1" display="10 pcs" xr:uid="{18846826-27DD-4308-AEA8-2A025D60D1EF}"/>
    <hyperlink ref="E97" location="'Wing_Cheesling(20pc)'!A1" display="20 pcs" xr:uid="{4A84FD00-C632-43CE-8984-5445AA47FF44}"/>
    <hyperlink ref="E98" location="'BL_UFO Chicken'!A1" display="20 pcs" xr:uid="{0D12DC4A-2146-4079-8BF5-BD266B25AEDA}"/>
    <hyperlink ref="E99" location="'Wing_UFO Chicken'!A1" display="20 pcs" xr:uid="{8D00D481-206D-462C-9F48-68DEE3D4CD14}"/>
    <hyperlink ref="C100" location="BI_Grilled_Jamaican!A1" display="Jamaican (TBA)" xr:uid="{40EB7D67-8299-4DE9-B3D9-C487C24A08F7}"/>
    <hyperlink ref="C101" location="BI_Grilled_Soy!A1" display="Korean Soy(TBA)" xr:uid="{2E58DA42-2A1A-4900-A3B5-44008EEE6672}"/>
    <hyperlink ref="C102" location="BI_Grilled_Spicy!A1" display="Korean Gochujang(Spicy)(TBA)" xr:uid="{8465DBB1-8FB9-430A-B921-8AED8250DB07}"/>
    <hyperlink ref="C103" location="Wing_Grilled_Jamaican!A1" display="Jamaican (TBA)" xr:uid="{D936BB42-9AF7-435D-910E-799F8EE3F092}"/>
    <hyperlink ref="C104" location="Wing_Grilled_Soy!A1" display="Korean Soy(TBA)" xr:uid="{73429645-BF08-4493-93D9-B03D542E2F7F}"/>
    <hyperlink ref="C105" location="Wing_Grilled_Spicy!A1" display="Korean Gochujang(Spicy)(TBA)" xr:uid="{6011FD04-A9A8-4685-903D-6F079D763946}"/>
    <hyperlink ref="C106" location="BL_Grilled_Jamaican!A1" display="Jamaican (TBA)" xr:uid="{37191C1D-DB9A-4B33-BA04-C39FB55370C0}"/>
    <hyperlink ref="C107" location="BL_Grilled_Soy!A1" display="Korean Soy(TBA)" xr:uid="{DF3CD928-3BA8-4C74-B73B-1A4118B59958}"/>
    <hyperlink ref="C108" location="'Honduras(Total Final)'!A1" display="Korean Gochujang(Spicy)(TBA)" xr:uid="{FE17C809-3E7A-4F1D-8975-E53A7F02D5A8}"/>
    <hyperlink ref="C109" location="'Fried Chicken Ricebowl(Soy)'!A1" display="Rice Bowl (Soy Garlic)" xr:uid="{B8AA4659-EDB3-48BA-8AE1-8EE9CE02635A}"/>
    <hyperlink ref="C110" location="'Fried Chicken Ricebowl(Hot)'!A1" display="Rice Bowl (Hot Spicy)" xr:uid="{8F1B521F-656E-4D8B-809D-AC866E62A9F7}"/>
    <hyperlink ref="C111" location="'Fried Chicken Ricebowl(Secret)'!A1" display="Rice Bowl (Secret Sauce)" xr:uid="{C511CEEE-512E-4971-9845-D07AF5C4202B}"/>
    <hyperlink ref="C112" location="'Fried Chicken Ricebowl(Jamaican'!A1" display="Rice Bowl (Jamaican)" xr:uid="{FD8E7BE8-AD7B-4963-BFBB-524EBBD6FC05}"/>
    <hyperlink ref="C113" location="'Fried Chicken Saladbowl(Soy)'!A1" display="Salad Bowl (Soy Garlic)" xr:uid="{EAC782CA-902C-4212-B26C-96C3AEEE9115}"/>
    <hyperlink ref="C114" location="'Fried Chicken Saladbowl(Hot)'!A1" display="Salad Bowl (Hot Spicy)" xr:uid="{CA246F31-3460-4EA2-8FEF-B440263E56BE}"/>
    <hyperlink ref="C115" location="'Fried Chicken Saladbowl(Secret)'!A1" display="Salad Bowl (Secret Sauce)" xr:uid="{4022A41A-B4F1-4836-9F9B-EE3570D509AE}"/>
    <hyperlink ref="C116" location="'Fried Chicken Salabowl(Jamaican'!A1" display="Salad Bowl (Jamaican)" xr:uid="{CE1529B4-2DF7-4D3B-89AA-13734A4B0175}"/>
    <hyperlink ref="C117" location="'Grilled Chicken Ricebowl(Soy)'!A1" display="Rice Bowl (Soy Garlic)" xr:uid="{9D1DE1A7-CC4F-45E4-9428-D4DC60C3AED2}"/>
    <hyperlink ref="C118" location="'Grilled Chicken Ricebowl(Hot)'!A1" display="Rice Bowl (Hot Spicy)" xr:uid="{2157AA46-A774-4E05-AC40-9BE22D16F755}"/>
    <hyperlink ref="C119" location="'Grilled Chicken Ricebowl(Secret'!A1" display="Rice Bowl (Secret Sauce)" xr:uid="{5C945CAA-207A-4BC4-986E-A5F268853769}"/>
    <hyperlink ref="C120" location="'Grilled Chicken Ricebowl(Jamaic'!A1" display="Rice Bowl (Jamaican)" xr:uid="{56386070-1D33-4A45-9E00-614A210CD431}"/>
    <hyperlink ref="C121" location="'Grill Chicken Saladbowl(Soy)'!A1" display="Salad Bowl (Soy Garlic)" xr:uid="{82FB514F-E5AC-43F7-A3A8-BB27ADB3C6F6}"/>
    <hyperlink ref="C122" location="'Grilled Chicken Saladbowl(Hot)'!A1" display="Salad Bowl (Hot Spicy)" xr:uid="{2F571AFB-E5F6-4767-8B6B-BB90AE3CF65D}"/>
    <hyperlink ref="C123" location="'Grill Chicken Saladbowl(Secret)'!A1" display="Salad Bowl (Secret Sauce)" xr:uid="{30A6FC35-FC5E-41C1-B297-E637A6F5969B}"/>
    <hyperlink ref="C124" location="'Grilled Chicken Salabowl(Jama'!A1" display="Salad Bowl (Jamaican)" xr:uid="{B8866AFE-CA6B-4F1A-B68A-D79491C7EB6B}"/>
    <hyperlink ref="C125" location="'The Secret RiceBowl'!A1" display="The Scret Rice Bowl" xr:uid="{BB84C9DF-89AD-4F00-BDD7-0F0E58D7EED4}"/>
    <hyperlink ref="C126" location="'Island Greens Rice Bowl'!A1" display="Island Greens Rice Bowl" xr:uid="{32E44DB9-1B9D-40DD-823E-207F861344E6}"/>
    <hyperlink ref="C127" location="'Teriyaki Crunch Rice Bowl'!A1" display="Terriyaki Crunch Rice Bowl" xr:uid="{CB163B1D-A3D5-4A2E-92A4-B7D114D39F84}"/>
    <hyperlink ref="C128" location="'Fried Chicken Meal'!A1" display="Phase 2_Fried Chicken Meal (TBA)" xr:uid="{F30A82AC-CC4C-490D-B297-2C11AB1FE4B0}"/>
    <hyperlink ref="C129" location="'Grilled Chicken Meal'!A1" display="Phase 2_Grilled Chicken Meal (TBA)" xr:uid="{B5472704-35CE-410E-B261-D4A7DEAD1F1D}"/>
    <hyperlink ref="E130" location="'Ddeok-Bokki'!A1" display="Regular" xr:uid="{77397FD3-C3DC-480C-82C4-A7D12EEDE1A5}"/>
    <hyperlink ref="E131" location="'Ddeok-Bokki_Cheese'!A1" display="(Add Cheese)" xr:uid="{CEA31219-1357-459C-9857-70814C559F6A}"/>
    <hyperlink ref="E132" location="'Rose Ddeok-Bokki '!A1" display="Regular" xr:uid="{FC3C26DC-BDFB-47E2-A2FB-3035C116E726}"/>
    <hyperlink ref="E133" location="'Rose Ddeok-Bokki_Cheese'!A1" display="(Add Cheese)" xr:uid="{759F6DDA-0F3F-4A3A-ADD5-F2900E0A9CFF}"/>
    <hyperlink ref="C134" location="'bb.q Salad'!A1" display="Bb.q Salad" xr:uid="{4D472A65-FADD-4E4D-99F1-8489A793AE21}"/>
    <hyperlink ref="C135" location="'French Fries'!A1" display="French Fries Plain(250g)" xr:uid="{4CC6A525-0718-4335-ADC9-2B271D571A79}"/>
    <hyperlink ref="C136" location="'Secret Fries'!A1" display="Secret Fries (250g)" xr:uid="{D3B8256F-B496-4182-8E15-806F39C65DE8}"/>
    <hyperlink ref="C137" location="'Soy Garlic Fries'!A1" display="Soy Garlic Fries (250g)" xr:uid="{E7FF5251-DF30-4CC9-B7EC-4DF02EA98CBE}"/>
    <hyperlink ref="C138" location="'Hot Spicy Fries'!A1" display="Spicy Fries (250g)" xr:uid="{F652ED70-1611-4BE8-B131-853BF8ADEDBB}"/>
    <hyperlink ref="C139" location="'Cheesling Fries'!A1" display="Cheesling Fries (250g)" xr:uid="{0029D87B-B0A9-4253-B85E-1D4E919C7250}"/>
    <hyperlink ref="C140" location="Cheesstick!A1" display="Cheese stick (TBA)" xr:uid="{A127EE9B-66D1-4C37-8D0C-4950CF57278F}"/>
    <hyperlink ref="C141" location="'Onion Rings'!A1" display="Onion Ring (TBA)" xr:uid="{61034C9F-5DC1-4D8C-BBE0-9C8462B8FDA3}"/>
    <hyperlink ref="C142" location="Coleslaw!A1" display="ColeSlaw" xr:uid="{A216CFCC-6F2F-4A41-BA6C-F6DEF5FBCE89}"/>
    <hyperlink ref="C143" location="'Steamed Rice'!A1" display="Steamed Rice" xr:uid="{727E91F2-91D0-422A-8AD2-E5F5BAF0F9AB}"/>
    <hyperlink ref="C144" location="'Side Sampler'!A1" display="Side Sampler (TBA)" xr:uid="{8C36D901-0A13-4E2C-A81F-80712AE8E39E}"/>
    <hyperlink ref="C145" location="'Soy Mayo'!A1" display="Soy 80g" xr:uid="{B56768AA-0AAD-4E70-BB30-A4380410EEA1}"/>
    <hyperlink ref="C146" location="'Spicy Mayo'!A1" display="Spicy 80g" xr:uid="{73A46486-968B-44C0-8647-D362A2CCD161}"/>
    <hyperlink ref="C147" location="'Mala Mayo'!A1" display="Mala hot 80g" xr:uid="{0989EE79-10CD-4843-B410-A8760694F09A}"/>
    <hyperlink ref="C148" location="'Jamaican Mayo'!A1" display="Jamaican 80g" xr:uid="{9C2C73FC-DD06-4814-84A9-68EE2FC981AC}"/>
    <hyperlink ref="C149" location="'Extra Sauce(Secret)'!A1" display="Secret 80g" xr:uid="{92A80F86-D53F-4E36-B3CF-5D2C459F25EE}"/>
    <hyperlink ref="C150" location="'Extra Sauce (Hot)'!A1" display="Hot Spicy 80g" xr:uid="{53545273-5DE1-475C-A93F-B0C6B978B065}"/>
    <hyperlink ref="C151" location="'Extra Sauce (Honey)'!A1" display="Honey Garlic 80g" xr:uid="{009552D2-68F6-4BFB-9462-8D615FE3C807}"/>
    <hyperlink ref="C152" location="'Extra Sauce (Soy)'!A1" display="Soy Garlic 80g" xr:uid="{B0B9DB05-1F70-4D1F-ABFE-64BF535E3344}"/>
    <hyperlink ref="C153" location="'Extra Sauce (GangJeong)'!A1" display="Gang-Jeong 80g" xr:uid="{9D720E8A-59C8-46D7-8D58-179CCB1EDA69}"/>
    <hyperlink ref="C154" location="'Extra Sauce (Mala)'!A1" display="Mala hot 80g" xr:uid="{CBFF94EC-EDDD-4D41-9B09-5D2603AE7892}"/>
    <hyperlink ref="C155" location="'Extra Sauce (Galbi)'!A1" display="Galbi 80g" xr:uid="{7EAAA2FE-57AB-4BDA-9244-3C02E866AAC1}"/>
    <hyperlink ref="C156" location="'Extra Sauce (Hot Galbi)'!A1" display="Hot Galbi 80g" xr:uid="{1F790D64-0929-4B58-9A77-7D84D43DCEB4}"/>
    <hyperlink ref="E8" location="'BI_Classic(5pc)'!A1" display="5pcs (0.5 Bird)" xr:uid="{91060E05-2A50-442B-BFC2-FF77440A7C69}"/>
    <hyperlink ref="E9" location="'BI_Classic(10pc)'!A1" display="10pcs (1 Bird)" xr:uid="{DC07AC3C-0B22-4586-818E-DA5688546627}"/>
    <hyperlink ref="E10" location="'BI_Secret (5pc)'!A1" display="5pcs (0.5 Bird)" xr:uid="{382268EA-A9AE-409D-9AAC-01FFAB62DBDE}"/>
    <hyperlink ref="E11" location="'BI_Secret (10pc)'!A1" display="10pcs (1 Bird)" xr:uid="{5722E73D-E4FA-495F-A793-608B3270DC36}"/>
    <hyperlink ref="E12" location="'BI_Hot Spicy(5pc)'!A1" display="5pcs (0.5 Bird)" xr:uid="{8348AA5F-CC90-41C7-A23B-070072D030FB}"/>
    <hyperlink ref="E13" location="'BI_Hot Spicy (10pc)'!A1" display="10pcs (1 Bird)" xr:uid="{BF201E28-7006-43D8-BAC2-E45019BAF073}"/>
    <hyperlink ref="E14" location="'BI_Honey Garlic(5pc)'!A1" display="5pcs (0.5 Bird)" xr:uid="{B817BD87-1170-4849-9D70-62AFC0D83A62}"/>
    <hyperlink ref="E15" location="'BI_Honey Garlic(10pc)'!A1" display="10pcs (1 Bird)" xr:uid="{C89394DC-2A4B-436B-B4DB-077811FB7713}"/>
    <hyperlink ref="E16" location="'BI_Soy Garlic(5pc)'!A1" display="5pcs (0.5 Bird)" xr:uid="{AC844C6E-B0EC-4148-90DC-5EDBE4632808}"/>
    <hyperlink ref="E17" location="'BI_Soy Garlic(10pc)'!A1" display="10pcs (1 Bird)" xr:uid="{6EFB479C-3B2E-48DC-937D-2ECC55AEE6E6}"/>
    <hyperlink ref="E18" location="'BI_Galbi(5pc)'!A1" display="5pcs (0.5 Bird)" xr:uid="{5E4CA6AD-949C-42C5-8D28-DBFD30A2F914}"/>
    <hyperlink ref="E19" location="'BI_Galbi (10pc)'!A1" display="10pcs (1 Bird)" xr:uid="{62E5E590-8FEE-4A38-90AF-E736FEEF720B}"/>
    <hyperlink ref="E20" location="'BI_Hot Galbi (5pc)'!A1" display="5pcs (0.5 Bird)" xr:uid="{BC0E0CC3-DBB7-409D-A354-B13AA9B1EA58}"/>
    <hyperlink ref="E21" location="'BI_Hot Galbi (10pc)'!A1" display="10pcs (1 Bird)" xr:uid="{50232A77-07EE-42EF-B214-5F4D32E30BA8}"/>
    <hyperlink ref="E22" location="'BI_Gangjeong (5pc)'!A1" display="5pcs (0.5 Bird)" xr:uid="{DC17FA52-1927-4456-9ECE-C77EDCE3E34A}"/>
    <hyperlink ref="E23" location="'BI_Gangjeong(10pc)'!A1" display="10pcs (1 Bird)" xr:uid="{3A88E367-F8A0-41BA-A9F0-78EFEC9EDCB5}"/>
    <hyperlink ref="E24" location="'BI_Gangnam Style(5pc)'!A1" display="5pcs (0.5 Bird)" xr:uid="{CF9489B1-4E18-4BE6-9264-132B1F250680}"/>
    <hyperlink ref="E25" location="'BI_Gangnam Style(10pc)'!A1" display="10pcs (1 Bird)" xr:uid="{F093D4F0-23B2-4F01-B7FC-A719E52A5354}"/>
    <hyperlink ref="E26" location="'BI_Caribbean (5pc)'!A1" display="5pcs (0.5 Bird)" xr:uid="{93E1BED4-391A-44BA-B92D-5246598E9B25}"/>
    <hyperlink ref="E27" location="'BI_Caribbean(10pc)'!A1" display="10pcs (1 Bird)" xr:uid="{DFF41098-03AE-45D0-8B5C-5BF1ECE9D2E9}"/>
    <hyperlink ref="E28" location="'BI_Mala Hot(5pc)'!A1" display="5pcs (0.5 Bird)" xr:uid="{8450075C-5E94-40AD-B345-ABCC796C6D41}"/>
    <hyperlink ref="E29" location="'BI_Mala Hot(10pc)'!A1" display="10pcs (1 Bird)" xr:uid="{7F1D5749-D72F-453F-8159-B5DF8B2258E7}"/>
    <hyperlink ref="E30" location="'BI_Creamy Onion(5pc)'!A1" display="5pcs (0.5 Bird)" xr:uid="{4F7E9CE7-68C1-4C81-BEAD-B38693BB1376}"/>
    <hyperlink ref="E31" location="'BI_Creamy Onion(10pc)'!A1" display="10pcs (1 Bird)" xr:uid="{CFCF01D9-A735-45CB-9192-96130824306B}"/>
    <hyperlink ref="E32" location="'BI_Creamy Jalapeno(5pc)'!A1" display="5pcs (0.5 Bird)" xr:uid="{165097C7-CE81-4255-B408-67DB0BD44B62}"/>
    <hyperlink ref="E33" location="'BI_Creamy Jalapeno(10pc)'!A1" display="10pcs (1 Bird)" xr:uid="{1693455B-5F37-4089-BE95-DA1004FDF5D0}"/>
    <hyperlink ref="E34" location="'BI_Cheesling(5pc)'!A1" display="5pcs (0.5 Bird)" xr:uid="{F59ABBBD-6C3A-4DF4-8574-5CF5C23F8131}"/>
    <hyperlink ref="E35" location="'BI_Cheesling(10pc)'!A1" display="10pcs (1 Bird)" xr:uid="{88706BE8-1D2D-4CA2-AFAE-064082C12E01}"/>
  </hyperlinks>
  <printOptions horizontalCentered="1" verticalCentered="1"/>
  <pageMargins left="0" right="0" top="0" bottom="0" header="0" footer="0"/>
  <pageSetup scale="75" orientation="portrait" r:id="rId1"/>
  <colBreaks count="1" manualBreakCount="1">
    <brk id="13" max="1048575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A6908-1054-4F0B-A35E-962BC0F2880C}">
  <sheetPr>
    <tabColor rgb="FFFF0000"/>
    <outlinePr summaryBelow="0" summaryRight="0"/>
    <pageSetUpPr fitToPage="1"/>
  </sheetPr>
  <dimension ref="A1:Z1066"/>
  <sheetViews>
    <sheetView zoomScale="70" zoomScaleNormal="70" zoomScaleSheetLayoutView="100" workbookViewId="0">
      <selection activeCell="F39" sqref="F39:F51"/>
    </sheetView>
  </sheetViews>
  <sheetFormatPr defaultColWidth="12.5703125" defaultRowHeight="15" customHeight="1"/>
  <cols>
    <col min="1" max="1" width="3.28515625" style="228" customWidth="1"/>
    <col min="2" max="2" width="3.42578125" style="228" customWidth="1"/>
    <col min="3" max="3" width="8.7109375" style="228" customWidth="1"/>
    <col min="4" max="4" width="54.5703125" style="228" bestFit="1" customWidth="1"/>
    <col min="5" max="5" width="16.42578125" style="228" bestFit="1" customWidth="1"/>
    <col min="6" max="6" width="18.85546875" style="228" bestFit="1" customWidth="1"/>
    <col min="7" max="7" width="15.42578125" style="228" bestFit="1" customWidth="1"/>
    <col min="8" max="8" width="11.7109375" style="228" customWidth="1"/>
    <col min="9" max="9" width="13.42578125" style="228" customWidth="1"/>
    <col min="10" max="16384" width="12.5703125" style="228"/>
  </cols>
  <sheetData>
    <row r="1" spans="1:26" ht="45.6" customHeight="1">
      <c r="A1" s="227"/>
      <c r="B1" s="803" t="s">
        <v>777</v>
      </c>
      <c r="C1" s="803"/>
      <c r="D1" s="803"/>
      <c r="E1" s="803"/>
      <c r="F1" s="803"/>
      <c r="G1" s="803"/>
      <c r="H1" s="803"/>
      <c r="I1" s="803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</row>
    <row r="2" spans="1:26" ht="15" customHeight="1">
      <c r="A2" s="227"/>
      <c r="B2" s="806" t="s">
        <v>532</v>
      </c>
      <c r="C2" s="815"/>
      <c r="D2" s="804" t="s">
        <v>1052</v>
      </c>
      <c r="E2" s="806" t="s">
        <v>1049</v>
      </c>
      <c r="F2" s="806"/>
      <c r="G2" s="308"/>
      <c r="H2" s="820" t="s">
        <v>400</v>
      </c>
      <c r="I2" s="820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</row>
    <row r="3" spans="1:26" ht="15" customHeight="1">
      <c r="A3" s="227"/>
      <c r="B3" s="806"/>
      <c r="C3" s="816"/>
      <c r="D3" s="805"/>
      <c r="E3" s="308" t="s">
        <v>1050</v>
      </c>
      <c r="F3" s="308" t="s">
        <v>1047</v>
      </c>
      <c r="G3" s="308"/>
      <c r="H3" s="316"/>
      <c r="I3" s="451" t="s">
        <v>1086</v>
      </c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</row>
    <row r="4" spans="1:26" ht="15" customHeight="1">
      <c r="A4" s="227"/>
      <c r="B4" s="807">
        <v>1</v>
      </c>
      <c r="C4" s="818" t="s">
        <v>1048</v>
      </c>
      <c r="D4" s="309" t="s">
        <v>779</v>
      </c>
      <c r="E4" s="797">
        <f>'Honduras(Total Final)'!F6</f>
        <v>300</v>
      </c>
      <c r="F4" s="797">
        <f>'Honduras(Total Final)'!F7</f>
        <v>600</v>
      </c>
      <c r="G4" s="797"/>
      <c r="H4" s="812" t="e">
        <f ca="1">'Honduras(Total Final)'!L6</f>
        <v>#REF!</v>
      </c>
      <c r="I4" s="808" t="e">
        <f ca="1">AVERAGE(H4,H20,H37,H53,H55,H59,H71,H76)</f>
        <v>#REF!</v>
      </c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</row>
    <row r="5" spans="1:26" ht="15" customHeight="1">
      <c r="A5" s="227"/>
      <c r="B5" s="807"/>
      <c r="C5" s="818"/>
      <c r="D5" s="310" t="s">
        <v>778</v>
      </c>
      <c r="E5" s="798"/>
      <c r="F5" s="798"/>
      <c r="G5" s="801"/>
      <c r="H5" s="853"/>
      <c r="I5" s="808"/>
      <c r="J5" s="227"/>
      <c r="K5" s="227"/>
      <c r="L5" s="227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7"/>
      <c r="Y5" s="227"/>
      <c r="Z5" s="227"/>
    </row>
    <row r="6" spans="1:26" ht="15" customHeight="1">
      <c r="A6" s="227"/>
      <c r="B6" s="807"/>
      <c r="C6" s="818"/>
      <c r="D6" s="309" t="s">
        <v>780</v>
      </c>
      <c r="E6" s="801">
        <f>'Honduras(Total Final)'!F10</f>
        <v>350</v>
      </c>
      <c r="F6" s="801">
        <f>'Honduras(Total Final)'!F11</f>
        <v>700</v>
      </c>
      <c r="G6" s="801"/>
      <c r="H6" s="853"/>
      <c r="I6" s="808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</row>
    <row r="7" spans="1:26" ht="15" customHeight="1">
      <c r="A7" s="227"/>
      <c r="B7" s="807"/>
      <c r="C7" s="818"/>
      <c r="D7" s="309" t="s">
        <v>781</v>
      </c>
      <c r="E7" s="801"/>
      <c r="F7" s="801"/>
      <c r="G7" s="801"/>
      <c r="H7" s="853"/>
      <c r="I7" s="808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27"/>
      <c r="U7" s="227"/>
      <c r="V7" s="227"/>
      <c r="W7" s="227"/>
      <c r="X7" s="227"/>
      <c r="Y7" s="227"/>
      <c r="Z7" s="227"/>
    </row>
    <row r="8" spans="1:26" ht="15" customHeight="1">
      <c r="A8" s="227"/>
      <c r="B8" s="807"/>
      <c r="C8" s="818"/>
      <c r="D8" s="309" t="s">
        <v>787</v>
      </c>
      <c r="E8" s="801"/>
      <c r="F8" s="801"/>
      <c r="G8" s="801"/>
      <c r="H8" s="853"/>
      <c r="I8" s="808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</row>
    <row r="9" spans="1:26" ht="15" customHeight="1">
      <c r="A9" s="227"/>
      <c r="B9" s="807"/>
      <c r="C9" s="818"/>
      <c r="D9" s="474" t="s">
        <v>786</v>
      </c>
      <c r="E9" s="801"/>
      <c r="F9" s="801"/>
      <c r="G9" s="801"/>
      <c r="H9" s="853"/>
      <c r="I9" s="808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</row>
    <row r="10" spans="1:26" ht="15" customHeight="1">
      <c r="A10" s="227"/>
      <c r="B10" s="807"/>
      <c r="C10" s="818"/>
      <c r="D10" s="475" t="s">
        <v>785</v>
      </c>
      <c r="E10" s="801"/>
      <c r="F10" s="801"/>
      <c r="G10" s="801"/>
      <c r="H10" s="853"/>
      <c r="I10" s="808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T10" s="227"/>
      <c r="U10" s="227"/>
      <c r="V10" s="227"/>
      <c r="W10" s="227"/>
      <c r="X10" s="227"/>
      <c r="Y10" s="227"/>
      <c r="Z10" s="227"/>
    </row>
    <row r="11" spans="1:26" ht="15" customHeight="1">
      <c r="A11" s="227"/>
      <c r="B11" s="807"/>
      <c r="C11" s="818"/>
      <c r="D11" s="475" t="s">
        <v>784</v>
      </c>
      <c r="E11" s="801"/>
      <c r="F11" s="801"/>
      <c r="G11" s="801"/>
      <c r="H11" s="853"/>
      <c r="I11" s="808"/>
      <c r="J11" s="227"/>
      <c r="K11" s="227"/>
      <c r="L11" s="227"/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</row>
    <row r="12" spans="1:26" ht="15" customHeight="1">
      <c r="A12" s="227"/>
      <c r="B12" s="807"/>
      <c r="C12" s="818"/>
      <c r="D12" s="475" t="s">
        <v>783</v>
      </c>
      <c r="E12" s="801"/>
      <c r="F12" s="801"/>
      <c r="G12" s="801"/>
      <c r="H12" s="853"/>
      <c r="I12" s="808"/>
      <c r="J12" s="227"/>
      <c r="K12" s="227"/>
      <c r="L12" s="227"/>
      <c r="M12" s="227"/>
      <c r="N12" s="227"/>
      <c r="O12" s="227"/>
      <c r="P12" s="227"/>
      <c r="Q12" s="227"/>
      <c r="R12" s="227"/>
      <c r="S12" s="227"/>
      <c r="T12" s="227"/>
      <c r="U12" s="227"/>
      <c r="V12" s="227"/>
      <c r="W12" s="227"/>
      <c r="X12" s="227"/>
      <c r="Y12" s="227"/>
      <c r="Z12" s="227"/>
    </row>
    <row r="13" spans="1:26" ht="15" customHeight="1">
      <c r="A13" s="227"/>
      <c r="B13" s="807"/>
      <c r="C13" s="818"/>
      <c r="D13" s="475" t="s">
        <v>782</v>
      </c>
      <c r="E13" s="801"/>
      <c r="F13" s="801"/>
      <c r="G13" s="801"/>
      <c r="H13" s="853"/>
      <c r="I13" s="808"/>
      <c r="J13" s="227"/>
      <c r="K13" s="227"/>
      <c r="L13" s="227"/>
      <c r="M13" s="227"/>
      <c r="N13" s="227"/>
      <c r="O13" s="227"/>
      <c r="P13" s="227"/>
      <c r="Q13" s="227"/>
      <c r="R13" s="227"/>
      <c r="S13" s="227"/>
      <c r="T13" s="227"/>
      <c r="U13" s="227"/>
      <c r="V13" s="227"/>
      <c r="W13" s="227"/>
      <c r="X13" s="227"/>
      <c r="Y13" s="227"/>
      <c r="Z13" s="227"/>
    </row>
    <row r="14" spans="1:26" ht="15" customHeight="1">
      <c r="A14" s="227"/>
      <c r="B14" s="807"/>
      <c r="C14" s="818"/>
      <c r="D14" s="474" t="s">
        <v>792</v>
      </c>
      <c r="E14" s="801"/>
      <c r="F14" s="801"/>
      <c r="G14" s="801"/>
      <c r="H14" s="853"/>
      <c r="I14" s="808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</row>
    <row r="15" spans="1:26" ht="15" customHeight="1">
      <c r="A15" s="227"/>
      <c r="B15" s="807"/>
      <c r="C15" s="819" t="s">
        <v>1053</v>
      </c>
      <c r="D15" s="477" t="s">
        <v>789</v>
      </c>
      <c r="E15" s="801"/>
      <c r="F15" s="801"/>
      <c r="G15" s="801"/>
      <c r="H15" s="853"/>
      <c r="I15" s="808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</row>
    <row r="16" spans="1:26" ht="15" customHeight="1">
      <c r="A16" s="227"/>
      <c r="B16" s="807"/>
      <c r="C16" s="819"/>
      <c r="D16" s="477" t="s">
        <v>788</v>
      </c>
      <c r="E16" s="798"/>
      <c r="F16" s="798"/>
      <c r="G16" s="801"/>
      <c r="H16" s="853"/>
      <c r="I16" s="808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</row>
    <row r="17" spans="1:26" ht="15" customHeight="1">
      <c r="A17" s="227"/>
      <c r="B17" s="807"/>
      <c r="C17" s="819"/>
      <c r="D17" s="477" t="s">
        <v>790</v>
      </c>
      <c r="E17" s="797">
        <f>'Honduras(Total Final)'!F30</f>
        <v>350</v>
      </c>
      <c r="F17" s="797">
        <f>'Honduras(Total Final)'!G31</f>
        <v>28.397565922920894</v>
      </c>
      <c r="G17" s="801"/>
      <c r="H17" s="853"/>
      <c r="I17" s="808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</row>
    <row r="18" spans="1:26" ht="15" customHeight="1">
      <c r="A18" s="227"/>
      <c r="B18" s="807"/>
      <c r="C18" s="819"/>
      <c r="D18" s="477" t="s">
        <v>791</v>
      </c>
      <c r="E18" s="798"/>
      <c r="F18" s="798"/>
      <c r="G18" s="798"/>
      <c r="H18" s="854"/>
      <c r="I18" s="808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</row>
    <row r="19" spans="1:26" ht="15" customHeight="1">
      <c r="A19" s="227"/>
      <c r="B19" s="308"/>
      <c r="C19" s="476"/>
      <c r="D19" s="452" t="s">
        <v>1056</v>
      </c>
      <c r="E19" s="308" t="s">
        <v>1127</v>
      </c>
      <c r="F19" s="308" t="s">
        <v>1055</v>
      </c>
      <c r="G19" s="476"/>
      <c r="H19" s="482"/>
      <c r="I19" s="808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</row>
    <row r="20" spans="1:26" ht="15" customHeight="1">
      <c r="A20" s="227"/>
      <c r="B20" s="817">
        <v>1</v>
      </c>
      <c r="C20" s="818" t="s">
        <v>1048</v>
      </c>
      <c r="D20" s="478" t="s">
        <v>779</v>
      </c>
      <c r="E20" s="802">
        <f>'Honduras(Total Final)'!F36</f>
        <v>300</v>
      </c>
      <c r="F20" s="802">
        <f>'Honduras(Total Final)'!F37</f>
        <v>600</v>
      </c>
      <c r="G20" s="841"/>
      <c r="H20" s="855">
        <f ca="1">'Honduras(Total Final)'!L36</f>
        <v>0.31108142085974366</v>
      </c>
      <c r="I20" s="808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</row>
    <row r="21" spans="1:26" ht="15" customHeight="1">
      <c r="A21" s="227"/>
      <c r="B21" s="817"/>
      <c r="C21" s="818"/>
      <c r="D21" s="479" t="s">
        <v>778</v>
      </c>
      <c r="E21" s="799"/>
      <c r="F21" s="799"/>
      <c r="G21" s="813"/>
      <c r="H21" s="856"/>
      <c r="I21" s="808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</row>
    <row r="22" spans="1:26" ht="15" customHeight="1">
      <c r="A22" s="227"/>
      <c r="B22" s="817"/>
      <c r="C22" s="818"/>
      <c r="D22" s="479" t="s">
        <v>794</v>
      </c>
      <c r="E22" s="800"/>
      <c r="F22" s="800"/>
      <c r="G22" s="813"/>
      <c r="H22" s="856"/>
      <c r="I22" s="808"/>
      <c r="J22" s="227"/>
      <c r="K22" s="227"/>
      <c r="L22" s="227"/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</row>
    <row r="23" spans="1:26" ht="15" customHeight="1">
      <c r="A23" s="227"/>
      <c r="B23" s="817"/>
      <c r="C23" s="818"/>
      <c r="D23" s="478" t="s">
        <v>780</v>
      </c>
      <c r="E23" s="799">
        <f>'Honduras(Total Final)'!F42</f>
        <v>350</v>
      </c>
      <c r="F23" s="799">
        <f>'Honduras(Total Final)'!F43</f>
        <v>700</v>
      </c>
      <c r="G23" s="813"/>
      <c r="H23" s="856"/>
      <c r="I23" s="808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</row>
    <row r="24" spans="1:26" ht="15" customHeight="1">
      <c r="A24" s="227"/>
      <c r="B24" s="817"/>
      <c r="C24" s="818"/>
      <c r="D24" s="478" t="s">
        <v>781</v>
      </c>
      <c r="E24" s="799"/>
      <c r="F24" s="799"/>
      <c r="G24" s="813"/>
      <c r="H24" s="856"/>
      <c r="I24" s="808"/>
      <c r="J24" s="227"/>
      <c r="K24" s="227"/>
      <c r="L24" s="227"/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</row>
    <row r="25" spans="1:26" ht="15" customHeight="1">
      <c r="A25" s="227"/>
      <c r="B25" s="817"/>
      <c r="C25" s="818"/>
      <c r="D25" s="478" t="s">
        <v>787</v>
      </c>
      <c r="E25" s="799"/>
      <c r="F25" s="799"/>
      <c r="G25" s="813"/>
      <c r="H25" s="856"/>
      <c r="I25" s="808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</row>
    <row r="26" spans="1:26" ht="15" customHeight="1">
      <c r="A26" s="227"/>
      <c r="B26" s="817"/>
      <c r="C26" s="818"/>
      <c r="D26" s="480" t="s">
        <v>786</v>
      </c>
      <c r="E26" s="799"/>
      <c r="F26" s="799"/>
      <c r="G26" s="813"/>
      <c r="H26" s="856"/>
      <c r="I26" s="808"/>
      <c r="J26" s="227"/>
      <c r="K26" s="227"/>
      <c r="L26" s="227"/>
      <c r="M26" s="227"/>
      <c r="N26" s="227"/>
      <c r="O26" s="227"/>
      <c r="P26" s="227"/>
      <c r="Q26" s="227"/>
      <c r="R26" s="227"/>
      <c r="S26" s="227"/>
      <c r="T26" s="227"/>
      <c r="U26" s="227"/>
      <c r="V26" s="227"/>
      <c r="W26" s="227"/>
      <c r="X26" s="227"/>
      <c r="Y26" s="227"/>
      <c r="Z26" s="227"/>
    </row>
    <row r="27" spans="1:26" ht="15" customHeight="1">
      <c r="A27" s="227"/>
      <c r="B27" s="817"/>
      <c r="C27" s="818"/>
      <c r="D27" s="481" t="s">
        <v>785</v>
      </c>
      <c r="E27" s="799"/>
      <c r="F27" s="799"/>
      <c r="G27" s="813"/>
      <c r="H27" s="856"/>
      <c r="I27" s="808"/>
      <c r="K27" s="227"/>
      <c r="L27" s="227"/>
      <c r="M27" s="227"/>
      <c r="N27" s="227"/>
      <c r="O27" s="227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</row>
    <row r="28" spans="1:26" ht="15" customHeight="1">
      <c r="A28" s="227"/>
      <c r="B28" s="817"/>
      <c r="C28" s="818"/>
      <c r="D28" s="481" t="s">
        <v>784</v>
      </c>
      <c r="E28" s="799"/>
      <c r="F28" s="799"/>
      <c r="G28" s="813"/>
      <c r="H28" s="856"/>
      <c r="I28" s="808"/>
      <c r="J28" s="227"/>
      <c r="K28" s="227"/>
      <c r="L28" s="227"/>
      <c r="M28" s="227"/>
      <c r="N28" s="227"/>
      <c r="O28" s="227"/>
      <c r="P28" s="227"/>
      <c r="Q28" s="227"/>
      <c r="R28" s="227"/>
      <c r="S28" s="227"/>
      <c r="T28" s="227"/>
      <c r="U28" s="227"/>
      <c r="V28" s="227"/>
      <c r="W28" s="227"/>
      <c r="X28" s="227"/>
      <c r="Y28" s="227"/>
      <c r="Z28" s="227"/>
    </row>
    <row r="29" spans="1:26" ht="15" customHeight="1">
      <c r="A29" s="227"/>
      <c r="B29" s="817"/>
      <c r="C29" s="818"/>
      <c r="D29" s="481" t="s">
        <v>783</v>
      </c>
      <c r="E29" s="799"/>
      <c r="F29" s="799"/>
      <c r="G29" s="813"/>
      <c r="H29" s="856"/>
      <c r="I29" s="808"/>
      <c r="J29" s="227"/>
      <c r="K29" s="227"/>
      <c r="L29" s="227"/>
      <c r="M29" s="227"/>
      <c r="N29" s="227"/>
      <c r="O29" s="227"/>
      <c r="P29" s="227"/>
      <c r="Q29" s="227"/>
      <c r="R29" s="227"/>
      <c r="S29" s="227"/>
      <c r="T29" s="227"/>
      <c r="U29" s="227"/>
      <c r="V29" s="227"/>
      <c r="W29" s="227"/>
      <c r="X29" s="227"/>
      <c r="Y29" s="227"/>
      <c r="Z29" s="227"/>
    </row>
    <row r="30" spans="1:26" ht="15" customHeight="1">
      <c r="A30" s="227"/>
      <c r="B30" s="817"/>
      <c r="C30" s="818"/>
      <c r="D30" s="481" t="s">
        <v>782</v>
      </c>
      <c r="E30" s="799"/>
      <c r="F30" s="799"/>
      <c r="G30" s="813"/>
      <c r="H30" s="856"/>
      <c r="I30" s="808"/>
      <c r="J30" s="227"/>
      <c r="K30" s="227"/>
      <c r="L30" s="227"/>
      <c r="M30" s="227"/>
      <c r="N30" s="227"/>
      <c r="O30" s="227"/>
      <c r="P30" s="227"/>
      <c r="Q30" s="227"/>
      <c r="R30" s="227"/>
      <c r="S30" s="227"/>
      <c r="T30" s="227"/>
      <c r="U30" s="227"/>
      <c r="V30" s="227"/>
      <c r="W30" s="227"/>
      <c r="X30" s="227"/>
      <c r="Y30" s="227"/>
      <c r="Z30" s="227"/>
    </row>
    <row r="31" spans="1:26" ht="15" customHeight="1">
      <c r="A31" s="227"/>
      <c r="B31" s="817"/>
      <c r="C31" s="818"/>
      <c r="D31" s="480" t="s">
        <v>792</v>
      </c>
      <c r="E31" s="799"/>
      <c r="F31" s="799"/>
      <c r="G31" s="813"/>
      <c r="H31" s="856"/>
      <c r="I31" s="808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</row>
    <row r="32" spans="1:26" ht="15" customHeight="1">
      <c r="A32" s="227"/>
      <c r="B32" s="817"/>
      <c r="C32" s="819" t="s">
        <v>1053</v>
      </c>
      <c r="D32" s="477" t="s">
        <v>789</v>
      </c>
      <c r="E32" s="799"/>
      <c r="F32" s="799"/>
      <c r="G32" s="813"/>
      <c r="H32" s="856"/>
      <c r="I32" s="808"/>
      <c r="J32" s="227"/>
      <c r="K32" s="227"/>
      <c r="L32" s="227"/>
      <c r="M32" s="227"/>
      <c r="N32" s="227"/>
      <c r="O32" s="227"/>
      <c r="P32" s="227"/>
      <c r="Q32" s="227"/>
      <c r="R32" s="227"/>
      <c r="S32" s="227"/>
      <c r="T32" s="227"/>
      <c r="U32" s="227"/>
      <c r="V32" s="227"/>
      <c r="W32" s="227"/>
      <c r="X32" s="227"/>
      <c r="Y32" s="227"/>
      <c r="Z32" s="227"/>
    </row>
    <row r="33" spans="1:26" ht="15" customHeight="1">
      <c r="A33" s="227"/>
      <c r="B33" s="817"/>
      <c r="C33" s="819"/>
      <c r="D33" s="477" t="s">
        <v>788</v>
      </c>
      <c r="E33" s="799"/>
      <c r="F33" s="799"/>
      <c r="G33" s="813"/>
      <c r="H33" s="856"/>
      <c r="I33" s="808"/>
      <c r="J33" s="227"/>
      <c r="K33" s="227"/>
      <c r="L33" s="227"/>
      <c r="M33" s="227"/>
      <c r="N33" s="227"/>
      <c r="O33" s="227"/>
      <c r="P33" s="227"/>
      <c r="Q33" s="227"/>
      <c r="R33" s="227"/>
      <c r="S33" s="227"/>
      <c r="T33" s="227"/>
      <c r="U33" s="227"/>
      <c r="V33" s="227"/>
      <c r="W33" s="227"/>
      <c r="X33" s="227"/>
      <c r="Y33" s="227"/>
      <c r="Z33" s="227"/>
    </row>
    <row r="34" spans="1:26" ht="15" customHeight="1">
      <c r="A34" s="227"/>
      <c r="B34" s="817"/>
      <c r="C34" s="819"/>
      <c r="D34" s="477" t="s">
        <v>790</v>
      </c>
      <c r="E34" s="799"/>
      <c r="F34" s="799"/>
      <c r="G34" s="813"/>
      <c r="H34" s="856"/>
      <c r="I34" s="808"/>
      <c r="J34" s="227"/>
      <c r="K34" s="227"/>
      <c r="L34" s="227"/>
      <c r="M34" s="227"/>
      <c r="N34" s="227"/>
      <c r="O34" s="227"/>
      <c r="P34" s="227"/>
      <c r="Q34" s="227"/>
      <c r="R34" s="227"/>
      <c r="S34" s="227"/>
      <c r="T34" s="227"/>
      <c r="U34" s="227"/>
      <c r="V34" s="227"/>
      <c r="W34" s="227"/>
      <c r="X34" s="227"/>
      <c r="Y34" s="227"/>
      <c r="Z34" s="227"/>
    </row>
    <row r="35" spans="1:26" ht="15" customHeight="1">
      <c r="A35" s="227"/>
      <c r="B35" s="817"/>
      <c r="C35" s="819"/>
      <c r="D35" s="477" t="s">
        <v>791</v>
      </c>
      <c r="E35" s="800"/>
      <c r="F35" s="800"/>
      <c r="G35" s="814"/>
      <c r="H35" s="857"/>
      <c r="I35" s="808"/>
      <c r="J35" s="227"/>
      <c r="K35" s="227"/>
      <c r="L35" s="227"/>
      <c r="M35" s="227"/>
      <c r="N35" s="227"/>
      <c r="O35" s="227"/>
      <c r="P35" s="227"/>
      <c r="Q35" s="227"/>
      <c r="R35" s="227"/>
      <c r="S35" s="227"/>
      <c r="T35" s="227"/>
      <c r="U35" s="227"/>
      <c r="V35" s="227"/>
      <c r="W35" s="227"/>
      <c r="X35" s="227"/>
      <c r="Y35" s="227"/>
      <c r="Z35" s="227"/>
    </row>
    <row r="36" spans="1:26" ht="15" customHeight="1">
      <c r="A36" s="227"/>
      <c r="B36" s="308"/>
      <c r="C36" s="476"/>
      <c r="D36" s="452" t="s">
        <v>1057</v>
      </c>
      <c r="E36" s="308" t="s">
        <v>1127</v>
      </c>
      <c r="F36" s="308" t="s">
        <v>1055</v>
      </c>
      <c r="G36" s="308"/>
      <c r="H36" s="450"/>
      <c r="I36" s="808"/>
      <c r="J36" s="227"/>
      <c r="K36" s="227"/>
      <c r="L36" s="227"/>
      <c r="M36" s="227"/>
      <c r="N36" s="227"/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</row>
    <row r="37" spans="1:26" ht="15" customHeight="1">
      <c r="A37" s="227"/>
      <c r="B37" s="807">
        <v>1</v>
      </c>
      <c r="C37" s="818" t="s">
        <v>1048</v>
      </c>
      <c r="D37" s="309" t="s">
        <v>779</v>
      </c>
      <c r="E37" s="802">
        <f>'Honduras(Total Final)'!F68</f>
        <v>300</v>
      </c>
      <c r="F37" s="802">
        <f>'Honduras(Total Final)'!F69</f>
        <v>600</v>
      </c>
      <c r="G37" s="797"/>
      <c r="H37" s="812">
        <f ca="1">'Honduras(Total Final)'!L68</f>
        <v>0.27791005688601678</v>
      </c>
      <c r="I37" s="808"/>
      <c r="J37" s="227"/>
      <c r="K37" s="227"/>
      <c r="L37" s="227"/>
      <c r="M37" s="227"/>
      <c r="N37" s="227"/>
      <c r="O37" s="227"/>
      <c r="P37" s="227"/>
      <c r="Q37" s="227"/>
      <c r="R37" s="227"/>
      <c r="S37" s="227"/>
      <c r="T37" s="227"/>
      <c r="U37" s="227"/>
      <c r="V37" s="227"/>
      <c r="W37" s="227"/>
      <c r="X37" s="227"/>
      <c r="Y37" s="227"/>
      <c r="Z37" s="227"/>
    </row>
    <row r="38" spans="1:26" ht="15" customHeight="1">
      <c r="A38" s="227"/>
      <c r="B38" s="807"/>
      <c r="C38" s="818"/>
      <c r="D38" s="310" t="s">
        <v>778</v>
      </c>
      <c r="E38" s="800"/>
      <c r="F38" s="800"/>
      <c r="G38" s="801"/>
      <c r="H38" s="813"/>
      <c r="I38" s="808"/>
      <c r="J38" s="227"/>
      <c r="K38" s="227"/>
      <c r="L38" s="227"/>
      <c r="M38" s="227"/>
      <c r="N38" s="227"/>
      <c r="O38" s="227"/>
      <c r="P38" s="227"/>
      <c r="Q38" s="227"/>
      <c r="R38" s="227"/>
      <c r="S38" s="227"/>
      <c r="T38" s="227"/>
      <c r="U38" s="227"/>
      <c r="V38" s="227"/>
      <c r="W38" s="227"/>
      <c r="X38" s="227"/>
      <c r="Y38" s="227"/>
      <c r="Z38" s="227"/>
    </row>
    <row r="39" spans="1:26" ht="15" customHeight="1">
      <c r="A39" s="227"/>
      <c r="B39" s="807"/>
      <c r="C39" s="818"/>
      <c r="D39" s="309" t="s">
        <v>780</v>
      </c>
      <c r="E39" s="802">
        <f>'Honduras(Total Final)'!F72</f>
        <v>350</v>
      </c>
      <c r="F39" s="802">
        <f>'Honduras(Total Final)'!F73</f>
        <v>700</v>
      </c>
      <c r="G39" s="801"/>
      <c r="H39" s="813"/>
      <c r="I39" s="808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7"/>
      <c r="V39" s="227"/>
      <c r="W39" s="227"/>
      <c r="X39" s="227"/>
      <c r="Y39" s="227"/>
      <c r="Z39" s="227"/>
    </row>
    <row r="40" spans="1:26" ht="15" customHeight="1">
      <c r="A40" s="227"/>
      <c r="B40" s="807"/>
      <c r="C40" s="818"/>
      <c r="D40" s="309" t="s">
        <v>781</v>
      </c>
      <c r="E40" s="799"/>
      <c r="F40" s="799"/>
      <c r="G40" s="801"/>
      <c r="H40" s="813"/>
      <c r="I40" s="808"/>
      <c r="J40" s="227"/>
      <c r="K40" s="227"/>
      <c r="L40" s="227"/>
      <c r="M40" s="227"/>
      <c r="N40" s="227"/>
      <c r="O40" s="227"/>
      <c r="P40" s="227"/>
      <c r="Q40" s="227"/>
      <c r="R40" s="227"/>
      <c r="S40" s="227"/>
      <c r="T40" s="227"/>
      <c r="U40" s="227"/>
      <c r="V40" s="227"/>
      <c r="W40" s="227"/>
      <c r="X40" s="227"/>
      <c r="Y40" s="227"/>
      <c r="Z40" s="227"/>
    </row>
    <row r="41" spans="1:26" ht="15" customHeight="1">
      <c r="A41" s="227"/>
      <c r="B41" s="807"/>
      <c r="C41" s="818"/>
      <c r="D41" s="309" t="s">
        <v>787</v>
      </c>
      <c r="E41" s="799"/>
      <c r="F41" s="799"/>
      <c r="G41" s="801"/>
      <c r="H41" s="813"/>
      <c r="I41" s="808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7"/>
      <c r="X41" s="227"/>
      <c r="Y41" s="227"/>
      <c r="Z41" s="227"/>
    </row>
    <row r="42" spans="1:26" ht="15" customHeight="1">
      <c r="A42" s="227"/>
      <c r="B42" s="807"/>
      <c r="C42" s="818"/>
      <c r="D42" s="474" t="s">
        <v>786</v>
      </c>
      <c r="E42" s="799"/>
      <c r="F42" s="799"/>
      <c r="G42" s="801"/>
      <c r="H42" s="813"/>
      <c r="I42" s="808"/>
      <c r="J42" s="227"/>
      <c r="K42" s="227"/>
      <c r="L42" s="227"/>
      <c r="M42" s="227"/>
      <c r="N42" s="227"/>
      <c r="O42" s="227"/>
      <c r="P42" s="227"/>
      <c r="Q42" s="227"/>
      <c r="R42" s="227"/>
      <c r="S42" s="227"/>
      <c r="T42" s="227"/>
      <c r="U42" s="227"/>
      <c r="V42" s="227"/>
      <c r="W42" s="227"/>
      <c r="X42" s="227"/>
      <c r="Y42" s="227"/>
      <c r="Z42" s="227"/>
    </row>
    <row r="43" spans="1:26" ht="15" customHeight="1">
      <c r="A43" s="227"/>
      <c r="B43" s="807"/>
      <c r="C43" s="818"/>
      <c r="D43" s="475" t="s">
        <v>785</v>
      </c>
      <c r="E43" s="799"/>
      <c r="F43" s="799"/>
      <c r="G43" s="801"/>
      <c r="H43" s="813"/>
      <c r="I43" s="808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</row>
    <row r="44" spans="1:26" ht="15" customHeight="1">
      <c r="A44" s="227"/>
      <c r="B44" s="807"/>
      <c r="C44" s="818"/>
      <c r="D44" s="475" t="s">
        <v>784</v>
      </c>
      <c r="E44" s="799"/>
      <c r="F44" s="799"/>
      <c r="G44" s="801"/>
      <c r="H44" s="813"/>
      <c r="I44" s="808"/>
      <c r="J44" s="227"/>
      <c r="K44" s="227"/>
      <c r="L44" s="227"/>
      <c r="M44" s="227"/>
      <c r="N44" s="227"/>
      <c r="O44" s="227"/>
      <c r="P44" s="227"/>
      <c r="Q44" s="227"/>
      <c r="R44" s="227"/>
      <c r="S44" s="227"/>
      <c r="T44" s="227"/>
      <c r="U44" s="227"/>
      <c r="V44" s="227"/>
      <c r="W44" s="227"/>
      <c r="X44" s="227"/>
      <c r="Y44" s="227"/>
      <c r="Z44" s="227"/>
    </row>
    <row r="45" spans="1:26" ht="15" customHeight="1">
      <c r="A45" s="227"/>
      <c r="B45" s="807"/>
      <c r="C45" s="818"/>
      <c r="D45" s="475" t="s">
        <v>783</v>
      </c>
      <c r="E45" s="799"/>
      <c r="F45" s="799"/>
      <c r="G45" s="801"/>
      <c r="H45" s="813"/>
      <c r="I45" s="808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7"/>
      <c r="X45" s="227"/>
      <c r="Y45" s="227"/>
      <c r="Z45" s="227"/>
    </row>
    <row r="46" spans="1:26" ht="15" customHeight="1">
      <c r="A46" s="227"/>
      <c r="B46" s="807"/>
      <c r="C46" s="818"/>
      <c r="D46" s="475" t="s">
        <v>782</v>
      </c>
      <c r="E46" s="799"/>
      <c r="F46" s="799"/>
      <c r="G46" s="801"/>
      <c r="H46" s="813"/>
      <c r="I46" s="808"/>
      <c r="J46" s="227"/>
      <c r="K46" s="227"/>
      <c r="L46" s="227"/>
      <c r="M46" s="227"/>
      <c r="N46" s="227"/>
      <c r="O46" s="227"/>
      <c r="P46" s="227"/>
      <c r="Q46" s="227"/>
      <c r="R46" s="227"/>
      <c r="S46" s="227"/>
      <c r="T46" s="227"/>
      <c r="U46" s="227"/>
      <c r="V46" s="227"/>
      <c r="W46" s="227"/>
      <c r="X46" s="227"/>
      <c r="Y46" s="227"/>
      <c r="Z46" s="227"/>
    </row>
    <row r="47" spans="1:26" ht="15" customHeight="1">
      <c r="A47" s="227"/>
      <c r="B47" s="807"/>
      <c r="C47" s="818"/>
      <c r="D47" s="474" t="s">
        <v>792</v>
      </c>
      <c r="E47" s="799"/>
      <c r="F47" s="799"/>
      <c r="G47" s="801"/>
      <c r="H47" s="813"/>
      <c r="I47" s="808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7"/>
      <c r="X47" s="227"/>
      <c r="Y47" s="227"/>
      <c r="Z47" s="227"/>
    </row>
    <row r="48" spans="1:26" ht="15" customHeight="1">
      <c r="A48" s="227"/>
      <c r="B48" s="807"/>
      <c r="C48" s="819" t="s">
        <v>1053</v>
      </c>
      <c r="D48" s="477" t="s">
        <v>789</v>
      </c>
      <c r="E48" s="799"/>
      <c r="F48" s="799"/>
      <c r="G48" s="801"/>
      <c r="H48" s="813"/>
      <c r="I48" s="808"/>
      <c r="J48" s="227"/>
      <c r="K48" s="227"/>
      <c r="L48" s="227"/>
      <c r="M48" s="227"/>
      <c r="N48" s="227"/>
      <c r="O48" s="227"/>
      <c r="P48" s="227"/>
      <c r="Q48" s="227"/>
      <c r="R48" s="227"/>
      <c r="S48" s="227"/>
      <c r="T48" s="227"/>
      <c r="U48" s="227"/>
      <c r="V48" s="227"/>
      <c r="W48" s="227"/>
      <c r="X48" s="227"/>
      <c r="Y48" s="227"/>
      <c r="Z48" s="227"/>
    </row>
    <row r="49" spans="1:26" ht="15" customHeight="1">
      <c r="A49" s="227"/>
      <c r="B49" s="807"/>
      <c r="C49" s="819"/>
      <c r="D49" s="477" t="s">
        <v>788</v>
      </c>
      <c r="E49" s="799"/>
      <c r="F49" s="799"/>
      <c r="G49" s="801"/>
      <c r="H49" s="813"/>
      <c r="I49" s="808"/>
      <c r="J49" s="227"/>
      <c r="K49" s="227"/>
      <c r="L49" s="227"/>
      <c r="M49" s="227"/>
      <c r="N49" s="227"/>
      <c r="O49" s="227"/>
      <c r="P49" s="227"/>
      <c r="Q49" s="227"/>
      <c r="R49" s="227"/>
      <c r="S49" s="227"/>
      <c r="T49" s="227"/>
      <c r="U49" s="227"/>
      <c r="V49" s="227"/>
      <c r="W49" s="227"/>
      <c r="X49" s="227"/>
      <c r="Y49" s="227"/>
      <c r="Z49" s="227"/>
    </row>
    <row r="50" spans="1:26" ht="15" customHeight="1">
      <c r="A50" s="227"/>
      <c r="B50" s="807"/>
      <c r="C50" s="819"/>
      <c r="D50" s="477" t="s">
        <v>790</v>
      </c>
      <c r="E50" s="799"/>
      <c r="F50" s="799"/>
      <c r="G50" s="801"/>
      <c r="H50" s="813"/>
      <c r="I50" s="808"/>
      <c r="J50" s="227"/>
      <c r="K50" s="227"/>
      <c r="L50" s="227"/>
      <c r="M50" s="227"/>
      <c r="N50" s="227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</row>
    <row r="51" spans="1:26" ht="15" customHeight="1">
      <c r="A51" s="227"/>
      <c r="B51" s="807"/>
      <c r="C51" s="819"/>
      <c r="D51" s="477" t="s">
        <v>791</v>
      </c>
      <c r="E51" s="800"/>
      <c r="F51" s="800"/>
      <c r="G51" s="798"/>
      <c r="H51" s="814"/>
      <c r="I51" s="808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</row>
    <row r="52" spans="1:26" ht="15" customHeight="1">
      <c r="A52" s="227"/>
      <c r="B52" s="308"/>
      <c r="C52" s="476"/>
      <c r="D52" s="452" t="s">
        <v>1058</v>
      </c>
      <c r="E52" s="308" t="s">
        <v>401</v>
      </c>
      <c r="F52" s="308" t="s">
        <v>1051</v>
      </c>
      <c r="G52" s="308"/>
      <c r="H52" s="473"/>
      <c r="I52" s="808"/>
      <c r="J52" s="227"/>
      <c r="K52" s="227"/>
      <c r="L52" s="227"/>
      <c r="M52" s="227"/>
      <c r="N52" s="227"/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</row>
    <row r="53" spans="1:26" ht="32.450000000000003" customHeight="1">
      <c r="A53" s="227"/>
      <c r="B53" s="449"/>
      <c r="C53" s="485" t="s">
        <v>1054</v>
      </c>
      <c r="D53" s="477" t="s">
        <v>1084</v>
      </c>
      <c r="E53" s="848">
        <f>'Honduras(Total Final)'!F98</f>
        <v>750</v>
      </c>
      <c r="F53" s="849"/>
      <c r="G53" s="311"/>
      <c r="H53" s="453">
        <f ca="1">'Honduras(Total Final)'!L98</f>
        <v>0.33852761685261012</v>
      </c>
      <c r="I53" s="808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</row>
    <row r="54" spans="1:26" ht="15" customHeight="1">
      <c r="A54" s="227"/>
      <c r="B54" s="308"/>
      <c r="C54" s="476"/>
      <c r="D54" s="452" t="s">
        <v>800</v>
      </c>
      <c r="E54" s="308" t="s">
        <v>801</v>
      </c>
      <c r="F54" s="308" t="s">
        <v>401</v>
      </c>
      <c r="G54" s="308" t="s">
        <v>1051</v>
      </c>
      <c r="H54" s="473"/>
      <c r="I54" s="808"/>
      <c r="J54" s="227"/>
      <c r="K54" s="227"/>
      <c r="L54" s="227"/>
      <c r="M54" s="227"/>
      <c r="N54" s="227"/>
      <c r="O54" s="227"/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</row>
    <row r="55" spans="1:26" ht="15" customHeight="1">
      <c r="A55" s="227"/>
      <c r="B55" s="821"/>
      <c r="C55" s="827" t="s">
        <v>1048</v>
      </c>
      <c r="D55" s="480" t="s">
        <v>1071</v>
      </c>
      <c r="E55" s="830">
        <f>'Honduras(Total Final)'!F100</f>
        <v>300</v>
      </c>
      <c r="F55" s="831"/>
      <c r="G55" s="832"/>
      <c r="H55" s="812">
        <f ca="1">'Honduras(Total Final)'!L100</f>
        <v>0.2202009547862708</v>
      </c>
      <c r="I55" s="808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</row>
    <row r="56" spans="1:26" ht="15" customHeight="1">
      <c r="A56" s="227"/>
      <c r="B56" s="822"/>
      <c r="C56" s="828"/>
      <c r="D56" s="480" t="s">
        <v>1077</v>
      </c>
      <c r="E56" s="833"/>
      <c r="F56" s="834"/>
      <c r="G56" s="835"/>
      <c r="H56" s="813"/>
      <c r="I56" s="808"/>
      <c r="J56" s="227"/>
      <c r="K56" s="227"/>
      <c r="L56" s="227"/>
      <c r="M56" s="227"/>
      <c r="N56" s="227"/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</row>
    <row r="57" spans="1:26" ht="15" customHeight="1">
      <c r="A57" s="227"/>
      <c r="B57" s="823"/>
      <c r="C57" s="829"/>
      <c r="D57" s="480" t="s">
        <v>1078</v>
      </c>
      <c r="E57" s="836"/>
      <c r="F57" s="837"/>
      <c r="G57" s="838"/>
      <c r="H57" s="814"/>
      <c r="I57" s="808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</row>
    <row r="58" spans="1:26" ht="15" customHeight="1">
      <c r="A58" s="227"/>
      <c r="B58" s="308"/>
      <c r="C58" s="476"/>
      <c r="D58" s="452" t="s">
        <v>1069</v>
      </c>
      <c r="E58" s="308" t="s">
        <v>1063</v>
      </c>
      <c r="F58" s="308" t="s">
        <v>800</v>
      </c>
      <c r="G58" s="308" t="s">
        <v>1068</v>
      </c>
      <c r="H58" s="473"/>
      <c r="I58" s="808"/>
      <c r="J58" s="227"/>
      <c r="K58" s="227"/>
      <c r="L58" s="227"/>
      <c r="M58" s="227"/>
      <c r="N58" s="227"/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</row>
    <row r="59" spans="1:26" ht="15" customHeight="1">
      <c r="A59" s="227"/>
      <c r="B59" s="449"/>
      <c r="C59" s="827" t="s">
        <v>1048</v>
      </c>
      <c r="D59" s="483" t="s">
        <v>1059</v>
      </c>
      <c r="E59" s="830">
        <f>'Honduras(Total Final)'!F109</f>
        <v>200</v>
      </c>
      <c r="F59" s="832"/>
      <c r="G59" s="797"/>
      <c r="H59" s="812">
        <f ca="1">'Honduras(Total Final)'!L109</f>
        <v>0.25305653181232718</v>
      </c>
      <c r="I59" s="808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</row>
    <row r="60" spans="1:26" ht="15" customHeight="1">
      <c r="A60" s="227"/>
      <c r="B60" s="449"/>
      <c r="C60" s="828"/>
      <c r="D60" s="483" t="s">
        <v>1061</v>
      </c>
      <c r="E60" s="833"/>
      <c r="F60" s="835"/>
      <c r="G60" s="801"/>
      <c r="H60" s="813"/>
      <c r="I60" s="808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</row>
    <row r="61" spans="1:26" ht="15" customHeight="1">
      <c r="A61" s="227"/>
      <c r="B61" s="449"/>
      <c r="C61" s="828"/>
      <c r="D61" s="483" t="s">
        <v>1060</v>
      </c>
      <c r="E61" s="833"/>
      <c r="F61" s="835"/>
      <c r="G61" s="801"/>
      <c r="H61" s="813"/>
      <c r="I61" s="808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</row>
    <row r="62" spans="1:26" ht="15" customHeight="1">
      <c r="A62" s="227"/>
      <c r="B62" s="449"/>
      <c r="C62" s="829"/>
      <c r="D62" s="483" t="s">
        <v>1062</v>
      </c>
      <c r="E62" s="836"/>
      <c r="F62" s="838"/>
      <c r="G62" s="798"/>
      <c r="H62" s="813"/>
      <c r="I62" s="808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</row>
    <row r="63" spans="1:26" ht="5.45" customHeight="1">
      <c r="A63" s="227"/>
      <c r="B63" s="824"/>
      <c r="C63" s="825"/>
      <c r="D63" s="825"/>
      <c r="E63" s="825"/>
      <c r="F63" s="825"/>
      <c r="G63" s="826"/>
      <c r="H63" s="813"/>
      <c r="I63" s="808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</row>
    <row r="64" spans="1:26" ht="15" customHeight="1">
      <c r="A64" s="227"/>
      <c r="B64" s="449"/>
      <c r="C64" s="827" t="s">
        <v>1048</v>
      </c>
      <c r="D64" s="483" t="s">
        <v>1064</v>
      </c>
      <c r="E64" s="830">
        <f>'Honduras(Total Final)'!F113</f>
        <v>250</v>
      </c>
      <c r="F64" s="832"/>
      <c r="G64" s="797"/>
      <c r="H64" s="813"/>
      <c r="I64" s="808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</row>
    <row r="65" spans="1:26" ht="15" customHeight="1">
      <c r="A65" s="227"/>
      <c r="B65" s="449"/>
      <c r="C65" s="828"/>
      <c r="D65" s="483" t="s">
        <v>1065</v>
      </c>
      <c r="E65" s="833"/>
      <c r="F65" s="835"/>
      <c r="G65" s="801"/>
      <c r="H65" s="813"/>
      <c r="I65" s="808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</row>
    <row r="66" spans="1:26" ht="15" customHeight="1">
      <c r="A66" s="227"/>
      <c r="B66" s="449"/>
      <c r="C66" s="828"/>
      <c r="D66" s="483" t="s">
        <v>1066</v>
      </c>
      <c r="E66" s="833"/>
      <c r="F66" s="835"/>
      <c r="G66" s="801"/>
      <c r="H66" s="813"/>
      <c r="I66" s="808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</row>
    <row r="67" spans="1:26" ht="15" customHeight="1">
      <c r="A67" s="227"/>
      <c r="B67" s="449"/>
      <c r="C67" s="828"/>
      <c r="D67" s="483" t="s">
        <v>1067</v>
      </c>
      <c r="E67" s="836"/>
      <c r="F67" s="838"/>
      <c r="G67" s="798"/>
      <c r="H67" s="813"/>
      <c r="I67" s="808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</row>
    <row r="68" spans="1:26" ht="15" customHeight="1">
      <c r="A68" s="227"/>
      <c r="B68" s="449"/>
      <c r="C68" s="829"/>
      <c r="D68" s="480" t="s">
        <v>1070</v>
      </c>
      <c r="E68" s="848"/>
      <c r="F68" s="849"/>
      <c r="G68" s="311">
        <f>'Honduras(Total Final)'!F134</f>
        <v>200</v>
      </c>
      <c r="H68" s="813"/>
      <c r="I68" s="808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</row>
    <row r="69" spans="1:26" ht="15" customHeight="1">
      <c r="A69" s="227"/>
      <c r="B69" s="449"/>
      <c r="C69" s="489" t="s">
        <v>1054</v>
      </c>
      <c r="D69" s="484" t="s">
        <v>1085</v>
      </c>
      <c r="E69" s="848">
        <f>'Honduras(Total Final)'!F128</f>
        <v>0</v>
      </c>
      <c r="F69" s="849"/>
      <c r="G69" s="311"/>
      <c r="H69" s="814"/>
      <c r="I69" s="808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227"/>
    </row>
    <row r="70" spans="1:26" ht="15" customHeight="1">
      <c r="A70" s="227"/>
      <c r="B70" s="308"/>
      <c r="C70" s="476"/>
      <c r="D70" s="452" t="s">
        <v>1079</v>
      </c>
      <c r="E70" s="850"/>
      <c r="F70" s="851"/>
      <c r="G70" s="852"/>
      <c r="H70" s="473"/>
      <c r="I70" s="808"/>
      <c r="J70" s="227"/>
      <c r="K70" s="227"/>
      <c r="L70" s="227"/>
      <c r="M70" s="227"/>
      <c r="N70" s="227"/>
      <c r="O70" s="227"/>
      <c r="P70" s="227"/>
      <c r="Q70" s="227"/>
      <c r="R70" s="227"/>
      <c r="S70" s="227"/>
      <c r="T70" s="227"/>
      <c r="U70" s="227"/>
      <c r="V70" s="227"/>
      <c r="W70" s="227"/>
      <c r="X70" s="227"/>
      <c r="Y70" s="227"/>
      <c r="Z70" s="227"/>
    </row>
    <row r="71" spans="1:26" ht="15" customHeight="1">
      <c r="A71" s="227"/>
      <c r="B71" s="450"/>
      <c r="C71" s="841" t="s">
        <v>1048</v>
      </c>
      <c r="D71" s="467" t="s">
        <v>1026</v>
      </c>
      <c r="E71" s="490">
        <f>'Honduras(Total Final)'!F130</f>
        <v>200</v>
      </c>
      <c r="F71" s="842"/>
      <c r="G71" s="843"/>
      <c r="H71" s="809">
        <f ca="1">'Honduras(Total Final)'!L130</f>
        <v>0.23388839055696162</v>
      </c>
      <c r="I71" s="808"/>
      <c r="J71" s="227"/>
      <c r="K71" s="227"/>
      <c r="L71" s="227"/>
      <c r="M71" s="227"/>
      <c r="N71" s="227"/>
      <c r="O71" s="227"/>
      <c r="P71" s="227"/>
      <c r="Q71" s="227"/>
      <c r="R71" s="227"/>
      <c r="S71" s="227"/>
      <c r="T71" s="227"/>
      <c r="U71" s="227"/>
      <c r="V71" s="227"/>
      <c r="W71" s="227"/>
      <c r="X71" s="227"/>
      <c r="Y71" s="227"/>
      <c r="Z71" s="227"/>
    </row>
    <row r="72" spans="1:26" ht="15" customHeight="1">
      <c r="A72" s="227"/>
      <c r="B72" s="450"/>
      <c r="C72" s="813"/>
      <c r="D72" s="467" t="s">
        <v>1081</v>
      </c>
      <c r="E72" s="490">
        <f>'Honduras(Total Final)'!F131</f>
        <v>250</v>
      </c>
      <c r="F72" s="844"/>
      <c r="G72" s="845"/>
      <c r="H72" s="810"/>
      <c r="I72" s="808"/>
      <c r="J72" s="227"/>
      <c r="K72" s="227"/>
      <c r="L72" s="227"/>
      <c r="M72" s="227"/>
      <c r="N72" s="227"/>
      <c r="O72" s="227"/>
      <c r="P72" s="227"/>
      <c r="Q72" s="227"/>
      <c r="R72" s="227"/>
      <c r="S72" s="227"/>
      <c r="T72" s="227"/>
      <c r="U72" s="227"/>
      <c r="V72" s="227"/>
      <c r="W72" s="227"/>
      <c r="X72" s="227"/>
      <c r="Y72" s="227"/>
      <c r="Z72" s="227"/>
    </row>
    <row r="73" spans="1:26" ht="15" customHeight="1">
      <c r="A73" s="227"/>
      <c r="B73" s="450"/>
      <c r="C73" s="813"/>
      <c r="D73" s="467" t="s">
        <v>1027</v>
      </c>
      <c r="E73" s="490">
        <f>'Honduras(Total Final)'!F132</f>
        <v>300</v>
      </c>
      <c r="F73" s="844"/>
      <c r="G73" s="845"/>
      <c r="H73" s="810"/>
      <c r="I73" s="808"/>
      <c r="J73" s="227"/>
      <c r="K73" s="227"/>
      <c r="L73" s="227"/>
      <c r="M73" s="227"/>
      <c r="N73" s="227"/>
      <c r="O73" s="227"/>
      <c r="P73" s="227"/>
      <c r="Q73" s="227"/>
      <c r="R73" s="227"/>
      <c r="S73" s="227"/>
      <c r="T73" s="227"/>
      <c r="U73" s="227"/>
      <c r="V73" s="227"/>
      <c r="W73" s="227"/>
      <c r="X73" s="227"/>
      <c r="Y73" s="227"/>
      <c r="Z73" s="227"/>
    </row>
    <row r="74" spans="1:26" ht="15" customHeight="1">
      <c r="A74" s="227"/>
      <c r="B74" s="450"/>
      <c r="C74" s="813"/>
      <c r="D74" s="467" t="s">
        <v>1082</v>
      </c>
      <c r="E74" s="490">
        <f>'Honduras(Total Final)'!F133</f>
        <v>350</v>
      </c>
      <c r="F74" s="844"/>
      <c r="G74" s="845"/>
      <c r="H74" s="810"/>
      <c r="I74" s="808"/>
      <c r="J74" s="227"/>
      <c r="K74" s="227"/>
      <c r="L74" s="227"/>
      <c r="M74" s="227"/>
      <c r="N74" s="227"/>
      <c r="O74" s="227"/>
      <c r="P74" s="227"/>
      <c r="Q74" s="227"/>
      <c r="R74" s="227"/>
      <c r="S74" s="227"/>
      <c r="T74" s="227"/>
      <c r="U74" s="227"/>
      <c r="V74" s="227"/>
      <c r="W74" s="227"/>
      <c r="X74" s="227"/>
      <c r="Y74" s="227"/>
      <c r="Z74" s="227"/>
    </row>
    <row r="75" spans="1:26" ht="15" customHeight="1">
      <c r="A75" s="227"/>
      <c r="B75" s="449"/>
      <c r="C75" s="813"/>
      <c r="D75" s="486" t="s">
        <v>1028</v>
      </c>
      <c r="E75" s="311">
        <f>'Honduras(Total Final)'!F135</f>
        <v>120</v>
      </c>
      <c r="F75" s="844"/>
      <c r="G75" s="845"/>
      <c r="H75" s="811"/>
      <c r="I75" s="808"/>
      <c r="J75" s="227"/>
      <c r="K75" s="227"/>
      <c r="L75" s="227"/>
      <c r="M75" s="227"/>
      <c r="N75" s="227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</row>
    <row r="76" spans="1:26" ht="15" customHeight="1">
      <c r="A76" s="227"/>
      <c r="B76" s="449"/>
      <c r="C76" s="813"/>
      <c r="D76" s="483" t="s">
        <v>1029</v>
      </c>
      <c r="E76" s="797">
        <f>'Honduras(Total Final)'!F136</f>
        <v>150</v>
      </c>
      <c r="F76" s="844"/>
      <c r="G76" s="845"/>
      <c r="H76" s="812">
        <f ca="1">'Honduras(Total Final)'!L135</f>
        <v>0.21510435990503093</v>
      </c>
      <c r="I76" s="808"/>
      <c r="J76" s="227"/>
      <c r="K76" s="227"/>
      <c r="L76" s="227"/>
      <c r="M76" s="227"/>
      <c r="N76" s="227"/>
      <c r="O76" s="227"/>
      <c r="P76" s="227"/>
      <c r="Q76" s="227"/>
      <c r="R76" s="227"/>
      <c r="S76" s="227"/>
      <c r="T76" s="227"/>
      <c r="U76" s="227"/>
      <c r="V76" s="227"/>
      <c r="W76" s="227"/>
      <c r="X76" s="227"/>
      <c r="Y76" s="227"/>
      <c r="Z76" s="227"/>
    </row>
    <row r="77" spans="1:26" ht="15" customHeight="1">
      <c r="A77" s="227"/>
      <c r="B77" s="449"/>
      <c r="C77" s="813"/>
      <c r="D77" s="483" t="s">
        <v>1030</v>
      </c>
      <c r="E77" s="801"/>
      <c r="F77" s="844"/>
      <c r="G77" s="845"/>
      <c r="H77" s="813"/>
      <c r="I77" s="808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</row>
    <row r="78" spans="1:26" ht="15" customHeight="1">
      <c r="A78" s="227"/>
      <c r="B78" s="449"/>
      <c r="C78" s="813"/>
      <c r="D78" s="483" t="s">
        <v>1031</v>
      </c>
      <c r="E78" s="801"/>
      <c r="F78" s="844"/>
      <c r="G78" s="845"/>
      <c r="H78" s="813"/>
      <c r="I78" s="808"/>
      <c r="J78" s="227"/>
      <c r="K78" s="227"/>
      <c r="L78" s="227"/>
      <c r="M78" s="227"/>
      <c r="N78" s="227"/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</row>
    <row r="79" spans="1:26" ht="15" customHeight="1">
      <c r="A79" s="227"/>
      <c r="B79" s="449"/>
      <c r="C79" s="813"/>
      <c r="D79" s="483" t="s">
        <v>1032</v>
      </c>
      <c r="E79" s="798"/>
      <c r="F79" s="846"/>
      <c r="G79" s="847"/>
      <c r="H79" s="813"/>
      <c r="I79" s="808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</row>
    <row r="80" spans="1:26" ht="37.9" customHeight="1">
      <c r="A80" s="227"/>
      <c r="B80" s="449"/>
      <c r="C80" s="813"/>
      <c r="D80" s="487" t="s">
        <v>818</v>
      </c>
      <c r="E80" s="488">
        <v>2000</v>
      </c>
      <c r="F80" s="839" t="s">
        <v>1083</v>
      </c>
      <c r="G80" s="840"/>
      <c r="H80" s="813"/>
      <c r="I80" s="808"/>
      <c r="J80" s="227"/>
      <c r="K80" s="227"/>
      <c r="L80" s="227"/>
      <c r="M80" s="227"/>
      <c r="N80" s="227"/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</row>
    <row r="81" spans="1:26" ht="39" customHeight="1">
      <c r="A81" s="227"/>
      <c r="B81" s="449"/>
      <c r="C81" s="813"/>
      <c r="D81" s="487" t="s">
        <v>819</v>
      </c>
      <c r="E81" s="488">
        <v>800</v>
      </c>
      <c r="F81" s="839" t="s">
        <v>1083</v>
      </c>
      <c r="G81" s="840"/>
      <c r="H81" s="813"/>
      <c r="I81" s="808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</row>
    <row r="82" spans="1:26" ht="15" customHeight="1">
      <c r="A82" s="227"/>
      <c r="B82" s="449"/>
      <c r="C82" s="813"/>
      <c r="D82" s="483" t="s">
        <v>820</v>
      </c>
      <c r="E82" s="797">
        <v>80</v>
      </c>
      <c r="F82" s="830"/>
      <c r="G82" s="832"/>
      <c r="H82" s="813"/>
      <c r="I82" s="808"/>
      <c r="J82" s="227"/>
      <c r="K82" s="227"/>
      <c r="L82" s="227"/>
      <c r="M82" s="227"/>
      <c r="N82" s="227"/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</row>
    <row r="83" spans="1:26" ht="15" customHeight="1">
      <c r="A83" s="227"/>
      <c r="B83" s="449"/>
      <c r="C83" s="813"/>
      <c r="D83" s="483" t="s">
        <v>822</v>
      </c>
      <c r="E83" s="798"/>
      <c r="F83" s="836"/>
      <c r="G83" s="838"/>
      <c r="H83" s="813"/>
      <c r="I83" s="808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</row>
    <row r="84" spans="1:26" ht="34.9" customHeight="1">
      <c r="A84" s="227"/>
      <c r="B84" s="449"/>
      <c r="C84" s="813"/>
      <c r="D84" s="487" t="s">
        <v>821</v>
      </c>
      <c r="E84" s="488">
        <v>2500</v>
      </c>
      <c r="F84" s="839" t="s">
        <v>1083</v>
      </c>
      <c r="G84" s="840"/>
      <c r="H84" s="813"/>
      <c r="I84" s="808"/>
      <c r="J84" s="227"/>
      <c r="K84" s="227"/>
      <c r="L84" s="227"/>
      <c r="M84" s="227"/>
      <c r="N84" s="227"/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</row>
    <row r="85" spans="1:26" ht="15" customHeight="1">
      <c r="A85" s="227"/>
      <c r="B85" s="449"/>
      <c r="C85" s="813"/>
      <c r="D85" s="483" t="s">
        <v>704</v>
      </c>
      <c r="E85" s="797">
        <v>70</v>
      </c>
      <c r="F85" s="830"/>
      <c r="G85" s="832"/>
      <c r="H85" s="813"/>
      <c r="I85" s="808"/>
      <c r="J85" s="227"/>
      <c r="K85" s="227"/>
      <c r="L85" s="227"/>
      <c r="M85" s="227"/>
      <c r="N85" s="227"/>
      <c r="O85" s="227"/>
      <c r="P85" s="227"/>
      <c r="Q85" s="227"/>
      <c r="R85" s="227"/>
      <c r="S85" s="227"/>
      <c r="T85" s="227"/>
      <c r="U85" s="227"/>
      <c r="V85" s="227"/>
      <c r="W85" s="227"/>
      <c r="X85" s="227"/>
      <c r="Y85" s="227"/>
      <c r="Z85" s="227"/>
    </row>
    <row r="86" spans="1:26" ht="15" customHeight="1">
      <c r="A86" s="227"/>
      <c r="B86" s="449"/>
      <c r="C86" s="813"/>
      <c r="D86" s="483" t="s">
        <v>705</v>
      </c>
      <c r="E86" s="801"/>
      <c r="F86" s="833"/>
      <c r="G86" s="835"/>
      <c r="H86" s="813"/>
      <c r="I86" s="808"/>
      <c r="J86" s="227"/>
      <c r="K86" s="227"/>
      <c r="L86" s="227"/>
      <c r="M86" s="227"/>
      <c r="N86" s="227"/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</row>
    <row r="87" spans="1:26" ht="15" customHeight="1">
      <c r="A87" s="227"/>
      <c r="B87" s="449"/>
      <c r="C87" s="813"/>
      <c r="D87" s="483" t="s">
        <v>706</v>
      </c>
      <c r="E87" s="801"/>
      <c r="F87" s="833"/>
      <c r="G87" s="835"/>
      <c r="H87" s="813"/>
      <c r="I87" s="808"/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</row>
    <row r="88" spans="1:26" ht="15" customHeight="1">
      <c r="A88" s="227"/>
      <c r="B88" s="449"/>
      <c r="C88" s="813"/>
      <c r="D88" s="483" t="s">
        <v>823</v>
      </c>
      <c r="E88" s="798"/>
      <c r="F88" s="833"/>
      <c r="G88" s="835"/>
      <c r="H88" s="813"/>
      <c r="I88" s="808"/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</row>
    <row r="89" spans="1:26" ht="15" customHeight="1">
      <c r="A89" s="227"/>
      <c r="B89" s="449"/>
      <c r="C89" s="813"/>
      <c r="D89" s="483" t="s">
        <v>707</v>
      </c>
      <c r="E89" s="801">
        <v>50</v>
      </c>
      <c r="F89" s="833"/>
      <c r="G89" s="835"/>
      <c r="H89" s="813"/>
      <c r="I89" s="808"/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</row>
    <row r="90" spans="1:26" ht="15" customHeight="1">
      <c r="A90" s="227"/>
      <c r="B90" s="449"/>
      <c r="C90" s="813"/>
      <c r="D90" s="483" t="s">
        <v>708</v>
      </c>
      <c r="E90" s="801"/>
      <c r="F90" s="833"/>
      <c r="G90" s="835"/>
      <c r="H90" s="813"/>
      <c r="I90" s="808"/>
      <c r="J90" s="227"/>
      <c r="K90" s="227"/>
      <c r="L90" s="227"/>
      <c r="M90" s="227"/>
      <c r="N90" s="227"/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</row>
    <row r="91" spans="1:26" ht="15" customHeight="1">
      <c r="A91" s="227"/>
      <c r="B91" s="449"/>
      <c r="C91" s="813"/>
      <c r="D91" s="483" t="s">
        <v>709</v>
      </c>
      <c r="E91" s="801"/>
      <c r="F91" s="833"/>
      <c r="G91" s="835"/>
      <c r="H91" s="813"/>
      <c r="I91" s="808"/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</row>
    <row r="92" spans="1:26" ht="15" customHeight="1">
      <c r="A92" s="227"/>
      <c r="B92" s="449"/>
      <c r="C92" s="813"/>
      <c r="D92" s="483" t="s">
        <v>710</v>
      </c>
      <c r="E92" s="801"/>
      <c r="F92" s="833"/>
      <c r="G92" s="835"/>
      <c r="H92" s="813"/>
      <c r="I92" s="808"/>
      <c r="J92" s="227"/>
      <c r="K92" s="227"/>
      <c r="L92" s="227"/>
      <c r="M92" s="227"/>
      <c r="N92" s="227"/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</row>
    <row r="93" spans="1:26" ht="15" customHeight="1">
      <c r="A93" s="227"/>
      <c r="B93" s="449"/>
      <c r="C93" s="813"/>
      <c r="D93" s="483" t="s">
        <v>711</v>
      </c>
      <c r="E93" s="801"/>
      <c r="F93" s="833"/>
      <c r="G93" s="835"/>
      <c r="H93" s="813"/>
      <c r="I93" s="808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</row>
    <row r="94" spans="1:26" ht="15" customHeight="1">
      <c r="A94" s="227"/>
      <c r="B94" s="449"/>
      <c r="C94" s="813"/>
      <c r="D94" s="483" t="s">
        <v>706</v>
      </c>
      <c r="E94" s="801"/>
      <c r="F94" s="833"/>
      <c r="G94" s="835"/>
      <c r="H94" s="813"/>
      <c r="I94" s="808"/>
      <c r="J94" s="227"/>
      <c r="K94" s="227"/>
      <c r="L94" s="227"/>
      <c r="M94" s="227"/>
      <c r="N94" s="227"/>
      <c r="O94" s="227"/>
      <c r="P94" s="227"/>
      <c r="Q94" s="227"/>
      <c r="R94" s="227"/>
      <c r="S94" s="227"/>
      <c r="T94" s="227"/>
      <c r="U94" s="227"/>
      <c r="V94" s="227"/>
      <c r="W94" s="227"/>
      <c r="X94" s="227"/>
      <c r="Y94" s="227"/>
      <c r="Z94" s="227"/>
    </row>
    <row r="95" spans="1:26" ht="15" customHeight="1">
      <c r="A95" s="227"/>
      <c r="B95" s="449"/>
      <c r="C95" s="813"/>
      <c r="D95" s="483" t="s">
        <v>712</v>
      </c>
      <c r="E95" s="801"/>
      <c r="F95" s="833"/>
      <c r="G95" s="835"/>
      <c r="H95" s="813"/>
      <c r="I95" s="808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</row>
    <row r="96" spans="1:26" ht="15" customHeight="1">
      <c r="A96" s="227"/>
      <c r="B96" s="449"/>
      <c r="C96" s="814"/>
      <c r="D96" s="483" t="s">
        <v>713</v>
      </c>
      <c r="E96" s="798"/>
      <c r="F96" s="836"/>
      <c r="G96" s="838"/>
      <c r="H96" s="814"/>
      <c r="I96" s="808"/>
      <c r="J96" s="227"/>
      <c r="K96" s="227"/>
      <c r="L96" s="227"/>
      <c r="M96" s="227"/>
      <c r="N96" s="227"/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</row>
    <row r="97" spans="1:26">
      <c r="A97" s="227"/>
      <c r="B97" s="227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</row>
    <row r="98" spans="1:26">
      <c r="A98" s="227"/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</row>
    <row r="99" spans="1:26">
      <c r="A99" s="227"/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</row>
    <row r="100" spans="1:26">
      <c r="A100" s="227"/>
      <c r="B100" s="227"/>
      <c r="C100" s="227"/>
      <c r="D100" s="227"/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</row>
    <row r="101" spans="1:26">
      <c r="A101" s="227"/>
      <c r="B101" s="227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</row>
    <row r="102" spans="1:26">
      <c r="A102" s="227"/>
      <c r="B102" s="227"/>
      <c r="C102" s="227"/>
      <c r="D102" s="227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</row>
    <row r="103" spans="1:26">
      <c r="A103" s="227"/>
      <c r="B103" s="227"/>
      <c r="C103" s="227"/>
      <c r="D103" s="227"/>
      <c r="E103" s="227"/>
      <c r="F103" s="227"/>
      <c r="G103" s="227"/>
      <c r="H103" s="227"/>
      <c r="I103" s="227"/>
      <c r="J103" s="227"/>
      <c r="K103" s="227"/>
      <c r="L103" s="227"/>
      <c r="M103" s="227"/>
      <c r="N103" s="227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</row>
    <row r="104" spans="1:26">
      <c r="A104" s="227"/>
      <c r="B104" s="227"/>
      <c r="C104" s="227"/>
      <c r="D104" s="227"/>
      <c r="E104" s="227"/>
      <c r="F104" s="227"/>
      <c r="G104" s="227"/>
      <c r="H104" s="227"/>
      <c r="I104" s="227"/>
      <c r="J104" s="227"/>
      <c r="K104" s="227"/>
      <c r="L104" s="227"/>
      <c r="M104" s="227"/>
      <c r="N104" s="227"/>
      <c r="O104" s="227"/>
      <c r="P104" s="227"/>
      <c r="Q104" s="227"/>
      <c r="R104" s="227"/>
      <c r="S104" s="227"/>
      <c r="T104" s="227"/>
      <c r="U104" s="227"/>
      <c r="V104" s="227"/>
      <c r="W104" s="227"/>
      <c r="X104" s="227"/>
      <c r="Y104" s="227"/>
      <c r="Z104" s="227"/>
    </row>
    <row r="105" spans="1:26">
      <c r="A105" s="227"/>
      <c r="B105" s="227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7"/>
      <c r="N105" s="227"/>
      <c r="O105" s="227"/>
      <c r="P105" s="227"/>
      <c r="Q105" s="227"/>
      <c r="R105" s="227"/>
      <c r="S105" s="227"/>
      <c r="T105" s="227"/>
      <c r="U105" s="227"/>
      <c r="V105" s="227"/>
      <c r="W105" s="227"/>
      <c r="X105" s="227"/>
      <c r="Y105" s="227"/>
      <c r="Z105" s="227"/>
    </row>
    <row r="106" spans="1:26">
      <c r="A106" s="227"/>
      <c r="B106" s="227"/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</row>
    <row r="107" spans="1:26">
      <c r="A107" s="227"/>
      <c r="B107" s="227"/>
      <c r="C107" s="227"/>
      <c r="D107" s="227"/>
      <c r="E107" s="227"/>
      <c r="F107" s="227"/>
      <c r="G107" s="227"/>
      <c r="H107" s="227"/>
      <c r="I107" s="227"/>
      <c r="J107" s="227"/>
      <c r="K107" s="227"/>
      <c r="L107" s="227"/>
      <c r="M107" s="227"/>
      <c r="N107" s="227"/>
      <c r="O107" s="227"/>
      <c r="P107" s="227"/>
      <c r="Q107" s="227"/>
      <c r="R107" s="227"/>
      <c r="S107" s="227"/>
      <c r="T107" s="227"/>
      <c r="U107" s="227"/>
      <c r="V107" s="227"/>
      <c r="W107" s="227"/>
      <c r="X107" s="227"/>
      <c r="Y107" s="227"/>
      <c r="Z107" s="227"/>
    </row>
    <row r="108" spans="1:26">
      <c r="A108" s="227"/>
      <c r="B108" s="227"/>
      <c r="C108" s="227"/>
      <c r="D108" s="227"/>
      <c r="E108" s="227"/>
      <c r="F108" s="227"/>
      <c r="G108" s="227"/>
      <c r="H108" s="227"/>
      <c r="I108" s="227"/>
      <c r="J108" s="227"/>
      <c r="K108" s="227"/>
      <c r="L108" s="227"/>
      <c r="M108" s="227"/>
      <c r="N108" s="227"/>
      <c r="O108" s="227"/>
      <c r="P108" s="227"/>
      <c r="Q108" s="227"/>
      <c r="R108" s="227"/>
      <c r="S108" s="227"/>
      <c r="T108" s="227"/>
      <c r="U108" s="227"/>
      <c r="V108" s="227"/>
      <c r="W108" s="227"/>
      <c r="X108" s="227"/>
      <c r="Y108" s="227"/>
      <c r="Z108" s="227"/>
    </row>
    <row r="109" spans="1:26">
      <c r="A109" s="227"/>
      <c r="B109" s="227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</row>
    <row r="110" spans="1:26">
      <c r="A110" s="227"/>
      <c r="B110" s="227"/>
      <c r="C110" s="227"/>
      <c r="D110" s="227"/>
      <c r="E110" s="227"/>
      <c r="F110" s="227"/>
      <c r="G110" s="227"/>
      <c r="H110" s="227"/>
      <c r="I110" s="227"/>
      <c r="J110" s="227"/>
      <c r="K110" s="227"/>
      <c r="L110" s="227"/>
      <c r="M110" s="227"/>
      <c r="N110" s="227"/>
      <c r="O110" s="227"/>
      <c r="P110" s="227"/>
      <c r="Q110" s="227"/>
      <c r="R110" s="227"/>
      <c r="S110" s="227"/>
      <c r="T110" s="227"/>
      <c r="U110" s="227"/>
      <c r="V110" s="227"/>
      <c r="W110" s="227"/>
      <c r="X110" s="227"/>
      <c r="Y110" s="227"/>
      <c r="Z110" s="227"/>
    </row>
    <row r="111" spans="1:26">
      <c r="A111" s="227"/>
      <c r="B111" s="227"/>
      <c r="C111" s="227"/>
      <c r="D111" s="227"/>
      <c r="E111" s="227"/>
      <c r="F111" s="227"/>
      <c r="G111" s="227"/>
      <c r="H111" s="227"/>
      <c r="I111" s="227"/>
      <c r="J111" s="227"/>
      <c r="K111" s="227"/>
      <c r="L111" s="227"/>
      <c r="M111" s="227"/>
      <c r="N111" s="227"/>
      <c r="O111" s="227"/>
      <c r="P111" s="227"/>
      <c r="Q111" s="227"/>
      <c r="R111" s="227"/>
      <c r="S111" s="227"/>
      <c r="T111" s="227"/>
      <c r="U111" s="227"/>
      <c r="V111" s="227"/>
      <c r="W111" s="227"/>
      <c r="X111" s="227"/>
      <c r="Y111" s="227"/>
      <c r="Z111" s="227"/>
    </row>
    <row r="112" spans="1:26">
      <c r="A112" s="227"/>
      <c r="B112" s="227"/>
      <c r="C112" s="227"/>
      <c r="D112" s="227"/>
      <c r="E112" s="227"/>
      <c r="F112" s="227"/>
      <c r="G112" s="227"/>
      <c r="H112" s="227"/>
      <c r="I112" s="227"/>
      <c r="J112" s="227"/>
      <c r="K112" s="227"/>
      <c r="L112" s="227"/>
      <c r="M112" s="227"/>
      <c r="N112" s="227"/>
      <c r="O112" s="227"/>
      <c r="P112" s="227"/>
      <c r="Q112" s="227"/>
      <c r="R112" s="227"/>
      <c r="S112" s="227"/>
      <c r="T112" s="227"/>
      <c r="U112" s="227"/>
      <c r="V112" s="227"/>
      <c r="W112" s="227"/>
      <c r="X112" s="227"/>
      <c r="Y112" s="227"/>
      <c r="Z112" s="227"/>
    </row>
    <row r="113" spans="1:26">
      <c r="A113" s="227"/>
      <c r="B113" s="227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7"/>
      <c r="N113" s="227"/>
      <c r="O113" s="227"/>
      <c r="P113" s="227"/>
      <c r="Q113" s="227"/>
      <c r="R113" s="227"/>
      <c r="S113" s="227"/>
      <c r="T113" s="227"/>
      <c r="U113" s="227"/>
      <c r="V113" s="227"/>
      <c r="W113" s="227"/>
      <c r="X113" s="227"/>
      <c r="Y113" s="227"/>
      <c r="Z113" s="227"/>
    </row>
    <row r="114" spans="1:26">
      <c r="A114" s="227"/>
      <c r="B114" s="227"/>
      <c r="C114" s="227"/>
      <c r="D114" s="227"/>
      <c r="E114" s="227"/>
      <c r="F114" s="227"/>
      <c r="G114" s="227"/>
      <c r="H114" s="227"/>
      <c r="I114" s="227"/>
      <c r="J114" s="227"/>
      <c r="K114" s="227"/>
      <c r="L114" s="227"/>
      <c r="M114" s="227"/>
      <c r="N114" s="227"/>
      <c r="O114" s="227"/>
      <c r="P114" s="227"/>
      <c r="Q114" s="227"/>
      <c r="R114" s="227"/>
      <c r="S114" s="227"/>
      <c r="T114" s="227"/>
      <c r="U114" s="227"/>
      <c r="V114" s="227"/>
      <c r="W114" s="227"/>
      <c r="X114" s="227"/>
      <c r="Y114" s="227"/>
      <c r="Z114" s="227"/>
    </row>
    <row r="115" spans="1:26">
      <c r="A115" s="227"/>
      <c r="B115" s="227"/>
      <c r="C115" s="227"/>
      <c r="D115" s="227"/>
      <c r="E115" s="227"/>
      <c r="F115" s="227"/>
      <c r="G115" s="227"/>
      <c r="H115" s="227"/>
      <c r="I115" s="227"/>
      <c r="J115" s="227"/>
      <c r="K115" s="227"/>
      <c r="L115" s="227"/>
      <c r="M115" s="227"/>
      <c r="N115" s="227"/>
      <c r="O115" s="227"/>
      <c r="P115" s="227"/>
      <c r="Q115" s="227"/>
      <c r="R115" s="227"/>
      <c r="S115" s="227"/>
      <c r="T115" s="227"/>
      <c r="U115" s="227"/>
      <c r="V115" s="227"/>
      <c r="W115" s="227"/>
      <c r="X115" s="227"/>
      <c r="Y115" s="227"/>
      <c r="Z115" s="227"/>
    </row>
    <row r="116" spans="1:26">
      <c r="A116" s="227"/>
      <c r="B116" s="227"/>
      <c r="C116" s="227"/>
      <c r="D116" s="227"/>
      <c r="E116" s="227"/>
      <c r="F116" s="227"/>
      <c r="G116" s="227"/>
      <c r="H116" s="227"/>
      <c r="I116" s="227"/>
      <c r="J116" s="227"/>
      <c r="K116" s="227"/>
      <c r="L116" s="227"/>
      <c r="M116" s="227"/>
      <c r="N116" s="227"/>
      <c r="O116" s="227"/>
      <c r="P116" s="227"/>
      <c r="Q116" s="227"/>
      <c r="R116" s="227"/>
      <c r="S116" s="227"/>
      <c r="T116" s="227"/>
      <c r="U116" s="227"/>
      <c r="V116" s="227"/>
      <c r="W116" s="227"/>
      <c r="X116" s="227"/>
      <c r="Y116" s="227"/>
      <c r="Z116" s="227"/>
    </row>
    <row r="117" spans="1:26">
      <c r="A117" s="227"/>
      <c r="B117" s="227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7"/>
      <c r="N117" s="227"/>
      <c r="O117" s="227"/>
      <c r="P117" s="227"/>
      <c r="Q117" s="227"/>
      <c r="R117" s="227"/>
      <c r="S117" s="227"/>
      <c r="T117" s="227"/>
      <c r="U117" s="227"/>
      <c r="V117" s="227"/>
      <c r="W117" s="227"/>
      <c r="X117" s="227"/>
      <c r="Y117" s="227"/>
      <c r="Z117" s="227"/>
    </row>
    <row r="118" spans="1:26">
      <c r="A118" s="227"/>
      <c r="B118" s="227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7"/>
      <c r="N118" s="227"/>
      <c r="O118" s="227"/>
      <c r="P118" s="227"/>
      <c r="Q118" s="227"/>
      <c r="R118" s="227"/>
      <c r="S118" s="227"/>
      <c r="T118" s="227"/>
      <c r="U118" s="227"/>
      <c r="V118" s="227"/>
      <c r="W118" s="227"/>
      <c r="X118" s="227"/>
      <c r="Y118" s="227"/>
      <c r="Z118" s="227"/>
    </row>
    <row r="119" spans="1:26">
      <c r="A119" s="227"/>
      <c r="B119" s="227"/>
      <c r="C119" s="227"/>
      <c r="D119" s="227"/>
      <c r="E119" s="227"/>
      <c r="F119" s="227"/>
      <c r="G119" s="227"/>
      <c r="H119" s="227"/>
      <c r="I119" s="227"/>
      <c r="J119" s="227"/>
      <c r="K119" s="227"/>
      <c r="L119" s="227"/>
      <c r="M119" s="227"/>
      <c r="N119" s="227"/>
      <c r="O119" s="227"/>
      <c r="P119" s="227"/>
      <c r="Q119" s="227"/>
      <c r="R119" s="227"/>
      <c r="S119" s="227"/>
      <c r="T119" s="227"/>
      <c r="U119" s="227"/>
      <c r="V119" s="227"/>
      <c r="W119" s="227"/>
      <c r="X119" s="227"/>
      <c r="Y119" s="227"/>
      <c r="Z119" s="227"/>
    </row>
    <row r="120" spans="1:26">
      <c r="A120" s="227"/>
      <c r="B120" s="227"/>
      <c r="C120" s="227"/>
      <c r="D120" s="227"/>
      <c r="E120" s="227"/>
      <c r="F120" s="227"/>
      <c r="G120" s="227"/>
      <c r="H120" s="227"/>
      <c r="I120" s="227"/>
      <c r="J120" s="227"/>
      <c r="K120" s="227"/>
      <c r="L120" s="227"/>
      <c r="M120" s="227"/>
      <c r="N120" s="227"/>
      <c r="O120" s="227"/>
      <c r="P120" s="227"/>
      <c r="Q120" s="227"/>
      <c r="R120" s="227"/>
      <c r="S120" s="227"/>
      <c r="T120" s="227"/>
      <c r="U120" s="227"/>
      <c r="V120" s="227"/>
      <c r="W120" s="227"/>
      <c r="X120" s="227"/>
      <c r="Y120" s="227"/>
      <c r="Z120" s="227"/>
    </row>
    <row r="121" spans="1:26">
      <c r="A121" s="227"/>
      <c r="B121" s="227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7"/>
      <c r="N121" s="227"/>
      <c r="O121" s="227"/>
      <c r="P121" s="227"/>
      <c r="Q121" s="227"/>
      <c r="R121" s="227"/>
      <c r="S121" s="227"/>
      <c r="T121" s="227"/>
      <c r="U121" s="227"/>
      <c r="V121" s="227"/>
      <c r="W121" s="227"/>
      <c r="X121" s="227"/>
      <c r="Y121" s="227"/>
      <c r="Z121" s="227"/>
    </row>
    <row r="122" spans="1:26">
      <c r="A122" s="227"/>
      <c r="B122" s="227"/>
      <c r="C122" s="227"/>
      <c r="D122" s="227"/>
      <c r="E122" s="227"/>
      <c r="F122" s="227"/>
      <c r="G122" s="227"/>
      <c r="H122" s="227"/>
      <c r="I122" s="227"/>
      <c r="J122" s="227"/>
      <c r="K122" s="227"/>
      <c r="L122" s="227"/>
      <c r="M122" s="227"/>
      <c r="N122" s="227"/>
      <c r="O122" s="227"/>
      <c r="P122" s="227"/>
      <c r="Q122" s="227"/>
      <c r="R122" s="227"/>
      <c r="S122" s="227"/>
      <c r="T122" s="227"/>
      <c r="U122" s="227"/>
      <c r="V122" s="227"/>
      <c r="W122" s="227"/>
      <c r="X122" s="227"/>
      <c r="Y122" s="227"/>
      <c r="Z122" s="227"/>
    </row>
    <row r="123" spans="1:26">
      <c r="A123" s="227"/>
      <c r="B123" s="227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7"/>
      <c r="N123" s="227"/>
      <c r="O123" s="227"/>
      <c r="P123" s="227"/>
      <c r="Q123" s="227"/>
      <c r="R123" s="227"/>
      <c r="S123" s="227"/>
      <c r="T123" s="227"/>
      <c r="U123" s="227"/>
      <c r="V123" s="227"/>
      <c r="W123" s="227"/>
      <c r="X123" s="227"/>
      <c r="Y123" s="227"/>
      <c r="Z123" s="227"/>
    </row>
    <row r="124" spans="1:26">
      <c r="A124" s="227"/>
      <c r="B124" s="227"/>
      <c r="C124" s="227"/>
      <c r="D124" s="227"/>
      <c r="E124" s="227"/>
      <c r="F124" s="227"/>
      <c r="G124" s="227"/>
      <c r="H124" s="227"/>
      <c r="I124" s="227"/>
      <c r="J124" s="227"/>
      <c r="K124" s="227"/>
      <c r="L124" s="227"/>
      <c r="M124" s="227"/>
      <c r="N124" s="227"/>
      <c r="O124" s="227"/>
      <c r="P124" s="227"/>
      <c r="Q124" s="227"/>
      <c r="R124" s="227"/>
      <c r="S124" s="227"/>
      <c r="T124" s="227"/>
      <c r="U124" s="227"/>
      <c r="V124" s="227"/>
      <c r="W124" s="227"/>
      <c r="X124" s="227"/>
      <c r="Y124" s="227"/>
      <c r="Z124" s="227"/>
    </row>
    <row r="125" spans="1:26">
      <c r="A125" s="227"/>
      <c r="B125" s="227"/>
      <c r="C125" s="227"/>
      <c r="D125" s="227"/>
      <c r="E125" s="227"/>
      <c r="F125" s="227"/>
      <c r="G125" s="227"/>
      <c r="H125" s="227"/>
      <c r="I125" s="227"/>
      <c r="J125" s="227"/>
      <c r="K125" s="227"/>
      <c r="L125" s="227"/>
      <c r="M125" s="227"/>
      <c r="N125" s="227"/>
      <c r="O125" s="227"/>
      <c r="P125" s="227"/>
      <c r="Q125" s="227"/>
      <c r="R125" s="227"/>
      <c r="S125" s="227"/>
      <c r="T125" s="227"/>
      <c r="U125" s="227"/>
      <c r="V125" s="227"/>
      <c r="W125" s="227"/>
      <c r="X125" s="227"/>
      <c r="Y125" s="227"/>
      <c r="Z125" s="227"/>
    </row>
    <row r="126" spans="1:26">
      <c r="A126" s="227"/>
      <c r="B126" s="227"/>
      <c r="C126" s="227"/>
      <c r="D126" s="227"/>
      <c r="E126" s="227"/>
      <c r="F126" s="227"/>
      <c r="G126" s="227"/>
      <c r="H126" s="227"/>
      <c r="I126" s="227"/>
      <c r="J126" s="227"/>
      <c r="K126" s="227"/>
      <c r="L126" s="227"/>
      <c r="M126" s="227"/>
      <c r="N126" s="227"/>
      <c r="O126" s="227"/>
      <c r="P126" s="227"/>
      <c r="Q126" s="227"/>
      <c r="R126" s="227"/>
      <c r="S126" s="227"/>
      <c r="T126" s="227"/>
      <c r="U126" s="227"/>
      <c r="V126" s="227"/>
      <c r="W126" s="227"/>
      <c r="X126" s="227"/>
      <c r="Y126" s="227"/>
      <c r="Z126" s="227"/>
    </row>
    <row r="127" spans="1:26">
      <c r="A127" s="227"/>
      <c r="B127" s="227"/>
      <c r="C127" s="227"/>
      <c r="D127" s="227"/>
      <c r="E127" s="227"/>
      <c r="F127" s="227"/>
      <c r="G127" s="227"/>
      <c r="H127" s="227"/>
      <c r="I127" s="227"/>
      <c r="J127" s="227"/>
      <c r="K127" s="227"/>
      <c r="L127" s="227"/>
      <c r="M127" s="227"/>
      <c r="N127" s="227"/>
      <c r="O127" s="227"/>
      <c r="P127" s="227"/>
      <c r="Q127" s="227"/>
      <c r="R127" s="227"/>
      <c r="S127" s="227"/>
      <c r="T127" s="227"/>
      <c r="U127" s="227"/>
      <c r="V127" s="227"/>
      <c r="W127" s="227"/>
      <c r="X127" s="227"/>
      <c r="Y127" s="227"/>
      <c r="Z127" s="227"/>
    </row>
    <row r="128" spans="1:26">
      <c r="A128" s="227"/>
      <c r="B128" s="227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7"/>
      <c r="N128" s="227"/>
      <c r="O128" s="227"/>
      <c r="P128" s="227"/>
      <c r="Q128" s="227"/>
      <c r="R128" s="227"/>
      <c r="S128" s="227"/>
      <c r="T128" s="227"/>
      <c r="U128" s="227"/>
      <c r="V128" s="227"/>
      <c r="W128" s="227"/>
      <c r="X128" s="227"/>
      <c r="Y128" s="227"/>
      <c r="Z128" s="227"/>
    </row>
    <row r="129" spans="1:26">
      <c r="A129" s="227"/>
      <c r="B129" s="227"/>
      <c r="C129" s="227"/>
      <c r="D129" s="227"/>
      <c r="E129" s="227"/>
      <c r="F129" s="227"/>
      <c r="G129" s="227"/>
      <c r="H129" s="227"/>
      <c r="I129" s="227"/>
      <c r="J129" s="227"/>
      <c r="K129" s="227"/>
      <c r="L129" s="227"/>
      <c r="M129" s="227"/>
      <c r="N129" s="227"/>
      <c r="O129" s="227"/>
      <c r="P129" s="227"/>
      <c r="Q129" s="227"/>
      <c r="R129" s="227"/>
      <c r="S129" s="227"/>
      <c r="T129" s="227"/>
      <c r="U129" s="227"/>
      <c r="V129" s="227"/>
      <c r="W129" s="227"/>
      <c r="X129" s="227"/>
      <c r="Y129" s="227"/>
      <c r="Z129" s="227"/>
    </row>
    <row r="130" spans="1:26">
      <c r="A130" s="227"/>
      <c r="B130" s="227"/>
      <c r="C130" s="227"/>
      <c r="D130" s="227"/>
      <c r="E130" s="227"/>
      <c r="F130" s="227"/>
      <c r="G130" s="227"/>
      <c r="H130" s="227"/>
      <c r="I130" s="227"/>
      <c r="J130" s="227"/>
      <c r="K130" s="227"/>
      <c r="L130" s="227"/>
      <c r="M130" s="227"/>
      <c r="N130" s="227"/>
      <c r="O130" s="227"/>
      <c r="P130" s="227"/>
      <c r="Q130" s="227"/>
      <c r="R130" s="227"/>
      <c r="S130" s="227"/>
      <c r="T130" s="227"/>
      <c r="U130" s="227"/>
      <c r="V130" s="227"/>
      <c r="W130" s="227"/>
      <c r="X130" s="227"/>
      <c r="Y130" s="227"/>
      <c r="Z130" s="227"/>
    </row>
    <row r="131" spans="1:26">
      <c r="A131" s="227"/>
      <c r="B131" s="227"/>
      <c r="C131" s="227"/>
      <c r="D131" s="227"/>
      <c r="E131" s="227"/>
      <c r="F131" s="227"/>
      <c r="G131" s="227"/>
      <c r="H131" s="227"/>
      <c r="I131" s="227"/>
      <c r="J131" s="227"/>
      <c r="K131" s="227"/>
      <c r="L131" s="227"/>
      <c r="M131" s="227"/>
      <c r="N131" s="227"/>
      <c r="O131" s="227"/>
      <c r="P131" s="227"/>
      <c r="Q131" s="227"/>
      <c r="R131" s="227"/>
      <c r="S131" s="227"/>
      <c r="T131" s="227"/>
      <c r="U131" s="227"/>
      <c r="V131" s="227"/>
      <c r="W131" s="227"/>
      <c r="X131" s="227"/>
      <c r="Y131" s="227"/>
      <c r="Z131" s="227"/>
    </row>
    <row r="132" spans="1:26">
      <c r="A132" s="227"/>
      <c r="B132" s="227"/>
      <c r="C132" s="227"/>
      <c r="D132" s="227"/>
      <c r="E132" s="227"/>
      <c r="F132" s="227"/>
      <c r="G132" s="227"/>
      <c r="H132" s="227"/>
      <c r="I132" s="227"/>
      <c r="J132" s="227"/>
      <c r="K132" s="227"/>
      <c r="L132" s="227"/>
      <c r="M132" s="227"/>
      <c r="N132" s="227"/>
      <c r="O132" s="227"/>
      <c r="P132" s="227"/>
      <c r="Q132" s="227"/>
      <c r="R132" s="227"/>
      <c r="S132" s="227"/>
      <c r="T132" s="227"/>
      <c r="U132" s="227"/>
      <c r="V132" s="227"/>
      <c r="W132" s="227"/>
      <c r="X132" s="227"/>
      <c r="Y132" s="227"/>
      <c r="Z132" s="227"/>
    </row>
    <row r="133" spans="1:26">
      <c r="A133" s="227"/>
      <c r="B133" s="227"/>
      <c r="C133" s="227"/>
      <c r="D133" s="227"/>
      <c r="E133" s="227"/>
      <c r="F133" s="227"/>
      <c r="G133" s="227"/>
      <c r="H133" s="227"/>
      <c r="I133" s="227"/>
      <c r="J133" s="227"/>
      <c r="K133" s="227"/>
      <c r="L133" s="227"/>
      <c r="M133" s="227"/>
      <c r="N133" s="227"/>
      <c r="O133" s="227"/>
      <c r="P133" s="227"/>
      <c r="Q133" s="227"/>
      <c r="R133" s="227"/>
      <c r="S133" s="227"/>
      <c r="T133" s="227"/>
      <c r="U133" s="227"/>
      <c r="V133" s="227"/>
      <c r="W133" s="227"/>
      <c r="X133" s="227"/>
      <c r="Y133" s="227"/>
      <c r="Z133" s="227"/>
    </row>
    <row r="134" spans="1:26">
      <c r="A134" s="227"/>
      <c r="B134" s="227"/>
      <c r="C134" s="227"/>
      <c r="D134" s="227"/>
      <c r="E134" s="227"/>
      <c r="F134" s="227"/>
      <c r="G134" s="227"/>
      <c r="H134" s="227"/>
      <c r="I134" s="227"/>
      <c r="J134" s="227"/>
      <c r="K134" s="227"/>
      <c r="L134" s="227"/>
      <c r="M134" s="227"/>
      <c r="N134" s="227"/>
      <c r="O134" s="227"/>
      <c r="P134" s="227"/>
      <c r="Q134" s="227"/>
      <c r="R134" s="227"/>
      <c r="S134" s="227"/>
      <c r="T134" s="227"/>
      <c r="U134" s="227"/>
      <c r="V134" s="227"/>
      <c r="W134" s="227"/>
      <c r="X134" s="227"/>
      <c r="Y134" s="227"/>
      <c r="Z134" s="227"/>
    </row>
    <row r="135" spans="1:26">
      <c r="A135" s="227"/>
      <c r="B135" s="227"/>
      <c r="C135" s="227"/>
      <c r="D135" s="227"/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  <c r="V135" s="227"/>
      <c r="W135" s="227"/>
      <c r="X135" s="227"/>
      <c r="Y135" s="227"/>
      <c r="Z135" s="227"/>
    </row>
    <row r="136" spans="1:26">
      <c r="A136" s="227"/>
      <c r="B136" s="227"/>
      <c r="C136" s="227"/>
      <c r="D136" s="227"/>
      <c r="E136" s="227"/>
      <c r="F136" s="227"/>
      <c r="G136" s="227"/>
      <c r="H136" s="227"/>
      <c r="I136" s="227"/>
      <c r="J136" s="227"/>
      <c r="K136" s="227"/>
      <c r="L136" s="227"/>
      <c r="M136" s="227"/>
      <c r="N136" s="227"/>
      <c r="O136" s="227"/>
      <c r="P136" s="227"/>
      <c r="Q136" s="227"/>
      <c r="R136" s="227"/>
      <c r="S136" s="227"/>
      <c r="T136" s="227"/>
      <c r="U136" s="227"/>
      <c r="V136" s="227"/>
      <c r="W136" s="227"/>
      <c r="X136" s="227"/>
      <c r="Y136" s="227"/>
      <c r="Z136" s="227"/>
    </row>
    <row r="137" spans="1:26">
      <c r="A137" s="227"/>
      <c r="B137" s="227"/>
      <c r="C137" s="227"/>
      <c r="D137" s="227"/>
      <c r="E137" s="227"/>
      <c r="F137" s="227"/>
      <c r="G137" s="227"/>
      <c r="H137" s="227"/>
      <c r="I137" s="227"/>
      <c r="J137" s="227"/>
      <c r="K137" s="227"/>
      <c r="L137" s="227"/>
      <c r="M137" s="227"/>
      <c r="N137" s="227"/>
      <c r="O137" s="227"/>
      <c r="P137" s="227"/>
      <c r="Q137" s="227"/>
      <c r="R137" s="227"/>
      <c r="S137" s="227"/>
      <c r="T137" s="227"/>
      <c r="U137" s="227"/>
      <c r="V137" s="227"/>
      <c r="W137" s="227"/>
      <c r="X137" s="227"/>
      <c r="Y137" s="227"/>
      <c r="Z137" s="227"/>
    </row>
    <row r="138" spans="1:26">
      <c r="A138" s="227"/>
      <c r="B138" s="227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7"/>
      <c r="N138" s="227"/>
      <c r="O138" s="227"/>
      <c r="P138" s="227"/>
      <c r="Q138" s="227"/>
      <c r="R138" s="227"/>
      <c r="S138" s="227"/>
      <c r="T138" s="227"/>
      <c r="U138" s="227"/>
      <c r="V138" s="227"/>
      <c r="W138" s="227"/>
      <c r="X138" s="227"/>
      <c r="Y138" s="227"/>
      <c r="Z138" s="227"/>
    </row>
    <row r="139" spans="1:26">
      <c r="A139" s="227"/>
      <c r="B139" s="227"/>
      <c r="C139" s="227"/>
      <c r="D139" s="227"/>
      <c r="E139" s="227"/>
      <c r="F139" s="227"/>
      <c r="G139" s="227"/>
      <c r="H139" s="227"/>
      <c r="I139" s="227"/>
      <c r="J139" s="227"/>
      <c r="K139" s="227"/>
      <c r="L139" s="227"/>
      <c r="M139" s="227"/>
      <c r="N139" s="227"/>
      <c r="O139" s="227"/>
      <c r="P139" s="227"/>
      <c r="Q139" s="227"/>
      <c r="R139" s="227"/>
      <c r="S139" s="227"/>
      <c r="T139" s="227"/>
      <c r="U139" s="227"/>
      <c r="V139" s="227"/>
      <c r="W139" s="227"/>
      <c r="X139" s="227"/>
      <c r="Y139" s="227"/>
      <c r="Z139" s="227"/>
    </row>
    <row r="140" spans="1:26">
      <c r="A140" s="227"/>
      <c r="B140" s="227"/>
      <c r="C140" s="227"/>
      <c r="D140" s="227"/>
      <c r="E140" s="227"/>
      <c r="F140" s="227"/>
      <c r="G140" s="227"/>
      <c r="H140" s="227"/>
      <c r="I140" s="227"/>
      <c r="J140" s="227"/>
      <c r="K140" s="227"/>
      <c r="L140" s="227"/>
      <c r="M140" s="227"/>
      <c r="N140" s="227"/>
      <c r="O140" s="227"/>
      <c r="P140" s="227"/>
      <c r="Q140" s="227"/>
      <c r="R140" s="227"/>
      <c r="S140" s="227"/>
      <c r="T140" s="227"/>
      <c r="U140" s="227"/>
      <c r="V140" s="227"/>
      <c r="W140" s="227"/>
      <c r="X140" s="227"/>
      <c r="Y140" s="227"/>
      <c r="Z140" s="227"/>
    </row>
    <row r="141" spans="1:26">
      <c r="A141" s="227"/>
      <c r="B141" s="227"/>
      <c r="C141" s="227"/>
      <c r="D141" s="227"/>
      <c r="E141" s="227"/>
      <c r="F141" s="227"/>
      <c r="G141" s="227"/>
      <c r="H141" s="227"/>
      <c r="I141" s="227"/>
      <c r="J141" s="227"/>
      <c r="K141" s="227"/>
      <c r="L141" s="227"/>
      <c r="M141" s="227"/>
      <c r="N141" s="227"/>
      <c r="O141" s="227"/>
      <c r="P141" s="227"/>
      <c r="Q141" s="227"/>
      <c r="R141" s="227"/>
      <c r="S141" s="227"/>
      <c r="T141" s="227"/>
      <c r="U141" s="227"/>
      <c r="V141" s="227"/>
      <c r="W141" s="227"/>
      <c r="X141" s="227"/>
      <c r="Y141" s="227"/>
      <c r="Z141" s="227"/>
    </row>
    <row r="142" spans="1:26">
      <c r="A142" s="227"/>
      <c r="B142" s="227"/>
      <c r="C142" s="227"/>
      <c r="D142" s="227"/>
      <c r="E142" s="227"/>
      <c r="F142" s="227"/>
      <c r="G142" s="227"/>
      <c r="H142" s="227"/>
      <c r="I142" s="227"/>
      <c r="J142" s="227"/>
      <c r="K142" s="227"/>
      <c r="L142" s="227"/>
      <c r="M142" s="227"/>
      <c r="N142" s="227"/>
      <c r="O142" s="227"/>
      <c r="P142" s="227"/>
      <c r="Q142" s="227"/>
      <c r="R142" s="227"/>
      <c r="S142" s="227"/>
      <c r="T142" s="227"/>
      <c r="U142" s="227"/>
      <c r="V142" s="227"/>
      <c r="W142" s="227"/>
      <c r="X142" s="227"/>
      <c r="Y142" s="227"/>
      <c r="Z142" s="227"/>
    </row>
    <row r="143" spans="1:26">
      <c r="A143" s="227"/>
      <c r="B143" s="227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7"/>
      <c r="N143" s="227"/>
      <c r="O143" s="227"/>
      <c r="P143" s="227"/>
      <c r="Q143" s="227"/>
      <c r="R143" s="227"/>
      <c r="S143" s="227"/>
      <c r="T143" s="227"/>
      <c r="U143" s="227"/>
      <c r="V143" s="227"/>
      <c r="W143" s="227"/>
      <c r="X143" s="227"/>
      <c r="Y143" s="227"/>
      <c r="Z143" s="227"/>
    </row>
    <row r="144" spans="1:26">
      <c r="A144" s="227"/>
      <c r="B144" s="227"/>
      <c r="C144" s="227"/>
      <c r="D144" s="227"/>
      <c r="E144" s="227"/>
      <c r="F144" s="227"/>
      <c r="G144" s="227"/>
      <c r="H144" s="227"/>
      <c r="I144" s="227"/>
      <c r="J144" s="227"/>
      <c r="K144" s="227"/>
      <c r="L144" s="227"/>
      <c r="M144" s="227"/>
      <c r="N144" s="227"/>
      <c r="O144" s="227"/>
      <c r="P144" s="227"/>
      <c r="Q144" s="227"/>
      <c r="R144" s="227"/>
      <c r="S144" s="227"/>
      <c r="T144" s="227"/>
      <c r="U144" s="227"/>
      <c r="V144" s="227"/>
      <c r="W144" s="227"/>
      <c r="X144" s="227"/>
      <c r="Y144" s="227"/>
      <c r="Z144" s="227"/>
    </row>
    <row r="145" spans="1:26">
      <c r="A145" s="227"/>
      <c r="B145" s="227"/>
      <c r="C145" s="227"/>
      <c r="D145" s="227"/>
      <c r="E145" s="227"/>
      <c r="F145" s="227"/>
      <c r="G145" s="227"/>
      <c r="H145" s="227"/>
      <c r="I145" s="227"/>
      <c r="J145" s="227"/>
      <c r="K145" s="227"/>
      <c r="L145" s="227"/>
      <c r="M145" s="227"/>
      <c r="N145" s="227"/>
      <c r="O145" s="227"/>
      <c r="P145" s="227"/>
      <c r="Q145" s="227"/>
      <c r="R145" s="227"/>
      <c r="S145" s="227"/>
      <c r="T145" s="227"/>
      <c r="U145" s="227"/>
      <c r="V145" s="227"/>
      <c r="W145" s="227"/>
      <c r="X145" s="227"/>
      <c r="Y145" s="227"/>
      <c r="Z145" s="227"/>
    </row>
    <row r="146" spans="1:26">
      <c r="A146" s="227"/>
      <c r="B146" s="227"/>
      <c r="C146" s="227"/>
      <c r="D146" s="227"/>
      <c r="E146" s="227"/>
      <c r="F146" s="227"/>
      <c r="G146" s="227"/>
      <c r="H146" s="227"/>
      <c r="I146" s="227"/>
      <c r="J146" s="227"/>
      <c r="K146" s="227"/>
      <c r="L146" s="227"/>
      <c r="M146" s="227"/>
      <c r="N146" s="227"/>
      <c r="O146" s="227"/>
      <c r="P146" s="227"/>
      <c r="Q146" s="227"/>
      <c r="R146" s="227"/>
      <c r="S146" s="227"/>
      <c r="T146" s="227"/>
      <c r="U146" s="227"/>
      <c r="V146" s="227"/>
      <c r="W146" s="227"/>
      <c r="X146" s="227"/>
      <c r="Y146" s="227"/>
      <c r="Z146" s="227"/>
    </row>
    <row r="147" spans="1:26">
      <c r="A147" s="227"/>
      <c r="B147" s="227"/>
      <c r="C147" s="227"/>
      <c r="D147" s="227"/>
      <c r="E147" s="227"/>
      <c r="F147" s="227"/>
      <c r="G147" s="227"/>
      <c r="H147" s="227"/>
      <c r="I147" s="227"/>
      <c r="J147" s="227"/>
      <c r="K147" s="227"/>
      <c r="L147" s="227"/>
      <c r="M147" s="227"/>
      <c r="N147" s="227"/>
      <c r="O147" s="227"/>
      <c r="P147" s="227"/>
      <c r="Q147" s="227"/>
      <c r="R147" s="227"/>
      <c r="S147" s="227"/>
      <c r="T147" s="227"/>
      <c r="U147" s="227"/>
      <c r="V147" s="227"/>
      <c r="W147" s="227"/>
      <c r="X147" s="227"/>
      <c r="Y147" s="227"/>
      <c r="Z147" s="227"/>
    </row>
    <row r="148" spans="1:26">
      <c r="A148" s="227"/>
      <c r="B148" s="227"/>
      <c r="C148" s="227"/>
      <c r="D148" s="227"/>
      <c r="E148" s="227"/>
      <c r="F148" s="227"/>
      <c r="G148" s="227"/>
      <c r="H148" s="227"/>
      <c r="I148" s="227"/>
      <c r="J148" s="227"/>
      <c r="K148" s="227"/>
      <c r="L148" s="227"/>
      <c r="M148" s="227"/>
      <c r="N148" s="227"/>
      <c r="O148" s="227"/>
      <c r="P148" s="227"/>
      <c r="Q148" s="227"/>
      <c r="R148" s="227"/>
      <c r="S148" s="227"/>
      <c r="T148" s="227"/>
      <c r="U148" s="227"/>
      <c r="V148" s="227"/>
      <c r="W148" s="227"/>
      <c r="X148" s="227"/>
      <c r="Y148" s="227"/>
      <c r="Z148" s="227"/>
    </row>
    <row r="149" spans="1:26">
      <c r="A149" s="227"/>
      <c r="B149" s="227"/>
      <c r="C149" s="227"/>
      <c r="D149" s="227"/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  <c r="Q149" s="227"/>
      <c r="R149" s="227"/>
      <c r="S149" s="227"/>
      <c r="T149" s="227"/>
      <c r="U149" s="227"/>
      <c r="V149" s="227"/>
      <c r="W149" s="227"/>
      <c r="X149" s="227"/>
      <c r="Y149" s="227"/>
      <c r="Z149" s="227"/>
    </row>
    <row r="150" spans="1:26">
      <c r="A150" s="227"/>
      <c r="B150" s="227"/>
      <c r="C150" s="227"/>
      <c r="D150" s="227"/>
      <c r="E150" s="227"/>
      <c r="F150" s="227"/>
      <c r="G150" s="227"/>
      <c r="H150" s="227"/>
      <c r="I150" s="227"/>
      <c r="J150" s="227"/>
      <c r="K150" s="227"/>
      <c r="L150" s="227"/>
      <c r="M150" s="227"/>
      <c r="N150" s="227"/>
      <c r="O150" s="227"/>
      <c r="P150" s="227"/>
      <c r="Q150" s="227"/>
      <c r="R150" s="227"/>
      <c r="S150" s="227"/>
      <c r="T150" s="227"/>
      <c r="U150" s="227"/>
      <c r="V150" s="227"/>
      <c r="W150" s="227"/>
      <c r="X150" s="227"/>
      <c r="Y150" s="227"/>
      <c r="Z150" s="227"/>
    </row>
    <row r="151" spans="1:26">
      <c r="A151" s="227"/>
      <c r="B151" s="227"/>
      <c r="C151" s="227"/>
      <c r="D151" s="227"/>
      <c r="E151" s="227"/>
      <c r="F151" s="227"/>
      <c r="G151" s="227"/>
      <c r="H151" s="227"/>
      <c r="I151" s="227"/>
      <c r="J151" s="227"/>
      <c r="K151" s="227"/>
      <c r="L151" s="227"/>
      <c r="M151" s="227"/>
      <c r="N151" s="227"/>
      <c r="O151" s="227"/>
      <c r="P151" s="227"/>
      <c r="Q151" s="227"/>
      <c r="R151" s="227"/>
      <c r="S151" s="227"/>
      <c r="T151" s="227"/>
      <c r="U151" s="227"/>
      <c r="V151" s="227"/>
      <c r="W151" s="227"/>
      <c r="X151" s="227"/>
      <c r="Y151" s="227"/>
      <c r="Z151" s="227"/>
    </row>
    <row r="152" spans="1:26">
      <c r="A152" s="227"/>
      <c r="B152" s="227"/>
      <c r="C152" s="227"/>
      <c r="D152" s="227"/>
      <c r="E152" s="227"/>
      <c r="F152" s="227"/>
      <c r="G152" s="227"/>
      <c r="H152" s="227"/>
      <c r="I152" s="227"/>
      <c r="J152" s="227"/>
      <c r="K152" s="227"/>
      <c r="L152" s="227"/>
      <c r="M152" s="227"/>
      <c r="N152" s="227"/>
      <c r="O152" s="227"/>
      <c r="P152" s="227"/>
      <c r="Q152" s="227"/>
      <c r="R152" s="227"/>
      <c r="S152" s="227"/>
      <c r="T152" s="227"/>
      <c r="U152" s="227"/>
      <c r="V152" s="227"/>
      <c r="W152" s="227"/>
      <c r="X152" s="227"/>
      <c r="Y152" s="227"/>
      <c r="Z152" s="227"/>
    </row>
    <row r="153" spans="1:26">
      <c r="A153" s="227"/>
      <c r="B153" s="227"/>
      <c r="C153" s="227"/>
      <c r="D153" s="227"/>
      <c r="E153" s="227"/>
      <c r="F153" s="227"/>
      <c r="G153" s="227"/>
      <c r="H153" s="227"/>
      <c r="I153" s="227"/>
      <c r="J153" s="227"/>
      <c r="K153" s="227"/>
      <c r="L153" s="227"/>
      <c r="M153" s="227"/>
      <c r="N153" s="227"/>
      <c r="O153" s="227"/>
      <c r="P153" s="227"/>
      <c r="Q153" s="227"/>
      <c r="R153" s="227"/>
      <c r="S153" s="227"/>
      <c r="T153" s="227"/>
      <c r="U153" s="227"/>
      <c r="V153" s="227"/>
      <c r="W153" s="227"/>
      <c r="X153" s="227"/>
      <c r="Y153" s="227"/>
      <c r="Z153" s="227"/>
    </row>
    <row r="154" spans="1:26">
      <c r="A154" s="227"/>
      <c r="B154" s="227"/>
      <c r="C154" s="227"/>
      <c r="D154" s="227"/>
      <c r="E154" s="227"/>
      <c r="F154" s="227"/>
      <c r="G154" s="227"/>
      <c r="H154" s="227"/>
      <c r="I154" s="227"/>
      <c r="J154" s="227"/>
      <c r="K154" s="227"/>
      <c r="L154" s="227"/>
      <c r="M154" s="227"/>
      <c r="N154" s="227"/>
      <c r="O154" s="227"/>
      <c r="P154" s="227"/>
      <c r="Q154" s="227"/>
      <c r="R154" s="227"/>
      <c r="S154" s="227"/>
      <c r="T154" s="227"/>
      <c r="U154" s="227"/>
      <c r="V154" s="227"/>
      <c r="W154" s="227"/>
      <c r="X154" s="227"/>
      <c r="Y154" s="227"/>
      <c r="Z154" s="227"/>
    </row>
    <row r="155" spans="1:26">
      <c r="A155" s="227"/>
      <c r="B155" s="227"/>
      <c r="C155" s="227"/>
      <c r="D155" s="227"/>
      <c r="E155" s="227"/>
      <c r="F155" s="227"/>
      <c r="G155" s="227"/>
      <c r="H155" s="227"/>
      <c r="I155" s="227"/>
      <c r="J155" s="227"/>
      <c r="K155" s="227"/>
      <c r="L155" s="227"/>
      <c r="M155" s="227"/>
      <c r="N155" s="227"/>
      <c r="O155" s="227"/>
      <c r="P155" s="227"/>
      <c r="Q155" s="227"/>
      <c r="R155" s="227"/>
      <c r="S155" s="227"/>
      <c r="T155" s="227"/>
      <c r="U155" s="227"/>
      <c r="V155" s="227"/>
      <c r="W155" s="227"/>
      <c r="X155" s="227"/>
      <c r="Y155" s="227"/>
      <c r="Z155" s="227"/>
    </row>
    <row r="156" spans="1:26">
      <c r="A156" s="227"/>
      <c r="B156" s="227"/>
      <c r="C156" s="227"/>
      <c r="D156" s="227"/>
      <c r="E156" s="227"/>
      <c r="F156" s="227"/>
      <c r="G156" s="227"/>
      <c r="H156" s="227"/>
      <c r="I156" s="227"/>
      <c r="J156" s="227"/>
      <c r="K156" s="227"/>
      <c r="L156" s="227"/>
      <c r="M156" s="227"/>
      <c r="N156" s="227"/>
      <c r="O156" s="227"/>
      <c r="P156" s="227"/>
      <c r="Q156" s="227"/>
      <c r="R156" s="227"/>
      <c r="S156" s="227"/>
      <c r="T156" s="227"/>
      <c r="U156" s="227"/>
      <c r="V156" s="227"/>
      <c r="W156" s="227"/>
      <c r="X156" s="227"/>
      <c r="Y156" s="227"/>
      <c r="Z156" s="227"/>
    </row>
    <row r="157" spans="1:26">
      <c r="A157" s="227"/>
      <c r="B157" s="227"/>
      <c r="C157" s="227"/>
      <c r="D157" s="227"/>
      <c r="E157" s="227"/>
      <c r="F157" s="227"/>
      <c r="G157" s="227"/>
      <c r="H157" s="227"/>
      <c r="I157" s="227"/>
      <c r="J157" s="227"/>
      <c r="K157" s="227"/>
      <c r="L157" s="227"/>
      <c r="M157" s="227"/>
      <c r="N157" s="227"/>
      <c r="O157" s="227"/>
      <c r="P157" s="227"/>
      <c r="Q157" s="227"/>
      <c r="R157" s="227"/>
      <c r="S157" s="227"/>
      <c r="T157" s="227"/>
      <c r="U157" s="227"/>
      <c r="V157" s="227"/>
      <c r="W157" s="227"/>
      <c r="X157" s="227"/>
      <c r="Y157" s="227"/>
      <c r="Z157" s="227"/>
    </row>
    <row r="158" spans="1:26">
      <c r="A158" s="227"/>
      <c r="B158" s="227"/>
      <c r="C158" s="227"/>
      <c r="D158" s="227"/>
      <c r="E158" s="227"/>
      <c r="F158" s="227"/>
      <c r="G158" s="227"/>
      <c r="H158" s="227"/>
      <c r="I158" s="227"/>
      <c r="J158" s="227"/>
      <c r="K158" s="227"/>
      <c r="L158" s="227"/>
      <c r="M158" s="227"/>
      <c r="N158" s="227"/>
      <c r="O158" s="227"/>
      <c r="P158" s="227"/>
      <c r="Q158" s="227"/>
      <c r="R158" s="227"/>
      <c r="S158" s="227"/>
      <c r="T158" s="227"/>
      <c r="U158" s="227"/>
      <c r="V158" s="227"/>
      <c r="W158" s="227"/>
      <c r="X158" s="227"/>
      <c r="Y158" s="227"/>
      <c r="Z158" s="227"/>
    </row>
    <row r="159" spans="1:26">
      <c r="A159" s="227"/>
      <c r="B159" s="227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7"/>
      <c r="Y159" s="227"/>
      <c r="Z159" s="227"/>
    </row>
    <row r="160" spans="1:26">
      <c r="A160" s="227"/>
      <c r="B160" s="227"/>
      <c r="C160" s="227"/>
      <c r="D160" s="227"/>
      <c r="E160" s="227"/>
      <c r="F160" s="227"/>
      <c r="G160" s="227"/>
      <c r="H160" s="227"/>
      <c r="I160" s="227"/>
      <c r="J160" s="227"/>
      <c r="K160" s="227"/>
      <c r="L160" s="227"/>
      <c r="M160" s="227"/>
      <c r="N160" s="227"/>
      <c r="O160" s="227"/>
      <c r="P160" s="227"/>
      <c r="Q160" s="227"/>
      <c r="R160" s="227"/>
      <c r="S160" s="227"/>
      <c r="T160" s="227"/>
      <c r="U160" s="227"/>
      <c r="V160" s="227"/>
      <c r="W160" s="227"/>
      <c r="X160" s="227"/>
      <c r="Y160" s="227"/>
      <c r="Z160" s="227"/>
    </row>
    <row r="161" spans="1:26">
      <c r="A161" s="227"/>
      <c r="B161" s="227"/>
      <c r="C161" s="227"/>
      <c r="D161" s="227"/>
      <c r="E161" s="227"/>
      <c r="F161" s="227"/>
      <c r="G161" s="227"/>
      <c r="H161" s="227"/>
      <c r="I161" s="227"/>
      <c r="J161" s="227"/>
      <c r="K161" s="227"/>
      <c r="L161" s="227"/>
      <c r="M161" s="227"/>
      <c r="N161" s="227"/>
      <c r="O161" s="227"/>
      <c r="P161" s="227"/>
      <c r="Q161" s="227"/>
      <c r="R161" s="227"/>
      <c r="S161" s="227"/>
      <c r="T161" s="227"/>
      <c r="U161" s="227"/>
      <c r="V161" s="227"/>
      <c r="W161" s="227"/>
      <c r="X161" s="227"/>
      <c r="Y161" s="227"/>
      <c r="Z161" s="227"/>
    </row>
    <row r="162" spans="1:26">
      <c r="A162" s="227"/>
      <c r="B162" s="227"/>
      <c r="C162" s="227"/>
      <c r="D162" s="227"/>
      <c r="E162" s="227"/>
      <c r="F162" s="227"/>
      <c r="G162" s="227"/>
      <c r="H162" s="227"/>
      <c r="I162" s="227"/>
      <c r="J162" s="227"/>
      <c r="K162" s="227"/>
      <c r="L162" s="227"/>
      <c r="M162" s="227"/>
      <c r="N162" s="227"/>
      <c r="O162" s="227"/>
      <c r="P162" s="227"/>
      <c r="Q162" s="227"/>
      <c r="R162" s="227"/>
      <c r="S162" s="227"/>
      <c r="T162" s="227"/>
      <c r="U162" s="227"/>
      <c r="V162" s="227"/>
      <c r="W162" s="227"/>
      <c r="X162" s="227"/>
      <c r="Y162" s="227"/>
      <c r="Z162" s="227"/>
    </row>
    <row r="163" spans="1:26">
      <c r="A163" s="227"/>
      <c r="B163" s="227"/>
      <c r="C163" s="227"/>
      <c r="D163" s="227"/>
      <c r="E163" s="227"/>
      <c r="F163" s="227"/>
      <c r="G163" s="227"/>
      <c r="H163" s="227"/>
      <c r="I163" s="227"/>
      <c r="J163" s="227"/>
      <c r="K163" s="227"/>
      <c r="L163" s="227"/>
      <c r="M163" s="227"/>
      <c r="N163" s="227"/>
      <c r="O163" s="227"/>
      <c r="P163" s="227"/>
      <c r="Q163" s="227"/>
      <c r="R163" s="227"/>
      <c r="S163" s="227"/>
      <c r="T163" s="227"/>
      <c r="U163" s="227"/>
      <c r="V163" s="227"/>
      <c r="W163" s="227"/>
      <c r="X163" s="227"/>
      <c r="Y163" s="227"/>
      <c r="Z163" s="227"/>
    </row>
    <row r="164" spans="1:26">
      <c r="A164" s="227"/>
      <c r="B164" s="227"/>
      <c r="C164" s="227"/>
      <c r="D164" s="227"/>
      <c r="E164" s="227"/>
      <c r="F164" s="227"/>
      <c r="G164" s="227"/>
      <c r="H164" s="227"/>
      <c r="I164" s="227"/>
      <c r="J164" s="227"/>
      <c r="K164" s="227"/>
      <c r="L164" s="227"/>
      <c r="M164" s="227"/>
      <c r="N164" s="227"/>
      <c r="O164" s="227"/>
      <c r="P164" s="227"/>
      <c r="Q164" s="227"/>
      <c r="R164" s="227"/>
      <c r="S164" s="227"/>
      <c r="T164" s="227"/>
      <c r="U164" s="227"/>
      <c r="V164" s="227"/>
      <c r="W164" s="227"/>
      <c r="X164" s="227"/>
      <c r="Y164" s="227"/>
      <c r="Z164" s="227"/>
    </row>
    <row r="165" spans="1:26">
      <c r="A165" s="227"/>
      <c r="B165" s="227"/>
      <c r="C165" s="227"/>
      <c r="D165" s="227"/>
      <c r="E165" s="227"/>
      <c r="F165" s="227"/>
      <c r="G165" s="227"/>
      <c r="H165" s="227"/>
      <c r="I165" s="227"/>
      <c r="J165" s="227"/>
      <c r="K165" s="227"/>
      <c r="L165" s="227"/>
      <c r="M165" s="227"/>
      <c r="N165" s="227"/>
      <c r="O165" s="227"/>
      <c r="P165" s="227"/>
      <c r="Q165" s="227"/>
      <c r="R165" s="227"/>
      <c r="S165" s="227"/>
      <c r="T165" s="227"/>
      <c r="U165" s="227"/>
      <c r="V165" s="227"/>
      <c r="W165" s="227"/>
      <c r="X165" s="227"/>
      <c r="Y165" s="227"/>
      <c r="Z165" s="227"/>
    </row>
    <row r="166" spans="1:26">
      <c r="A166" s="227"/>
      <c r="B166" s="227"/>
      <c r="C166" s="227"/>
      <c r="D166" s="227"/>
      <c r="E166" s="227"/>
      <c r="F166" s="227"/>
      <c r="G166" s="227"/>
      <c r="H166" s="227"/>
      <c r="I166" s="227"/>
      <c r="J166" s="227"/>
      <c r="K166" s="227"/>
      <c r="L166" s="227"/>
      <c r="M166" s="227"/>
      <c r="N166" s="227"/>
      <c r="O166" s="227"/>
      <c r="P166" s="227"/>
      <c r="Q166" s="227"/>
      <c r="R166" s="227"/>
      <c r="S166" s="227"/>
      <c r="T166" s="227"/>
      <c r="U166" s="227"/>
      <c r="V166" s="227"/>
      <c r="W166" s="227"/>
      <c r="X166" s="227"/>
      <c r="Y166" s="227"/>
      <c r="Z166" s="227"/>
    </row>
    <row r="167" spans="1:26">
      <c r="A167" s="227"/>
      <c r="B167" s="227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7"/>
      <c r="N167" s="227"/>
      <c r="O167" s="227"/>
      <c r="P167" s="227"/>
      <c r="Q167" s="227"/>
      <c r="R167" s="227"/>
      <c r="S167" s="227"/>
      <c r="T167" s="227"/>
      <c r="U167" s="227"/>
      <c r="V167" s="227"/>
      <c r="W167" s="227"/>
      <c r="X167" s="227"/>
      <c r="Y167" s="227"/>
      <c r="Z167" s="227"/>
    </row>
    <row r="168" spans="1:26">
      <c r="A168" s="227"/>
      <c r="B168" s="227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7"/>
      <c r="N168" s="227"/>
      <c r="O168" s="227"/>
      <c r="P168" s="227"/>
      <c r="Q168" s="227"/>
      <c r="R168" s="227"/>
      <c r="S168" s="227"/>
      <c r="T168" s="227"/>
      <c r="U168" s="227"/>
      <c r="V168" s="227"/>
      <c r="W168" s="227"/>
      <c r="X168" s="227"/>
      <c r="Y168" s="227"/>
      <c r="Z168" s="227"/>
    </row>
    <row r="169" spans="1:26">
      <c r="A169" s="227"/>
      <c r="B169" s="227"/>
      <c r="C169" s="227"/>
      <c r="D169" s="227"/>
      <c r="E169" s="227"/>
      <c r="F169" s="227"/>
      <c r="G169" s="227"/>
      <c r="H169" s="227"/>
      <c r="I169" s="227"/>
      <c r="J169" s="227"/>
      <c r="K169" s="227"/>
      <c r="L169" s="227"/>
      <c r="M169" s="227"/>
      <c r="N169" s="227"/>
      <c r="O169" s="227"/>
      <c r="P169" s="227"/>
      <c r="Q169" s="227"/>
      <c r="R169" s="227"/>
      <c r="S169" s="227"/>
      <c r="T169" s="227"/>
      <c r="U169" s="227"/>
      <c r="V169" s="227"/>
      <c r="W169" s="227"/>
      <c r="X169" s="227"/>
      <c r="Y169" s="227"/>
      <c r="Z169" s="227"/>
    </row>
    <row r="170" spans="1:26">
      <c r="A170" s="227"/>
      <c r="B170" s="227"/>
      <c r="C170" s="227"/>
      <c r="D170" s="227"/>
      <c r="E170" s="227"/>
      <c r="F170" s="227"/>
      <c r="G170" s="227"/>
      <c r="H170" s="227"/>
      <c r="I170" s="227"/>
      <c r="J170" s="227"/>
      <c r="K170" s="227"/>
      <c r="L170" s="227"/>
      <c r="M170" s="227"/>
      <c r="N170" s="227"/>
      <c r="O170" s="227"/>
      <c r="P170" s="227"/>
      <c r="Q170" s="227"/>
      <c r="R170" s="227"/>
      <c r="S170" s="227"/>
      <c r="T170" s="227"/>
      <c r="U170" s="227"/>
      <c r="V170" s="227"/>
      <c r="W170" s="227"/>
      <c r="X170" s="227"/>
      <c r="Y170" s="227"/>
      <c r="Z170" s="227"/>
    </row>
    <row r="171" spans="1:26">
      <c r="A171" s="227"/>
      <c r="B171" s="227"/>
      <c r="C171" s="227"/>
      <c r="D171" s="227"/>
      <c r="E171" s="227"/>
      <c r="F171" s="227"/>
      <c r="G171" s="227"/>
      <c r="H171" s="227"/>
      <c r="I171" s="227"/>
      <c r="J171" s="227"/>
      <c r="K171" s="227"/>
      <c r="L171" s="227"/>
      <c r="M171" s="227"/>
      <c r="N171" s="227"/>
      <c r="O171" s="227"/>
      <c r="P171" s="227"/>
      <c r="Q171" s="227"/>
      <c r="R171" s="227"/>
      <c r="S171" s="227"/>
      <c r="T171" s="227"/>
      <c r="U171" s="227"/>
      <c r="V171" s="227"/>
      <c r="W171" s="227"/>
      <c r="X171" s="227"/>
      <c r="Y171" s="227"/>
      <c r="Z171" s="227"/>
    </row>
    <row r="172" spans="1:26">
      <c r="A172" s="227"/>
      <c r="B172" s="227"/>
      <c r="C172" s="227"/>
      <c r="D172" s="227"/>
      <c r="E172" s="227"/>
      <c r="F172" s="227"/>
      <c r="G172" s="227"/>
      <c r="H172" s="227"/>
      <c r="I172" s="227"/>
      <c r="J172" s="227"/>
      <c r="K172" s="227"/>
      <c r="L172" s="227"/>
      <c r="M172" s="227"/>
      <c r="N172" s="227"/>
      <c r="O172" s="227"/>
      <c r="P172" s="227"/>
      <c r="Q172" s="227"/>
      <c r="R172" s="227"/>
      <c r="S172" s="227"/>
      <c r="T172" s="227"/>
      <c r="U172" s="227"/>
      <c r="V172" s="227"/>
      <c r="W172" s="227"/>
      <c r="X172" s="227"/>
      <c r="Y172" s="227"/>
      <c r="Z172" s="227"/>
    </row>
    <row r="173" spans="1:26">
      <c r="A173" s="227"/>
      <c r="B173" s="227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7"/>
      <c r="N173" s="227"/>
      <c r="O173" s="227"/>
      <c r="P173" s="227"/>
      <c r="Q173" s="227"/>
      <c r="R173" s="227"/>
      <c r="S173" s="227"/>
      <c r="T173" s="227"/>
      <c r="U173" s="227"/>
      <c r="V173" s="227"/>
      <c r="W173" s="227"/>
      <c r="X173" s="227"/>
      <c r="Y173" s="227"/>
      <c r="Z173" s="227"/>
    </row>
    <row r="174" spans="1:26">
      <c r="A174" s="227"/>
      <c r="B174" s="227"/>
      <c r="C174" s="227"/>
      <c r="D174" s="227"/>
      <c r="E174" s="227"/>
      <c r="F174" s="227"/>
      <c r="G174" s="227"/>
      <c r="H174" s="227"/>
      <c r="I174" s="227"/>
      <c r="J174" s="227"/>
      <c r="K174" s="227"/>
      <c r="L174" s="227"/>
      <c r="M174" s="227"/>
      <c r="N174" s="227"/>
      <c r="O174" s="227"/>
      <c r="P174" s="227"/>
      <c r="Q174" s="227"/>
      <c r="R174" s="227"/>
      <c r="S174" s="227"/>
      <c r="T174" s="227"/>
      <c r="U174" s="227"/>
      <c r="V174" s="227"/>
      <c r="W174" s="227"/>
      <c r="X174" s="227"/>
      <c r="Y174" s="227"/>
      <c r="Z174" s="227"/>
    </row>
    <row r="175" spans="1:26">
      <c r="A175" s="227"/>
      <c r="B175" s="227"/>
      <c r="C175" s="227"/>
      <c r="D175" s="227"/>
      <c r="E175" s="227"/>
      <c r="F175" s="227"/>
      <c r="G175" s="227"/>
      <c r="H175" s="227"/>
      <c r="I175" s="227"/>
      <c r="J175" s="227"/>
      <c r="K175" s="227"/>
      <c r="L175" s="227"/>
      <c r="M175" s="227"/>
      <c r="N175" s="227"/>
      <c r="O175" s="227"/>
      <c r="P175" s="227"/>
      <c r="Q175" s="227"/>
      <c r="R175" s="227"/>
      <c r="S175" s="227"/>
      <c r="T175" s="227"/>
      <c r="U175" s="227"/>
      <c r="V175" s="227"/>
      <c r="W175" s="227"/>
      <c r="X175" s="227"/>
      <c r="Y175" s="227"/>
      <c r="Z175" s="227"/>
    </row>
    <row r="176" spans="1:26">
      <c r="A176" s="227"/>
      <c r="B176" s="227"/>
      <c r="C176" s="227"/>
      <c r="D176" s="227"/>
      <c r="E176" s="227"/>
      <c r="F176" s="227"/>
      <c r="G176" s="227"/>
      <c r="H176" s="227"/>
      <c r="I176" s="227"/>
      <c r="J176" s="227"/>
      <c r="K176" s="227"/>
      <c r="L176" s="227"/>
      <c r="M176" s="227"/>
      <c r="N176" s="227"/>
      <c r="O176" s="227"/>
      <c r="P176" s="227"/>
      <c r="Q176" s="227"/>
      <c r="R176" s="227"/>
      <c r="S176" s="227"/>
      <c r="T176" s="227"/>
      <c r="U176" s="227"/>
      <c r="V176" s="227"/>
      <c r="W176" s="227"/>
      <c r="X176" s="227"/>
      <c r="Y176" s="227"/>
      <c r="Z176" s="227"/>
    </row>
    <row r="177" spans="1:26">
      <c r="A177" s="227"/>
      <c r="B177" s="227"/>
      <c r="C177" s="227"/>
      <c r="D177" s="227"/>
      <c r="E177" s="227"/>
      <c r="F177" s="227"/>
      <c r="G177" s="227"/>
      <c r="H177" s="227"/>
      <c r="I177" s="227"/>
      <c r="J177" s="227"/>
      <c r="K177" s="227"/>
      <c r="L177" s="227"/>
      <c r="M177" s="227"/>
      <c r="N177" s="227"/>
      <c r="O177" s="227"/>
      <c r="P177" s="227"/>
      <c r="Q177" s="227"/>
      <c r="R177" s="227"/>
      <c r="S177" s="227"/>
      <c r="T177" s="227"/>
      <c r="U177" s="227"/>
      <c r="V177" s="227"/>
      <c r="W177" s="227"/>
      <c r="X177" s="227"/>
      <c r="Y177" s="227"/>
      <c r="Z177" s="227"/>
    </row>
    <row r="178" spans="1:26">
      <c r="A178" s="227"/>
      <c r="B178" s="227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7"/>
      <c r="N178" s="227"/>
      <c r="O178" s="227"/>
      <c r="P178" s="227"/>
      <c r="Q178" s="227"/>
      <c r="R178" s="227"/>
      <c r="S178" s="227"/>
      <c r="T178" s="227"/>
      <c r="U178" s="227"/>
      <c r="V178" s="227"/>
      <c r="W178" s="227"/>
      <c r="X178" s="227"/>
      <c r="Y178" s="227"/>
      <c r="Z178" s="227"/>
    </row>
    <row r="179" spans="1:26">
      <c r="A179" s="227"/>
      <c r="B179" s="227"/>
      <c r="C179" s="227"/>
      <c r="D179" s="227"/>
      <c r="E179" s="227"/>
      <c r="F179" s="227"/>
      <c r="G179" s="227"/>
      <c r="H179" s="227"/>
      <c r="I179" s="227"/>
      <c r="J179" s="227"/>
      <c r="K179" s="227"/>
      <c r="L179" s="227"/>
      <c r="M179" s="227"/>
      <c r="N179" s="227"/>
      <c r="O179" s="227"/>
      <c r="P179" s="227"/>
      <c r="Q179" s="227"/>
      <c r="R179" s="227"/>
      <c r="S179" s="227"/>
      <c r="T179" s="227"/>
      <c r="U179" s="227"/>
      <c r="V179" s="227"/>
      <c r="W179" s="227"/>
      <c r="X179" s="227"/>
      <c r="Y179" s="227"/>
      <c r="Z179" s="227"/>
    </row>
    <row r="180" spans="1:26">
      <c r="A180" s="227"/>
      <c r="B180" s="227"/>
      <c r="C180" s="227"/>
      <c r="D180" s="227"/>
      <c r="E180" s="227"/>
      <c r="F180" s="227"/>
      <c r="G180" s="227"/>
      <c r="H180" s="227"/>
      <c r="I180" s="227"/>
      <c r="J180" s="227"/>
      <c r="K180" s="227"/>
      <c r="L180" s="227"/>
      <c r="M180" s="227"/>
      <c r="N180" s="227"/>
      <c r="O180" s="227"/>
      <c r="P180" s="227"/>
      <c r="Q180" s="227"/>
      <c r="R180" s="227"/>
      <c r="S180" s="227"/>
      <c r="T180" s="227"/>
      <c r="U180" s="227"/>
      <c r="V180" s="227"/>
      <c r="W180" s="227"/>
      <c r="X180" s="227"/>
      <c r="Y180" s="227"/>
      <c r="Z180" s="227"/>
    </row>
    <row r="181" spans="1:26">
      <c r="A181" s="227"/>
      <c r="B181" s="227"/>
      <c r="C181" s="227"/>
      <c r="D181" s="227"/>
      <c r="E181" s="227"/>
      <c r="F181" s="227"/>
      <c r="G181" s="227"/>
      <c r="H181" s="227"/>
      <c r="I181" s="227"/>
      <c r="J181" s="227"/>
      <c r="K181" s="227"/>
      <c r="L181" s="227"/>
      <c r="M181" s="227"/>
      <c r="N181" s="227"/>
      <c r="O181" s="227"/>
      <c r="P181" s="227"/>
      <c r="Q181" s="227"/>
      <c r="R181" s="227"/>
      <c r="S181" s="227"/>
      <c r="T181" s="227"/>
      <c r="U181" s="227"/>
      <c r="V181" s="227"/>
      <c r="W181" s="227"/>
      <c r="X181" s="227"/>
      <c r="Y181" s="227"/>
      <c r="Z181" s="227"/>
    </row>
    <row r="182" spans="1:26">
      <c r="A182" s="227"/>
      <c r="B182" s="227"/>
      <c r="C182" s="227"/>
      <c r="D182" s="227"/>
      <c r="E182" s="227"/>
      <c r="F182" s="227"/>
      <c r="G182" s="227"/>
      <c r="H182" s="227"/>
      <c r="I182" s="227"/>
      <c r="J182" s="227"/>
      <c r="K182" s="227"/>
      <c r="L182" s="227"/>
      <c r="M182" s="227"/>
      <c r="N182" s="227"/>
      <c r="O182" s="227"/>
      <c r="P182" s="227"/>
      <c r="Q182" s="227"/>
      <c r="R182" s="227"/>
      <c r="S182" s="227"/>
      <c r="T182" s="227"/>
      <c r="U182" s="227"/>
      <c r="V182" s="227"/>
      <c r="W182" s="227"/>
      <c r="X182" s="227"/>
      <c r="Y182" s="227"/>
      <c r="Z182" s="227"/>
    </row>
    <row r="183" spans="1:26">
      <c r="A183" s="227"/>
      <c r="B183" s="227"/>
      <c r="C183" s="227"/>
      <c r="D183" s="227"/>
      <c r="E183" s="227"/>
      <c r="F183" s="227"/>
      <c r="G183" s="227"/>
      <c r="H183" s="227"/>
      <c r="I183" s="227"/>
      <c r="J183" s="227"/>
      <c r="K183" s="227"/>
      <c r="L183" s="227"/>
      <c r="M183" s="227"/>
      <c r="N183" s="227"/>
      <c r="O183" s="227"/>
      <c r="P183" s="227"/>
      <c r="Q183" s="227"/>
      <c r="R183" s="227"/>
      <c r="S183" s="227"/>
      <c r="T183" s="227"/>
      <c r="U183" s="227"/>
      <c r="V183" s="227"/>
      <c r="W183" s="227"/>
      <c r="X183" s="227"/>
      <c r="Y183" s="227"/>
      <c r="Z183" s="227"/>
    </row>
    <row r="184" spans="1:26">
      <c r="A184" s="227"/>
      <c r="B184" s="227"/>
      <c r="C184" s="227"/>
      <c r="D184" s="227"/>
      <c r="E184" s="227"/>
      <c r="F184" s="227"/>
      <c r="G184" s="227"/>
      <c r="H184" s="227"/>
      <c r="I184" s="227"/>
      <c r="J184" s="227"/>
      <c r="K184" s="227"/>
      <c r="L184" s="227"/>
      <c r="M184" s="227"/>
      <c r="N184" s="227"/>
      <c r="O184" s="227"/>
      <c r="P184" s="227"/>
      <c r="Q184" s="227"/>
      <c r="R184" s="227"/>
      <c r="S184" s="227"/>
      <c r="T184" s="227"/>
      <c r="U184" s="227"/>
      <c r="V184" s="227"/>
      <c r="W184" s="227"/>
      <c r="X184" s="227"/>
      <c r="Y184" s="227"/>
      <c r="Z184" s="227"/>
    </row>
    <row r="185" spans="1:26">
      <c r="A185" s="227"/>
      <c r="B185" s="227"/>
      <c r="C185" s="227"/>
      <c r="D185" s="227"/>
      <c r="E185" s="227"/>
      <c r="F185" s="227"/>
      <c r="G185" s="227"/>
      <c r="H185" s="227"/>
      <c r="I185" s="227"/>
      <c r="J185" s="227"/>
      <c r="K185" s="227"/>
      <c r="L185" s="227"/>
      <c r="M185" s="227"/>
      <c r="N185" s="227"/>
      <c r="O185" s="227"/>
      <c r="P185" s="227"/>
      <c r="Q185" s="227"/>
      <c r="R185" s="227"/>
      <c r="S185" s="227"/>
      <c r="T185" s="227"/>
      <c r="U185" s="227"/>
      <c r="V185" s="227"/>
      <c r="W185" s="227"/>
      <c r="X185" s="227"/>
      <c r="Y185" s="227"/>
      <c r="Z185" s="227"/>
    </row>
    <row r="186" spans="1:26">
      <c r="A186" s="227"/>
      <c r="B186" s="227"/>
      <c r="C186" s="227"/>
      <c r="D186" s="227"/>
      <c r="E186" s="227"/>
      <c r="F186" s="227"/>
      <c r="G186" s="227"/>
      <c r="H186" s="227"/>
      <c r="I186" s="227"/>
      <c r="J186" s="227"/>
      <c r="K186" s="227"/>
      <c r="L186" s="227"/>
      <c r="M186" s="227"/>
      <c r="N186" s="227"/>
      <c r="O186" s="227"/>
      <c r="P186" s="227"/>
      <c r="Q186" s="227"/>
      <c r="R186" s="227"/>
      <c r="S186" s="227"/>
      <c r="T186" s="227"/>
      <c r="U186" s="227"/>
      <c r="V186" s="227"/>
      <c r="W186" s="227"/>
      <c r="X186" s="227"/>
      <c r="Y186" s="227"/>
      <c r="Z186" s="227"/>
    </row>
    <row r="187" spans="1:26">
      <c r="A187" s="227"/>
      <c r="B187" s="227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7"/>
      <c r="N187" s="227"/>
      <c r="O187" s="227"/>
      <c r="P187" s="227"/>
      <c r="Q187" s="227"/>
      <c r="R187" s="227"/>
      <c r="S187" s="227"/>
      <c r="T187" s="227"/>
      <c r="U187" s="227"/>
      <c r="V187" s="227"/>
      <c r="W187" s="227"/>
      <c r="X187" s="227"/>
      <c r="Y187" s="227"/>
      <c r="Z187" s="227"/>
    </row>
    <row r="188" spans="1:26">
      <c r="A188" s="227"/>
      <c r="B188" s="227"/>
      <c r="C188" s="227"/>
      <c r="D188" s="227"/>
      <c r="E188" s="227"/>
      <c r="F188" s="227"/>
      <c r="G188" s="227"/>
      <c r="H188" s="227"/>
      <c r="I188" s="227"/>
      <c r="J188" s="227"/>
      <c r="K188" s="227"/>
      <c r="L188" s="227"/>
      <c r="M188" s="227"/>
      <c r="N188" s="227"/>
      <c r="O188" s="227"/>
      <c r="P188" s="227"/>
      <c r="Q188" s="227"/>
      <c r="R188" s="227"/>
      <c r="S188" s="227"/>
      <c r="T188" s="227"/>
      <c r="U188" s="227"/>
      <c r="V188" s="227"/>
      <c r="W188" s="227"/>
      <c r="X188" s="227"/>
      <c r="Y188" s="227"/>
      <c r="Z188" s="227"/>
    </row>
    <row r="189" spans="1:26">
      <c r="A189" s="227"/>
      <c r="B189" s="227"/>
      <c r="C189" s="227"/>
      <c r="D189" s="227"/>
      <c r="E189" s="227"/>
      <c r="F189" s="227"/>
      <c r="G189" s="227"/>
      <c r="H189" s="227"/>
      <c r="I189" s="227"/>
      <c r="J189" s="227"/>
      <c r="K189" s="227"/>
      <c r="L189" s="227"/>
      <c r="M189" s="227"/>
      <c r="N189" s="227"/>
      <c r="O189" s="227"/>
      <c r="P189" s="227"/>
      <c r="Q189" s="227"/>
      <c r="R189" s="227"/>
      <c r="S189" s="227"/>
      <c r="T189" s="227"/>
      <c r="U189" s="227"/>
      <c r="V189" s="227"/>
      <c r="W189" s="227"/>
      <c r="X189" s="227"/>
      <c r="Y189" s="227"/>
      <c r="Z189" s="227"/>
    </row>
    <row r="190" spans="1:26">
      <c r="A190" s="227"/>
      <c r="B190" s="227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7"/>
      <c r="N190" s="227"/>
      <c r="O190" s="227"/>
      <c r="P190" s="227"/>
      <c r="Q190" s="227"/>
      <c r="R190" s="227"/>
      <c r="S190" s="227"/>
      <c r="T190" s="227"/>
      <c r="U190" s="227"/>
      <c r="V190" s="227"/>
      <c r="W190" s="227"/>
      <c r="X190" s="227"/>
      <c r="Y190" s="227"/>
      <c r="Z190" s="227"/>
    </row>
    <row r="191" spans="1:26">
      <c r="A191" s="227"/>
      <c r="B191" s="227"/>
      <c r="C191" s="227"/>
      <c r="D191" s="227"/>
      <c r="E191" s="227"/>
      <c r="F191" s="227"/>
      <c r="G191" s="227"/>
      <c r="H191" s="227"/>
      <c r="I191" s="227"/>
      <c r="J191" s="227"/>
      <c r="K191" s="227"/>
      <c r="L191" s="227"/>
      <c r="M191" s="227"/>
      <c r="N191" s="227"/>
      <c r="O191" s="227"/>
      <c r="P191" s="227"/>
      <c r="Q191" s="227"/>
      <c r="R191" s="227"/>
      <c r="S191" s="227"/>
      <c r="T191" s="227"/>
      <c r="U191" s="227"/>
      <c r="V191" s="227"/>
      <c r="W191" s="227"/>
      <c r="X191" s="227"/>
      <c r="Y191" s="227"/>
      <c r="Z191" s="227"/>
    </row>
    <row r="192" spans="1:26">
      <c r="A192" s="227"/>
      <c r="B192" s="227"/>
      <c r="C192" s="227"/>
      <c r="D192" s="227"/>
      <c r="E192" s="227"/>
      <c r="F192" s="227"/>
      <c r="G192" s="227"/>
      <c r="H192" s="227"/>
      <c r="I192" s="227"/>
      <c r="J192" s="227"/>
      <c r="K192" s="227"/>
      <c r="L192" s="227"/>
      <c r="M192" s="227"/>
      <c r="N192" s="227"/>
      <c r="O192" s="227"/>
      <c r="P192" s="227"/>
      <c r="Q192" s="227"/>
      <c r="R192" s="227"/>
      <c r="S192" s="227"/>
      <c r="T192" s="227"/>
      <c r="U192" s="227"/>
      <c r="V192" s="227"/>
      <c r="W192" s="227"/>
      <c r="X192" s="227"/>
      <c r="Y192" s="227"/>
      <c r="Z192" s="227"/>
    </row>
    <row r="193" spans="1:26">
      <c r="A193" s="227"/>
      <c r="B193" s="227"/>
      <c r="C193" s="227"/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27"/>
      <c r="O193" s="227"/>
      <c r="P193" s="227"/>
      <c r="Q193" s="227"/>
      <c r="R193" s="227"/>
      <c r="S193" s="227"/>
      <c r="T193" s="227"/>
      <c r="U193" s="227"/>
      <c r="V193" s="227"/>
      <c r="W193" s="227"/>
      <c r="X193" s="227"/>
      <c r="Y193" s="227"/>
      <c r="Z193" s="227"/>
    </row>
    <row r="194" spans="1:26">
      <c r="A194" s="227"/>
      <c r="B194" s="227"/>
      <c r="C194" s="227"/>
      <c r="D194" s="227"/>
      <c r="E194" s="227"/>
      <c r="F194" s="227"/>
      <c r="G194" s="227"/>
      <c r="H194" s="227"/>
      <c r="I194" s="227"/>
      <c r="J194" s="227"/>
      <c r="K194" s="227"/>
      <c r="L194" s="227"/>
      <c r="M194" s="227"/>
      <c r="N194" s="227"/>
      <c r="O194" s="227"/>
      <c r="P194" s="227"/>
      <c r="Q194" s="227"/>
      <c r="R194" s="227"/>
      <c r="S194" s="227"/>
      <c r="T194" s="227"/>
      <c r="U194" s="227"/>
      <c r="V194" s="227"/>
      <c r="W194" s="227"/>
      <c r="X194" s="227"/>
      <c r="Y194" s="227"/>
      <c r="Z194" s="227"/>
    </row>
    <row r="195" spans="1:26">
      <c r="A195" s="227"/>
      <c r="B195" s="227"/>
      <c r="C195" s="227"/>
      <c r="D195" s="227"/>
      <c r="E195" s="227"/>
      <c r="F195" s="227"/>
      <c r="G195" s="227"/>
      <c r="H195" s="227"/>
      <c r="I195" s="227"/>
      <c r="J195" s="227"/>
      <c r="K195" s="227"/>
      <c r="L195" s="227"/>
      <c r="M195" s="227"/>
      <c r="N195" s="227"/>
      <c r="O195" s="227"/>
      <c r="P195" s="227"/>
      <c r="Q195" s="227"/>
      <c r="R195" s="227"/>
      <c r="S195" s="227"/>
      <c r="T195" s="227"/>
      <c r="U195" s="227"/>
      <c r="V195" s="227"/>
      <c r="W195" s="227"/>
      <c r="X195" s="227"/>
      <c r="Y195" s="227"/>
      <c r="Z195" s="227"/>
    </row>
    <row r="196" spans="1:26">
      <c r="A196" s="227"/>
      <c r="B196" s="227"/>
      <c r="C196" s="227"/>
      <c r="D196" s="227"/>
      <c r="E196" s="227"/>
      <c r="F196" s="227"/>
      <c r="G196" s="227"/>
      <c r="H196" s="227"/>
      <c r="I196" s="227"/>
      <c r="J196" s="227"/>
      <c r="K196" s="227"/>
      <c r="L196" s="227"/>
      <c r="M196" s="227"/>
      <c r="N196" s="227"/>
      <c r="O196" s="227"/>
      <c r="P196" s="227"/>
      <c r="Q196" s="227"/>
      <c r="R196" s="227"/>
      <c r="S196" s="227"/>
      <c r="T196" s="227"/>
      <c r="U196" s="227"/>
      <c r="V196" s="227"/>
      <c r="W196" s="227"/>
      <c r="X196" s="227"/>
      <c r="Y196" s="227"/>
      <c r="Z196" s="227"/>
    </row>
    <row r="197" spans="1:26">
      <c r="A197" s="227"/>
      <c r="B197" s="227"/>
      <c r="C197" s="227"/>
      <c r="D197" s="227"/>
      <c r="E197" s="227"/>
      <c r="F197" s="227"/>
      <c r="G197" s="227"/>
      <c r="H197" s="227"/>
      <c r="I197" s="227"/>
      <c r="J197" s="227"/>
      <c r="K197" s="227"/>
      <c r="L197" s="227"/>
      <c r="M197" s="227"/>
      <c r="N197" s="227"/>
      <c r="O197" s="227"/>
      <c r="P197" s="227"/>
      <c r="Q197" s="227"/>
      <c r="R197" s="227"/>
      <c r="S197" s="227"/>
      <c r="T197" s="227"/>
      <c r="U197" s="227"/>
      <c r="V197" s="227"/>
      <c r="W197" s="227"/>
      <c r="X197" s="227"/>
      <c r="Y197" s="227"/>
      <c r="Z197" s="227"/>
    </row>
    <row r="198" spans="1:26">
      <c r="A198" s="227"/>
      <c r="B198" s="227"/>
      <c r="C198" s="227"/>
      <c r="D198" s="227"/>
      <c r="E198" s="227"/>
      <c r="F198" s="227"/>
      <c r="G198" s="227"/>
      <c r="H198" s="227"/>
      <c r="I198" s="227"/>
      <c r="J198" s="227"/>
      <c r="K198" s="227"/>
      <c r="L198" s="227"/>
      <c r="M198" s="227"/>
      <c r="N198" s="227"/>
      <c r="O198" s="227"/>
      <c r="P198" s="227"/>
      <c r="Q198" s="227"/>
      <c r="R198" s="227"/>
      <c r="S198" s="227"/>
      <c r="T198" s="227"/>
      <c r="U198" s="227"/>
      <c r="V198" s="227"/>
      <c r="W198" s="227"/>
      <c r="X198" s="227"/>
      <c r="Y198" s="227"/>
      <c r="Z198" s="227"/>
    </row>
    <row r="199" spans="1:26">
      <c r="A199" s="227"/>
      <c r="B199" s="227"/>
      <c r="C199" s="227"/>
      <c r="D199" s="227"/>
      <c r="E199" s="227"/>
      <c r="F199" s="227"/>
      <c r="G199" s="227"/>
      <c r="H199" s="227"/>
      <c r="I199" s="227"/>
      <c r="J199" s="227"/>
      <c r="K199" s="227"/>
      <c r="L199" s="227"/>
      <c r="M199" s="227"/>
      <c r="N199" s="227"/>
      <c r="O199" s="227"/>
      <c r="P199" s="227"/>
      <c r="Q199" s="227"/>
      <c r="R199" s="227"/>
      <c r="S199" s="227"/>
      <c r="T199" s="227"/>
      <c r="U199" s="227"/>
      <c r="V199" s="227"/>
      <c r="W199" s="227"/>
      <c r="X199" s="227"/>
      <c r="Y199" s="227"/>
      <c r="Z199" s="227"/>
    </row>
    <row r="200" spans="1:26">
      <c r="A200" s="227"/>
      <c r="B200" s="227"/>
      <c r="C200" s="227"/>
      <c r="D200" s="227"/>
      <c r="E200" s="227"/>
      <c r="F200" s="227"/>
      <c r="G200" s="227"/>
      <c r="H200" s="227"/>
      <c r="I200" s="227"/>
      <c r="J200" s="227"/>
      <c r="K200" s="227"/>
      <c r="L200" s="227"/>
      <c r="M200" s="227"/>
      <c r="N200" s="227"/>
      <c r="O200" s="227"/>
      <c r="P200" s="227"/>
      <c r="Q200" s="227"/>
      <c r="R200" s="227"/>
      <c r="S200" s="227"/>
      <c r="T200" s="227"/>
      <c r="U200" s="227"/>
      <c r="V200" s="227"/>
      <c r="W200" s="227"/>
      <c r="X200" s="227"/>
      <c r="Y200" s="227"/>
      <c r="Z200" s="227"/>
    </row>
    <row r="201" spans="1:26">
      <c r="A201" s="227"/>
      <c r="B201" s="227"/>
      <c r="C201" s="227"/>
      <c r="D201" s="227"/>
      <c r="E201" s="227"/>
      <c r="F201" s="227"/>
      <c r="G201" s="227"/>
      <c r="H201" s="227"/>
      <c r="I201" s="227"/>
      <c r="J201" s="227"/>
      <c r="K201" s="227"/>
      <c r="L201" s="227"/>
      <c r="M201" s="227"/>
      <c r="N201" s="227"/>
      <c r="O201" s="227"/>
      <c r="P201" s="227"/>
      <c r="Q201" s="227"/>
      <c r="R201" s="227"/>
      <c r="S201" s="227"/>
      <c r="T201" s="227"/>
      <c r="U201" s="227"/>
      <c r="V201" s="227"/>
      <c r="W201" s="227"/>
      <c r="X201" s="227"/>
      <c r="Y201" s="227"/>
      <c r="Z201" s="227"/>
    </row>
    <row r="202" spans="1:26">
      <c r="A202" s="227"/>
      <c r="B202" s="227"/>
      <c r="C202" s="227"/>
      <c r="D202" s="227"/>
      <c r="E202" s="227"/>
      <c r="F202" s="227"/>
      <c r="G202" s="227"/>
      <c r="H202" s="227"/>
      <c r="I202" s="227"/>
      <c r="J202" s="227"/>
      <c r="K202" s="227"/>
      <c r="L202" s="227"/>
      <c r="M202" s="227"/>
      <c r="N202" s="227"/>
      <c r="O202" s="227"/>
      <c r="P202" s="227"/>
      <c r="Q202" s="227"/>
      <c r="R202" s="227"/>
      <c r="S202" s="227"/>
      <c r="T202" s="227"/>
      <c r="U202" s="227"/>
      <c r="V202" s="227"/>
      <c r="W202" s="227"/>
      <c r="X202" s="227"/>
      <c r="Y202" s="227"/>
      <c r="Z202" s="227"/>
    </row>
    <row r="203" spans="1:26">
      <c r="A203" s="227"/>
      <c r="B203" s="227"/>
      <c r="C203" s="227"/>
      <c r="D203" s="227"/>
      <c r="E203" s="227"/>
      <c r="F203" s="227"/>
      <c r="G203" s="227"/>
      <c r="H203" s="227"/>
      <c r="I203" s="227"/>
      <c r="J203" s="227"/>
      <c r="K203" s="227"/>
      <c r="L203" s="227"/>
      <c r="M203" s="227"/>
      <c r="N203" s="227"/>
      <c r="O203" s="227"/>
      <c r="P203" s="227"/>
      <c r="Q203" s="227"/>
      <c r="R203" s="227"/>
      <c r="S203" s="227"/>
      <c r="T203" s="227"/>
      <c r="U203" s="227"/>
      <c r="V203" s="227"/>
      <c r="W203" s="227"/>
      <c r="X203" s="227"/>
      <c r="Y203" s="227"/>
      <c r="Z203" s="227"/>
    </row>
    <row r="204" spans="1:26">
      <c r="A204" s="227"/>
      <c r="B204" s="227"/>
      <c r="C204" s="227"/>
      <c r="D204" s="227"/>
      <c r="E204" s="227"/>
      <c r="F204" s="227"/>
      <c r="G204" s="227"/>
      <c r="H204" s="227"/>
      <c r="I204" s="227"/>
      <c r="J204" s="227"/>
      <c r="K204" s="227"/>
      <c r="L204" s="227"/>
      <c r="M204" s="227"/>
      <c r="N204" s="227"/>
      <c r="O204" s="227"/>
      <c r="P204" s="227"/>
      <c r="Q204" s="227"/>
      <c r="R204" s="227"/>
      <c r="S204" s="227"/>
      <c r="T204" s="227"/>
      <c r="U204" s="227"/>
      <c r="V204" s="227"/>
      <c r="W204" s="227"/>
      <c r="X204" s="227"/>
      <c r="Y204" s="227"/>
      <c r="Z204" s="227"/>
    </row>
    <row r="205" spans="1:26">
      <c r="A205" s="227"/>
      <c r="B205" s="227"/>
      <c r="C205" s="227"/>
      <c r="D205" s="227"/>
      <c r="E205" s="227"/>
      <c r="F205" s="227"/>
      <c r="G205" s="227"/>
      <c r="H205" s="227"/>
      <c r="I205" s="227"/>
      <c r="J205" s="227"/>
      <c r="K205" s="227"/>
      <c r="L205" s="227"/>
      <c r="M205" s="227"/>
      <c r="N205" s="227"/>
      <c r="O205" s="227"/>
      <c r="P205" s="227"/>
      <c r="Q205" s="227"/>
      <c r="R205" s="227"/>
      <c r="S205" s="227"/>
      <c r="T205" s="227"/>
      <c r="U205" s="227"/>
      <c r="V205" s="227"/>
      <c r="W205" s="227"/>
      <c r="X205" s="227"/>
      <c r="Y205" s="227"/>
      <c r="Z205" s="227"/>
    </row>
    <row r="206" spans="1:26">
      <c r="A206" s="227"/>
      <c r="B206" s="227"/>
      <c r="C206" s="227"/>
      <c r="D206" s="227"/>
      <c r="E206" s="227"/>
      <c r="F206" s="227"/>
      <c r="G206" s="227"/>
      <c r="H206" s="227"/>
      <c r="I206" s="227"/>
      <c r="J206" s="227"/>
      <c r="K206" s="227"/>
      <c r="L206" s="227"/>
      <c r="M206" s="227"/>
      <c r="N206" s="227"/>
      <c r="O206" s="227"/>
      <c r="P206" s="227"/>
      <c r="Q206" s="227"/>
      <c r="R206" s="227"/>
      <c r="S206" s="227"/>
      <c r="T206" s="227"/>
      <c r="U206" s="227"/>
      <c r="V206" s="227"/>
      <c r="W206" s="227"/>
      <c r="X206" s="227"/>
      <c r="Y206" s="227"/>
      <c r="Z206" s="227"/>
    </row>
    <row r="207" spans="1:26">
      <c r="A207" s="227"/>
      <c r="B207" s="227"/>
      <c r="C207" s="227"/>
      <c r="D207" s="227"/>
      <c r="E207" s="227"/>
      <c r="F207" s="227"/>
      <c r="G207" s="227"/>
      <c r="H207" s="227"/>
      <c r="I207" s="227"/>
      <c r="J207" s="227"/>
      <c r="K207" s="227"/>
      <c r="L207" s="227"/>
      <c r="M207" s="227"/>
      <c r="N207" s="227"/>
      <c r="O207" s="227"/>
      <c r="P207" s="227"/>
      <c r="Q207" s="227"/>
      <c r="R207" s="227"/>
      <c r="S207" s="227"/>
      <c r="T207" s="227"/>
      <c r="U207" s="227"/>
      <c r="V207" s="227"/>
      <c r="W207" s="227"/>
      <c r="X207" s="227"/>
      <c r="Y207" s="227"/>
      <c r="Z207" s="227"/>
    </row>
    <row r="208" spans="1:26">
      <c r="A208" s="227"/>
      <c r="B208" s="227"/>
      <c r="C208" s="227"/>
      <c r="D208" s="227"/>
      <c r="E208" s="227"/>
      <c r="F208" s="227"/>
      <c r="G208" s="227"/>
      <c r="H208" s="227"/>
      <c r="I208" s="227"/>
      <c r="J208" s="227"/>
      <c r="K208" s="227"/>
      <c r="L208" s="227"/>
      <c r="M208" s="227"/>
      <c r="N208" s="227"/>
      <c r="O208" s="227"/>
      <c r="P208" s="227"/>
      <c r="Q208" s="227"/>
      <c r="R208" s="227"/>
      <c r="S208" s="227"/>
      <c r="T208" s="227"/>
      <c r="U208" s="227"/>
      <c r="V208" s="227"/>
      <c r="W208" s="227"/>
      <c r="X208" s="227"/>
      <c r="Y208" s="227"/>
      <c r="Z208" s="227"/>
    </row>
    <row r="209" spans="1:26">
      <c r="A209" s="227"/>
      <c r="B209" s="227"/>
      <c r="C209" s="227"/>
      <c r="D209" s="227"/>
      <c r="E209" s="227"/>
      <c r="F209" s="227"/>
      <c r="G209" s="227"/>
      <c r="H209" s="227"/>
      <c r="I209" s="227"/>
      <c r="J209" s="227"/>
      <c r="K209" s="227"/>
      <c r="L209" s="227"/>
      <c r="M209" s="227"/>
      <c r="N209" s="227"/>
      <c r="O209" s="227"/>
      <c r="P209" s="227"/>
      <c r="Q209" s="227"/>
      <c r="R209" s="227"/>
      <c r="S209" s="227"/>
      <c r="T209" s="227"/>
      <c r="U209" s="227"/>
      <c r="V209" s="227"/>
      <c r="W209" s="227"/>
      <c r="X209" s="227"/>
      <c r="Y209" s="227"/>
      <c r="Z209" s="227"/>
    </row>
    <row r="210" spans="1:26">
      <c r="A210" s="227"/>
      <c r="B210" s="227"/>
      <c r="C210" s="227"/>
      <c r="D210" s="227"/>
      <c r="E210" s="227"/>
      <c r="F210" s="227"/>
      <c r="G210" s="227"/>
      <c r="H210" s="227"/>
      <c r="I210" s="227"/>
      <c r="J210" s="227"/>
      <c r="K210" s="227"/>
      <c r="L210" s="227"/>
      <c r="M210" s="227"/>
      <c r="N210" s="227"/>
      <c r="O210" s="227"/>
      <c r="P210" s="227"/>
      <c r="Q210" s="227"/>
      <c r="R210" s="227"/>
      <c r="S210" s="227"/>
      <c r="T210" s="227"/>
      <c r="U210" s="227"/>
      <c r="V210" s="227"/>
      <c r="W210" s="227"/>
      <c r="X210" s="227"/>
      <c r="Y210" s="227"/>
      <c r="Z210" s="227"/>
    </row>
    <row r="211" spans="1:26">
      <c r="A211" s="227"/>
      <c r="B211" s="227"/>
      <c r="C211" s="227"/>
      <c r="D211" s="227"/>
      <c r="E211" s="227"/>
      <c r="F211" s="227"/>
      <c r="G211" s="227"/>
      <c r="H211" s="227"/>
      <c r="I211" s="227"/>
      <c r="J211" s="227"/>
      <c r="K211" s="227"/>
      <c r="L211" s="227"/>
      <c r="M211" s="227"/>
      <c r="N211" s="227"/>
      <c r="O211" s="227"/>
      <c r="P211" s="227"/>
      <c r="Q211" s="227"/>
      <c r="R211" s="227"/>
      <c r="S211" s="227"/>
      <c r="T211" s="227"/>
      <c r="U211" s="227"/>
      <c r="V211" s="227"/>
      <c r="W211" s="227"/>
      <c r="X211" s="227"/>
      <c r="Y211" s="227"/>
      <c r="Z211" s="227"/>
    </row>
    <row r="212" spans="1:26">
      <c r="A212" s="227"/>
      <c r="B212" s="227"/>
      <c r="C212" s="227"/>
      <c r="D212" s="227"/>
      <c r="E212" s="227"/>
      <c r="F212" s="227"/>
      <c r="G212" s="227"/>
      <c r="H212" s="227"/>
      <c r="I212" s="227"/>
      <c r="J212" s="227"/>
      <c r="K212" s="227"/>
      <c r="L212" s="227"/>
      <c r="M212" s="227"/>
      <c r="N212" s="227"/>
      <c r="O212" s="227"/>
      <c r="P212" s="227"/>
      <c r="Q212" s="227"/>
      <c r="R212" s="227"/>
      <c r="S212" s="227"/>
      <c r="T212" s="227"/>
      <c r="U212" s="227"/>
      <c r="V212" s="227"/>
      <c r="W212" s="227"/>
      <c r="X212" s="227"/>
      <c r="Y212" s="227"/>
      <c r="Z212" s="227"/>
    </row>
    <row r="213" spans="1:26">
      <c r="A213" s="227"/>
      <c r="B213" s="227"/>
      <c r="C213" s="227"/>
      <c r="D213" s="227"/>
      <c r="E213" s="227"/>
      <c r="F213" s="227"/>
      <c r="G213" s="227"/>
      <c r="H213" s="227"/>
      <c r="I213" s="227"/>
      <c r="J213" s="227"/>
      <c r="K213" s="227"/>
      <c r="L213" s="227"/>
      <c r="M213" s="227"/>
      <c r="N213" s="227"/>
      <c r="O213" s="227"/>
      <c r="P213" s="227"/>
      <c r="Q213" s="227"/>
      <c r="R213" s="227"/>
      <c r="S213" s="227"/>
      <c r="T213" s="227"/>
      <c r="U213" s="227"/>
      <c r="V213" s="227"/>
      <c r="W213" s="227"/>
      <c r="X213" s="227"/>
      <c r="Y213" s="227"/>
      <c r="Z213" s="227"/>
    </row>
    <row r="214" spans="1:26">
      <c r="A214" s="227"/>
      <c r="B214" s="227"/>
      <c r="C214" s="227"/>
      <c r="D214" s="227"/>
      <c r="E214" s="227"/>
      <c r="F214" s="227"/>
      <c r="G214" s="227"/>
      <c r="H214" s="227"/>
      <c r="I214" s="227"/>
      <c r="J214" s="227"/>
      <c r="K214" s="227"/>
      <c r="L214" s="227"/>
      <c r="M214" s="227"/>
      <c r="N214" s="227"/>
      <c r="O214" s="227"/>
      <c r="P214" s="227"/>
      <c r="Q214" s="227"/>
      <c r="R214" s="227"/>
      <c r="S214" s="227"/>
      <c r="T214" s="227"/>
      <c r="U214" s="227"/>
      <c r="V214" s="227"/>
      <c r="W214" s="227"/>
      <c r="X214" s="227"/>
      <c r="Y214" s="227"/>
      <c r="Z214" s="227"/>
    </row>
    <row r="215" spans="1:26">
      <c r="A215" s="227"/>
      <c r="B215" s="227"/>
      <c r="C215" s="227"/>
      <c r="D215" s="227"/>
      <c r="E215" s="227"/>
      <c r="F215" s="227"/>
      <c r="G215" s="227"/>
      <c r="H215" s="227"/>
      <c r="I215" s="227"/>
      <c r="J215" s="227"/>
      <c r="K215" s="227"/>
      <c r="L215" s="227"/>
      <c r="M215" s="227"/>
      <c r="N215" s="227"/>
      <c r="O215" s="227"/>
      <c r="P215" s="227"/>
      <c r="Q215" s="227"/>
      <c r="R215" s="227"/>
      <c r="S215" s="227"/>
      <c r="T215" s="227"/>
      <c r="U215" s="227"/>
      <c r="V215" s="227"/>
      <c r="W215" s="227"/>
      <c r="X215" s="227"/>
      <c r="Y215" s="227"/>
      <c r="Z215" s="227"/>
    </row>
    <row r="216" spans="1:26">
      <c r="A216" s="227"/>
      <c r="B216" s="227"/>
      <c r="C216" s="227"/>
      <c r="D216" s="227"/>
      <c r="E216" s="227"/>
      <c r="F216" s="227"/>
      <c r="G216" s="227"/>
      <c r="H216" s="227"/>
      <c r="I216" s="227"/>
      <c r="J216" s="227"/>
      <c r="K216" s="227"/>
      <c r="L216" s="227"/>
      <c r="M216" s="227"/>
      <c r="N216" s="227"/>
      <c r="O216" s="227"/>
      <c r="P216" s="227"/>
      <c r="Q216" s="227"/>
      <c r="R216" s="227"/>
      <c r="S216" s="227"/>
      <c r="T216" s="227"/>
      <c r="U216" s="227"/>
      <c r="V216" s="227"/>
      <c r="W216" s="227"/>
      <c r="X216" s="227"/>
      <c r="Y216" s="227"/>
      <c r="Z216" s="227"/>
    </row>
    <row r="217" spans="1:26">
      <c r="A217" s="227"/>
      <c r="B217" s="227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7"/>
      <c r="N217" s="227"/>
      <c r="O217" s="227"/>
      <c r="P217" s="227"/>
      <c r="Q217" s="227"/>
      <c r="R217" s="227"/>
      <c r="S217" s="227"/>
      <c r="T217" s="227"/>
      <c r="U217" s="227"/>
      <c r="V217" s="227"/>
      <c r="W217" s="227"/>
      <c r="X217" s="227"/>
      <c r="Y217" s="227"/>
      <c r="Z217" s="227"/>
    </row>
    <row r="218" spans="1:26">
      <c r="A218" s="227"/>
      <c r="B218" s="227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7"/>
      <c r="N218" s="227"/>
      <c r="O218" s="227"/>
      <c r="P218" s="227"/>
      <c r="Q218" s="227"/>
      <c r="R218" s="227"/>
      <c r="S218" s="227"/>
      <c r="T218" s="227"/>
      <c r="U218" s="227"/>
      <c r="V218" s="227"/>
      <c r="W218" s="227"/>
      <c r="X218" s="227"/>
      <c r="Y218" s="227"/>
      <c r="Z218" s="227"/>
    </row>
    <row r="219" spans="1:26">
      <c r="A219" s="227"/>
      <c r="B219" s="227"/>
      <c r="C219" s="227"/>
      <c r="D219" s="227"/>
      <c r="E219" s="227"/>
      <c r="F219" s="227"/>
      <c r="G219" s="227"/>
      <c r="H219" s="227"/>
      <c r="I219" s="227"/>
      <c r="J219" s="227"/>
      <c r="K219" s="227"/>
      <c r="L219" s="227"/>
      <c r="M219" s="227"/>
      <c r="N219" s="227"/>
      <c r="O219" s="227"/>
      <c r="P219" s="227"/>
      <c r="Q219" s="227"/>
      <c r="R219" s="227"/>
      <c r="S219" s="227"/>
      <c r="T219" s="227"/>
      <c r="U219" s="227"/>
      <c r="V219" s="227"/>
      <c r="W219" s="227"/>
      <c r="X219" s="227"/>
      <c r="Y219" s="227"/>
      <c r="Z219" s="227"/>
    </row>
    <row r="220" spans="1:26">
      <c r="A220" s="227"/>
      <c r="B220" s="227"/>
      <c r="C220" s="227"/>
      <c r="D220" s="227"/>
      <c r="E220" s="227"/>
      <c r="F220" s="227"/>
      <c r="G220" s="227"/>
      <c r="H220" s="227"/>
      <c r="I220" s="227"/>
      <c r="J220" s="227"/>
      <c r="K220" s="227"/>
      <c r="L220" s="227"/>
      <c r="M220" s="227"/>
      <c r="N220" s="227"/>
      <c r="O220" s="227"/>
      <c r="P220" s="227"/>
      <c r="Q220" s="227"/>
      <c r="R220" s="227"/>
      <c r="S220" s="227"/>
      <c r="T220" s="227"/>
      <c r="U220" s="227"/>
      <c r="V220" s="227"/>
      <c r="W220" s="227"/>
      <c r="X220" s="227"/>
      <c r="Y220" s="227"/>
      <c r="Z220" s="227"/>
    </row>
    <row r="221" spans="1:26">
      <c r="A221" s="227"/>
      <c r="B221" s="227"/>
      <c r="C221" s="227"/>
      <c r="D221" s="227"/>
      <c r="E221" s="227"/>
      <c r="F221" s="227"/>
      <c r="G221" s="227"/>
      <c r="H221" s="227"/>
      <c r="I221" s="227"/>
      <c r="J221" s="227"/>
      <c r="K221" s="227"/>
      <c r="L221" s="227"/>
      <c r="M221" s="227"/>
      <c r="N221" s="227"/>
      <c r="O221" s="227"/>
      <c r="P221" s="227"/>
      <c r="Q221" s="227"/>
      <c r="R221" s="227"/>
      <c r="S221" s="227"/>
      <c r="T221" s="227"/>
      <c r="U221" s="227"/>
      <c r="V221" s="227"/>
      <c r="W221" s="227"/>
      <c r="X221" s="227"/>
      <c r="Y221" s="227"/>
      <c r="Z221" s="227"/>
    </row>
    <row r="222" spans="1:26">
      <c r="A222" s="227"/>
      <c r="B222" s="227"/>
      <c r="C222" s="227"/>
      <c r="D222" s="227"/>
      <c r="E222" s="227"/>
      <c r="F222" s="227"/>
      <c r="G222" s="227"/>
      <c r="H222" s="227"/>
      <c r="I222" s="227"/>
      <c r="J222" s="227"/>
      <c r="K222" s="227"/>
      <c r="L222" s="227"/>
      <c r="M222" s="227"/>
      <c r="N222" s="227"/>
      <c r="O222" s="227"/>
      <c r="P222" s="227"/>
      <c r="Q222" s="227"/>
      <c r="R222" s="227"/>
      <c r="S222" s="227"/>
      <c r="T222" s="227"/>
      <c r="U222" s="227"/>
      <c r="V222" s="227"/>
      <c r="W222" s="227"/>
      <c r="X222" s="227"/>
      <c r="Y222" s="227"/>
      <c r="Z222" s="227"/>
    </row>
    <row r="223" spans="1:26">
      <c r="A223" s="227"/>
      <c r="B223" s="227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7"/>
      <c r="N223" s="227"/>
      <c r="O223" s="227"/>
      <c r="P223" s="227"/>
      <c r="Q223" s="227"/>
      <c r="R223" s="227"/>
      <c r="S223" s="227"/>
      <c r="T223" s="227"/>
      <c r="U223" s="227"/>
      <c r="V223" s="227"/>
      <c r="W223" s="227"/>
      <c r="X223" s="227"/>
      <c r="Y223" s="227"/>
      <c r="Z223" s="227"/>
    </row>
    <row r="224" spans="1:26">
      <c r="A224" s="227"/>
      <c r="B224" s="227"/>
      <c r="C224" s="227"/>
      <c r="D224" s="227"/>
      <c r="E224" s="227"/>
      <c r="F224" s="227"/>
      <c r="G224" s="227"/>
      <c r="H224" s="227"/>
      <c r="I224" s="227"/>
      <c r="J224" s="227"/>
      <c r="K224" s="227"/>
      <c r="L224" s="227"/>
      <c r="M224" s="227"/>
      <c r="N224" s="227"/>
      <c r="O224" s="227"/>
      <c r="P224" s="227"/>
      <c r="Q224" s="227"/>
      <c r="R224" s="227"/>
      <c r="S224" s="227"/>
      <c r="T224" s="227"/>
      <c r="U224" s="227"/>
      <c r="V224" s="227"/>
      <c r="W224" s="227"/>
      <c r="X224" s="227"/>
      <c r="Y224" s="227"/>
      <c r="Z224" s="227"/>
    </row>
    <row r="225" spans="1:26">
      <c r="A225" s="227"/>
      <c r="B225" s="227"/>
      <c r="C225" s="227"/>
      <c r="D225" s="227"/>
      <c r="E225" s="227"/>
      <c r="F225" s="227"/>
      <c r="G225" s="227"/>
      <c r="H225" s="227"/>
      <c r="I225" s="227"/>
      <c r="J225" s="227"/>
      <c r="K225" s="227"/>
      <c r="L225" s="227"/>
      <c r="M225" s="227"/>
      <c r="N225" s="227"/>
      <c r="O225" s="227"/>
      <c r="P225" s="227"/>
      <c r="Q225" s="227"/>
      <c r="R225" s="227"/>
      <c r="S225" s="227"/>
      <c r="T225" s="227"/>
      <c r="U225" s="227"/>
      <c r="V225" s="227"/>
      <c r="W225" s="227"/>
      <c r="X225" s="227"/>
      <c r="Y225" s="227"/>
      <c r="Z225" s="227"/>
    </row>
    <row r="226" spans="1:26">
      <c r="A226" s="227"/>
      <c r="B226" s="227"/>
      <c r="C226" s="227"/>
      <c r="D226" s="227"/>
      <c r="E226" s="227"/>
      <c r="F226" s="227"/>
      <c r="G226" s="227"/>
      <c r="H226" s="227"/>
      <c r="I226" s="227"/>
      <c r="J226" s="227"/>
      <c r="K226" s="227"/>
      <c r="L226" s="227"/>
      <c r="M226" s="227"/>
      <c r="N226" s="227"/>
      <c r="O226" s="227"/>
      <c r="P226" s="227"/>
      <c r="Q226" s="227"/>
      <c r="R226" s="227"/>
      <c r="S226" s="227"/>
      <c r="T226" s="227"/>
      <c r="U226" s="227"/>
      <c r="V226" s="227"/>
      <c r="W226" s="227"/>
      <c r="X226" s="227"/>
      <c r="Y226" s="227"/>
      <c r="Z226" s="227"/>
    </row>
    <row r="227" spans="1:26">
      <c r="A227" s="227"/>
      <c r="B227" s="227"/>
      <c r="C227" s="227"/>
      <c r="D227" s="227"/>
      <c r="E227" s="227"/>
      <c r="F227" s="227"/>
      <c r="G227" s="227"/>
      <c r="H227" s="227"/>
      <c r="I227" s="227"/>
      <c r="J227" s="227"/>
      <c r="K227" s="227"/>
      <c r="L227" s="227"/>
      <c r="M227" s="227"/>
      <c r="N227" s="227"/>
      <c r="O227" s="227"/>
      <c r="P227" s="227"/>
      <c r="Q227" s="227"/>
      <c r="R227" s="227"/>
      <c r="S227" s="227"/>
      <c r="T227" s="227"/>
      <c r="U227" s="227"/>
      <c r="V227" s="227"/>
      <c r="W227" s="227"/>
      <c r="X227" s="227"/>
      <c r="Y227" s="227"/>
      <c r="Z227" s="227"/>
    </row>
    <row r="228" spans="1:26">
      <c r="A228" s="227"/>
      <c r="B228" s="227"/>
      <c r="C228" s="227"/>
      <c r="D228" s="227"/>
      <c r="E228" s="227"/>
      <c r="F228" s="227"/>
      <c r="G228" s="227"/>
      <c r="H228" s="227"/>
      <c r="I228" s="227"/>
      <c r="J228" s="227"/>
      <c r="K228" s="227"/>
      <c r="L228" s="227"/>
      <c r="M228" s="227"/>
      <c r="N228" s="227"/>
      <c r="O228" s="227"/>
      <c r="P228" s="227"/>
      <c r="Q228" s="227"/>
      <c r="R228" s="227"/>
      <c r="S228" s="227"/>
      <c r="T228" s="227"/>
      <c r="U228" s="227"/>
      <c r="V228" s="227"/>
      <c r="W228" s="227"/>
      <c r="X228" s="227"/>
      <c r="Y228" s="227"/>
      <c r="Z228" s="227"/>
    </row>
    <row r="229" spans="1:26">
      <c r="A229" s="227"/>
      <c r="B229" s="227"/>
      <c r="C229" s="227"/>
      <c r="D229" s="227"/>
      <c r="E229" s="227"/>
      <c r="F229" s="227"/>
      <c r="G229" s="227"/>
      <c r="H229" s="227"/>
      <c r="I229" s="227"/>
      <c r="J229" s="227"/>
      <c r="K229" s="227"/>
      <c r="L229" s="227"/>
      <c r="M229" s="227"/>
      <c r="N229" s="227"/>
      <c r="O229" s="227"/>
      <c r="P229" s="227"/>
      <c r="Q229" s="227"/>
      <c r="R229" s="227"/>
      <c r="S229" s="227"/>
      <c r="T229" s="227"/>
      <c r="U229" s="227"/>
      <c r="V229" s="227"/>
      <c r="W229" s="227"/>
      <c r="X229" s="227"/>
      <c r="Y229" s="227"/>
      <c r="Z229" s="227"/>
    </row>
    <row r="230" spans="1:26">
      <c r="A230" s="227"/>
      <c r="B230" s="227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7"/>
      <c r="N230" s="227"/>
      <c r="O230" s="227"/>
      <c r="P230" s="227"/>
      <c r="Q230" s="227"/>
      <c r="R230" s="227"/>
      <c r="S230" s="227"/>
      <c r="T230" s="227"/>
      <c r="U230" s="227"/>
      <c r="V230" s="227"/>
      <c r="W230" s="227"/>
      <c r="X230" s="227"/>
      <c r="Y230" s="227"/>
      <c r="Z230" s="227"/>
    </row>
    <row r="231" spans="1:26">
      <c r="A231" s="227"/>
      <c r="B231" s="227"/>
      <c r="C231" s="227"/>
      <c r="D231" s="227"/>
      <c r="E231" s="227"/>
      <c r="F231" s="227"/>
      <c r="G231" s="227"/>
      <c r="H231" s="227"/>
      <c r="I231" s="227"/>
      <c r="J231" s="227"/>
      <c r="K231" s="227"/>
      <c r="L231" s="227"/>
      <c r="M231" s="227"/>
      <c r="N231" s="227"/>
      <c r="O231" s="227"/>
      <c r="P231" s="227"/>
      <c r="Q231" s="227"/>
      <c r="R231" s="227"/>
      <c r="S231" s="227"/>
      <c r="T231" s="227"/>
      <c r="U231" s="227"/>
      <c r="V231" s="227"/>
      <c r="W231" s="227"/>
      <c r="X231" s="227"/>
      <c r="Y231" s="227"/>
      <c r="Z231" s="227"/>
    </row>
    <row r="232" spans="1:26">
      <c r="A232" s="227"/>
      <c r="B232" s="227"/>
      <c r="C232" s="227"/>
      <c r="D232" s="227"/>
      <c r="E232" s="227"/>
      <c r="F232" s="227"/>
      <c r="G232" s="227"/>
      <c r="H232" s="227"/>
      <c r="I232" s="227"/>
      <c r="J232" s="227"/>
      <c r="K232" s="227"/>
      <c r="L232" s="227"/>
      <c r="M232" s="227"/>
      <c r="N232" s="227"/>
      <c r="O232" s="227"/>
      <c r="P232" s="227"/>
      <c r="Q232" s="227"/>
      <c r="R232" s="227"/>
      <c r="S232" s="227"/>
      <c r="T232" s="227"/>
      <c r="U232" s="227"/>
      <c r="V232" s="227"/>
      <c r="W232" s="227"/>
      <c r="X232" s="227"/>
      <c r="Y232" s="227"/>
      <c r="Z232" s="227"/>
    </row>
    <row r="233" spans="1:26">
      <c r="A233" s="227"/>
      <c r="B233" s="227"/>
      <c r="C233" s="227"/>
      <c r="D233" s="227"/>
      <c r="E233" s="227"/>
      <c r="F233" s="227"/>
      <c r="G233" s="227"/>
      <c r="H233" s="227"/>
      <c r="I233" s="227"/>
      <c r="J233" s="227"/>
      <c r="K233" s="227"/>
      <c r="L233" s="227"/>
      <c r="M233" s="227"/>
      <c r="N233" s="227"/>
      <c r="O233" s="227"/>
      <c r="P233" s="227"/>
      <c r="Q233" s="227"/>
      <c r="R233" s="227"/>
      <c r="S233" s="227"/>
      <c r="T233" s="227"/>
      <c r="U233" s="227"/>
      <c r="V233" s="227"/>
      <c r="W233" s="227"/>
      <c r="X233" s="227"/>
      <c r="Y233" s="227"/>
      <c r="Z233" s="227"/>
    </row>
    <row r="234" spans="1:26">
      <c r="A234" s="227"/>
      <c r="B234" s="227"/>
      <c r="C234" s="227"/>
      <c r="D234" s="227"/>
      <c r="E234" s="227"/>
      <c r="F234" s="227"/>
      <c r="G234" s="227"/>
      <c r="H234" s="227"/>
      <c r="I234" s="227"/>
      <c r="J234" s="227"/>
      <c r="K234" s="227"/>
      <c r="L234" s="227"/>
      <c r="M234" s="227"/>
      <c r="N234" s="227"/>
      <c r="O234" s="227"/>
      <c r="P234" s="227"/>
      <c r="Q234" s="227"/>
      <c r="R234" s="227"/>
      <c r="S234" s="227"/>
      <c r="T234" s="227"/>
      <c r="U234" s="227"/>
      <c r="V234" s="227"/>
      <c r="W234" s="227"/>
      <c r="X234" s="227"/>
      <c r="Y234" s="227"/>
      <c r="Z234" s="227"/>
    </row>
    <row r="235" spans="1:26">
      <c r="A235" s="227"/>
      <c r="B235" s="227"/>
      <c r="C235" s="227"/>
      <c r="D235" s="227"/>
      <c r="E235" s="227"/>
      <c r="F235" s="227"/>
      <c r="G235" s="227"/>
      <c r="H235" s="227"/>
      <c r="I235" s="227"/>
      <c r="J235" s="227"/>
      <c r="K235" s="227"/>
      <c r="L235" s="227"/>
      <c r="M235" s="227"/>
      <c r="N235" s="227"/>
      <c r="O235" s="227"/>
      <c r="P235" s="227"/>
      <c r="Q235" s="227"/>
      <c r="R235" s="227"/>
      <c r="S235" s="227"/>
      <c r="T235" s="227"/>
      <c r="U235" s="227"/>
      <c r="V235" s="227"/>
      <c r="W235" s="227"/>
      <c r="X235" s="227"/>
      <c r="Y235" s="227"/>
      <c r="Z235" s="227"/>
    </row>
    <row r="236" spans="1:26">
      <c r="A236" s="227"/>
      <c r="B236" s="227"/>
      <c r="C236" s="227"/>
      <c r="D236" s="227"/>
      <c r="E236" s="227"/>
      <c r="F236" s="227"/>
      <c r="G236" s="227"/>
      <c r="H236" s="227"/>
      <c r="I236" s="227"/>
      <c r="J236" s="227"/>
      <c r="K236" s="227"/>
      <c r="L236" s="227"/>
      <c r="M236" s="227"/>
      <c r="N236" s="227"/>
      <c r="O236" s="227"/>
      <c r="P236" s="227"/>
      <c r="Q236" s="227"/>
      <c r="R236" s="227"/>
      <c r="S236" s="227"/>
      <c r="T236" s="227"/>
      <c r="U236" s="227"/>
      <c r="V236" s="227"/>
      <c r="W236" s="227"/>
      <c r="X236" s="227"/>
      <c r="Y236" s="227"/>
      <c r="Z236" s="227"/>
    </row>
    <row r="237" spans="1:26">
      <c r="A237" s="227"/>
      <c r="B237" s="227"/>
      <c r="C237" s="227"/>
      <c r="D237" s="227"/>
      <c r="E237" s="227"/>
      <c r="F237" s="227"/>
      <c r="G237" s="227"/>
      <c r="H237" s="227"/>
      <c r="I237" s="227"/>
      <c r="J237" s="227"/>
      <c r="K237" s="227"/>
      <c r="L237" s="227"/>
      <c r="M237" s="227"/>
      <c r="N237" s="227"/>
      <c r="O237" s="227"/>
      <c r="P237" s="227"/>
      <c r="Q237" s="227"/>
      <c r="R237" s="227"/>
      <c r="S237" s="227"/>
      <c r="T237" s="227"/>
      <c r="U237" s="227"/>
      <c r="V237" s="227"/>
      <c r="W237" s="227"/>
      <c r="X237" s="227"/>
      <c r="Y237" s="227"/>
      <c r="Z237" s="227"/>
    </row>
    <row r="238" spans="1:26">
      <c r="A238" s="227"/>
      <c r="B238" s="227"/>
      <c r="C238" s="227"/>
      <c r="D238" s="227"/>
      <c r="E238" s="227"/>
      <c r="F238" s="227"/>
      <c r="G238" s="227"/>
      <c r="H238" s="227"/>
      <c r="I238" s="227"/>
      <c r="J238" s="227"/>
      <c r="K238" s="227"/>
      <c r="L238" s="227"/>
      <c r="M238" s="227"/>
      <c r="N238" s="227"/>
      <c r="O238" s="227"/>
      <c r="P238" s="227"/>
      <c r="Q238" s="227"/>
      <c r="R238" s="227"/>
      <c r="S238" s="227"/>
      <c r="T238" s="227"/>
      <c r="U238" s="227"/>
      <c r="V238" s="227"/>
      <c r="W238" s="227"/>
      <c r="X238" s="227"/>
      <c r="Y238" s="227"/>
      <c r="Z238" s="227"/>
    </row>
    <row r="239" spans="1:26">
      <c r="A239" s="227"/>
      <c r="B239" s="227"/>
      <c r="C239" s="227"/>
      <c r="D239" s="227"/>
      <c r="E239" s="227"/>
      <c r="F239" s="227"/>
      <c r="G239" s="227"/>
      <c r="H239" s="227"/>
      <c r="I239" s="227"/>
      <c r="J239" s="227"/>
      <c r="K239" s="227"/>
      <c r="L239" s="227"/>
      <c r="M239" s="227"/>
      <c r="N239" s="227"/>
      <c r="O239" s="227"/>
      <c r="P239" s="227"/>
      <c r="Q239" s="227"/>
      <c r="R239" s="227"/>
      <c r="S239" s="227"/>
      <c r="T239" s="227"/>
      <c r="U239" s="227"/>
      <c r="V239" s="227"/>
      <c r="W239" s="227"/>
      <c r="X239" s="227"/>
      <c r="Y239" s="227"/>
      <c r="Z239" s="227"/>
    </row>
    <row r="240" spans="1:26">
      <c r="A240" s="227"/>
      <c r="B240" s="227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7"/>
      <c r="N240" s="227"/>
      <c r="O240" s="227"/>
      <c r="P240" s="227"/>
      <c r="Q240" s="227"/>
      <c r="R240" s="227"/>
      <c r="S240" s="227"/>
      <c r="T240" s="227"/>
      <c r="U240" s="227"/>
      <c r="V240" s="227"/>
      <c r="W240" s="227"/>
      <c r="X240" s="227"/>
      <c r="Y240" s="227"/>
      <c r="Z240" s="227"/>
    </row>
    <row r="241" spans="1:26">
      <c r="A241" s="227"/>
      <c r="B241" s="227"/>
      <c r="C241" s="227"/>
      <c r="D241" s="227"/>
      <c r="E241" s="227"/>
      <c r="F241" s="227"/>
      <c r="G241" s="227"/>
      <c r="H241" s="227"/>
      <c r="I241" s="227"/>
      <c r="J241" s="227"/>
      <c r="K241" s="227"/>
      <c r="L241" s="227"/>
      <c r="M241" s="227"/>
      <c r="N241" s="227"/>
      <c r="O241" s="227"/>
      <c r="P241" s="227"/>
      <c r="Q241" s="227"/>
      <c r="R241" s="227"/>
      <c r="S241" s="227"/>
      <c r="T241" s="227"/>
      <c r="U241" s="227"/>
      <c r="V241" s="227"/>
      <c r="W241" s="227"/>
      <c r="X241" s="227"/>
      <c r="Y241" s="227"/>
      <c r="Z241" s="227"/>
    </row>
    <row r="242" spans="1:26">
      <c r="A242" s="227"/>
      <c r="B242" s="227"/>
      <c r="C242" s="227"/>
      <c r="D242" s="227"/>
      <c r="E242" s="227"/>
      <c r="F242" s="227"/>
      <c r="G242" s="227"/>
      <c r="H242" s="227"/>
      <c r="I242" s="227"/>
      <c r="J242" s="227"/>
      <c r="K242" s="227"/>
      <c r="L242" s="227"/>
      <c r="M242" s="227"/>
      <c r="N242" s="227"/>
      <c r="O242" s="227"/>
      <c r="P242" s="227"/>
      <c r="Q242" s="227"/>
      <c r="R242" s="227"/>
      <c r="S242" s="227"/>
      <c r="T242" s="227"/>
      <c r="U242" s="227"/>
      <c r="V242" s="227"/>
      <c r="W242" s="227"/>
      <c r="X242" s="227"/>
      <c r="Y242" s="227"/>
      <c r="Z242" s="227"/>
    </row>
    <row r="243" spans="1:26">
      <c r="A243" s="227"/>
      <c r="B243" s="227"/>
      <c r="C243" s="227"/>
      <c r="D243" s="227"/>
      <c r="E243" s="227"/>
      <c r="F243" s="227"/>
      <c r="G243" s="227"/>
      <c r="H243" s="227"/>
      <c r="I243" s="227"/>
      <c r="J243" s="227"/>
      <c r="K243" s="227"/>
      <c r="L243" s="227"/>
      <c r="M243" s="227"/>
      <c r="N243" s="227"/>
      <c r="O243" s="227"/>
      <c r="P243" s="227"/>
      <c r="Q243" s="227"/>
      <c r="R243" s="227"/>
      <c r="S243" s="227"/>
      <c r="T243" s="227"/>
      <c r="U243" s="227"/>
      <c r="V243" s="227"/>
      <c r="W243" s="227"/>
      <c r="X243" s="227"/>
      <c r="Y243" s="227"/>
      <c r="Z243" s="227"/>
    </row>
    <row r="244" spans="1:26">
      <c r="A244" s="227"/>
      <c r="B244" s="227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7"/>
      <c r="N244" s="227"/>
      <c r="O244" s="227"/>
      <c r="P244" s="227"/>
      <c r="Q244" s="227"/>
      <c r="R244" s="227"/>
      <c r="S244" s="227"/>
      <c r="T244" s="227"/>
      <c r="U244" s="227"/>
      <c r="V244" s="227"/>
      <c r="W244" s="227"/>
      <c r="X244" s="227"/>
      <c r="Y244" s="227"/>
      <c r="Z244" s="227"/>
    </row>
    <row r="245" spans="1:26">
      <c r="A245" s="227"/>
      <c r="B245" s="227"/>
      <c r="C245" s="227"/>
      <c r="D245" s="227"/>
      <c r="E245" s="227"/>
      <c r="F245" s="227"/>
      <c r="G245" s="227"/>
      <c r="H245" s="227"/>
      <c r="I245" s="227"/>
      <c r="J245" s="227"/>
      <c r="K245" s="227"/>
      <c r="L245" s="227"/>
      <c r="M245" s="227"/>
      <c r="N245" s="227"/>
      <c r="O245" s="227"/>
      <c r="P245" s="227"/>
      <c r="Q245" s="227"/>
      <c r="R245" s="227"/>
      <c r="S245" s="227"/>
      <c r="T245" s="227"/>
      <c r="U245" s="227"/>
      <c r="V245" s="227"/>
      <c r="W245" s="227"/>
      <c r="X245" s="227"/>
      <c r="Y245" s="227"/>
      <c r="Z245" s="227"/>
    </row>
    <row r="246" spans="1:26">
      <c r="A246" s="227"/>
      <c r="B246" s="227"/>
      <c r="C246" s="227"/>
      <c r="D246" s="227"/>
      <c r="E246" s="227"/>
      <c r="F246" s="227"/>
      <c r="G246" s="227"/>
      <c r="H246" s="227"/>
      <c r="I246" s="227"/>
      <c r="J246" s="227"/>
      <c r="K246" s="227"/>
      <c r="L246" s="227"/>
      <c r="M246" s="227"/>
      <c r="N246" s="227"/>
      <c r="O246" s="227"/>
      <c r="P246" s="227"/>
      <c r="Q246" s="227"/>
      <c r="R246" s="227"/>
      <c r="S246" s="227"/>
      <c r="T246" s="227"/>
      <c r="U246" s="227"/>
      <c r="V246" s="227"/>
      <c r="W246" s="227"/>
      <c r="X246" s="227"/>
      <c r="Y246" s="227"/>
      <c r="Z246" s="227"/>
    </row>
    <row r="247" spans="1:26">
      <c r="A247" s="227"/>
      <c r="B247" s="227"/>
      <c r="C247" s="227"/>
      <c r="D247" s="227"/>
      <c r="E247" s="227"/>
      <c r="F247" s="227"/>
      <c r="G247" s="227"/>
      <c r="H247" s="227"/>
      <c r="I247" s="227"/>
      <c r="J247" s="227"/>
      <c r="K247" s="227"/>
      <c r="L247" s="227"/>
      <c r="M247" s="227"/>
      <c r="N247" s="227"/>
      <c r="O247" s="227"/>
      <c r="P247" s="227"/>
      <c r="Q247" s="227"/>
      <c r="R247" s="227"/>
      <c r="S247" s="227"/>
      <c r="T247" s="227"/>
      <c r="U247" s="227"/>
      <c r="V247" s="227"/>
      <c r="W247" s="227"/>
      <c r="X247" s="227"/>
      <c r="Y247" s="227"/>
      <c r="Z247" s="227"/>
    </row>
    <row r="248" spans="1:26">
      <c r="A248" s="227"/>
      <c r="B248" s="227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7"/>
      <c r="N248" s="227"/>
      <c r="O248" s="227"/>
      <c r="P248" s="227"/>
      <c r="Q248" s="227"/>
      <c r="R248" s="227"/>
      <c r="S248" s="227"/>
      <c r="T248" s="227"/>
      <c r="U248" s="227"/>
      <c r="V248" s="227"/>
      <c r="W248" s="227"/>
      <c r="X248" s="227"/>
      <c r="Y248" s="227"/>
      <c r="Z248" s="227"/>
    </row>
    <row r="249" spans="1:26">
      <c r="A249" s="227"/>
      <c r="B249" s="227"/>
      <c r="C249" s="227"/>
      <c r="D249" s="227"/>
      <c r="E249" s="227"/>
      <c r="F249" s="227"/>
      <c r="G249" s="227"/>
      <c r="H249" s="227"/>
      <c r="I249" s="227"/>
      <c r="J249" s="227"/>
      <c r="K249" s="227"/>
      <c r="L249" s="227"/>
      <c r="M249" s="227"/>
      <c r="N249" s="227"/>
      <c r="O249" s="227"/>
      <c r="P249" s="227"/>
      <c r="Q249" s="227"/>
      <c r="R249" s="227"/>
      <c r="S249" s="227"/>
      <c r="T249" s="227"/>
      <c r="U249" s="227"/>
      <c r="V249" s="227"/>
      <c r="W249" s="227"/>
      <c r="X249" s="227"/>
      <c r="Y249" s="227"/>
      <c r="Z249" s="227"/>
    </row>
    <row r="250" spans="1:26">
      <c r="A250" s="227"/>
      <c r="B250" s="227"/>
      <c r="C250" s="227"/>
      <c r="D250" s="227"/>
      <c r="E250" s="227"/>
      <c r="F250" s="227"/>
      <c r="G250" s="227"/>
      <c r="H250" s="227"/>
      <c r="I250" s="227"/>
      <c r="J250" s="227"/>
      <c r="K250" s="227"/>
      <c r="L250" s="227"/>
      <c r="M250" s="227"/>
      <c r="N250" s="227"/>
      <c r="O250" s="227"/>
      <c r="P250" s="227"/>
      <c r="Q250" s="227"/>
      <c r="R250" s="227"/>
      <c r="S250" s="227"/>
      <c r="T250" s="227"/>
      <c r="U250" s="227"/>
      <c r="V250" s="227"/>
      <c r="W250" s="227"/>
      <c r="X250" s="227"/>
      <c r="Y250" s="227"/>
      <c r="Z250" s="227"/>
    </row>
    <row r="251" spans="1:26">
      <c r="A251" s="227"/>
      <c r="B251" s="227"/>
      <c r="C251" s="227"/>
      <c r="D251" s="227"/>
      <c r="E251" s="227"/>
      <c r="F251" s="227"/>
      <c r="G251" s="227"/>
      <c r="H251" s="227"/>
      <c r="I251" s="227"/>
      <c r="J251" s="227"/>
      <c r="K251" s="227"/>
      <c r="L251" s="227"/>
      <c r="M251" s="227"/>
      <c r="N251" s="227"/>
      <c r="O251" s="227"/>
      <c r="P251" s="227"/>
      <c r="Q251" s="227"/>
      <c r="R251" s="227"/>
      <c r="S251" s="227"/>
      <c r="T251" s="227"/>
      <c r="U251" s="227"/>
      <c r="V251" s="227"/>
      <c r="W251" s="227"/>
      <c r="X251" s="227"/>
      <c r="Y251" s="227"/>
      <c r="Z251" s="227"/>
    </row>
    <row r="252" spans="1:26">
      <c r="A252" s="227"/>
      <c r="B252" s="227"/>
      <c r="C252" s="227"/>
      <c r="D252" s="227"/>
      <c r="E252" s="227"/>
      <c r="F252" s="227"/>
      <c r="G252" s="227"/>
      <c r="H252" s="227"/>
      <c r="I252" s="227"/>
      <c r="J252" s="227"/>
      <c r="K252" s="227"/>
      <c r="L252" s="227"/>
      <c r="M252" s="227"/>
      <c r="N252" s="227"/>
      <c r="O252" s="227"/>
      <c r="P252" s="227"/>
      <c r="Q252" s="227"/>
      <c r="R252" s="227"/>
      <c r="S252" s="227"/>
      <c r="T252" s="227"/>
      <c r="U252" s="227"/>
      <c r="V252" s="227"/>
      <c r="W252" s="227"/>
      <c r="X252" s="227"/>
      <c r="Y252" s="227"/>
      <c r="Z252" s="227"/>
    </row>
    <row r="253" spans="1:26">
      <c r="A253" s="227"/>
      <c r="B253" s="227"/>
      <c r="C253" s="227"/>
      <c r="D253" s="227"/>
      <c r="E253" s="227"/>
      <c r="F253" s="227"/>
      <c r="G253" s="227"/>
      <c r="H253" s="227"/>
      <c r="I253" s="227"/>
      <c r="J253" s="227"/>
      <c r="K253" s="227"/>
      <c r="L253" s="227"/>
      <c r="M253" s="227"/>
      <c r="N253" s="227"/>
      <c r="O253" s="227"/>
      <c r="P253" s="227"/>
      <c r="Q253" s="227"/>
      <c r="R253" s="227"/>
      <c r="S253" s="227"/>
      <c r="T253" s="227"/>
      <c r="U253" s="227"/>
      <c r="V253" s="227"/>
      <c r="W253" s="227"/>
      <c r="X253" s="227"/>
      <c r="Y253" s="227"/>
      <c r="Z253" s="227"/>
    </row>
    <row r="254" spans="1:26">
      <c r="A254" s="227"/>
      <c r="B254" s="227"/>
      <c r="C254" s="227"/>
      <c r="D254" s="227"/>
      <c r="E254" s="227"/>
      <c r="F254" s="227"/>
      <c r="G254" s="227"/>
      <c r="H254" s="227"/>
      <c r="I254" s="227"/>
      <c r="J254" s="227"/>
      <c r="K254" s="227"/>
      <c r="L254" s="227"/>
      <c r="M254" s="227"/>
      <c r="N254" s="227"/>
      <c r="O254" s="227"/>
      <c r="P254" s="227"/>
      <c r="Q254" s="227"/>
      <c r="R254" s="227"/>
      <c r="S254" s="227"/>
      <c r="T254" s="227"/>
      <c r="U254" s="227"/>
      <c r="V254" s="227"/>
      <c r="W254" s="227"/>
      <c r="X254" s="227"/>
      <c r="Y254" s="227"/>
      <c r="Z254" s="227"/>
    </row>
    <row r="255" spans="1:26">
      <c r="A255" s="227"/>
      <c r="B255" s="227"/>
      <c r="C255" s="227"/>
      <c r="D255" s="227"/>
      <c r="E255" s="227"/>
      <c r="F255" s="227"/>
      <c r="G255" s="227"/>
      <c r="H255" s="227"/>
      <c r="I255" s="227"/>
      <c r="J255" s="227"/>
      <c r="K255" s="227"/>
      <c r="L255" s="227"/>
      <c r="M255" s="227"/>
      <c r="N255" s="227"/>
      <c r="O255" s="227"/>
      <c r="P255" s="227"/>
      <c r="Q255" s="227"/>
      <c r="R255" s="227"/>
      <c r="S255" s="227"/>
      <c r="T255" s="227"/>
      <c r="U255" s="227"/>
      <c r="V255" s="227"/>
      <c r="W255" s="227"/>
      <c r="X255" s="227"/>
      <c r="Y255" s="227"/>
      <c r="Z255" s="227"/>
    </row>
    <row r="256" spans="1:26">
      <c r="A256" s="227"/>
      <c r="B256" s="227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7"/>
      <c r="N256" s="227"/>
      <c r="O256" s="227"/>
      <c r="P256" s="227"/>
      <c r="Q256" s="227"/>
      <c r="R256" s="227"/>
      <c r="S256" s="227"/>
      <c r="T256" s="227"/>
      <c r="U256" s="227"/>
      <c r="V256" s="227"/>
      <c r="W256" s="227"/>
      <c r="X256" s="227"/>
      <c r="Y256" s="227"/>
      <c r="Z256" s="227"/>
    </row>
    <row r="257" spans="1:26">
      <c r="A257" s="227"/>
      <c r="B257" s="227"/>
      <c r="C257" s="227"/>
      <c r="D257" s="227"/>
      <c r="E257" s="227"/>
      <c r="F257" s="227"/>
      <c r="G257" s="227"/>
      <c r="H257" s="227"/>
      <c r="I257" s="227"/>
      <c r="J257" s="227"/>
      <c r="K257" s="227"/>
      <c r="L257" s="227"/>
      <c r="M257" s="227"/>
      <c r="N257" s="227"/>
      <c r="O257" s="227"/>
      <c r="P257" s="227"/>
      <c r="Q257" s="227"/>
      <c r="R257" s="227"/>
      <c r="S257" s="227"/>
      <c r="T257" s="227"/>
      <c r="U257" s="227"/>
      <c r="V257" s="227"/>
      <c r="W257" s="227"/>
      <c r="X257" s="227"/>
      <c r="Y257" s="227"/>
      <c r="Z257" s="227"/>
    </row>
    <row r="258" spans="1:26">
      <c r="A258" s="227"/>
      <c r="B258" s="227"/>
      <c r="C258" s="227"/>
      <c r="D258" s="227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</row>
    <row r="259" spans="1:26">
      <c r="A259" s="227"/>
      <c r="B259" s="227"/>
      <c r="C259" s="227"/>
      <c r="D259" s="227"/>
      <c r="E259" s="227"/>
      <c r="F259" s="227"/>
      <c r="G259" s="227"/>
      <c r="H259" s="227"/>
      <c r="I259" s="227"/>
      <c r="J259" s="227"/>
      <c r="K259" s="227"/>
      <c r="L259" s="227"/>
      <c r="M259" s="227"/>
      <c r="N259" s="227"/>
      <c r="O259" s="227"/>
      <c r="P259" s="227"/>
      <c r="Q259" s="227"/>
      <c r="R259" s="227"/>
      <c r="S259" s="227"/>
      <c r="T259" s="227"/>
      <c r="U259" s="227"/>
      <c r="V259" s="227"/>
      <c r="W259" s="227"/>
      <c r="X259" s="227"/>
      <c r="Y259" s="227"/>
      <c r="Z259" s="227"/>
    </row>
    <row r="260" spans="1:26">
      <c r="A260" s="227"/>
      <c r="B260" s="227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7"/>
      <c r="N260" s="227"/>
      <c r="O260" s="227"/>
      <c r="P260" s="227"/>
      <c r="Q260" s="227"/>
      <c r="R260" s="227"/>
      <c r="S260" s="227"/>
      <c r="T260" s="227"/>
      <c r="U260" s="227"/>
      <c r="V260" s="227"/>
      <c r="W260" s="227"/>
      <c r="X260" s="227"/>
      <c r="Y260" s="227"/>
      <c r="Z260" s="227"/>
    </row>
    <row r="261" spans="1:26">
      <c r="A261" s="227"/>
      <c r="B261" s="227"/>
      <c r="C261" s="227"/>
      <c r="D261" s="227"/>
      <c r="E261" s="227"/>
      <c r="F261" s="227"/>
      <c r="G261" s="227"/>
      <c r="H261" s="227"/>
      <c r="I261" s="227"/>
      <c r="J261" s="227"/>
      <c r="K261" s="227"/>
      <c r="L261" s="227"/>
      <c r="M261" s="227"/>
      <c r="N261" s="227"/>
      <c r="O261" s="227"/>
      <c r="P261" s="227"/>
      <c r="Q261" s="227"/>
      <c r="R261" s="227"/>
      <c r="S261" s="227"/>
      <c r="T261" s="227"/>
      <c r="U261" s="227"/>
      <c r="V261" s="227"/>
      <c r="W261" s="227"/>
      <c r="X261" s="227"/>
      <c r="Y261" s="227"/>
      <c r="Z261" s="227"/>
    </row>
    <row r="262" spans="1:26">
      <c r="A262" s="227"/>
      <c r="B262" s="227"/>
      <c r="C262" s="227"/>
      <c r="D262" s="227"/>
      <c r="E262" s="227"/>
      <c r="F262" s="227"/>
      <c r="G262" s="227"/>
      <c r="H262" s="227"/>
      <c r="I262" s="227"/>
      <c r="J262" s="227"/>
      <c r="K262" s="227"/>
      <c r="L262" s="227"/>
      <c r="M262" s="227"/>
      <c r="N262" s="227"/>
      <c r="O262" s="227"/>
      <c r="P262" s="227"/>
      <c r="Q262" s="227"/>
      <c r="R262" s="227"/>
      <c r="S262" s="227"/>
      <c r="T262" s="227"/>
      <c r="U262" s="227"/>
      <c r="V262" s="227"/>
      <c r="W262" s="227"/>
      <c r="X262" s="227"/>
      <c r="Y262" s="227"/>
      <c r="Z262" s="227"/>
    </row>
    <row r="263" spans="1:26">
      <c r="A263" s="227"/>
      <c r="B263" s="227"/>
      <c r="C263" s="227"/>
      <c r="D263" s="227"/>
      <c r="E263" s="227"/>
      <c r="F263" s="227"/>
      <c r="G263" s="227"/>
      <c r="H263" s="227"/>
      <c r="I263" s="227"/>
      <c r="J263" s="227"/>
      <c r="K263" s="227"/>
      <c r="L263" s="227"/>
      <c r="M263" s="227"/>
      <c r="N263" s="227"/>
      <c r="O263" s="227"/>
      <c r="P263" s="227"/>
      <c r="Q263" s="227"/>
      <c r="R263" s="227"/>
      <c r="S263" s="227"/>
      <c r="T263" s="227"/>
      <c r="U263" s="227"/>
      <c r="V263" s="227"/>
      <c r="W263" s="227"/>
      <c r="X263" s="227"/>
      <c r="Y263" s="227"/>
      <c r="Z263" s="227"/>
    </row>
    <row r="264" spans="1:26">
      <c r="A264" s="227"/>
      <c r="B264" s="227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7"/>
      <c r="N264" s="227"/>
      <c r="O264" s="227"/>
      <c r="P264" s="227"/>
      <c r="Q264" s="227"/>
      <c r="R264" s="227"/>
      <c r="S264" s="227"/>
      <c r="T264" s="227"/>
      <c r="U264" s="227"/>
      <c r="V264" s="227"/>
      <c r="W264" s="227"/>
      <c r="X264" s="227"/>
      <c r="Y264" s="227"/>
      <c r="Z264" s="227"/>
    </row>
    <row r="265" spans="1:26">
      <c r="A265" s="227"/>
      <c r="B265" s="227"/>
      <c r="C265" s="227"/>
      <c r="D265" s="227"/>
      <c r="E265" s="227"/>
      <c r="F265" s="227"/>
      <c r="G265" s="227"/>
      <c r="H265" s="227"/>
      <c r="I265" s="227"/>
      <c r="J265" s="227"/>
      <c r="K265" s="227"/>
      <c r="L265" s="227"/>
      <c r="M265" s="227"/>
      <c r="N265" s="227"/>
      <c r="O265" s="227"/>
      <c r="P265" s="227"/>
      <c r="Q265" s="227"/>
      <c r="R265" s="227"/>
      <c r="S265" s="227"/>
      <c r="T265" s="227"/>
      <c r="U265" s="227"/>
      <c r="V265" s="227"/>
      <c r="W265" s="227"/>
      <c r="X265" s="227"/>
      <c r="Y265" s="227"/>
      <c r="Z265" s="227"/>
    </row>
    <row r="266" spans="1:26">
      <c r="A266" s="227"/>
      <c r="B266" s="227"/>
      <c r="C266" s="227"/>
      <c r="D266" s="227"/>
      <c r="E266" s="227"/>
      <c r="F266" s="227"/>
      <c r="G266" s="227"/>
      <c r="H266" s="227"/>
      <c r="I266" s="227"/>
      <c r="J266" s="227"/>
      <c r="K266" s="227"/>
      <c r="L266" s="227"/>
      <c r="M266" s="227"/>
      <c r="N266" s="227"/>
      <c r="O266" s="227"/>
      <c r="P266" s="227"/>
      <c r="Q266" s="227"/>
      <c r="R266" s="227"/>
      <c r="S266" s="227"/>
      <c r="T266" s="227"/>
      <c r="U266" s="227"/>
      <c r="V266" s="227"/>
      <c r="W266" s="227"/>
      <c r="X266" s="227"/>
      <c r="Y266" s="227"/>
      <c r="Z266" s="227"/>
    </row>
    <row r="267" spans="1:26">
      <c r="A267" s="227"/>
      <c r="B267" s="227"/>
      <c r="C267" s="227"/>
      <c r="D267" s="227"/>
      <c r="E267" s="227"/>
      <c r="F267" s="227"/>
      <c r="G267" s="227"/>
      <c r="H267" s="227"/>
      <c r="I267" s="227"/>
      <c r="J267" s="227"/>
      <c r="K267" s="227"/>
      <c r="L267" s="227"/>
      <c r="M267" s="227"/>
      <c r="N267" s="227"/>
      <c r="O267" s="227"/>
      <c r="P267" s="227"/>
      <c r="Q267" s="227"/>
      <c r="R267" s="227"/>
      <c r="S267" s="227"/>
      <c r="T267" s="227"/>
      <c r="U267" s="227"/>
      <c r="V267" s="227"/>
      <c r="W267" s="227"/>
      <c r="X267" s="227"/>
      <c r="Y267" s="227"/>
      <c r="Z267" s="227"/>
    </row>
    <row r="268" spans="1:26">
      <c r="A268" s="227"/>
      <c r="B268" s="227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</row>
    <row r="269" spans="1:26">
      <c r="A269" s="227"/>
      <c r="B269" s="227"/>
      <c r="C269" s="227"/>
      <c r="D269" s="227"/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</row>
    <row r="270" spans="1:26">
      <c r="A270" s="227"/>
      <c r="B270" s="227"/>
      <c r="C270" s="227"/>
      <c r="D270" s="227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</row>
    <row r="271" spans="1:26">
      <c r="A271" s="227"/>
      <c r="B271" s="227"/>
      <c r="C271" s="227"/>
      <c r="D271" s="227"/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</row>
    <row r="272" spans="1:26">
      <c r="A272" s="227"/>
      <c r="B272" s="227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</row>
    <row r="273" spans="1:26">
      <c r="A273" s="227"/>
      <c r="B273" s="227"/>
      <c r="C273" s="227"/>
      <c r="D273" s="227"/>
      <c r="E273" s="227"/>
      <c r="F273" s="227"/>
      <c r="G273" s="227"/>
      <c r="H273" s="227"/>
      <c r="I273" s="227"/>
      <c r="J273" s="227"/>
      <c r="K273" s="227"/>
      <c r="L273" s="227"/>
      <c r="M273" s="227"/>
      <c r="N273" s="227"/>
      <c r="O273" s="227"/>
      <c r="P273" s="227"/>
      <c r="Q273" s="227"/>
      <c r="R273" s="227"/>
      <c r="S273" s="227"/>
      <c r="T273" s="227"/>
      <c r="U273" s="227"/>
      <c r="V273" s="227"/>
      <c r="W273" s="227"/>
      <c r="X273" s="227"/>
      <c r="Y273" s="227"/>
      <c r="Z273" s="227"/>
    </row>
    <row r="274" spans="1:26">
      <c r="A274" s="227"/>
      <c r="B274" s="227"/>
      <c r="C274" s="227"/>
      <c r="D274" s="227"/>
      <c r="E274" s="227"/>
      <c r="F274" s="227"/>
      <c r="G274" s="227"/>
      <c r="H274" s="227"/>
      <c r="I274" s="227"/>
      <c r="J274" s="227"/>
      <c r="K274" s="227"/>
      <c r="L274" s="227"/>
      <c r="M274" s="227"/>
      <c r="N274" s="227"/>
      <c r="O274" s="227"/>
      <c r="P274" s="227"/>
      <c r="Q274" s="227"/>
      <c r="R274" s="227"/>
      <c r="S274" s="227"/>
      <c r="T274" s="227"/>
      <c r="U274" s="227"/>
      <c r="V274" s="227"/>
      <c r="W274" s="227"/>
      <c r="X274" s="227"/>
      <c r="Y274" s="227"/>
      <c r="Z274" s="227"/>
    </row>
    <row r="275" spans="1:26">
      <c r="A275" s="227"/>
      <c r="B275" s="227"/>
      <c r="C275" s="227"/>
      <c r="D275" s="227"/>
      <c r="E275" s="227"/>
      <c r="F275" s="227"/>
      <c r="G275" s="227"/>
      <c r="H275" s="227"/>
      <c r="I275" s="227"/>
      <c r="J275" s="227"/>
      <c r="K275" s="227"/>
      <c r="L275" s="227"/>
      <c r="M275" s="227"/>
      <c r="N275" s="227"/>
      <c r="O275" s="227"/>
      <c r="P275" s="227"/>
      <c r="Q275" s="227"/>
      <c r="R275" s="227"/>
      <c r="S275" s="227"/>
      <c r="T275" s="227"/>
      <c r="U275" s="227"/>
      <c r="V275" s="227"/>
      <c r="W275" s="227"/>
      <c r="X275" s="227"/>
      <c r="Y275" s="227"/>
      <c r="Z275" s="227"/>
    </row>
    <row r="276" spans="1:26">
      <c r="A276" s="227"/>
      <c r="B276" s="227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7"/>
      <c r="N276" s="227"/>
      <c r="O276" s="227"/>
      <c r="P276" s="227"/>
      <c r="Q276" s="227"/>
      <c r="R276" s="227"/>
      <c r="S276" s="227"/>
      <c r="T276" s="227"/>
      <c r="U276" s="227"/>
      <c r="V276" s="227"/>
      <c r="W276" s="227"/>
      <c r="X276" s="227"/>
      <c r="Y276" s="227"/>
      <c r="Z276" s="227"/>
    </row>
    <row r="277" spans="1:26">
      <c r="A277" s="227"/>
      <c r="B277" s="227"/>
      <c r="C277" s="227"/>
      <c r="D277" s="227"/>
      <c r="E277" s="227"/>
      <c r="F277" s="227"/>
      <c r="G277" s="227"/>
      <c r="H277" s="227"/>
      <c r="I277" s="227"/>
      <c r="J277" s="227"/>
      <c r="K277" s="227"/>
      <c r="L277" s="227"/>
      <c r="M277" s="227"/>
      <c r="N277" s="227"/>
      <c r="O277" s="227"/>
      <c r="P277" s="227"/>
      <c r="Q277" s="227"/>
      <c r="R277" s="227"/>
      <c r="S277" s="227"/>
      <c r="T277" s="227"/>
      <c r="U277" s="227"/>
      <c r="V277" s="227"/>
      <c r="W277" s="227"/>
      <c r="X277" s="227"/>
      <c r="Y277" s="227"/>
      <c r="Z277" s="227"/>
    </row>
    <row r="278" spans="1:26">
      <c r="A278" s="227"/>
      <c r="B278" s="227"/>
      <c r="C278" s="227"/>
      <c r="D278" s="227"/>
      <c r="E278" s="227"/>
      <c r="F278" s="227"/>
      <c r="G278" s="227"/>
      <c r="H278" s="227"/>
      <c r="I278" s="227"/>
      <c r="J278" s="227"/>
      <c r="K278" s="227"/>
      <c r="L278" s="227"/>
      <c r="M278" s="227"/>
      <c r="N278" s="227"/>
      <c r="O278" s="227"/>
      <c r="P278" s="227"/>
      <c r="Q278" s="227"/>
      <c r="R278" s="227"/>
      <c r="S278" s="227"/>
      <c r="T278" s="227"/>
      <c r="U278" s="227"/>
      <c r="V278" s="227"/>
      <c r="W278" s="227"/>
      <c r="X278" s="227"/>
      <c r="Y278" s="227"/>
      <c r="Z278" s="227"/>
    </row>
    <row r="279" spans="1:26">
      <c r="A279" s="227"/>
      <c r="B279" s="227"/>
      <c r="C279" s="227"/>
      <c r="D279" s="227"/>
      <c r="E279" s="227"/>
      <c r="F279" s="227"/>
      <c r="G279" s="227"/>
      <c r="H279" s="227"/>
      <c r="I279" s="227"/>
      <c r="J279" s="227"/>
      <c r="K279" s="227"/>
      <c r="L279" s="227"/>
      <c r="M279" s="227"/>
      <c r="N279" s="227"/>
      <c r="O279" s="227"/>
      <c r="P279" s="227"/>
      <c r="Q279" s="227"/>
      <c r="R279" s="227"/>
      <c r="S279" s="227"/>
      <c r="T279" s="227"/>
      <c r="U279" s="227"/>
      <c r="V279" s="227"/>
      <c r="W279" s="227"/>
      <c r="X279" s="227"/>
      <c r="Y279" s="227"/>
      <c r="Z279" s="227"/>
    </row>
    <row r="280" spans="1:26">
      <c r="A280" s="227"/>
      <c r="B280" s="227"/>
      <c r="C280" s="227"/>
      <c r="D280" s="227"/>
      <c r="E280" s="227"/>
      <c r="F280" s="227"/>
      <c r="G280" s="227"/>
      <c r="H280" s="227"/>
      <c r="I280" s="227"/>
      <c r="J280" s="227"/>
      <c r="K280" s="227"/>
      <c r="L280" s="227"/>
      <c r="M280" s="227"/>
      <c r="N280" s="227"/>
      <c r="O280" s="227"/>
      <c r="P280" s="227"/>
      <c r="Q280" s="227"/>
      <c r="R280" s="227"/>
      <c r="S280" s="227"/>
      <c r="T280" s="227"/>
      <c r="U280" s="227"/>
      <c r="V280" s="227"/>
      <c r="W280" s="227"/>
      <c r="X280" s="227"/>
      <c r="Y280" s="227"/>
      <c r="Z280" s="227"/>
    </row>
    <row r="281" spans="1:26">
      <c r="A281" s="227"/>
      <c r="B281" s="227"/>
      <c r="C281" s="227"/>
      <c r="D281" s="227"/>
      <c r="E281" s="227"/>
      <c r="F281" s="227"/>
      <c r="G281" s="227"/>
      <c r="H281" s="227"/>
      <c r="I281" s="227"/>
      <c r="J281" s="227"/>
      <c r="K281" s="227"/>
      <c r="L281" s="227"/>
      <c r="M281" s="227"/>
      <c r="N281" s="227"/>
      <c r="O281" s="227"/>
      <c r="P281" s="227"/>
      <c r="Q281" s="227"/>
      <c r="R281" s="227"/>
      <c r="S281" s="227"/>
      <c r="T281" s="227"/>
      <c r="U281" s="227"/>
      <c r="V281" s="227"/>
      <c r="W281" s="227"/>
      <c r="X281" s="227"/>
      <c r="Y281" s="227"/>
      <c r="Z281" s="227"/>
    </row>
    <row r="282" spans="1:26">
      <c r="A282" s="227"/>
      <c r="B282" s="227"/>
      <c r="C282" s="227"/>
      <c r="D282" s="227"/>
      <c r="E282" s="227"/>
      <c r="F282" s="227"/>
      <c r="G282" s="227"/>
      <c r="H282" s="227"/>
      <c r="I282" s="227"/>
      <c r="J282" s="227"/>
      <c r="K282" s="227"/>
      <c r="L282" s="227"/>
      <c r="M282" s="227"/>
      <c r="N282" s="227"/>
      <c r="O282" s="227"/>
      <c r="P282" s="227"/>
      <c r="Q282" s="227"/>
      <c r="R282" s="227"/>
      <c r="S282" s="227"/>
      <c r="T282" s="227"/>
      <c r="U282" s="227"/>
      <c r="V282" s="227"/>
      <c r="W282" s="227"/>
      <c r="X282" s="227"/>
      <c r="Y282" s="227"/>
      <c r="Z282" s="227"/>
    </row>
    <row r="283" spans="1:26">
      <c r="A283" s="227"/>
      <c r="B283" s="227"/>
      <c r="C283" s="227"/>
      <c r="D283" s="227"/>
      <c r="E283" s="227"/>
      <c r="F283" s="227"/>
      <c r="G283" s="227"/>
      <c r="H283" s="227"/>
      <c r="I283" s="227"/>
      <c r="J283" s="227"/>
      <c r="K283" s="227"/>
      <c r="L283" s="227"/>
      <c r="M283" s="227"/>
      <c r="N283" s="227"/>
      <c r="O283" s="227"/>
      <c r="P283" s="227"/>
      <c r="Q283" s="227"/>
      <c r="R283" s="227"/>
      <c r="S283" s="227"/>
      <c r="T283" s="227"/>
      <c r="U283" s="227"/>
      <c r="V283" s="227"/>
      <c r="W283" s="227"/>
      <c r="X283" s="227"/>
      <c r="Y283" s="227"/>
      <c r="Z283" s="227"/>
    </row>
    <row r="284" spans="1:26">
      <c r="A284" s="227"/>
      <c r="B284" s="227"/>
      <c r="C284" s="227"/>
      <c r="D284" s="227"/>
      <c r="E284" s="227"/>
      <c r="F284" s="227"/>
      <c r="G284" s="227"/>
      <c r="H284" s="227"/>
      <c r="I284" s="227"/>
      <c r="J284" s="227"/>
      <c r="K284" s="227"/>
      <c r="L284" s="227"/>
      <c r="M284" s="227"/>
      <c r="N284" s="227"/>
      <c r="O284" s="227"/>
      <c r="P284" s="227"/>
      <c r="Q284" s="227"/>
      <c r="R284" s="227"/>
      <c r="S284" s="227"/>
      <c r="T284" s="227"/>
      <c r="U284" s="227"/>
      <c r="V284" s="227"/>
      <c r="W284" s="227"/>
      <c r="X284" s="227"/>
      <c r="Y284" s="227"/>
      <c r="Z284" s="227"/>
    </row>
    <row r="285" spans="1:26">
      <c r="A285" s="227"/>
      <c r="B285" s="227"/>
      <c r="C285" s="227"/>
      <c r="D285" s="227"/>
      <c r="E285" s="227"/>
      <c r="F285" s="227"/>
      <c r="G285" s="227"/>
      <c r="H285" s="227"/>
      <c r="I285" s="227"/>
      <c r="J285" s="227"/>
      <c r="K285" s="227"/>
      <c r="L285" s="227"/>
      <c r="M285" s="227"/>
      <c r="N285" s="227"/>
      <c r="O285" s="227"/>
      <c r="P285" s="227"/>
      <c r="Q285" s="227"/>
      <c r="R285" s="227"/>
      <c r="S285" s="227"/>
      <c r="T285" s="227"/>
      <c r="U285" s="227"/>
      <c r="V285" s="227"/>
      <c r="W285" s="227"/>
      <c r="X285" s="227"/>
      <c r="Y285" s="227"/>
      <c r="Z285" s="227"/>
    </row>
    <row r="286" spans="1:26">
      <c r="A286" s="227"/>
      <c r="B286" s="227"/>
      <c r="C286" s="227"/>
      <c r="D286" s="227"/>
      <c r="E286" s="227"/>
      <c r="F286" s="227"/>
      <c r="G286" s="227"/>
      <c r="H286" s="227"/>
      <c r="I286" s="227"/>
      <c r="J286" s="227"/>
      <c r="K286" s="227"/>
      <c r="L286" s="227"/>
      <c r="M286" s="227"/>
      <c r="N286" s="227"/>
      <c r="O286" s="227"/>
      <c r="P286" s="227"/>
      <c r="Q286" s="227"/>
      <c r="R286" s="227"/>
      <c r="S286" s="227"/>
      <c r="T286" s="227"/>
      <c r="U286" s="227"/>
      <c r="V286" s="227"/>
      <c r="W286" s="227"/>
      <c r="X286" s="227"/>
      <c r="Y286" s="227"/>
      <c r="Z286" s="227"/>
    </row>
    <row r="287" spans="1:26">
      <c r="A287" s="227"/>
      <c r="B287" s="227"/>
      <c r="C287" s="227"/>
      <c r="D287" s="227"/>
      <c r="E287" s="227"/>
      <c r="F287" s="227"/>
      <c r="G287" s="227"/>
      <c r="H287" s="227"/>
      <c r="I287" s="227"/>
      <c r="J287" s="227"/>
      <c r="K287" s="227"/>
      <c r="L287" s="227"/>
      <c r="M287" s="227"/>
      <c r="N287" s="227"/>
      <c r="O287" s="227"/>
      <c r="P287" s="227"/>
      <c r="Q287" s="227"/>
      <c r="R287" s="227"/>
      <c r="S287" s="227"/>
      <c r="T287" s="227"/>
      <c r="U287" s="227"/>
      <c r="V287" s="227"/>
      <c r="W287" s="227"/>
      <c r="X287" s="227"/>
      <c r="Y287" s="227"/>
      <c r="Z287" s="227"/>
    </row>
    <row r="288" spans="1:26">
      <c r="A288" s="227"/>
      <c r="B288" s="227"/>
      <c r="C288" s="227"/>
      <c r="D288" s="227"/>
      <c r="E288" s="227"/>
      <c r="F288" s="227"/>
      <c r="G288" s="227"/>
      <c r="H288" s="227"/>
      <c r="I288" s="227"/>
      <c r="J288" s="227"/>
      <c r="K288" s="227"/>
      <c r="L288" s="227"/>
      <c r="M288" s="227"/>
      <c r="N288" s="227"/>
      <c r="O288" s="227"/>
      <c r="P288" s="227"/>
      <c r="Q288" s="227"/>
      <c r="R288" s="227"/>
      <c r="S288" s="227"/>
      <c r="T288" s="227"/>
      <c r="U288" s="227"/>
      <c r="V288" s="227"/>
      <c r="W288" s="227"/>
      <c r="X288" s="227"/>
      <c r="Y288" s="227"/>
      <c r="Z288" s="227"/>
    </row>
    <row r="289" spans="1:26">
      <c r="A289" s="227"/>
      <c r="B289" s="227"/>
      <c r="C289" s="227"/>
      <c r="D289" s="227"/>
      <c r="E289" s="227"/>
      <c r="F289" s="227"/>
      <c r="G289" s="227"/>
      <c r="H289" s="227"/>
      <c r="I289" s="227"/>
      <c r="J289" s="227"/>
      <c r="K289" s="227"/>
      <c r="L289" s="227"/>
      <c r="M289" s="227"/>
      <c r="N289" s="227"/>
      <c r="O289" s="227"/>
      <c r="P289" s="227"/>
      <c r="Q289" s="227"/>
      <c r="R289" s="227"/>
      <c r="S289" s="227"/>
      <c r="T289" s="227"/>
      <c r="U289" s="227"/>
      <c r="V289" s="227"/>
      <c r="W289" s="227"/>
      <c r="X289" s="227"/>
      <c r="Y289" s="227"/>
      <c r="Z289" s="227"/>
    </row>
    <row r="290" spans="1:26">
      <c r="A290" s="227"/>
      <c r="B290" s="227"/>
      <c r="C290" s="227"/>
      <c r="D290" s="227"/>
      <c r="E290" s="227"/>
      <c r="F290" s="227"/>
      <c r="G290" s="227"/>
      <c r="H290" s="227"/>
      <c r="I290" s="227"/>
      <c r="J290" s="227"/>
      <c r="K290" s="227"/>
      <c r="L290" s="227"/>
      <c r="M290" s="227"/>
      <c r="N290" s="227"/>
      <c r="O290" s="227"/>
      <c r="P290" s="227"/>
      <c r="Q290" s="227"/>
      <c r="R290" s="227"/>
      <c r="S290" s="227"/>
      <c r="T290" s="227"/>
      <c r="U290" s="227"/>
      <c r="V290" s="227"/>
      <c r="W290" s="227"/>
      <c r="X290" s="227"/>
      <c r="Y290" s="227"/>
      <c r="Z290" s="227"/>
    </row>
    <row r="291" spans="1:26">
      <c r="A291" s="227"/>
      <c r="B291" s="227"/>
      <c r="C291" s="227"/>
      <c r="D291" s="227"/>
      <c r="E291" s="227"/>
      <c r="F291" s="227"/>
      <c r="G291" s="227"/>
      <c r="H291" s="227"/>
      <c r="I291" s="227"/>
      <c r="J291" s="227"/>
      <c r="K291" s="227"/>
      <c r="L291" s="227"/>
      <c r="M291" s="227"/>
      <c r="N291" s="227"/>
      <c r="O291" s="227"/>
      <c r="P291" s="227"/>
      <c r="Q291" s="227"/>
      <c r="R291" s="227"/>
      <c r="S291" s="227"/>
      <c r="T291" s="227"/>
      <c r="U291" s="227"/>
      <c r="V291" s="227"/>
      <c r="W291" s="227"/>
      <c r="X291" s="227"/>
      <c r="Y291" s="227"/>
      <c r="Z291" s="227"/>
    </row>
    <row r="292" spans="1:26">
      <c r="A292" s="227"/>
      <c r="B292" s="227"/>
      <c r="C292" s="227"/>
      <c r="D292" s="227"/>
      <c r="E292" s="227"/>
      <c r="F292" s="227"/>
      <c r="G292" s="227"/>
      <c r="H292" s="227"/>
      <c r="I292" s="227"/>
      <c r="J292" s="227"/>
      <c r="K292" s="227"/>
      <c r="L292" s="227"/>
      <c r="M292" s="227"/>
      <c r="N292" s="227"/>
      <c r="O292" s="227"/>
      <c r="P292" s="227"/>
      <c r="Q292" s="227"/>
      <c r="R292" s="227"/>
      <c r="S292" s="227"/>
      <c r="T292" s="227"/>
      <c r="U292" s="227"/>
      <c r="V292" s="227"/>
      <c r="W292" s="227"/>
      <c r="X292" s="227"/>
      <c r="Y292" s="227"/>
      <c r="Z292" s="227"/>
    </row>
    <row r="293" spans="1:26">
      <c r="A293" s="227"/>
      <c r="B293" s="227"/>
      <c r="C293" s="227"/>
      <c r="D293" s="227"/>
      <c r="E293" s="227"/>
      <c r="F293" s="227"/>
      <c r="G293" s="227"/>
      <c r="H293" s="227"/>
      <c r="I293" s="227"/>
      <c r="J293" s="227"/>
      <c r="K293" s="227"/>
      <c r="L293" s="227"/>
      <c r="M293" s="227"/>
      <c r="N293" s="227"/>
      <c r="O293" s="227"/>
      <c r="P293" s="227"/>
      <c r="Q293" s="227"/>
      <c r="R293" s="227"/>
      <c r="S293" s="227"/>
      <c r="T293" s="227"/>
      <c r="U293" s="227"/>
      <c r="V293" s="227"/>
      <c r="W293" s="227"/>
      <c r="X293" s="227"/>
      <c r="Y293" s="227"/>
      <c r="Z293" s="227"/>
    </row>
    <row r="294" spans="1:26">
      <c r="A294" s="227"/>
      <c r="B294" s="227"/>
      <c r="C294" s="227"/>
      <c r="D294" s="227"/>
      <c r="E294" s="227"/>
      <c r="F294" s="227"/>
      <c r="G294" s="227"/>
      <c r="H294" s="227"/>
      <c r="I294" s="227"/>
      <c r="J294" s="227"/>
      <c r="K294" s="227"/>
      <c r="L294" s="227"/>
      <c r="M294" s="227"/>
      <c r="N294" s="227"/>
      <c r="O294" s="227"/>
      <c r="P294" s="227"/>
      <c r="Q294" s="227"/>
      <c r="R294" s="227"/>
      <c r="S294" s="227"/>
      <c r="T294" s="227"/>
      <c r="U294" s="227"/>
      <c r="V294" s="227"/>
      <c r="W294" s="227"/>
      <c r="X294" s="227"/>
      <c r="Y294" s="227"/>
      <c r="Z294" s="227"/>
    </row>
    <row r="295" spans="1:26">
      <c r="A295" s="227"/>
      <c r="B295" s="227"/>
      <c r="C295" s="227"/>
      <c r="D295" s="227"/>
      <c r="E295" s="227"/>
      <c r="F295" s="227"/>
      <c r="G295" s="227"/>
      <c r="H295" s="227"/>
      <c r="I295" s="227"/>
      <c r="J295" s="227"/>
      <c r="K295" s="227"/>
      <c r="L295" s="227"/>
      <c r="M295" s="227"/>
      <c r="N295" s="227"/>
      <c r="O295" s="227"/>
      <c r="P295" s="227"/>
      <c r="Q295" s="227"/>
      <c r="R295" s="227"/>
      <c r="S295" s="227"/>
      <c r="T295" s="227"/>
      <c r="U295" s="227"/>
      <c r="V295" s="227"/>
      <c r="W295" s="227"/>
      <c r="X295" s="227"/>
      <c r="Y295" s="227"/>
      <c r="Z295" s="227"/>
    </row>
    <row r="296" spans="1:26">
      <c r="A296" s="227"/>
      <c r="B296" s="227"/>
      <c r="C296" s="227"/>
      <c r="D296" s="227"/>
      <c r="E296" s="227"/>
      <c r="F296" s="227"/>
      <c r="G296" s="227"/>
      <c r="H296" s="227"/>
      <c r="I296" s="227"/>
      <c r="J296" s="227"/>
      <c r="K296" s="227"/>
      <c r="L296" s="227"/>
      <c r="M296" s="227"/>
      <c r="N296" s="227"/>
      <c r="O296" s="227"/>
      <c r="P296" s="227"/>
      <c r="Q296" s="227"/>
      <c r="R296" s="227"/>
      <c r="S296" s="227"/>
      <c r="T296" s="227"/>
      <c r="U296" s="227"/>
      <c r="V296" s="227"/>
      <c r="W296" s="227"/>
      <c r="X296" s="227"/>
      <c r="Y296" s="227"/>
      <c r="Z296" s="227"/>
    </row>
    <row r="297" spans="1:26">
      <c r="A297" s="227"/>
      <c r="B297" s="227"/>
      <c r="C297" s="227"/>
      <c r="D297" s="227"/>
      <c r="E297" s="227"/>
      <c r="F297" s="227"/>
      <c r="G297" s="227"/>
      <c r="H297" s="227"/>
      <c r="I297" s="227"/>
      <c r="J297" s="227"/>
      <c r="K297" s="227"/>
      <c r="L297" s="227"/>
      <c r="M297" s="227"/>
      <c r="N297" s="227"/>
      <c r="O297" s="227"/>
      <c r="P297" s="227"/>
      <c r="Q297" s="227"/>
      <c r="R297" s="227"/>
      <c r="S297" s="227"/>
      <c r="T297" s="227"/>
      <c r="U297" s="227"/>
      <c r="V297" s="227"/>
      <c r="W297" s="227"/>
      <c r="X297" s="227"/>
      <c r="Y297" s="227"/>
      <c r="Z297" s="227"/>
    </row>
    <row r="298" spans="1:26">
      <c r="A298" s="227"/>
      <c r="B298" s="227"/>
      <c r="C298" s="227"/>
      <c r="D298" s="227"/>
      <c r="E298" s="227"/>
      <c r="F298" s="227"/>
      <c r="G298" s="227"/>
      <c r="H298" s="227"/>
      <c r="I298" s="227"/>
      <c r="J298" s="227"/>
      <c r="K298" s="227"/>
      <c r="L298" s="227"/>
      <c r="M298" s="227"/>
      <c r="N298" s="227"/>
      <c r="O298" s="227"/>
      <c r="P298" s="227"/>
      <c r="Q298" s="227"/>
      <c r="R298" s="227"/>
      <c r="S298" s="227"/>
      <c r="T298" s="227"/>
      <c r="U298" s="227"/>
      <c r="V298" s="227"/>
      <c r="W298" s="227"/>
      <c r="X298" s="227"/>
      <c r="Y298" s="227"/>
      <c r="Z298" s="227"/>
    </row>
    <row r="299" spans="1:26">
      <c r="A299" s="227"/>
      <c r="B299" s="227"/>
      <c r="C299" s="227"/>
      <c r="D299" s="227"/>
      <c r="E299" s="227"/>
      <c r="F299" s="227"/>
      <c r="G299" s="227"/>
      <c r="H299" s="227"/>
      <c r="I299" s="227"/>
      <c r="J299" s="227"/>
      <c r="K299" s="227"/>
      <c r="L299" s="227"/>
      <c r="M299" s="227"/>
      <c r="N299" s="227"/>
      <c r="O299" s="227"/>
      <c r="P299" s="227"/>
      <c r="Q299" s="227"/>
      <c r="R299" s="227"/>
      <c r="S299" s="227"/>
      <c r="T299" s="227"/>
      <c r="U299" s="227"/>
      <c r="V299" s="227"/>
      <c r="W299" s="227"/>
      <c r="X299" s="227"/>
      <c r="Y299" s="227"/>
      <c r="Z299" s="227"/>
    </row>
    <row r="300" spans="1:26">
      <c r="A300" s="227"/>
      <c r="B300" s="227"/>
      <c r="C300" s="227"/>
      <c r="D300" s="227"/>
      <c r="E300" s="227"/>
      <c r="F300" s="227"/>
      <c r="G300" s="227"/>
      <c r="H300" s="227"/>
      <c r="I300" s="227"/>
      <c r="J300" s="227"/>
      <c r="K300" s="227"/>
      <c r="L300" s="227"/>
      <c r="M300" s="227"/>
      <c r="N300" s="227"/>
      <c r="O300" s="227"/>
      <c r="P300" s="227"/>
      <c r="Q300" s="227"/>
      <c r="R300" s="227"/>
      <c r="S300" s="227"/>
      <c r="T300" s="227"/>
      <c r="U300" s="227"/>
      <c r="V300" s="227"/>
      <c r="W300" s="227"/>
      <c r="X300" s="227"/>
      <c r="Y300" s="227"/>
      <c r="Z300" s="227"/>
    </row>
    <row r="301" spans="1:26">
      <c r="A301" s="227"/>
      <c r="B301" s="227"/>
      <c r="C301" s="227"/>
      <c r="D301" s="227"/>
      <c r="E301" s="227"/>
      <c r="F301" s="227"/>
      <c r="G301" s="227"/>
      <c r="H301" s="227"/>
      <c r="I301" s="227"/>
      <c r="J301" s="227"/>
      <c r="K301" s="227"/>
      <c r="L301" s="227"/>
      <c r="M301" s="227"/>
      <c r="N301" s="227"/>
      <c r="O301" s="227"/>
      <c r="P301" s="227"/>
      <c r="Q301" s="227"/>
      <c r="R301" s="227"/>
      <c r="S301" s="227"/>
      <c r="T301" s="227"/>
      <c r="U301" s="227"/>
      <c r="V301" s="227"/>
      <c r="W301" s="227"/>
      <c r="X301" s="227"/>
      <c r="Y301" s="227"/>
      <c r="Z301" s="227"/>
    </row>
    <row r="302" spans="1:26">
      <c r="A302" s="227"/>
      <c r="B302" s="227"/>
      <c r="C302" s="227"/>
      <c r="D302" s="227"/>
      <c r="E302" s="227"/>
      <c r="F302" s="227"/>
      <c r="G302" s="227"/>
      <c r="H302" s="227"/>
      <c r="I302" s="227"/>
      <c r="J302" s="227"/>
      <c r="K302" s="227"/>
      <c r="L302" s="227"/>
      <c r="M302" s="227"/>
      <c r="N302" s="227"/>
      <c r="O302" s="227"/>
      <c r="P302" s="227"/>
      <c r="Q302" s="227"/>
      <c r="R302" s="227"/>
      <c r="S302" s="227"/>
      <c r="T302" s="227"/>
      <c r="U302" s="227"/>
      <c r="V302" s="227"/>
      <c r="W302" s="227"/>
      <c r="X302" s="227"/>
      <c r="Y302" s="227"/>
      <c r="Z302" s="227"/>
    </row>
    <row r="303" spans="1:26">
      <c r="A303" s="227"/>
      <c r="B303" s="227"/>
      <c r="C303" s="227"/>
      <c r="D303" s="227"/>
      <c r="E303" s="227"/>
      <c r="F303" s="227"/>
      <c r="G303" s="227"/>
      <c r="H303" s="227"/>
      <c r="I303" s="227"/>
      <c r="J303" s="227"/>
      <c r="K303" s="227"/>
      <c r="L303" s="227"/>
      <c r="M303" s="227"/>
      <c r="N303" s="227"/>
      <c r="O303" s="227"/>
      <c r="P303" s="227"/>
      <c r="Q303" s="227"/>
      <c r="R303" s="227"/>
      <c r="S303" s="227"/>
      <c r="T303" s="227"/>
      <c r="U303" s="227"/>
      <c r="V303" s="227"/>
      <c r="W303" s="227"/>
      <c r="X303" s="227"/>
      <c r="Y303" s="227"/>
      <c r="Z303" s="227"/>
    </row>
    <row r="304" spans="1:26">
      <c r="A304" s="227"/>
      <c r="B304" s="227"/>
      <c r="C304" s="227"/>
      <c r="D304" s="227"/>
      <c r="E304" s="227"/>
      <c r="F304" s="227"/>
      <c r="G304" s="227"/>
      <c r="H304" s="227"/>
      <c r="I304" s="227"/>
      <c r="J304" s="227"/>
      <c r="K304" s="227"/>
      <c r="L304" s="227"/>
      <c r="M304" s="227"/>
      <c r="N304" s="227"/>
      <c r="O304" s="227"/>
      <c r="P304" s="227"/>
      <c r="Q304" s="227"/>
      <c r="R304" s="227"/>
      <c r="S304" s="227"/>
      <c r="T304" s="227"/>
      <c r="U304" s="227"/>
      <c r="V304" s="227"/>
      <c r="W304" s="227"/>
      <c r="X304" s="227"/>
      <c r="Y304" s="227"/>
      <c r="Z304" s="227"/>
    </row>
    <row r="305" spans="1:26">
      <c r="A305" s="227"/>
      <c r="B305" s="227"/>
      <c r="C305" s="227"/>
      <c r="D305" s="227"/>
      <c r="E305" s="227"/>
      <c r="F305" s="227"/>
      <c r="G305" s="227"/>
      <c r="H305" s="227"/>
      <c r="I305" s="227"/>
      <c r="J305" s="227"/>
      <c r="K305" s="227"/>
      <c r="L305" s="227"/>
      <c r="M305" s="227"/>
      <c r="N305" s="227"/>
      <c r="O305" s="227"/>
      <c r="P305" s="227"/>
      <c r="Q305" s="227"/>
      <c r="R305" s="227"/>
      <c r="S305" s="227"/>
      <c r="T305" s="227"/>
      <c r="U305" s="227"/>
      <c r="V305" s="227"/>
      <c r="W305" s="227"/>
      <c r="X305" s="227"/>
      <c r="Y305" s="227"/>
      <c r="Z305" s="227"/>
    </row>
    <row r="306" spans="1:26">
      <c r="A306" s="227"/>
      <c r="B306" s="227"/>
      <c r="C306" s="227"/>
      <c r="D306" s="227"/>
      <c r="E306" s="227"/>
      <c r="F306" s="227"/>
      <c r="G306" s="227"/>
      <c r="H306" s="227"/>
      <c r="I306" s="227"/>
      <c r="J306" s="227"/>
      <c r="K306" s="227"/>
      <c r="L306" s="227"/>
      <c r="M306" s="227"/>
      <c r="N306" s="227"/>
      <c r="O306" s="227"/>
      <c r="P306" s="227"/>
      <c r="Q306" s="227"/>
      <c r="R306" s="227"/>
      <c r="S306" s="227"/>
      <c r="T306" s="227"/>
      <c r="U306" s="227"/>
      <c r="V306" s="227"/>
      <c r="W306" s="227"/>
      <c r="X306" s="227"/>
      <c r="Y306" s="227"/>
      <c r="Z306" s="227"/>
    </row>
    <row r="307" spans="1:26">
      <c r="A307" s="227"/>
      <c r="B307" s="227"/>
      <c r="C307" s="227"/>
      <c r="D307" s="227"/>
      <c r="E307" s="227"/>
      <c r="F307" s="227"/>
      <c r="G307" s="227"/>
      <c r="H307" s="227"/>
      <c r="I307" s="227"/>
      <c r="J307" s="227"/>
      <c r="K307" s="227"/>
      <c r="L307" s="227"/>
      <c r="M307" s="227"/>
      <c r="N307" s="227"/>
      <c r="O307" s="227"/>
      <c r="P307" s="227"/>
      <c r="Q307" s="227"/>
      <c r="R307" s="227"/>
      <c r="S307" s="227"/>
      <c r="T307" s="227"/>
      <c r="U307" s="227"/>
      <c r="V307" s="227"/>
      <c r="W307" s="227"/>
      <c r="X307" s="227"/>
      <c r="Y307" s="227"/>
      <c r="Z307" s="227"/>
    </row>
    <row r="308" spans="1:26">
      <c r="A308" s="227"/>
      <c r="B308" s="227"/>
      <c r="C308" s="227"/>
      <c r="D308" s="227"/>
      <c r="E308" s="227"/>
      <c r="F308" s="227"/>
      <c r="G308" s="227"/>
      <c r="H308" s="227"/>
      <c r="I308" s="227"/>
      <c r="J308" s="227"/>
      <c r="K308" s="227"/>
      <c r="L308" s="227"/>
      <c r="M308" s="227"/>
      <c r="N308" s="227"/>
      <c r="O308" s="227"/>
      <c r="P308" s="227"/>
      <c r="Q308" s="227"/>
      <c r="R308" s="227"/>
      <c r="S308" s="227"/>
      <c r="T308" s="227"/>
      <c r="U308" s="227"/>
      <c r="V308" s="227"/>
      <c r="W308" s="227"/>
      <c r="X308" s="227"/>
      <c r="Y308" s="227"/>
      <c r="Z308" s="227"/>
    </row>
    <row r="309" spans="1:26">
      <c r="A309" s="227"/>
      <c r="B309" s="227"/>
      <c r="C309" s="227"/>
      <c r="D309" s="227"/>
      <c r="E309" s="227"/>
      <c r="F309" s="227"/>
      <c r="G309" s="227"/>
      <c r="H309" s="227"/>
      <c r="I309" s="227"/>
      <c r="J309" s="227"/>
      <c r="K309" s="227"/>
      <c r="L309" s="227"/>
      <c r="M309" s="227"/>
      <c r="N309" s="227"/>
      <c r="O309" s="227"/>
      <c r="P309" s="227"/>
      <c r="Q309" s="227"/>
      <c r="R309" s="227"/>
      <c r="S309" s="227"/>
      <c r="T309" s="227"/>
      <c r="U309" s="227"/>
      <c r="V309" s="227"/>
      <c r="W309" s="227"/>
      <c r="X309" s="227"/>
      <c r="Y309" s="227"/>
      <c r="Z309" s="227"/>
    </row>
    <row r="310" spans="1:26">
      <c r="A310" s="227"/>
      <c r="B310" s="227"/>
      <c r="C310" s="227"/>
      <c r="D310" s="227"/>
      <c r="E310" s="227"/>
      <c r="F310" s="227"/>
      <c r="G310" s="227"/>
      <c r="H310" s="227"/>
      <c r="I310" s="227"/>
      <c r="J310" s="227"/>
      <c r="K310" s="227"/>
      <c r="L310" s="227"/>
      <c r="M310" s="227"/>
      <c r="N310" s="227"/>
      <c r="O310" s="227"/>
      <c r="P310" s="227"/>
      <c r="Q310" s="227"/>
      <c r="R310" s="227"/>
      <c r="S310" s="227"/>
      <c r="T310" s="227"/>
      <c r="U310" s="227"/>
      <c r="V310" s="227"/>
      <c r="W310" s="227"/>
      <c r="X310" s="227"/>
      <c r="Y310" s="227"/>
      <c r="Z310" s="227"/>
    </row>
    <row r="311" spans="1:26">
      <c r="A311" s="227"/>
      <c r="B311" s="227"/>
      <c r="C311" s="227"/>
      <c r="D311" s="227"/>
      <c r="E311" s="227"/>
      <c r="F311" s="227"/>
      <c r="G311" s="227"/>
      <c r="H311" s="227"/>
      <c r="I311" s="227"/>
      <c r="J311" s="227"/>
      <c r="K311" s="227"/>
      <c r="L311" s="227"/>
      <c r="M311" s="227"/>
      <c r="N311" s="227"/>
      <c r="O311" s="227"/>
      <c r="P311" s="227"/>
      <c r="Q311" s="227"/>
      <c r="R311" s="227"/>
      <c r="S311" s="227"/>
      <c r="T311" s="227"/>
      <c r="U311" s="227"/>
      <c r="V311" s="227"/>
      <c r="W311" s="227"/>
      <c r="X311" s="227"/>
      <c r="Y311" s="227"/>
      <c r="Z311" s="227"/>
    </row>
    <row r="312" spans="1:26">
      <c r="A312" s="227"/>
      <c r="B312" s="227"/>
      <c r="C312" s="227"/>
      <c r="D312" s="227"/>
      <c r="E312" s="227"/>
      <c r="F312" s="227"/>
      <c r="G312" s="227"/>
      <c r="H312" s="227"/>
      <c r="I312" s="227"/>
      <c r="J312" s="227"/>
      <c r="K312" s="227"/>
      <c r="L312" s="227"/>
      <c r="M312" s="227"/>
      <c r="N312" s="227"/>
      <c r="O312" s="227"/>
      <c r="P312" s="227"/>
      <c r="Q312" s="227"/>
      <c r="R312" s="227"/>
      <c r="S312" s="227"/>
      <c r="T312" s="227"/>
      <c r="U312" s="227"/>
      <c r="V312" s="227"/>
      <c r="W312" s="227"/>
      <c r="X312" s="227"/>
      <c r="Y312" s="227"/>
      <c r="Z312" s="227"/>
    </row>
    <row r="313" spans="1:26">
      <c r="A313" s="227"/>
      <c r="B313" s="227"/>
      <c r="C313" s="227"/>
      <c r="D313" s="227"/>
      <c r="E313" s="227"/>
      <c r="F313" s="227"/>
      <c r="G313" s="227"/>
      <c r="H313" s="227"/>
      <c r="I313" s="227"/>
      <c r="J313" s="227"/>
      <c r="K313" s="227"/>
      <c r="L313" s="227"/>
      <c r="M313" s="227"/>
      <c r="N313" s="227"/>
      <c r="O313" s="227"/>
      <c r="P313" s="227"/>
      <c r="Q313" s="227"/>
      <c r="R313" s="227"/>
      <c r="S313" s="227"/>
      <c r="T313" s="227"/>
      <c r="U313" s="227"/>
      <c r="V313" s="227"/>
      <c r="W313" s="227"/>
      <c r="X313" s="227"/>
      <c r="Y313" s="227"/>
      <c r="Z313" s="227"/>
    </row>
    <row r="314" spans="1:26">
      <c r="A314" s="227"/>
      <c r="B314" s="227"/>
      <c r="C314" s="227"/>
      <c r="D314" s="227"/>
      <c r="E314" s="227"/>
      <c r="F314" s="227"/>
      <c r="G314" s="227"/>
      <c r="H314" s="227"/>
      <c r="I314" s="227"/>
      <c r="J314" s="227"/>
      <c r="K314" s="227"/>
      <c r="L314" s="227"/>
      <c r="M314" s="227"/>
      <c r="N314" s="227"/>
      <c r="O314" s="227"/>
      <c r="P314" s="227"/>
      <c r="Q314" s="227"/>
      <c r="R314" s="227"/>
      <c r="S314" s="227"/>
      <c r="T314" s="227"/>
      <c r="U314" s="227"/>
      <c r="V314" s="227"/>
      <c r="W314" s="227"/>
      <c r="X314" s="227"/>
      <c r="Y314" s="227"/>
      <c r="Z314" s="227"/>
    </row>
    <row r="315" spans="1:26">
      <c r="A315" s="227"/>
      <c r="B315" s="227"/>
      <c r="C315" s="227"/>
      <c r="D315" s="227"/>
      <c r="E315" s="227"/>
      <c r="F315" s="227"/>
      <c r="G315" s="227"/>
      <c r="H315" s="227"/>
      <c r="I315" s="227"/>
      <c r="J315" s="227"/>
      <c r="K315" s="227"/>
      <c r="L315" s="227"/>
      <c r="M315" s="227"/>
      <c r="N315" s="227"/>
      <c r="O315" s="227"/>
      <c r="P315" s="227"/>
      <c r="Q315" s="227"/>
      <c r="R315" s="227"/>
      <c r="S315" s="227"/>
      <c r="T315" s="227"/>
      <c r="U315" s="227"/>
      <c r="V315" s="227"/>
      <c r="W315" s="227"/>
      <c r="X315" s="227"/>
      <c r="Y315" s="227"/>
      <c r="Z315" s="227"/>
    </row>
    <row r="316" spans="1:26">
      <c r="A316" s="227"/>
      <c r="B316" s="227"/>
      <c r="C316" s="227"/>
      <c r="D316" s="227"/>
      <c r="E316" s="227"/>
      <c r="F316" s="227"/>
      <c r="G316" s="227"/>
      <c r="H316" s="227"/>
      <c r="I316" s="227"/>
      <c r="J316" s="227"/>
      <c r="K316" s="227"/>
      <c r="L316" s="227"/>
      <c r="M316" s="227"/>
      <c r="N316" s="227"/>
      <c r="O316" s="227"/>
      <c r="P316" s="227"/>
      <c r="Q316" s="227"/>
      <c r="R316" s="227"/>
      <c r="S316" s="227"/>
      <c r="T316" s="227"/>
      <c r="U316" s="227"/>
      <c r="V316" s="227"/>
      <c r="W316" s="227"/>
      <c r="X316" s="227"/>
      <c r="Y316" s="227"/>
      <c r="Z316" s="227"/>
    </row>
    <row r="317" spans="1:26">
      <c r="A317" s="227"/>
      <c r="B317" s="227"/>
      <c r="C317" s="227"/>
      <c r="D317" s="227"/>
      <c r="E317" s="227"/>
      <c r="F317" s="227"/>
      <c r="G317" s="227"/>
      <c r="H317" s="227"/>
      <c r="I317" s="227"/>
      <c r="J317" s="227"/>
      <c r="K317" s="227"/>
      <c r="L317" s="227"/>
      <c r="M317" s="227"/>
      <c r="N317" s="227"/>
      <c r="O317" s="227"/>
      <c r="P317" s="227"/>
      <c r="Q317" s="227"/>
      <c r="R317" s="227"/>
      <c r="S317" s="227"/>
      <c r="T317" s="227"/>
      <c r="U317" s="227"/>
      <c r="V317" s="227"/>
      <c r="W317" s="227"/>
      <c r="X317" s="227"/>
      <c r="Y317" s="227"/>
      <c r="Z317" s="227"/>
    </row>
    <row r="318" spans="1:26">
      <c r="A318" s="227"/>
      <c r="B318" s="227"/>
      <c r="C318" s="227"/>
      <c r="D318" s="227"/>
      <c r="E318" s="227"/>
      <c r="F318" s="227"/>
      <c r="G318" s="227"/>
      <c r="H318" s="227"/>
      <c r="I318" s="227"/>
      <c r="J318" s="227"/>
      <c r="K318" s="227"/>
      <c r="L318" s="227"/>
      <c r="M318" s="227"/>
      <c r="N318" s="227"/>
      <c r="O318" s="227"/>
      <c r="P318" s="227"/>
      <c r="Q318" s="227"/>
      <c r="R318" s="227"/>
      <c r="S318" s="227"/>
      <c r="T318" s="227"/>
      <c r="U318" s="227"/>
      <c r="V318" s="227"/>
      <c r="W318" s="227"/>
      <c r="X318" s="227"/>
      <c r="Y318" s="227"/>
      <c r="Z318" s="227"/>
    </row>
    <row r="319" spans="1:26">
      <c r="A319" s="227"/>
      <c r="B319" s="227"/>
      <c r="C319" s="227"/>
      <c r="D319" s="227"/>
      <c r="E319" s="227"/>
      <c r="F319" s="227"/>
      <c r="G319" s="227"/>
      <c r="H319" s="227"/>
      <c r="I319" s="227"/>
      <c r="J319" s="227"/>
      <c r="K319" s="227"/>
      <c r="L319" s="227"/>
      <c r="M319" s="227"/>
      <c r="N319" s="227"/>
      <c r="O319" s="227"/>
      <c r="P319" s="227"/>
      <c r="Q319" s="227"/>
      <c r="R319" s="227"/>
      <c r="S319" s="227"/>
      <c r="T319" s="227"/>
      <c r="U319" s="227"/>
      <c r="V319" s="227"/>
      <c r="W319" s="227"/>
      <c r="X319" s="227"/>
      <c r="Y319" s="227"/>
      <c r="Z319" s="227"/>
    </row>
    <row r="320" spans="1:26">
      <c r="A320" s="227"/>
      <c r="B320" s="227"/>
      <c r="C320" s="227"/>
      <c r="D320" s="227"/>
      <c r="E320" s="227"/>
      <c r="F320" s="227"/>
      <c r="G320" s="227"/>
      <c r="H320" s="227"/>
      <c r="I320" s="227"/>
      <c r="J320" s="227"/>
      <c r="K320" s="227"/>
      <c r="L320" s="227"/>
      <c r="M320" s="227"/>
      <c r="N320" s="227"/>
      <c r="O320" s="227"/>
      <c r="P320" s="227"/>
      <c r="Q320" s="227"/>
      <c r="R320" s="227"/>
      <c r="S320" s="227"/>
      <c r="T320" s="227"/>
      <c r="U320" s="227"/>
      <c r="V320" s="227"/>
      <c r="W320" s="227"/>
      <c r="X320" s="227"/>
      <c r="Y320" s="227"/>
      <c r="Z320" s="227"/>
    </row>
    <row r="321" spans="1:26">
      <c r="A321" s="227"/>
      <c r="B321" s="227"/>
      <c r="C321" s="227"/>
      <c r="D321" s="227"/>
      <c r="E321" s="227"/>
      <c r="F321" s="227"/>
      <c r="G321" s="227"/>
      <c r="H321" s="227"/>
      <c r="I321" s="227"/>
      <c r="J321" s="227"/>
      <c r="K321" s="227"/>
      <c r="L321" s="227"/>
      <c r="M321" s="227"/>
      <c r="N321" s="227"/>
      <c r="O321" s="227"/>
      <c r="P321" s="227"/>
      <c r="Q321" s="227"/>
      <c r="R321" s="227"/>
      <c r="S321" s="227"/>
      <c r="T321" s="227"/>
      <c r="U321" s="227"/>
      <c r="V321" s="227"/>
      <c r="W321" s="227"/>
      <c r="X321" s="227"/>
      <c r="Y321" s="227"/>
      <c r="Z321" s="227"/>
    </row>
    <row r="322" spans="1:26">
      <c r="A322" s="227"/>
      <c r="B322" s="227"/>
      <c r="C322" s="227"/>
      <c r="D322" s="227"/>
      <c r="E322" s="227"/>
      <c r="F322" s="227"/>
      <c r="G322" s="227"/>
      <c r="H322" s="227"/>
      <c r="I322" s="227"/>
      <c r="J322" s="227"/>
      <c r="K322" s="227"/>
      <c r="L322" s="227"/>
      <c r="M322" s="227"/>
      <c r="N322" s="227"/>
      <c r="O322" s="227"/>
      <c r="P322" s="227"/>
      <c r="Q322" s="227"/>
      <c r="R322" s="227"/>
      <c r="S322" s="227"/>
      <c r="T322" s="227"/>
      <c r="U322" s="227"/>
      <c r="V322" s="227"/>
      <c r="W322" s="227"/>
      <c r="X322" s="227"/>
      <c r="Y322" s="227"/>
      <c r="Z322" s="227"/>
    </row>
    <row r="323" spans="1:26">
      <c r="A323" s="227"/>
      <c r="B323" s="227"/>
      <c r="C323" s="227"/>
      <c r="D323" s="227"/>
      <c r="E323" s="227"/>
      <c r="F323" s="227"/>
      <c r="G323" s="227"/>
      <c r="H323" s="227"/>
      <c r="I323" s="227"/>
      <c r="J323" s="227"/>
      <c r="K323" s="227"/>
      <c r="L323" s="227"/>
      <c r="M323" s="227"/>
      <c r="N323" s="227"/>
      <c r="O323" s="227"/>
      <c r="P323" s="227"/>
      <c r="Q323" s="227"/>
      <c r="R323" s="227"/>
      <c r="S323" s="227"/>
      <c r="T323" s="227"/>
      <c r="U323" s="227"/>
      <c r="V323" s="227"/>
      <c r="W323" s="227"/>
      <c r="X323" s="227"/>
      <c r="Y323" s="227"/>
      <c r="Z323" s="227"/>
    </row>
    <row r="324" spans="1:26">
      <c r="A324" s="227"/>
      <c r="B324" s="227"/>
      <c r="C324" s="227"/>
      <c r="D324" s="227"/>
      <c r="E324" s="227"/>
      <c r="F324" s="227"/>
      <c r="G324" s="227"/>
      <c r="H324" s="227"/>
      <c r="I324" s="227"/>
      <c r="J324" s="227"/>
      <c r="K324" s="227"/>
      <c r="L324" s="227"/>
      <c r="M324" s="227"/>
      <c r="N324" s="227"/>
      <c r="O324" s="227"/>
      <c r="P324" s="227"/>
      <c r="Q324" s="227"/>
      <c r="R324" s="227"/>
      <c r="S324" s="227"/>
      <c r="T324" s="227"/>
      <c r="U324" s="227"/>
      <c r="V324" s="227"/>
      <c r="W324" s="227"/>
      <c r="X324" s="227"/>
      <c r="Y324" s="227"/>
      <c r="Z324" s="227"/>
    </row>
    <row r="325" spans="1:26">
      <c r="A325" s="227"/>
      <c r="B325" s="227"/>
      <c r="C325" s="227"/>
      <c r="D325" s="227"/>
      <c r="E325" s="227"/>
      <c r="F325" s="227"/>
      <c r="G325" s="227"/>
      <c r="H325" s="227"/>
      <c r="I325" s="227"/>
      <c r="J325" s="227"/>
      <c r="K325" s="227"/>
      <c r="L325" s="227"/>
      <c r="M325" s="227"/>
      <c r="N325" s="227"/>
      <c r="O325" s="227"/>
      <c r="P325" s="227"/>
      <c r="Q325" s="227"/>
      <c r="R325" s="227"/>
      <c r="S325" s="227"/>
      <c r="T325" s="227"/>
      <c r="U325" s="227"/>
      <c r="V325" s="227"/>
      <c r="W325" s="227"/>
      <c r="X325" s="227"/>
      <c r="Y325" s="227"/>
      <c r="Z325" s="227"/>
    </row>
    <row r="326" spans="1:26">
      <c r="A326" s="227"/>
      <c r="B326" s="227"/>
      <c r="C326" s="227"/>
      <c r="D326" s="227"/>
      <c r="E326" s="227"/>
      <c r="F326" s="227"/>
      <c r="G326" s="227"/>
      <c r="H326" s="227"/>
      <c r="I326" s="227"/>
      <c r="J326" s="227"/>
      <c r="K326" s="227"/>
      <c r="L326" s="227"/>
      <c r="M326" s="227"/>
      <c r="N326" s="227"/>
      <c r="O326" s="227"/>
      <c r="P326" s="227"/>
      <c r="Q326" s="227"/>
      <c r="R326" s="227"/>
      <c r="S326" s="227"/>
      <c r="T326" s="227"/>
      <c r="U326" s="227"/>
      <c r="V326" s="227"/>
      <c r="W326" s="227"/>
      <c r="X326" s="227"/>
      <c r="Y326" s="227"/>
      <c r="Z326" s="227"/>
    </row>
    <row r="327" spans="1:26">
      <c r="A327" s="227"/>
      <c r="B327" s="227"/>
      <c r="C327" s="227"/>
      <c r="D327" s="227"/>
      <c r="E327" s="227"/>
      <c r="F327" s="227"/>
      <c r="G327" s="227"/>
      <c r="H327" s="227"/>
      <c r="I327" s="227"/>
      <c r="J327" s="227"/>
      <c r="K327" s="227"/>
      <c r="L327" s="227"/>
      <c r="M327" s="227"/>
      <c r="N327" s="227"/>
      <c r="O327" s="227"/>
      <c r="P327" s="227"/>
      <c r="Q327" s="227"/>
      <c r="R327" s="227"/>
      <c r="S327" s="227"/>
      <c r="T327" s="227"/>
      <c r="U327" s="227"/>
      <c r="V327" s="227"/>
      <c r="W327" s="227"/>
      <c r="X327" s="227"/>
      <c r="Y327" s="227"/>
      <c r="Z327" s="227"/>
    </row>
    <row r="328" spans="1:26">
      <c r="A328" s="227"/>
      <c r="B328" s="227"/>
      <c r="C328" s="227"/>
      <c r="D328" s="227"/>
      <c r="E328" s="227"/>
      <c r="F328" s="227"/>
      <c r="G328" s="227"/>
      <c r="H328" s="227"/>
      <c r="I328" s="227"/>
      <c r="J328" s="227"/>
      <c r="K328" s="227"/>
      <c r="L328" s="227"/>
      <c r="M328" s="227"/>
      <c r="N328" s="227"/>
      <c r="O328" s="227"/>
      <c r="P328" s="227"/>
      <c r="Q328" s="227"/>
      <c r="R328" s="227"/>
      <c r="S328" s="227"/>
      <c r="T328" s="227"/>
      <c r="U328" s="227"/>
      <c r="V328" s="227"/>
      <c r="W328" s="227"/>
      <c r="X328" s="227"/>
      <c r="Y328" s="227"/>
      <c r="Z328" s="227"/>
    </row>
    <row r="329" spans="1:26">
      <c r="A329" s="227"/>
      <c r="B329" s="227"/>
      <c r="C329" s="227"/>
      <c r="D329" s="227"/>
      <c r="E329" s="227"/>
      <c r="F329" s="227"/>
      <c r="G329" s="227"/>
      <c r="H329" s="227"/>
      <c r="I329" s="227"/>
      <c r="J329" s="227"/>
      <c r="K329" s="227"/>
      <c r="L329" s="227"/>
      <c r="M329" s="227"/>
      <c r="N329" s="227"/>
      <c r="O329" s="227"/>
      <c r="P329" s="227"/>
      <c r="Q329" s="227"/>
      <c r="R329" s="227"/>
      <c r="S329" s="227"/>
      <c r="T329" s="227"/>
      <c r="U329" s="227"/>
      <c r="V329" s="227"/>
      <c r="W329" s="227"/>
      <c r="X329" s="227"/>
      <c r="Y329" s="227"/>
      <c r="Z329" s="227"/>
    </row>
    <row r="330" spans="1:26">
      <c r="A330" s="227"/>
      <c r="B330" s="227"/>
      <c r="C330" s="227"/>
      <c r="D330" s="227"/>
      <c r="E330" s="227"/>
      <c r="F330" s="227"/>
      <c r="G330" s="227"/>
      <c r="H330" s="227"/>
      <c r="I330" s="227"/>
      <c r="J330" s="227"/>
      <c r="K330" s="227"/>
      <c r="L330" s="227"/>
      <c r="M330" s="227"/>
      <c r="N330" s="227"/>
      <c r="O330" s="227"/>
      <c r="P330" s="227"/>
      <c r="Q330" s="227"/>
      <c r="R330" s="227"/>
      <c r="S330" s="227"/>
      <c r="T330" s="227"/>
      <c r="U330" s="227"/>
      <c r="V330" s="227"/>
      <c r="W330" s="227"/>
      <c r="X330" s="227"/>
      <c r="Y330" s="227"/>
      <c r="Z330" s="227"/>
    </row>
    <row r="331" spans="1:26">
      <c r="A331" s="227"/>
      <c r="B331" s="227"/>
      <c r="C331" s="227"/>
      <c r="D331" s="227"/>
      <c r="E331" s="227"/>
      <c r="F331" s="227"/>
      <c r="G331" s="227"/>
      <c r="H331" s="227"/>
      <c r="I331" s="227"/>
      <c r="J331" s="227"/>
      <c r="K331" s="227"/>
      <c r="L331" s="227"/>
      <c r="M331" s="227"/>
      <c r="N331" s="227"/>
      <c r="O331" s="227"/>
      <c r="P331" s="227"/>
      <c r="Q331" s="227"/>
      <c r="R331" s="227"/>
      <c r="S331" s="227"/>
      <c r="T331" s="227"/>
      <c r="U331" s="227"/>
      <c r="V331" s="227"/>
      <c r="W331" s="227"/>
      <c r="X331" s="227"/>
      <c r="Y331" s="227"/>
      <c r="Z331" s="227"/>
    </row>
    <row r="332" spans="1:26">
      <c r="A332" s="227"/>
      <c r="B332" s="227"/>
      <c r="C332" s="227"/>
      <c r="D332" s="227"/>
      <c r="E332" s="227"/>
      <c r="F332" s="227"/>
      <c r="G332" s="227"/>
      <c r="H332" s="227"/>
      <c r="I332" s="227"/>
      <c r="J332" s="227"/>
      <c r="K332" s="227"/>
      <c r="L332" s="227"/>
      <c r="M332" s="227"/>
      <c r="N332" s="227"/>
      <c r="O332" s="227"/>
      <c r="P332" s="227"/>
      <c r="Q332" s="227"/>
      <c r="R332" s="227"/>
      <c r="S332" s="227"/>
      <c r="T332" s="227"/>
      <c r="U332" s="227"/>
      <c r="V332" s="227"/>
      <c r="W332" s="227"/>
      <c r="X332" s="227"/>
      <c r="Y332" s="227"/>
      <c r="Z332" s="227"/>
    </row>
    <row r="333" spans="1:26">
      <c r="A333" s="227"/>
      <c r="B333" s="227"/>
      <c r="C333" s="227"/>
      <c r="D333" s="227"/>
      <c r="E333" s="227"/>
      <c r="F333" s="227"/>
      <c r="G333" s="227"/>
      <c r="H333" s="227"/>
      <c r="I333" s="227"/>
      <c r="J333" s="227"/>
      <c r="K333" s="227"/>
      <c r="L333" s="227"/>
      <c r="M333" s="227"/>
      <c r="N333" s="227"/>
      <c r="O333" s="227"/>
      <c r="P333" s="227"/>
      <c r="Q333" s="227"/>
      <c r="R333" s="227"/>
      <c r="S333" s="227"/>
      <c r="T333" s="227"/>
      <c r="U333" s="227"/>
      <c r="V333" s="227"/>
      <c r="W333" s="227"/>
      <c r="X333" s="227"/>
      <c r="Y333" s="227"/>
      <c r="Z333" s="227"/>
    </row>
    <row r="334" spans="1:26">
      <c r="A334" s="227"/>
      <c r="B334" s="227"/>
      <c r="C334" s="227"/>
      <c r="D334" s="227"/>
      <c r="E334" s="227"/>
      <c r="F334" s="227"/>
      <c r="G334" s="227"/>
      <c r="H334" s="227"/>
      <c r="I334" s="227"/>
      <c r="J334" s="227"/>
      <c r="K334" s="227"/>
      <c r="L334" s="227"/>
      <c r="M334" s="227"/>
      <c r="N334" s="227"/>
      <c r="O334" s="227"/>
      <c r="P334" s="227"/>
      <c r="Q334" s="227"/>
      <c r="R334" s="227"/>
      <c r="S334" s="227"/>
      <c r="T334" s="227"/>
      <c r="U334" s="227"/>
      <c r="V334" s="227"/>
      <c r="W334" s="227"/>
      <c r="X334" s="227"/>
      <c r="Y334" s="227"/>
      <c r="Z334" s="227"/>
    </row>
    <row r="335" spans="1:26">
      <c r="A335" s="227"/>
      <c r="B335" s="227"/>
      <c r="C335" s="227"/>
      <c r="D335" s="227"/>
      <c r="E335" s="227"/>
      <c r="F335" s="227"/>
      <c r="G335" s="227"/>
      <c r="H335" s="227"/>
      <c r="I335" s="227"/>
      <c r="J335" s="227"/>
      <c r="K335" s="227"/>
      <c r="L335" s="227"/>
      <c r="M335" s="227"/>
      <c r="N335" s="227"/>
      <c r="O335" s="227"/>
      <c r="P335" s="227"/>
      <c r="Q335" s="227"/>
      <c r="R335" s="227"/>
      <c r="S335" s="227"/>
      <c r="T335" s="227"/>
      <c r="U335" s="227"/>
      <c r="V335" s="227"/>
      <c r="W335" s="227"/>
      <c r="X335" s="227"/>
      <c r="Y335" s="227"/>
      <c r="Z335" s="227"/>
    </row>
    <row r="336" spans="1:26">
      <c r="A336" s="227"/>
      <c r="B336" s="227"/>
      <c r="C336" s="227"/>
      <c r="D336" s="227"/>
      <c r="E336" s="227"/>
      <c r="F336" s="227"/>
      <c r="G336" s="227"/>
      <c r="H336" s="227"/>
      <c r="I336" s="227"/>
      <c r="J336" s="227"/>
      <c r="K336" s="227"/>
      <c r="L336" s="227"/>
      <c r="M336" s="227"/>
      <c r="N336" s="227"/>
      <c r="O336" s="227"/>
      <c r="P336" s="227"/>
      <c r="Q336" s="227"/>
      <c r="R336" s="227"/>
      <c r="S336" s="227"/>
      <c r="T336" s="227"/>
      <c r="U336" s="227"/>
      <c r="V336" s="227"/>
      <c r="W336" s="227"/>
      <c r="X336" s="227"/>
      <c r="Y336" s="227"/>
      <c r="Z336" s="227"/>
    </row>
    <row r="337" spans="1:26">
      <c r="A337" s="227"/>
      <c r="B337" s="227"/>
      <c r="C337" s="227"/>
      <c r="D337" s="227"/>
      <c r="E337" s="227"/>
      <c r="F337" s="227"/>
      <c r="G337" s="227"/>
      <c r="H337" s="227"/>
      <c r="I337" s="227"/>
      <c r="J337" s="227"/>
      <c r="K337" s="227"/>
      <c r="L337" s="227"/>
      <c r="M337" s="227"/>
      <c r="N337" s="227"/>
      <c r="O337" s="227"/>
      <c r="P337" s="227"/>
      <c r="Q337" s="227"/>
      <c r="R337" s="227"/>
      <c r="S337" s="227"/>
      <c r="T337" s="227"/>
      <c r="U337" s="227"/>
      <c r="V337" s="227"/>
      <c r="W337" s="227"/>
      <c r="X337" s="227"/>
      <c r="Y337" s="227"/>
      <c r="Z337" s="227"/>
    </row>
    <row r="338" spans="1:26">
      <c r="A338" s="227"/>
      <c r="B338" s="227"/>
      <c r="C338" s="227"/>
      <c r="D338" s="227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</row>
    <row r="339" spans="1:26">
      <c r="A339" s="227"/>
      <c r="B339" s="227"/>
      <c r="C339" s="227"/>
      <c r="D339" s="227"/>
      <c r="E339" s="227"/>
      <c r="F339" s="227"/>
      <c r="G339" s="227"/>
      <c r="H339" s="227"/>
      <c r="I339" s="227"/>
      <c r="J339" s="227"/>
      <c r="K339" s="227"/>
      <c r="L339" s="227"/>
      <c r="M339" s="227"/>
      <c r="N339" s="227"/>
      <c r="O339" s="227"/>
      <c r="P339" s="227"/>
      <c r="Q339" s="227"/>
      <c r="R339" s="227"/>
      <c r="S339" s="227"/>
      <c r="T339" s="227"/>
      <c r="U339" s="227"/>
      <c r="V339" s="227"/>
      <c r="W339" s="227"/>
      <c r="X339" s="227"/>
      <c r="Y339" s="227"/>
      <c r="Z339" s="227"/>
    </row>
    <row r="340" spans="1:26">
      <c r="A340" s="227"/>
      <c r="B340" s="227"/>
      <c r="C340" s="227"/>
      <c r="D340" s="227"/>
      <c r="E340" s="227"/>
      <c r="F340" s="227"/>
      <c r="G340" s="227"/>
      <c r="H340" s="227"/>
      <c r="I340" s="227"/>
      <c r="J340" s="227"/>
      <c r="K340" s="227"/>
      <c r="L340" s="227"/>
      <c r="M340" s="227"/>
      <c r="N340" s="227"/>
      <c r="O340" s="227"/>
      <c r="P340" s="227"/>
      <c r="Q340" s="227"/>
      <c r="R340" s="227"/>
      <c r="S340" s="227"/>
      <c r="T340" s="227"/>
      <c r="U340" s="227"/>
      <c r="V340" s="227"/>
      <c r="W340" s="227"/>
      <c r="X340" s="227"/>
      <c r="Y340" s="227"/>
      <c r="Z340" s="227"/>
    </row>
    <row r="341" spans="1:26">
      <c r="A341" s="227"/>
      <c r="B341" s="227"/>
      <c r="C341" s="227"/>
      <c r="D341" s="227"/>
      <c r="E341" s="227"/>
      <c r="F341" s="227"/>
      <c r="G341" s="227"/>
      <c r="H341" s="227"/>
      <c r="I341" s="227"/>
      <c r="J341" s="227"/>
      <c r="K341" s="227"/>
      <c r="L341" s="227"/>
      <c r="M341" s="227"/>
      <c r="N341" s="227"/>
      <c r="O341" s="227"/>
      <c r="P341" s="227"/>
      <c r="Q341" s="227"/>
      <c r="R341" s="227"/>
      <c r="S341" s="227"/>
      <c r="T341" s="227"/>
      <c r="U341" s="227"/>
      <c r="V341" s="227"/>
      <c r="W341" s="227"/>
      <c r="X341" s="227"/>
      <c r="Y341" s="227"/>
      <c r="Z341" s="227"/>
    </row>
    <row r="342" spans="1:26">
      <c r="A342" s="227"/>
      <c r="B342" s="227"/>
      <c r="C342" s="227"/>
      <c r="D342" s="227"/>
      <c r="E342" s="227"/>
      <c r="F342" s="227"/>
      <c r="G342" s="227"/>
      <c r="H342" s="227"/>
      <c r="I342" s="227"/>
      <c r="J342" s="227"/>
      <c r="K342" s="227"/>
      <c r="L342" s="227"/>
      <c r="M342" s="227"/>
      <c r="N342" s="227"/>
      <c r="O342" s="227"/>
      <c r="P342" s="227"/>
      <c r="Q342" s="227"/>
      <c r="R342" s="227"/>
      <c r="S342" s="227"/>
      <c r="T342" s="227"/>
      <c r="U342" s="227"/>
      <c r="V342" s="227"/>
      <c r="W342" s="227"/>
      <c r="X342" s="227"/>
      <c r="Y342" s="227"/>
      <c r="Z342" s="227"/>
    </row>
    <row r="343" spans="1:26">
      <c r="A343" s="227"/>
      <c r="B343" s="227"/>
      <c r="C343" s="227"/>
      <c r="D343" s="227"/>
      <c r="E343" s="227"/>
      <c r="F343" s="227"/>
      <c r="G343" s="227"/>
      <c r="H343" s="227"/>
      <c r="I343" s="227"/>
      <c r="J343" s="227"/>
      <c r="K343" s="227"/>
      <c r="L343" s="227"/>
      <c r="M343" s="227"/>
      <c r="N343" s="227"/>
      <c r="O343" s="227"/>
      <c r="P343" s="227"/>
      <c r="Q343" s="227"/>
      <c r="R343" s="227"/>
      <c r="S343" s="227"/>
      <c r="T343" s="227"/>
      <c r="U343" s="227"/>
      <c r="V343" s="227"/>
      <c r="W343" s="227"/>
      <c r="X343" s="227"/>
      <c r="Y343" s="227"/>
      <c r="Z343" s="227"/>
    </row>
    <row r="344" spans="1:26">
      <c r="A344" s="227"/>
      <c r="B344" s="227"/>
      <c r="C344" s="227"/>
      <c r="D344" s="227"/>
      <c r="E344" s="227"/>
      <c r="F344" s="227"/>
      <c r="G344" s="227"/>
      <c r="H344" s="227"/>
      <c r="I344" s="227"/>
      <c r="J344" s="227"/>
      <c r="K344" s="227"/>
      <c r="L344" s="227"/>
      <c r="M344" s="227"/>
      <c r="N344" s="227"/>
      <c r="O344" s="227"/>
      <c r="P344" s="227"/>
      <c r="Q344" s="227"/>
      <c r="R344" s="227"/>
      <c r="S344" s="227"/>
      <c r="T344" s="227"/>
      <c r="U344" s="227"/>
      <c r="V344" s="227"/>
      <c r="W344" s="227"/>
      <c r="X344" s="227"/>
      <c r="Y344" s="227"/>
      <c r="Z344" s="227"/>
    </row>
    <row r="345" spans="1:26">
      <c r="A345" s="227"/>
      <c r="B345" s="227"/>
      <c r="C345" s="227"/>
      <c r="D345" s="227"/>
      <c r="E345" s="227"/>
      <c r="F345" s="227"/>
      <c r="G345" s="227"/>
      <c r="H345" s="227"/>
      <c r="I345" s="227"/>
      <c r="J345" s="227"/>
      <c r="K345" s="227"/>
      <c r="L345" s="227"/>
      <c r="M345" s="227"/>
      <c r="N345" s="227"/>
      <c r="O345" s="227"/>
      <c r="P345" s="227"/>
      <c r="Q345" s="227"/>
      <c r="R345" s="227"/>
      <c r="S345" s="227"/>
      <c r="T345" s="227"/>
      <c r="U345" s="227"/>
      <c r="V345" s="227"/>
      <c r="W345" s="227"/>
      <c r="X345" s="227"/>
      <c r="Y345" s="227"/>
      <c r="Z345" s="227"/>
    </row>
    <row r="346" spans="1:26">
      <c r="A346" s="227"/>
      <c r="B346" s="227"/>
      <c r="C346" s="227"/>
      <c r="D346" s="227"/>
      <c r="E346" s="227"/>
      <c r="F346" s="227"/>
      <c r="G346" s="227"/>
      <c r="H346" s="227"/>
      <c r="I346" s="227"/>
      <c r="J346" s="227"/>
      <c r="K346" s="227"/>
      <c r="L346" s="227"/>
      <c r="M346" s="227"/>
      <c r="N346" s="227"/>
      <c r="O346" s="227"/>
      <c r="P346" s="227"/>
      <c r="Q346" s="227"/>
      <c r="R346" s="227"/>
      <c r="S346" s="227"/>
      <c r="T346" s="227"/>
      <c r="U346" s="227"/>
      <c r="V346" s="227"/>
      <c r="W346" s="227"/>
      <c r="X346" s="227"/>
      <c r="Y346" s="227"/>
      <c r="Z346" s="227"/>
    </row>
    <row r="347" spans="1:26">
      <c r="A347" s="227"/>
      <c r="B347" s="227"/>
      <c r="C347" s="227"/>
      <c r="D347" s="227"/>
      <c r="E347" s="227"/>
      <c r="F347" s="227"/>
      <c r="G347" s="227"/>
      <c r="H347" s="227"/>
      <c r="I347" s="227"/>
      <c r="J347" s="227"/>
      <c r="K347" s="227"/>
      <c r="L347" s="227"/>
      <c r="M347" s="227"/>
      <c r="N347" s="227"/>
      <c r="O347" s="227"/>
      <c r="P347" s="227"/>
      <c r="Q347" s="227"/>
      <c r="R347" s="227"/>
      <c r="S347" s="227"/>
      <c r="T347" s="227"/>
      <c r="U347" s="227"/>
      <c r="V347" s="227"/>
      <c r="W347" s="227"/>
      <c r="X347" s="227"/>
      <c r="Y347" s="227"/>
      <c r="Z347" s="227"/>
    </row>
    <row r="348" spans="1:26">
      <c r="A348" s="227"/>
      <c r="B348" s="227"/>
      <c r="C348" s="227"/>
      <c r="D348" s="227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</row>
    <row r="349" spans="1:26">
      <c r="A349" s="227"/>
      <c r="B349" s="227"/>
      <c r="C349" s="227"/>
      <c r="D349" s="227"/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</row>
    <row r="350" spans="1:26">
      <c r="A350" s="227"/>
      <c r="B350" s="227"/>
      <c r="C350" s="227"/>
      <c r="D350" s="227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</row>
    <row r="351" spans="1:26">
      <c r="A351" s="227"/>
      <c r="B351" s="227"/>
      <c r="C351" s="227"/>
      <c r="D351" s="227"/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</row>
    <row r="352" spans="1:26">
      <c r="A352" s="227"/>
      <c r="B352" s="227"/>
      <c r="C352" s="227"/>
      <c r="D352" s="227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</row>
    <row r="353" spans="1:26">
      <c r="A353" s="227"/>
      <c r="B353" s="227"/>
      <c r="C353" s="227"/>
      <c r="D353" s="227"/>
      <c r="E353" s="227"/>
      <c r="F353" s="227"/>
      <c r="G353" s="227"/>
      <c r="H353" s="227"/>
      <c r="I353" s="227"/>
      <c r="J353" s="227"/>
      <c r="K353" s="227"/>
      <c r="L353" s="227"/>
      <c r="M353" s="227"/>
      <c r="N353" s="227"/>
      <c r="O353" s="227"/>
      <c r="P353" s="227"/>
      <c r="Q353" s="227"/>
      <c r="R353" s="227"/>
      <c r="S353" s="227"/>
      <c r="T353" s="227"/>
      <c r="U353" s="227"/>
      <c r="V353" s="227"/>
      <c r="W353" s="227"/>
      <c r="X353" s="227"/>
      <c r="Y353" s="227"/>
      <c r="Z353" s="227"/>
    </row>
    <row r="354" spans="1:26">
      <c r="A354" s="227"/>
      <c r="B354" s="227"/>
      <c r="C354" s="227"/>
      <c r="D354" s="227"/>
      <c r="E354" s="227"/>
      <c r="F354" s="227"/>
      <c r="G354" s="227"/>
      <c r="H354" s="227"/>
      <c r="I354" s="227"/>
      <c r="J354" s="227"/>
      <c r="K354" s="227"/>
      <c r="L354" s="227"/>
      <c r="M354" s="227"/>
      <c r="N354" s="227"/>
      <c r="O354" s="227"/>
      <c r="P354" s="227"/>
      <c r="Q354" s="227"/>
      <c r="R354" s="227"/>
      <c r="S354" s="227"/>
      <c r="T354" s="227"/>
      <c r="U354" s="227"/>
      <c r="V354" s="227"/>
      <c r="W354" s="227"/>
      <c r="X354" s="227"/>
      <c r="Y354" s="227"/>
      <c r="Z354" s="227"/>
    </row>
    <row r="355" spans="1:26">
      <c r="A355" s="227"/>
      <c r="B355" s="227"/>
      <c r="C355" s="227"/>
      <c r="D355" s="227"/>
      <c r="E355" s="227"/>
      <c r="F355" s="227"/>
      <c r="G355" s="227"/>
      <c r="H355" s="227"/>
      <c r="I355" s="227"/>
      <c r="J355" s="227"/>
      <c r="K355" s="227"/>
      <c r="L355" s="227"/>
      <c r="M355" s="227"/>
      <c r="N355" s="227"/>
      <c r="O355" s="227"/>
      <c r="P355" s="227"/>
      <c r="Q355" s="227"/>
      <c r="R355" s="227"/>
      <c r="S355" s="227"/>
      <c r="T355" s="227"/>
      <c r="U355" s="227"/>
      <c r="V355" s="227"/>
      <c r="W355" s="227"/>
      <c r="X355" s="227"/>
      <c r="Y355" s="227"/>
      <c r="Z355" s="227"/>
    </row>
    <row r="356" spans="1:26">
      <c r="A356" s="227"/>
      <c r="B356" s="227"/>
      <c r="C356" s="227"/>
      <c r="D356" s="227"/>
      <c r="E356" s="227"/>
      <c r="F356" s="227"/>
      <c r="G356" s="227"/>
      <c r="H356" s="227"/>
      <c r="I356" s="227"/>
      <c r="J356" s="227"/>
      <c r="K356" s="227"/>
      <c r="L356" s="227"/>
      <c r="M356" s="227"/>
      <c r="N356" s="227"/>
      <c r="O356" s="227"/>
      <c r="P356" s="227"/>
      <c r="Q356" s="227"/>
      <c r="R356" s="227"/>
      <c r="S356" s="227"/>
      <c r="T356" s="227"/>
      <c r="U356" s="227"/>
      <c r="V356" s="227"/>
      <c r="W356" s="227"/>
      <c r="X356" s="227"/>
      <c r="Y356" s="227"/>
      <c r="Z356" s="227"/>
    </row>
    <row r="357" spans="1:26">
      <c r="A357" s="227"/>
      <c r="B357" s="227"/>
      <c r="C357" s="227"/>
      <c r="D357" s="227"/>
      <c r="E357" s="227"/>
      <c r="F357" s="227"/>
      <c r="G357" s="227"/>
      <c r="H357" s="227"/>
      <c r="I357" s="227"/>
      <c r="J357" s="227"/>
      <c r="K357" s="227"/>
      <c r="L357" s="227"/>
      <c r="M357" s="227"/>
      <c r="N357" s="227"/>
      <c r="O357" s="227"/>
      <c r="P357" s="227"/>
      <c r="Q357" s="227"/>
      <c r="R357" s="227"/>
      <c r="S357" s="227"/>
      <c r="T357" s="227"/>
      <c r="U357" s="227"/>
      <c r="V357" s="227"/>
      <c r="W357" s="227"/>
      <c r="X357" s="227"/>
      <c r="Y357" s="227"/>
      <c r="Z357" s="227"/>
    </row>
    <row r="358" spans="1:26">
      <c r="A358" s="227"/>
      <c r="B358" s="227"/>
      <c r="C358" s="227"/>
      <c r="D358" s="227"/>
      <c r="E358" s="227"/>
      <c r="F358" s="227"/>
      <c r="G358" s="227"/>
      <c r="H358" s="227"/>
      <c r="I358" s="227"/>
      <c r="J358" s="227"/>
      <c r="K358" s="227"/>
      <c r="L358" s="227"/>
      <c r="M358" s="227"/>
      <c r="N358" s="227"/>
      <c r="O358" s="227"/>
      <c r="P358" s="227"/>
      <c r="Q358" s="227"/>
      <c r="R358" s="227"/>
      <c r="S358" s="227"/>
      <c r="T358" s="227"/>
      <c r="U358" s="227"/>
      <c r="V358" s="227"/>
      <c r="W358" s="227"/>
      <c r="X358" s="227"/>
      <c r="Y358" s="227"/>
      <c r="Z358" s="227"/>
    </row>
    <row r="359" spans="1:26">
      <c r="A359" s="227"/>
      <c r="B359" s="227"/>
      <c r="C359" s="227"/>
      <c r="D359" s="227"/>
      <c r="E359" s="227"/>
      <c r="F359" s="227"/>
      <c r="G359" s="227"/>
      <c r="H359" s="227"/>
      <c r="I359" s="227"/>
      <c r="J359" s="227"/>
      <c r="K359" s="227"/>
      <c r="L359" s="227"/>
      <c r="M359" s="227"/>
      <c r="N359" s="227"/>
      <c r="O359" s="227"/>
      <c r="P359" s="227"/>
      <c r="Q359" s="227"/>
      <c r="R359" s="227"/>
      <c r="S359" s="227"/>
      <c r="T359" s="227"/>
      <c r="U359" s="227"/>
      <c r="V359" s="227"/>
      <c r="W359" s="227"/>
      <c r="X359" s="227"/>
      <c r="Y359" s="227"/>
      <c r="Z359" s="227"/>
    </row>
    <row r="360" spans="1:26">
      <c r="A360" s="227"/>
      <c r="B360" s="227"/>
      <c r="C360" s="227"/>
      <c r="D360" s="227"/>
      <c r="E360" s="227"/>
      <c r="F360" s="227"/>
      <c r="G360" s="227"/>
      <c r="H360" s="227"/>
      <c r="I360" s="227"/>
      <c r="J360" s="227"/>
      <c r="K360" s="227"/>
      <c r="L360" s="227"/>
      <c r="M360" s="227"/>
      <c r="N360" s="227"/>
      <c r="O360" s="227"/>
      <c r="P360" s="227"/>
      <c r="Q360" s="227"/>
      <c r="R360" s="227"/>
      <c r="S360" s="227"/>
      <c r="T360" s="227"/>
      <c r="U360" s="227"/>
      <c r="V360" s="227"/>
      <c r="W360" s="227"/>
      <c r="X360" s="227"/>
      <c r="Y360" s="227"/>
      <c r="Z360" s="227"/>
    </row>
    <row r="361" spans="1:26">
      <c r="A361" s="227"/>
      <c r="B361" s="227"/>
      <c r="C361" s="227"/>
      <c r="D361" s="227"/>
      <c r="E361" s="227"/>
      <c r="F361" s="227"/>
      <c r="G361" s="227"/>
      <c r="H361" s="227"/>
      <c r="I361" s="227"/>
      <c r="J361" s="227"/>
      <c r="K361" s="227"/>
      <c r="L361" s="227"/>
      <c r="M361" s="227"/>
      <c r="N361" s="227"/>
      <c r="O361" s="227"/>
      <c r="P361" s="227"/>
      <c r="Q361" s="227"/>
      <c r="R361" s="227"/>
      <c r="S361" s="227"/>
      <c r="T361" s="227"/>
      <c r="U361" s="227"/>
      <c r="V361" s="227"/>
      <c r="W361" s="227"/>
      <c r="X361" s="227"/>
      <c r="Y361" s="227"/>
      <c r="Z361" s="227"/>
    </row>
    <row r="362" spans="1:26">
      <c r="A362" s="227"/>
      <c r="B362" s="227"/>
      <c r="C362" s="227"/>
      <c r="D362" s="227"/>
      <c r="E362" s="227"/>
      <c r="F362" s="227"/>
      <c r="G362" s="227"/>
      <c r="H362" s="227"/>
      <c r="I362" s="227"/>
      <c r="J362" s="227"/>
      <c r="K362" s="227"/>
      <c r="L362" s="227"/>
      <c r="M362" s="227"/>
      <c r="N362" s="227"/>
      <c r="O362" s="227"/>
      <c r="P362" s="227"/>
      <c r="Q362" s="227"/>
      <c r="R362" s="227"/>
      <c r="S362" s="227"/>
      <c r="T362" s="227"/>
      <c r="U362" s="227"/>
      <c r="V362" s="227"/>
      <c r="W362" s="227"/>
      <c r="X362" s="227"/>
      <c r="Y362" s="227"/>
      <c r="Z362" s="227"/>
    </row>
    <row r="363" spans="1:26">
      <c r="A363" s="227"/>
      <c r="B363" s="227"/>
      <c r="C363" s="227"/>
      <c r="D363" s="227"/>
      <c r="E363" s="227"/>
      <c r="F363" s="227"/>
      <c r="G363" s="227"/>
      <c r="H363" s="227"/>
      <c r="I363" s="227"/>
      <c r="J363" s="227"/>
      <c r="K363" s="227"/>
      <c r="L363" s="227"/>
      <c r="M363" s="227"/>
      <c r="N363" s="227"/>
      <c r="O363" s="227"/>
      <c r="P363" s="227"/>
      <c r="Q363" s="227"/>
      <c r="R363" s="227"/>
      <c r="S363" s="227"/>
      <c r="T363" s="227"/>
      <c r="U363" s="227"/>
      <c r="V363" s="227"/>
      <c r="W363" s="227"/>
      <c r="X363" s="227"/>
      <c r="Y363" s="227"/>
      <c r="Z363" s="227"/>
    </row>
    <row r="364" spans="1:26">
      <c r="A364" s="227"/>
      <c r="B364" s="227"/>
      <c r="C364" s="227"/>
      <c r="D364" s="227"/>
      <c r="E364" s="227"/>
      <c r="F364" s="227"/>
      <c r="G364" s="227"/>
      <c r="H364" s="227"/>
      <c r="I364" s="227"/>
      <c r="J364" s="227"/>
      <c r="K364" s="227"/>
      <c r="L364" s="227"/>
      <c r="M364" s="227"/>
      <c r="N364" s="227"/>
      <c r="O364" s="227"/>
      <c r="P364" s="227"/>
      <c r="Q364" s="227"/>
      <c r="R364" s="227"/>
      <c r="S364" s="227"/>
      <c r="T364" s="227"/>
      <c r="U364" s="227"/>
      <c r="V364" s="227"/>
      <c r="W364" s="227"/>
      <c r="X364" s="227"/>
      <c r="Y364" s="227"/>
      <c r="Z364" s="227"/>
    </row>
    <row r="365" spans="1:26">
      <c r="A365" s="227"/>
      <c r="B365" s="227"/>
      <c r="C365" s="227"/>
      <c r="D365" s="227"/>
      <c r="E365" s="227"/>
      <c r="F365" s="227"/>
      <c r="G365" s="227"/>
      <c r="H365" s="227"/>
      <c r="I365" s="227"/>
      <c r="J365" s="227"/>
      <c r="K365" s="227"/>
      <c r="L365" s="227"/>
      <c r="M365" s="227"/>
      <c r="N365" s="227"/>
      <c r="O365" s="227"/>
      <c r="P365" s="227"/>
      <c r="Q365" s="227"/>
      <c r="R365" s="227"/>
      <c r="S365" s="227"/>
      <c r="T365" s="227"/>
      <c r="U365" s="227"/>
      <c r="V365" s="227"/>
      <c r="W365" s="227"/>
      <c r="X365" s="227"/>
      <c r="Y365" s="227"/>
      <c r="Z365" s="227"/>
    </row>
    <row r="366" spans="1:26">
      <c r="A366" s="227"/>
      <c r="B366" s="227"/>
      <c r="C366" s="227"/>
      <c r="D366" s="227"/>
      <c r="E366" s="227"/>
      <c r="F366" s="227"/>
      <c r="G366" s="227"/>
      <c r="H366" s="227"/>
      <c r="I366" s="227"/>
      <c r="J366" s="227"/>
      <c r="K366" s="227"/>
      <c r="L366" s="227"/>
      <c r="M366" s="227"/>
      <c r="N366" s="227"/>
      <c r="O366" s="227"/>
      <c r="P366" s="227"/>
      <c r="Q366" s="227"/>
      <c r="R366" s="227"/>
      <c r="S366" s="227"/>
      <c r="T366" s="227"/>
      <c r="U366" s="227"/>
      <c r="V366" s="227"/>
      <c r="W366" s="227"/>
      <c r="X366" s="227"/>
      <c r="Y366" s="227"/>
      <c r="Z366" s="227"/>
    </row>
    <row r="367" spans="1:26">
      <c r="A367" s="227"/>
      <c r="B367" s="227"/>
      <c r="C367" s="227"/>
      <c r="D367" s="227"/>
      <c r="E367" s="227"/>
      <c r="F367" s="227"/>
      <c r="G367" s="227"/>
      <c r="H367" s="227"/>
      <c r="I367" s="227"/>
      <c r="J367" s="227"/>
      <c r="K367" s="227"/>
      <c r="L367" s="227"/>
      <c r="M367" s="227"/>
      <c r="N367" s="227"/>
      <c r="O367" s="227"/>
      <c r="P367" s="227"/>
      <c r="Q367" s="227"/>
      <c r="R367" s="227"/>
      <c r="S367" s="227"/>
      <c r="T367" s="227"/>
      <c r="U367" s="227"/>
      <c r="V367" s="227"/>
      <c r="W367" s="227"/>
      <c r="X367" s="227"/>
      <c r="Y367" s="227"/>
      <c r="Z367" s="227"/>
    </row>
    <row r="368" spans="1:26">
      <c r="A368" s="227"/>
      <c r="B368" s="227"/>
      <c r="C368" s="227"/>
      <c r="D368" s="227"/>
      <c r="E368" s="227"/>
      <c r="F368" s="227"/>
      <c r="G368" s="227"/>
      <c r="H368" s="227"/>
      <c r="I368" s="227"/>
      <c r="J368" s="227"/>
      <c r="K368" s="227"/>
      <c r="L368" s="227"/>
      <c r="M368" s="227"/>
      <c r="N368" s="227"/>
      <c r="O368" s="227"/>
      <c r="P368" s="227"/>
      <c r="Q368" s="227"/>
      <c r="R368" s="227"/>
      <c r="S368" s="227"/>
      <c r="T368" s="227"/>
      <c r="U368" s="227"/>
      <c r="V368" s="227"/>
      <c r="W368" s="227"/>
      <c r="X368" s="227"/>
      <c r="Y368" s="227"/>
      <c r="Z368" s="227"/>
    </row>
    <row r="369" spans="1:26">
      <c r="A369" s="227"/>
      <c r="B369" s="227"/>
      <c r="C369" s="227"/>
      <c r="D369" s="227"/>
      <c r="E369" s="227"/>
      <c r="F369" s="227"/>
      <c r="G369" s="227"/>
      <c r="H369" s="227"/>
      <c r="I369" s="227"/>
      <c r="J369" s="227"/>
      <c r="K369" s="227"/>
      <c r="L369" s="227"/>
      <c r="M369" s="227"/>
      <c r="N369" s="227"/>
      <c r="O369" s="227"/>
      <c r="P369" s="227"/>
      <c r="Q369" s="227"/>
      <c r="R369" s="227"/>
      <c r="S369" s="227"/>
      <c r="T369" s="227"/>
      <c r="U369" s="227"/>
      <c r="V369" s="227"/>
      <c r="W369" s="227"/>
      <c r="X369" s="227"/>
      <c r="Y369" s="227"/>
      <c r="Z369" s="227"/>
    </row>
    <row r="370" spans="1:26">
      <c r="A370" s="227"/>
      <c r="B370" s="227"/>
      <c r="C370" s="227"/>
      <c r="D370" s="227"/>
      <c r="E370" s="227"/>
      <c r="F370" s="227"/>
      <c r="G370" s="227"/>
      <c r="H370" s="227"/>
      <c r="I370" s="227"/>
      <c r="J370" s="227"/>
      <c r="K370" s="227"/>
      <c r="L370" s="227"/>
      <c r="M370" s="227"/>
      <c r="N370" s="227"/>
      <c r="O370" s="227"/>
      <c r="P370" s="227"/>
      <c r="Q370" s="227"/>
      <c r="R370" s="227"/>
      <c r="S370" s="227"/>
      <c r="T370" s="227"/>
      <c r="U370" s="227"/>
      <c r="V370" s="227"/>
      <c r="W370" s="227"/>
      <c r="X370" s="227"/>
      <c r="Y370" s="227"/>
      <c r="Z370" s="227"/>
    </row>
    <row r="371" spans="1:26">
      <c r="A371" s="227"/>
      <c r="B371" s="227"/>
      <c r="C371" s="227"/>
      <c r="D371" s="227"/>
      <c r="E371" s="227"/>
      <c r="F371" s="227"/>
      <c r="G371" s="227"/>
      <c r="H371" s="227"/>
      <c r="I371" s="227"/>
      <c r="J371" s="227"/>
      <c r="K371" s="227"/>
      <c r="L371" s="227"/>
      <c r="M371" s="227"/>
      <c r="N371" s="227"/>
      <c r="O371" s="227"/>
      <c r="P371" s="227"/>
      <c r="Q371" s="227"/>
      <c r="R371" s="227"/>
      <c r="S371" s="227"/>
      <c r="T371" s="227"/>
      <c r="U371" s="227"/>
      <c r="V371" s="227"/>
      <c r="W371" s="227"/>
      <c r="X371" s="227"/>
      <c r="Y371" s="227"/>
      <c r="Z371" s="227"/>
    </row>
    <row r="372" spans="1:26">
      <c r="A372" s="227"/>
      <c r="B372" s="227"/>
      <c r="C372" s="227"/>
      <c r="D372" s="227"/>
      <c r="E372" s="227"/>
      <c r="F372" s="227"/>
      <c r="G372" s="227"/>
      <c r="H372" s="227"/>
      <c r="I372" s="227"/>
      <c r="J372" s="227"/>
      <c r="K372" s="227"/>
      <c r="L372" s="227"/>
      <c r="M372" s="227"/>
      <c r="N372" s="227"/>
      <c r="O372" s="227"/>
      <c r="P372" s="227"/>
      <c r="Q372" s="227"/>
      <c r="R372" s="227"/>
      <c r="S372" s="227"/>
      <c r="T372" s="227"/>
      <c r="U372" s="227"/>
      <c r="V372" s="227"/>
      <c r="W372" s="227"/>
      <c r="X372" s="227"/>
      <c r="Y372" s="227"/>
      <c r="Z372" s="227"/>
    </row>
    <row r="373" spans="1:26">
      <c r="A373" s="227"/>
      <c r="B373" s="227"/>
      <c r="C373" s="227"/>
      <c r="D373" s="227"/>
      <c r="E373" s="227"/>
      <c r="F373" s="227"/>
      <c r="G373" s="227"/>
      <c r="H373" s="227"/>
      <c r="I373" s="227"/>
      <c r="J373" s="227"/>
      <c r="K373" s="227"/>
      <c r="L373" s="227"/>
      <c r="M373" s="227"/>
      <c r="N373" s="227"/>
      <c r="O373" s="227"/>
      <c r="P373" s="227"/>
      <c r="Q373" s="227"/>
      <c r="R373" s="227"/>
      <c r="S373" s="227"/>
      <c r="T373" s="227"/>
      <c r="U373" s="227"/>
      <c r="V373" s="227"/>
      <c r="W373" s="227"/>
      <c r="X373" s="227"/>
      <c r="Y373" s="227"/>
      <c r="Z373" s="227"/>
    </row>
    <row r="374" spans="1:26">
      <c r="A374" s="227"/>
      <c r="B374" s="227"/>
      <c r="C374" s="227"/>
      <c r="D374" s="227"/>
      <c r="E374" s="227"/>
      <c r="F374" s="227"/>
      <c r="G374" s="227"/>
      <c r="H374" s="227"/>
      <c r="I374" s="227"/>
      <c r="J374" s="227"/>
      <c r="K374" s="227"/>
      <c r="L374" s="227"/>
      <c r="M374" s="227"/>
      <c r="N374" s="227"/>
      <c r="O374" s="227"/>
      <c r="P374" s="227"/>
      <c r="Q374" s="227"/>
      <c r="R374" s="227"/>
      <c r="S374" s="227"/>
      <c r="T374" s="227"/>
      <c r="U374" s="227"/>
      <c r="V374" s="227"/>
      <c r="W374" s="227"/>
      <c r="X374" s="227"/>
      <c r="Y374" s="227"/>
      <c r="Z374" s="227"/>
    </row>
    <row r="375" spans="1:26">
      <c r="A375" s="227"/>
      <c r="B375" s="227"/>
      <c r="C375" s="227"/>
      <c r="D375" s="227"/>
      <c r="E375" s="227"/>
      <c r="F375" s="227"/>
      <c r="G375" s="227"/>
      <c r="H375" s="227"/>
      <c r="I375" s="227"/>
      <c r="J375" s="227"/>
      <c r="K375" s="227"/>
      <c r="L375" s="227"/>
      <c r="M375" s="227"/>
      <c r="N375" s="227"/>
      <c r="O375" s="227"/>
      <c r="P375" s="227"/>
      <c r="Q375" s="227"/>
      <c r="R375" s="227"/>
      <c r="S375" s="227"/>
      <c r="T375" s="227"/>
      <c r="U375" s="227"/>
      <c r="V375" s="227"/>
      <c r="W375" s="227"/>
      <c r="X375" s="227"/>
      <c r="Y375" s="227"/>
      <c r="Z375" s="227"/>
    </row>
    <row r="376" spans="1:26">
      <c r="A376" s="227"/>
      <c r="B376" s="227"/>
      <c r="C376" s="227"/>
      <c r="D376" s="227"/>
      <c r="E376" s="227"/>
      <c r="F376" s="227"/>
      <c r="G376" s="227"/>
      <c r="H376" s="227"/>
      <c r="I376" s="227"/>
      <c r="J376" s="227"/>
      <c r="K376" s="227"/>
      <c r="L376" s="227"/>
      <c r="M376" s="227"/>
      <c r="N376" s="227"/>
      <c r="O376" s="227"/>
      <c r="P376" s="227"/>
      <c r="Q376" s="227"/>
      <c r="R376" s="227"/>
      <c r="S376" s="227"/>
      <c r="T376" s="227"/>
      <c r="U376" s="227"/>
      <c r="V376" s="227"/>
      <c r="W376" s="227"/>
      <c r="X376" s="227"/>
      <c r="Y376" s="227"/>
      <c r="Z376" s="227"/>
    </row>
    <row r="377" spans="1:26">
      <c r="A377" s="227"/>
      <c r="B377" s="227"/>
      <c r="C377" s="227"/>
      <c r="D377" s="227"/>
      <c r="E377" s="227"/>
      <c r="F377" s="227"/>
      <c r="G377" s="227"/>
      <c r="H377" s="227"/>
      <c r="I377" s="227"/>
      <c r="J377" s="227"/>
      <c r="K377" s="227"/>
      <c r="L377" s="227"/>
      <c r="M377" s="227"/>
      <c r="N377" s="227"/>
      <c r="O377" s="227"/>
      <c r="P377" s="227"/>
      <c r="Q377" s="227"/>
      <c r="R377" s="227"/>
      <c r="S377" s="227"/>
      <c r="T377" s="227"/>
      <c r="U377" s="227"/>
      <c r="V377" s="227"/>
      <c r="W377" s="227"/>
      <c r="X377" s="227"/>
      <c r="Y377" s="227"/>
      <c r="Z377" s="227"/>
    </row>
    <row r="378" spans="1:26">
      <c r="A378" s="227"/>
      <c r="B378" s="227"/>
      <c r="C378" s="227"/>
      <c r="D378" s="227"/>
      <c r="E378" s="227"/>
      <c r="F378" s="227"/>
      <c r="G378" s="227"/>
      <c r="H378" s="227"/>
      <c r="I378" s="227"/>
      <c r="J378" s="227"/>
      <c r="K378" s="227"/>
      <c r="L378" s="227"/>
      <c r="M378" s="227"/>
      <c r="N378" s="227"/>
      <c r="O378" s="227"/>
      <c r="P378" s="227"/>
      <c r="Q378" s="227"/>
      <c r="R378" s="227"/>
      <c r="S378" s="227"/>
      <c r="T378" s="227"/>
      <c r="U378" s="227"/>
      <c r="V378" s="227"/>
      <c r="W378" s="227"/>
      <c r="X378" s="227"/>
      <c r="Y378" s="227"/>
      <c r="Z378" s="227"/>
    </row>
    <row r="379" spans="1:26">
      <c r="A379" s="227"/>
      <c r="B379" s="227"/>
      <c r="C379" s="227"/>
      <c r="D379" s="227"/>
      <c r="E379" s="227"/>
      <c r="F379" s="227"/>
      <c r="G379" s="227"/>
      <c r="H379" s="227"/>
      <c r="I379" s="227"/>
      <c r="J379" s="227"/>
      <c r="K379" s="227"/>
      <c r="L379" s="227"/>
      <c r="M379" s="227"/>
      <c r="N379" s="227"/>
      <c r="O379" s="227"/>
      <c r="P379" s="227"/>
      <c r="Q379" s="227"/>
      <c r="R379" s="227"/>
      <c r="S379" s="227"/>
      <c r="T379" s="227"/>
      <c r="U379" s="227"/>
      <c r="V379" s="227"/>
      <c r="W379" s="227"/>
      <c r="X379" s="227"/>
      <c r="Y379" s="227"/>
      <c r="Z379" s="227"/>
    </row>
    <row r="380" spans="1:26">
      <c r="A380" s="227"/>
      <c r="B380" s="227"/>
      <c r="C380" s="227"/>
      <c r="D380" s="227"/>
      <c r="E380" s="227"/>
      <c r="F380" s="227"/>
      <c r="G380" s="227"/>
      <c r="H380" s="227"/>
      <c r="I380" s="227"/>
      <c r="J380" s="227"/>
      <c r="K380" s="227"/>
      <c r="L380" s="227"/>
      <c r="M380" s="227"/>
      <c r="N380" s="227"/>
      <c r="O380" s="227"/>
      <c r="P380" s="227"/>
      <c r="Q380" s="227"/>
      <c r="R380" s="227"/>
      <c r="S380" s="227"/>
      <c r="T380" s="227"/>
      <c r="U380" s="227"/>
      <c r="V380" s="227"/>
      <c r="W380" s="227"/>
      <c r="X380" s="227"/>
      <c r="Y380" s="227"/>
      <c r="Z380" s="227"/>
    </row>
    <row r="381" spans="1:26">
      <c r="A381" s="227"/>
      <c r="B381" s="227"/>
      <c r="C381" s="227"/>
      <c r="D381" s="227"/>
      <c r="E381" s="227"/>
      <c r="F381" s="227"/>
      <c r="G381" s="227"/>
      <c r="H381" s="227"/>
      <c r="I381" s="227"/>
      <c r="J381" s="227"/>
      <c r="K381" s="227"/>
      <c r="L381" s="227"/>
      <c r="M381" s="227"/>
      <c r="N381" s="227"/>
      <c r="O381" s="227"/>
      <c r="P381" s="227"/>
      <c r="Q381" s="227"/>
      <c r="R381" s="227"/>
      <c r="S381" s="227"/>
      <c r="T381" s="227"/>
      <c r="U381" s="227"/>
      <c r="V381" s="227"/>
      <c r="W381" s="227"/>
      <c r="X381" s="227"/>
      <c r="Y381" s="227"/>
      <c r="Z381" s="227"/>
    </row>
    <row r="382" spans="1:26">
      <c r="A382" s="227"/>
      <c r="B382" s="227"/>
      <c r="C382" s="227"/>
      <c r="D382" s="227"/>
      <c r="E382" s="227"/>
      <c r="F382" s="227"/>
      <c r="G382" s="227"/>
      <c r="H382" s="227"/>
      <c r="I382" s="227"/>
      <c r="J382" s="227"/>
      <c r="K382" s="227"/>
      <c r="L382" s="227"/>
      <c r="M382" s="227"/>
      <c r="N382" s="227"/>
      <c r="O382" s="227"/>
      <c r="P382" s="227"/>
      <c r="Q382" s="227"/>
      <c r="R382" s="227"/>
      <c r="S382" s="227"/>
      <c r="T382" s="227"/>
      <c r="U382" s="227"/>
      <c r="V382" s="227"/>
      <c r="W382" s="227"/>
      <c r="X382" s="227"/>
      <c r="Y382" s="227"/>
      <c r="Z382" s="227"/>
    </row>
    <row r="383" spans="1:26">
      <c r="A383" s="227"/>
      <c r="B383" s="227"/>
      <c r="C383" s="227"/>
      <c r="D383" s="227"/>
      <c r="E383" s="227"/>
      <c r="F383" s="227"/>
      <c r="G383" s="227"/>
      <c r="H383" s="227"/>
      <c r="I383" s="227"/>
      <c r="J383" s="227"/>
      <c r="K383" s="227"/>
      <c r="L383" s="227"/>
      <c r="M383" s="227"/>
      <c r="N383" s="227"/>
      <c r="O383" s="227"/>
      <c r="P383" s="227"/>
      <c r="Q383" s="227"/>
      <c r="R383" s="227"/>
      <c r="S383" s="227"/>
      <c r="T383" s="227"/>
      <c r="U383" s="227"/>
      <c r="V383" s="227"/>
      <c r="W383" s="227"/>
      <c r="X383" s="227"/>
      <c r="Y383" s="227"/>
      <c r="Z383" s="227"/>
    </row>
    <row r="384" spans="1:26">
      <c r="A384" s="227"/>
      <c r="B384" s="227"/>
      <c r="C384" s="227"/>
      <c r="D384" s="227"/>
      <c r="E384" s="227"/>
      <c r="F384" s="227"/>
      <c r="G384" s="227"/>
      <c r="H384" s="227"/>
      <c r="I384" s="227"/>
      <c r="J384" s="227"/>
      <c r="K384" s="227"/>
      <c r="L384" s="227"/>
      <c r="M384" s="227"/>
      <c r="N384" s="227"/>
      <c r="O384" s="227"/>
      <c r="P384" s="227"/>
      <c r="Q384" s="227"/>
      <c r="R384" s="227"/>
      <c r="S384" s="227"/>
      <c r="T384" s="227"/>
      <c r="U384" s="227"/>
      <c r="V384" s="227"/>
      <c r="W384" s="227"/>
      <c r="X384" s="227"/>
      <c r="Y384" s="227"/>
      <c r="Z384" s="227"/>
    </row>
    <row r="385" spans="1:26">
      <c r="A385" s="227"/>
      <c r="B385" s="227"/>
      <c r="C385" s="227"/>
      <c r="D385" s="227"/>
      <c r="E385" s="227"/>
      <c r="F385" s="227"/>
      <c r="G385" s="227"/>
      <c r="H385" s="227"/>
      <c r="I385" s="227"/>
      <c r="J385" s="227"/>
      <c r="K385" s="227"/>
      <c r="L385" s="227"/>
      <c r="M385" s="227"/>
      <c r="N385" s="227"/>
      <c r="O385" s="227"/>
      <c r="P385" s="227"/>
      <c r="Q385" s="227"/>
      <c r="R385" s="227"/>
      <c r="S385" s="227"/>
      <c r="T385" s="227"/>
      <c r="U385" s="227"/>
      <c r="V385" s="227"/>
      <c r="W385" s="227"/>
      <c r="X385" s="227"/>
      <c r="Y385" s="227"/>
      <c r="Z385" s="227"/>
    </row>
    <row r="386" spans="1:26">
      <c r="A386" s="227"/>
      <c r="B386" s="227"/>
      <c r="C386" s="227"/>
      <c r="D386" s="227"/>
      <c r="E386" s="227"/>
      <c r="F386" s="227"/>
      <c r="G386" s="227"/>
      <c r="H386" s="227"/>
      <c r="I386" s="227"/>
      <c r="J386" s="227"/>
      <c r="K386" s="227"/>
      <c r="L386" s="227"/>
      <c r="M386" s="227"/>
      <c r="N386" s="227"/>
      <c r="O386" s="227"/>
      <c r="P386" s="227"/>
      <c r="Q386" s="227"/>
      <c r="R386" s="227"/>
      <c r="S386" s="227"/>
      <c r="T386" s="227"/>
      <c r="U386" s="227"/>
      <c r="V386" s="227"/>
      <c r="W386" s="227"/>
      <c r="X386" s="227"/>
      <c r="Y386" s="227"/>
      <c r="Z386" s="227"/>
    </row>
    <row r="387" spans="1:26">
      <c r="A387" s="227"/>
      <c r="B387" s="227"/>
      <c r="C387" s="227"/>
      <c r="D387" s="227"/>
      <c r="E387" s="227"/>
      <c r="F387" s="227"/>
      <c r="G387" s="227"/>
      <c r="H387" s="227"/>
      <c r="I387" s="227"/>
      <c r="J387" s="227"/>
      <c r="K387" s="227"/>
      <c r="L387" s="227"/>
      <c r="M387" s="227"/>
      <c r="N387" s="227"/>
      <c r="O387" s="227"/>
      <c r="P387" s="227"/>
      <c r="Q387" s="227"/>
      <c r="R387" s="227"/>
      <c r="S387" s="227"/>
      <c r="T387" s="227"/>
      <c r="U387" s="227"/>
      <c r="V387" s="227"/>
      <c r="W387" s="227"/>
      <c r="X387" s="227"/>
      <c r="Y387" s="227"/>
      <c r="Z387" s="227"/>
    </row>
    <row r="388" spans="1:26">
      <c r="A388" s="227"/>
      <c r="B388" s="227"/>
      <c r="C388" s="227"/>
      <c r="D388" s="227"/>
      <c r="E388" s="227"/>
      <c r="F388" s="227"/>
      <c r="G388" s="227"/>
      <c r="H388" s="227"/>
      <c r="I388" s="227"/>
      <c r="J388" s="227"/>
      <c r="K388" s="227"/>
      <c r="L388" s="227"/>
      <c r="M388" s="227"/>
      <c r="N388" s="227"/>
      <c r="O388" s="227"/>
      <c r="P388" s="227"/>
      <c r="Q388" s="227"/>
      <c r="R388" s="227"/>
      <c r="S388" s="227"/>
      <c r="T388" s="227"/>
      <c r="U388" s="227"/>
      <c r="V388" s="227"/>
      <c r="W388" s="227"/>
      <c r="X388" s="227"/>
      <c r="Y388" s="227"/>
      <c r="Z388" s="227"/>
    </row>
    <row r="389" spans="1:26">
      <c r="A389" s="227"/>
      <c r="B389" s="227"/>
      <c r="C389" s="227"/>
      <c r="D389" s="227"/>
      <c r="E389" s="227"/>
      <c r="F389" s="227"/>
      <c r="G389" s="227"/>
      <c r="H389" s="227"/>
      <c r="I389" s="227"/>
      <c r="J389" s="227"/>
      <c r="K389" s="227"/>
      <c r="L389" s="227"/>
      <c r="M389" s="227"/>
      <c r="N389" s="227"/>
      <c r="O389" s="227"/>
      <c r="P389" s="227"/>
      <c r="Q389" s="227"/>
      <c r="R389" s="227"/>
      <c r="S389" s="227"/>
      <c r="T389" s="227"/>
      <c r="U389" s="227"/>
      <c r="V389" s="227"/>
      <c r="W389" s="227"/>
      <c r="X389" s="227"/>
      <c r="Y389" s="227"/>
      <c r="Z389" s="227"/>
    </row>
    <row r="390" spans="1:26">
      <c r="A390" s="227"/>
      <c r="B390" s="227"/>
      <c r="C390" s="227"/>
      <c r="D390" s="227"/>
      <c r="E390" s="227"/>
      <c r="F390" s="227"/>
      <c r="G390" s="227"/>
      <c r="H390" s="227"/>
      <c r="I390" s="227"/>
      <c r="J390" s="227"/>
      <c r="K390" s="227"/>
      <c r="L390" s="227"/>
      <c r="M390" s="227"/>
      <c r="N390" s="227"/>
      <c r="O390" s="227"/>
      <c r="P390" s="227"/>
      <c r="Q390" s="227"/>
      <c r="R390" s="227"/>
      <c r="S390" s="227"/>
      <c r="T390" s="227"/>
      <c r="U390" s="227"/>
      <c r="V390" s="227"/>
      <c r="W390" s="227"/>
      <c r="X390" s="227"/>
      <c r="Y390" s="227"/>
      <c r="Z390" s="227"/>
    </row>
    <row r="391" spans="1:26">
      <c r="A391" s="227"/>
      <c r="B391" s="227"/>
      <c r="C391" s="227"/>
      <c r="D391" s="227"/>
      <c r="E391" s="227"/>
      <c r="F391" s="227"/>
      <c r="G391" s="227"/>
      <c r="H391" s="227"/>
      <c r="I391" s="227"/>
      <c r="J391" s="227"/>
      <c r="K391" s="227"/>
      <c r="L391" s="227"/>
      <c r="M391" s="227"/>
      <c r="N391" s="227"/>
      <c r="O391" s="227"/>
      <c r="P391" s="227"/>
      <c r="Q391" s="227"/>
      <c r="R391" s="227"/>
      <c r="S391" s="227"/>
      <c r="T391" s="227"/>
      <c r="U391" s="227"/>
      <c r="V391" s="227"/>
      <c r="W391" s="227"/>
      <c r="X391" s="227"/>
      <c r="Y391" s="227"/>
      <c r="Z391" s="227"/>
    </row>
    <row r="392" spans="1:26">
      <c r="A392" s="227"/>
      <c r="B392" s="227"/>
      <c r="C392" s="227"/>
      <c r="D392" s="227"/>
      <c r="E392" s="227"/>
      <c r="F392" s="227"/>
      <c r="G392" s="227"/>
      <c r="H392" s="227"/>
      <c r="I392" s="227"/>
      <c r="J392" s="227"/>
      <c r="K392" s="227"/>
      <c r="L392" s="227"/>
      <c r="M392" s="227"/>
      <c r="N392" s="227"/>
      <c r="O392" s="227"/>
      <c r="P392" s="227"/>
      <c r="Q392" s="227"/>
      <c r="R392" s="227"/>
      <c r="S392" s="227"/>
      <c r="T392" s="227"/>
      <c r="U392" s="227"/>
      <c r="V392" s="227"/>
      <c r="W392" s="227"/>
      <c r="X392" s="227"/>
      <c r="Y392" s="227"/>
      <c r="Z392" s="227"/>
    </row>
    <row r="393" spans="1:26">
      <c r="A393" s="227"/>
      <c r="B393" s="227"/>
      <c r="C393" s="227"/>
      <c r="D393" s="227"/>
      <c r="E393" s="227"/>
      <c r="F393" s="227"/>
      <c r="G393" s="227"/>
      <c r="H393" s="227"/>
      <c r="I393" s="227"/>
      <c r="J393" s="227"/>
      <c r="K393" s="227"/>
      <c r="L393" s="227"/>
      <c r="M393" s="227"/>
      <c r="N393" s="227"/>
      <c r="O393" s="227"/>
      <c r="P393" s="227"/>
      <c r="Q393" s="227"/>
      <c r="R393" s="227"/>
      <c r="S393" s="227"/>
      <c r="T393" s="227"/>
      <c r="U393" s="227"/>
      <c r="V393" s="227"/>
      <c r="W393" s="227"/>
      <c r="X393" s="227"/>
      <c r="Y393" s="227"/>
      <c r="Z393" s="227"/>
    </row>
    <row r="394" spans="1:26">
      <c r="A394" s="227"/>
      <c r="B394" s="227"/>
      <c r="C394" s="227"/>
      <c r="D394" s="227"/>
      <c r="E394" s="227"/>
      <c r="F394" s="227"/>
      <c r="G394" s="227"/>
      <c r="H394" s="227"/>
      <c r="I394" s="227"/>
      <c r="J394" s="227"/>
      <c r="K394" s="227"/>
      <c r="L394" s="227"/>
      <c r="M394" s="227"/>
      <c r="N394" s="227"/>
      <c r="O394" s="227"/>
      <c r="P394" s="227"/>
      <c r="Q394" s="227"/>
      <c r="R394" s="227"/>
      <c r="S394" s="227"/>
      <c r="T394" s="227"/>
      <c r="U394" s="227"/>
      <c r="V394" s="227"/>
      <c r="W394" s="227"/>
      <c r="X394" s="227"/>
      <c r="Y394" s="227"/>
      <c r="Z394" s="227"/>
    </row>
    <row r="395" spans="1:26">
      <c r="A395" s="227"/>
      <c r="B395" s="227"/>
      <c r="C395" s="227"/>
      <c r="D395" s="227"/>
      <c r="E395" s="227"/>
      <c r="F395" s="227"/>
      <c r="G395" s="227"/>
      <c r="H395" s="227"/>
      <c r="I395" s="227"/>
      <c r="J395" s="227"/>
      <c r="K395" s="227"/>
      <c r="L395" s="227"/>
      <c r="M395" s="227"/>
      <c r="N395" s="227"/>
      <c r="O395" s="227"/>
      <c r="P395" s="227"/>
      <c r="Q395" s="227"/>
      <c r="R395" s="227"/>
      <c r="S395" s="227"/>
      <c r="T395" s="227"/>
      <c r="U395" s="227"/>
      <c r="V395" s="227"/>
      <c r="W395" s="227"/>
      <c r="X395" s="227"/>
      <c r="Y395" s="227"/>
      <c r="Z395" s="227"/>
    </row>
    <row r="396" spans="1:26">
      <c r="A396" s="227"/>
      <c r="B396" s="227"/>
      <c r="C396" s="227"/>
      <c r="D396" s="227"/>
      <c r="E396" s="227"/>
      <c r="F396" s="227"/>
      <c r="G396" s="227"/>
      <c r="H396" s="227"/>
      <c r="I396" s="227"/>
      <c r="J396" s="227"/>
      <c r="K396" s="227"/>
      <c r="L396" s="227"/>
      <c r="M396" s="227"/>
      <c r="N396" s="227"/>
      <c r="O396" s="227"/>
      <c r="P396" s="227"/>
      <c r="Q396" s="227"/>
      <c r="R396" s="227"/>
      <c r="S396" s="227"/>
      <c r="T396" s="227"/>
      <c r="U396" s="227"/>
      <c r="V396" s="227"/>
      <c r="W396" s="227"/>
      <c r="X396" s="227"/>
      <c r="Y396" s="227"/>
      <c r="Z396" s="227"/>
    </row>
    <row r="397" spans="1:26">
      <c r="A397" s="227"/>
      <c r="B397" s="227"/>
      <c r="C397" s="227"/>
      <c r="D397" s="227"/>
      <c r="E397" s="227"/>
      <c r="F397" s="227"/>
      <c r="G397" s="227"/>
      <c r="H397" s="227"/>
      <c r="I397" s="227"/>
      <c r="J397" s="227"/>
      <c r="K397" s="227"/>
      <c r="L397" s="227"/>
      <c r="M397" s="227"/>
      <c r="N397" s="227"/>
      <c r="O397" s="227"/>
      <c r="P397" s="227"/>
      <c r="Q397" s="227"/>
      <c r="R397" s="227"/>
      <c r="S397" s="227"/>
      <c r="T397" s="227"/>
      <c r="U397" s="227"/>
      <c r="V397" s="227"/>
      <c r="W397" s="227"/>
      <c r="X397" s="227"/>
      <c r="Y397" s="227"/>
      <c r="Z397" s="227"/>
    </row>
    <row r="398" spans="1:26">
      <c r="A398" s="227"/>
      <c r="B398" s="227"/>
      <c r="C398" s="227"/>
      <c r="D398" s="227"/>
      <c r="E398" s="227"/>
      <c r="F398" s="227"/>
      <c r="G398" s="227"/>
      <c r="H398" s="227"/>
      <c r="I398" s="227"/>
      <c r="J398" s="227"/>
      <c r="K398" s="227"/>
      <c r="L398" s="227"/>
      <c r="M398" s="227"/>
      <c r="N398" s="227"/>
      <c r="O398" s="227"/>
      <c r="P398" s="227"/>
      <c r="Q398" s="227"/>
      <c r="R398" s="227"/>
      <c r="S398" s="227"/>
      <c r="T398" s="227"/>
      <c r="U398" s="227"/>
      <c r="V398" s="227"/>
      <c r="W398" s="227"/>
      <c r="X398" s="227"/>
      <c r="Y398" s="227"/>
      <c r="Z398" s="227"/>
    </row>
    <row r="399" spans="1:26">
      <c r="A399" s="227"/>
      <c r="B399" s="227"/>
      <c r="C399" s="227"/>
      <c r="D399" s="227"/>
      <c r="E399" s="227"/>
      <c r="F399" s="227"/>
      <c r="G399" s="227"/>
      <c r="H399" s="227"/>
      <c r="I399" s="227"/>
      <c r="J399" s="227"/>
      <c r="K399" s="227"/>
      <c r="L399" s="227"/>
      <c r="M399" s="227"/>
      <c r="N399" s="227"/>
      <c r="O399" s="227"/>
      <c r="P399" s="227"/>
      <c r="Q399" s="227"/>
      <c r="R399" s="227"/>
      <c r="S399" s="227"/>
      <c r="T399" s="227"/>
      <c r="U399" s="227"/>
      <c r="V399" s="227"/>
      <c r="W399" s="227"/>
      <c r="X399" s="227"/>
      <c r="Y399" s="227"/>
      <c r="Z399" s="227"/>
    </row>
    <row r="400" spans="1:26">
      <c r="A400" s="227"/>
      <c r="B400" s="227"/>
      <c r="C400" s="227"/>
      <c r="D400" s="227"/>
      <c r="E400" s="227"/>
      <c r="F400" s="227"/>
      <c r="G400" s="227"/>
      <c r="H400" s="227"/>
      <c r="I400" s="227"/>
      <c r="J400" s="227"/>
      <c r="K400" s="227"/>
      <c r="L400" s="227"/>
      <c r="M400" s="227"/>
      <c r="N400" s="227"/>
      <c r="O400" s="227"/>
      <c r="P400" s="227"/>
      <c r="Q400" s="227"/>
      <c r="R400" s="227"/>
      <c r="S400" s="227"/>
      <c r="T400" s="227"/>
      <c r="U400" s="227"/>
      <c r="V400" s="227"/>
      <c r="W400" s="227"/>
      <c r="X400" s="227"/>
      <c r="Y400" s="227"/>
      <c r="Z400" s="227"/>
    </row>
    <row r="401" spans="1:26">
      <c r="A401" s="227"/>
      <c r="B401" s="227"/>
      <c r="C401" s="227"/>
      <c r="D401" s="227"/>
      <c r="E401" s="227"/>
      <c r="F401" s="227"/>
      <c r="G401" s="227"/>
      <c r="H401" s="227"/>
      <c r="I401" s="227"/>
      <c r="J401" s="227"/>
      <c r="K401" s="227"/>
      <c r="L401" s="227"/>
      <c r="M401" s="227"/>
      <c r="N401" s="227"/>
      <c r="O401" s="227"/>
      <c r="P401" s="227"/>
      <c r="Q401" s="227"/>
      <c r="R401" s="227"/>
      <c r="S401" s="227"/>
      <c r="T401" s="227"/>
      <c r="U401" s="227"/>
      <c r="V401" s="227"/>
      <c r="W401" s="227"/>
      <c r="X401" s="227"/>
      <c r="Y401" s="227"/>
      <c r="Z401" s="227"/>
    </row>
    <row r="402" spans="1:26">
      <c r="A402" s="227"/>
      <c r="B402" s="227"/>
      <c r="C402" s="227"/>
      <c r="D402" s="227"/>
      <c r="E402" s="227"/>
      <c r="F402" s="227"/>
      <c r="G402" s="227"/>
      <c r="H402" s="227"/>
      <c r="I402" s="227"/>
      <c r="J402" s="227"/>
      <c r="K402" s="227"/>
      <c r="L402" s="227"/>
      <c r="M402" s="227"/>
      <c r="N402" s="227"/>
      <c r="O402" s="227"/>
      <c r="P402" s="227"/>
      <c r="Q402" s="227"/>
      <c r="R402" s="227"/>
      <c r="S402" s="227"/>
      <c r="T402" s="227"/>
      <c r="U402" s="227"/>
      <c r="V402" s="227"/>
      <c r="W402" s="227"/>
      <c r="X402" s="227"/>
      <c r="Y402" s="227"/>
      <c r="Z402" s="227"/>
    </row>
    <row r="403" spans="1:26">
      <c r="A403" s="227"/>
      <c r="B403" s="227"/>
      <c r="C403" s="227"/>
      <c r="D403" s="227"/>
      <c r="E403" s="227"/>
      <c r="F403" s="227"/>
      <c r="G403" s="227"/>
      <c r="H403" s="227"/>
      <c r="I403" s="227"/>
      <c r="J403" s="227"/>
      <c r="K403" s="227"/>
      <c r="L403" s="227"/>
      <c r="M403" s="227"/>
      <c r="N403" s="227"/>
      <c r="O403" s="227"/>
      <c r="P403" s="227"/>
      <c r="Q403" s="227"/>
      <c r="R403" s="227"/>
      <c r="S403" s="227"/>
      <c r="T403" s="227"/>
      <c r="U403" s="227"/>
      <c r="V403" s="227"/>
      <c r="W403" s="227"/>
      <c r="X403" s="227"/>
      <c r="Y403" s="227"/>
      <c r="Z403" s="227"/>
    </row>
    <row r="404" spans="1:26">
      <c r="A404" s="227"/>
      <c r="B404" s="227"/>
      <c r="C404" s="227"/>
      <c r="D404" s="227"/>
      <c r="E404" s="227"/>
      <c r="F404" s="227"/>
      <c r="G404" s="227"/>
      <c r="H404" s="227"/>
      <c r="I404" s="227"/>
      <c r="J404" s="227"/>
      <c r="K404" s="227"/>
      <c r="L404" s="227"/>
      <c r="M404" s="227"/>
      <c r="N404" s="227"/>
      <c r="O404" s="227"/>
      <c r="P404" s="227"/>
      <c r="Q404" s="227"/>
      <c r="R404" s="227"/>
      <c r="S404" s="227"/>
      <c r="T404" s="227"/>
      <c r="U404" s="227"/>
      <c r="V404" s="227"/>
      <c r="W404" s="227"/>
      <c r="X404" s="227"/>
      <c r="Y404" s="227"/>
      <c r="Z404" s="227"/>
    </row>
    <row r="405" spans="1:26">
      <c r="A405" s="227"/>
      <c r="B405" s="227"/>
      <c r="C405" s="227"/>
      <c r="D405" s="227"/>
      <c r="E405" s="227"/>
      <c r="F405" s="227"/>
      <c r="G405" s="227"/>
      <c r="H405" s="227"/>
      <c r="I405" s="227"/>
      <c r="J405" s="227"/>
      <c r="K405" s="227"/>
      <c r="L405" s="227"/>
      <c r="M405" s="227"/>
      <c r="N405" s="227"/>
      <c r="O405" s="227"/>
      <c r="P405" s="227"/>
      <c r="Q405" s="227"/>
      <c r="R405" s="227"/>
      <c r="S405" s="227"/>
      <c r="T405" s="227"/>
      <c r="U405" s="227"/>
      <c r="V405" s="227"/>
      <c r="W405" s="227"/>
      <c r="X405" s="227"/>
      <c r="Y405" s="227"/>
      <c r="Z405" s="227"/>
    </row>
    <row r="406" spans="1:26">
      <c r="A406" s="227"/>
      <c r="B406" s="227"/>
      <c r="C406" s="227"/>
      <c r="D406" s="227"/>
      <c r="E406" s="227"/>
      <c r="F406" s="227"/>
      <c r="G406" s="227"/>
      <c r="H406" s="227"/>
      <c r="I406" s="227"/>
      <c r="J406" s="227"/>
      <c r="K406" s="227"/>
      <c r="L406" s="227"/>
      <c r="M406" s="227"/>
      <c r="N406" s="227"/>
      <c r="O406" s="227"/>
      <c r="P406" s="227"/>
      <c r="Q406" s="227"/>
      <c r="R406" s="227"/>
      <c r="S406" s="227"/>
      <c r="T406" s="227"/>
      <c r="U406" s="227"/>
      <c r="V406" s="227"/>
      <c r="W406" s="227"/>
      <c r="X406" s="227"/>
      <c r="Y406" s="227"/>
      <c r="Z406" s="227"/>
    </row>
    <row r="407" spans="1:26">
      <c r="A407" s="227"/>
      <c r="B407" s="227"/>
      <c r="C407" s="227"/>
      <c r="D407" s="227"/>
      <c r="E407" s="227"/>
      <c r="F407" s="227"/>
      <c r="G407" s="227"/>
      <c r="H407" s="227"/>
      <c r="I407" s="227"/>
      <c r="J407" s="227"/>
      <c r="K407" s="227"/>
      <c r="L407" s="227"/>
      <c r="M407" s="227"/>
      <c r="N407" s="227"/>
      <c r="O407" s="227"/>
      <c r="P407" s="227"/>
      <c r="Q407" s="227"/>
      <c r="R407" s="227"/>
      <c r="S407" s="227"/>
      <c r="T407" s="227"/>
      <c r="U407" s="227"/>
      <c r="V407" s="227"/>
      <c r="W407" s="227"/>
      <c r="X407" s="227"/>
      <c r="Y407" s="227"/>
      <c r="Z407" s="227"/>
    </row>
    <row r="408" spans="1:26">
      <c r="A408" s="227"/>
      <c r="B408" s="227"/>
      <c r="C408" s="227"/>
      <c r="D408" s="227"/>
      <c r="E408" s="227"/>
      <c r="F408" s="227"/>
      <c r="G408" s="227"/>
      <c r="H408" s="227"/>
      <c r="I408" s="227"/>
      <c r="J408" s="227"/>
      <c r="K408" s="227"/>
      <c r="L408" s="227"/>
      <c r="M408" s="227"/>
      <c r="N408" s="227"/>
      <c r="O408" s="227"/>
      <c r="P408" s="227"/>
      <c r="Q408" s="227"/>
      <c r="R408" s="227"/>
      <c r="S408" s="227"/>
      <c r="T408" s="227"/>
      <c r="U408" s="227"/>
      <c r="V408" s="227"/>
      <c r="W408" s="227"/>
      <c r="X408" s="227"/>
      <c r="Y408" s="227"/>
      <c r="Z408" s="227"/>
    </row>
    <row r="409" spans="1:26">
      <c r="A409" s="227"/>
      <c r="B409" s="227"/>
      <c r="C409" s="227"/>
      <c r="D409" s="227"/>
      <c r="E409" s="227"/>
      <c r="F409" s="227"/>
      <c r="G409" s="227"/>
      <c r="H409" s="227"/>
      <c r="I409" s="227"/>
      <c r="J409" s="227"/>
      <c r="K409" s="227"/>
      <c r="L409" s="227"/>
      <c r="M409" s="227"/>
      <c r="N409" s="227"/>
      <c r="O409" s="227"/>
      <c r="P409" s="227"/>
      <c r="Q409" s="227"/>
      <c r="R409" s="227"/>
      <c r="S409" s="227"/>
      <c r="T409" s="227"/>
      <c r="U409" s="227"/>
      <c r="V409" s="227"/>
      <c r="W409" s="227"/>
      <c r="X409" s="227"/>
      <c r="Y409" s="227"/>
      <c r="Z409" s="227"/>
    </row>
    <row r="410" spans="1:26">
      <c r="A410" s="227"/>
      <c r="B410" s="227"/>
      <c r="C410" s="227"/>
      <c r="D410" s="227"/>
      <c r="E410" s="227"/>
      <c r="F410" s="227"/>
      <c r="G410" s="227"/>
      <c r="H410" s="227"/>
      <c r="I410" s="227"/>
      <c r="J410" s="227"/>
      <c r="K410" s="227"/>
      <c r="L410" s="227"/>
      <c r="M410" s="227"/>
      <c r="N410" s="227"/>
      <c r="O410" s="227"/>
      <c r="P410" s="227"/>
      <c r="Q410" s="227"/>
      <c r="R410" s="227"/>
      <c r="S410" s="227"/>
      <c r="T410" s="227"/>
      <c r="U410" s="227"/>
      <c r="V410" s="227"/>
      <c r="W410" s="227"/>
      <c r="X410" s="227"/>
      <c r="Y410" s="227"/>
      <c r="Z410" s="227"/>
    </row>
    <row r="411" spans="1:26">
      <c r="A411" s="227"/>
      <c r="B411" s="227"/>
      <c r="C411" s="227"/>
      <c r="D411" s="227"/>
      <c r="E411" s="227"/>
      <c r="F411" s="227"/>
      <c r="G411" s="227"/>
      <c r="H411" s="227"/>
      <c r="I411" s="227"/>
      <c r="J411" s="227"/>
      <c r="K411" s="227"/>
      <c r="L411" s="227"/>
      <c r="M411" s="227"/>
      <c r="N411" s="227"/>
      <c r="O411" s="227"/>
      <c r="P411" s="227"/>
      <c r="Q411" s="227"/>
      <c r="R411" s="227"/>
      <c r="S411" s="227"/>
      <c r="T411" s="227"/>
      <c r="U411" s="227"/>
      <c r="V411" s="227"/>
      <c r="W411" s="227"/>
      <c r="X411" s="227"/>
      <c r="Y411" s="227"/>
      <c r="Z411" s="227"/>
    </row>
    <row r="412" spans="1:26">
      <c r="A412" s="227"/>
      <c r="B412" s="227"/>
      <c r="C412" s="227"/>
      <c r="D412" s="227"/>
      <c r="E412" s="227"/>
      <c r="F412" s="227"/>
      <c r="G412" s="227"/>
      <c r="H412" s="227"/>
      <c r="I412" s="227"/>
      <c r="J412" s="227"/>
      <c r="K412" s="227"/>
      <c r="L412" s="227"/>
      <c r="M412" s="227"/>
      <c r="N412" s="227"/>
      <c r="O412" s="227"/>
      <c r="P412" s="227"/>
      <c r="Q412" s="227"/>
      <c r="R412" s="227"/>
      <c r="S412" s="227"/>
      <c r="T412" s="227"/>
      <c r="U412" s="227"/>
      <c r="V412" s="227"/>
      <c r="W412" s="227"/>
      <c r="X412" s="227"/>
      <c r="Y412" s="227"/>
      <c r="Z412" s="227"/>
    </row>
    <row r="413" spans="1:26">
      <c r="A413" s="227"/>
      <c r="B413" s="227"/>
      <c r="C413" s="227"/>
      <c r="D413" s="227"/>
      <c r="E413" s="227"/>
      <c r="F413" s="227"/>
      <c r="G413" s="227"/>
      <c r="H413" s="227"/>
      <c r="I413" s="227"/>
      <c r="J413" s="227"/>
      <c r="K413" s="227"/>
      <c r="L413" s="227"/>
      <c r="M413" s="227"/>
      <c r="N413" s="227"/>
      <c r="O413" s="227"/>
      <c r="P413" s="227"/>
      <c r="Q413" s="227"/>
      <c r="R413" s="227"/>
      <c r="S413" s="227"/>
      <c r="T413" s="227"/>
      <c r="U413" s="227"/>
      <c r="V413" s="227"/>
      <c r="W413" s="227"/>
      <c r="X413" s="227"/>
      <c r="Y413" s="227"/>
      <c r="Z413" s="227"/>
    </row>
    <row r="414" spans="1:26">
      <c r="A414" s="227"/>
      <c r="B414" s="227"/>
      <c r="C414" s="227"/>
      <c r="D414" s="227"/>
      <c r="E414" s="227"/>
      <c r="F414" s="227"/>
      <c r="G414" s="227"/>
      <c r="H414" s="227"/>
      <c r="I414" s="227"/>
      <c r="J414" s="227"/>
      <c r="K414" s="227"/>
      <c r="L414" s="227"/>
      <c r="M414" s="227"/>
      <c r="N414" s="227"/>
      <c r="O414" s="227"/>
      <c r="P414" s="227"/>
      <c r="Q414" s="227"/>
      <c r="R414" s="227"/>
      <c r="S414" s="227"/>
      <c r="T414" s="227"/>
      <c r="U414" s="227"/>
      <c r="V414" s="227"/>
      <c r="W414" s="227"/>
      <c r="X414" s="227"/>
      <c r="Y414" s="227"/>
      <c r="Z414" s="227"/>
    </row>
    <row r="415" spans="1:26">
      <c r="A415" s="227"/>
      <c r="B415" s="227"/>
      <c r="C415" s="227"/>
      <c r="D415" s="227"/>
      <c r="E415" s="227"/>
      <c r="F415" s="227"/>
      <c r="G415" s="227"/>
      <c r="H415" s="227"/>
      <c r="I415" s="227"/>
      <c r="J415" s="227"/>
      <c r="K415" s="227"/>
      <c r="L415" s="227"/>
      <c r="M415" s="227"/>
      <c r="N415" s="227"/>
      <c r="O415" s="227"/>
      <c r="P415" s="227"/>
      <c r="Q415" s="227"/>
      <c r="R415" s="227"/>
      <c r="S415" s="227"/>
      <c r="T415" s="227"/>
      <c r="U415" s="227"/>
      <c r="V415" s="227"/>
      <c r="W415" s="227"/>
      <c r="X415" s="227"/>
      <c r="Y415" s="227"/>
      <c r="Z415" s="227"/>
    </row>
    <row r="416" spans="1:26">
      <c r="A416" s="227"/>
      <c r="B416" s="227"/>
      <c r="C416" s="227"/>
      <c r="D416" s="227"/>
      <c r="E416" s="227"/>
      <c r="F416" s="227"/>
      <c r="G416" s="227"/>
      <c r="H416" s="227"/>
      <c r="I416" s="227"/>
      <c r="J416" s="227"/>
      <c r="K416" s="227"/>
      <c r="L416" s="227"/>
      <c r="M416" s="227"/>
      <c r="N416" s="227"/>
      <c r="O416" s="227"/>
      <c r="P416" s="227"/>
      <c r="Q416" s="227"/>
      <c r="R416" s="227"/>
      <c r="S416" s="227"/>
      <c r="T416" s="227"/>
      <c r="U416" s="227"/>
      <c r="V416" s="227"/>
      <c r="W416" s="227"/>
      <c r="X416" s="227"/>
      <c r="Y416" s="227"/>
      <c r="Z416" s="227"/>
    </row>
    <row r="417" spans="1:26">
      <c r="A417" s="227"/>
      <c r="B417" s="227"/>
      <c r="C417" s="227"/>
      <c r="D417" s="227"/>
      <c r="E417" s="227"/>
      <c r="F417" s="227"/>
      <c r="G417" s="227"/>
      <c r="H417" s="227"/>
      <c r="I417" s="227"/>
      <c r="J417" s="227"/>
      <c r="K417" s="227"/>
      <c r="L417" s="227"/>
      <c r="M417" s="227"/>
      <c r="N417" s="227"/>
      <c r="O417" s="227"/>
      <c r="P417" s="227"/>
      <c r="Q417" s="227"/>
      <c r="R417" s="227"/>
      <c r="S417" s="227"/>
      <c r="T417" s="227"/>
      <c r="U417" s="227"/>
      <c r="V417" s="227"/>
      <c r="W417" s="227"/>
      <c r="X417" s="227"/>
      <c r="Y417" s="227"/>
      <c r="Z417" s="227"/>
    </row>
    <row r="418" spans="1:26">
      <c r="A418" s="227"/>
      <c r="B418" s="227"/>
      <c r="C418" s="227"/>
      <c r="D418" s="227"/>
      <c r="E418" s="227"/>
      <c r="F418" s="227"/>
      <c r="G418" s="227"/>
      <c r="H418" s="227"/>
      <c r="I418" s="227"/>
      <c r="J418" s="227"/>
      <c r="K418" s="227"/>
      <c r="L418" s="227"/>
      <c r="M418" s="227"/>
      <c r="N418" s="227"/>
      <c r="O418" s="227"/>
      <c r="P418" s="227"/>
      <c r="Q418" s="227"/>
      <c r="R418" s="227"/>
      <c r="S418" s="227"/>
      <c r="T418" s="227"/>
      <c r="U418" s="227"/>
      <c r="V418" s="227"/>
      <c r="W418" s="227"/>
      <c r="X418" s="227"/>
      <c r="Y418" s="227"/>
      <c r="Z418" s="227"/>
    </row>
    <row r="419" spans="1:26">
      <c r="A419" s="227"/>
      <c r="B419" s="227"/>
      <c r="C419" s="227"/>
      <c r="D419" s="227"/>
      <c r="E419" s="227"/>
      <c r="F419" s="227"/>
      <c r="G419" s="227"/>
      <c r="H419" s="227"/>
      <c r="I419" s="227"/>
      <c r="J419" s="227"/>
      <c r="K419" s="227"/>
      <c r="L419" s="227"/>
      <c r="M419" s="227"/>
      <c r="N419" s="227"/>
      <c r="O419" s="227"/>
      <c r="P419" s="227"/>
      <c r="Q419" s="227"/>
      <c r="R419" s="227"/>
      <c r="S419" s="227"/>
      <c r="T419" s="227"/>
      <c r="U419" s="227"/>
      <c r="V419" s="227"/>
      <c r="W419" s="227"/>
      <c r="X419" s="227"/>
      <c r="Y419" s="227"/>
      <c r="Z419" s="227"/>
    </row>
    <row r="420" spans="1:26">
      <c r="A420" s="227"/>
      <c r="B420" s="227"/>
      <c r="C420" s="227"/>
      <c r="D420" s="227"/>
      <c r="E420" s="227"/>
      <c r="F420" s="227"/>
      <c r="G420" s="227"/>
      <c r="H420" s="227"/>
      <c r="I420" s="227"/>
      <c r="J420" s="227"/>
      <c r="K420" s="227"/>
      <c r="L420" s="227"/>
      <c r="M420" s="227"/>
      <c r="N420" s="227"/>
      <c r="O420" s="227"/>
      <c r="P420" s="227"/>
      <c r="Q420" s="227"/>
      <c r="R420" s="227"/>
      <c r="S420" s="227"/>
      <c r="T420" s="227"/>
      <c r="U420" s="227"/>
      <c r="V420" s="227"/>
      <c r="W420" s="227"/>
      <c r="X420" s="227"/>
      <c r="Y420" s="227"/>
      <c r="Z420" s="227"/>
    </row>
    <row r="421" spans="1:26">
      <c r="A421" s="227"/>
      <c r="B421" s="227"/>
      <c r="C421" s="227"/>
      <c r="D421" s="227"/>
      <c r="E421" s="227"/>
      <c r="F421" s="227"/>
      <c r="G421" s="227"/>
      <c r="H421" s="227"/>
      <c r="I421" s="227"/>
      <c r="J421" s="227"/>
      <c r="K421" s="227"/>
      <c r="L421" s="227"/>
      <c r="M421" s="227"/>
      <c r="N421" s="227"/>
      <c r="O421" s="227"/>
      <c r="P421" s="227"/>
      <c r="Q421" s="227"/>
      <c r="R421" s="227"/>
      <c r="S421" s="227"/>
      <c r="T421" s="227"/>
      <c r="U421" s="227"/>
      <c r="V421" s="227"/>
      <c r="W421" s="227"/>
      <c r="X421" s="227"/>
      <c r="Y421" s="227"/>
      <c r="Z421" s="227"/>
    </row>
    <row r="422" spans="1:26">
      <c r="A422" s="227"/>
      <c r="B422" s="227"/>
      <c r="C422" s="227"/>
      <c r="D422" s="227"/>
      <c r="E422" s="227"/>
      <c r="F422" s="227"/>
      <c r="G422" s="227"/>
      <c r="H422" s="227"/>
      <c r="I422" s="227"/>
      <c r="J422" s="227"/>
      <c r="K422" s="227"/>
      <c r="L422" s="227"/>
      <c r="M422" s="227"/>
      <c r="N422" s="227"/>
      <c r="O422" s="227"/>
      <c r="P422" s="227"/>
      <c r="Q422" s="227"/>
      <c r="R422" s="227"/>
      <c r="S422" s="227"/>
      <c r="T422" s="227"/>
      <c r="U422" s="227"/>
      <c r="V422" s="227"/>
      <c r="W422" s="227"/>
      <c r="X422" s="227"/>
      <c r="Y422" s="227"/>
      <c r="Z422" s="227"/>
    </row>
    <row r="423" spans="1:26">
      <c r="A423" s="227"/>
      <c r="B423" s="227"/>
      <c r="C423" s="227"/>
      <c r="D423" s="227"/>
      <c r="E423" s="227"/>
      <c r="F423" s="227"/>
      <c r="G423" s="227"/>
      <c r="H423" s="227"/>
      <c r="I423" s="227"/>
      <c r="J423" s="227"/>
      <c r="K423" s="227"/>
      <c r="L423" s="227"/>
      <c r="M423" s="227"/>
      <c r="N423" s="227"/>
      <c r="O423" s="227"/>
      <c r="P423" s="227"/>
      <c r="Q423" s="227"/>
      <c r="R423" s="227"/>
      <c r="S423" s="227"/>
      <c r="T423" s="227"/>
      <c r="U423" s="227"/>
      <c r="V423" s="227"/>
      <c r="W423" s="227"/>
      <c r="X423" s="227"/>
      <c r="Y423" s="227"/>
      <c r="Z423" s="227"/>
    </row>
    <row r="424" spans="1:26">
      <c r="A424" s="227"/>
      <c r="B424" s="227"/>
      <c r="C424" s="227"/>
      <c r="D424" s="227"/>
      <c r="E424" s="227"/>
      <c r="F424" s="227"/>
      <c r="G424" s="227"/>
      <c r="H424" s="227"/>
      <c r="I424" s="227"/>
      <c r="J424" s="227"/>
      <c r="K424" s="227"/>
      <c r="L424" s="227"/>
      <c r="M424" s="227"/>
      <c r="N424" s="227"/>
      <c r="O424" s="227"/>
      <c r="P424" s="227"/>
      <c r="Q424" s="227"/>
      <c r="R424" s="227"/>
      <c r="S424" s="227"/>
      <c r="T424" s="227"/>
      <c r="U424" s="227"/>
      <c r="V424" s="227"/>
      <c r="W424" s="227"/>
      <c r="X424" s="227"/>
      <c r="Y424" s="227"/>
      <c r="Z424" s="227"/>
    </row>
    <row r="425" spans="1:26">
      <c r="A425" s="227"/>
      <c r="B425" s="227"/>
      <c r="C425" s="227"/>
      <c r="D425" s="227"/>
      <c r="E425" s="227"/>
      <c r="F425" s="227"/>
      <c r="G425" s="227"/>
      <c r="H425" s="227"/>
      <c r="I425" s="227"/>
      <c r="J425" s="227"/>
      <c r="K425" s="227"/>
      <c r="L425" s="227"/>
      <c r="M425" s="227"/>
      <c r="N425" s="227"/>
      <c r="O425" s="227"/>
      <c r="P425" s="227"/>
      <c r="Q425" s="227"/>
      <c r="R425" s="227"/>
      <c r="S425" s="227"/>
      <c r="T425" s="227"/>
      <c r="U425" s="227"/>
      <c r="V425" s="227"/>
      <c r="W425" s="227"/>
      <c r="X425" s="227"/>
      <c r="Y425" s="227"/>
      <c r="Z425" s="227"/>
    </row>
    <row r="426" spans="1:26">
      <c r="A426" s="227"/>
      <c r="B426" s="227"/>
      <c r="C426" s="227"/>
      <c r="D426" s="227"/>
      <c r="E426" s="227"/>
      <c r="F426" s="227"/>
      <c r="G426" s="227"/>
      <c r="H426" s="227"/>
      <c r="I426" s="227"/>
      <c r="J426" s="227"/>
      <c r="K426" s="227"/>
      <c r="L426" s="227"/>
      <c r="M426" s="227"/>
      <c r="N426" s="227"/>
      <c r="O426" s="227"/>
      <c r="P426" s="227"/>
      <c r="Q426" s="227"/>
      <c r="R426" s="227"/>
      <c r="S426" s="227"/>
      <c r="T426" s="227"/>
      <c r="U426" s="227"/>
      <c r="V426" s="227"/>
      <c r="W426" s="227"/>
      <c r="X426" s="227"/>
      <c r="Y426" s="227"/>
      <c r="Z426" s="227"/>
    </row>
    <row r="427" spans="1:26">
      <c r="A427" s="227"/>
      <c r="B427" s="227"/>
      <c r="C427" s="227"/>
      <c r="D427" s="227"/>
      <c r="E427" s="227"/>
      <c r="F427" s="227"/>
      <c r="G427" s="227"/>
      <c r="H427" s="227"/>
      <c r="I427" s="227"/>
      <c r="J427" s="227"/>
      <c r="K427" s="227"/>
      <c r="L427" s="227"/>
      <c r="M427" s="227"/>
      <c r="N427" s="227"/>
      <c r="O427" s="227"/>
      <c r="P427" s="227"/>
      <c r="Q427" s="227"/>
      <c r="R427" s="227"/>
      <c r="S427" s="227"/>
      <c r="T427" s="227"/>
      <c r="U427" s="227"/>
      <c r="V427" s="227"/>
      <c r="W427" s="227"/>
      <c r="X427" s="227"/>
      <c r="Y427" s="227"/>
      <c r="Z427" s="227"/>
    </row>
    <row r="428" spans="1:26">
      <c r="A428" s="227"/>
      <c r="B428" s="227"/>
      <c r="C428" s="227"/>
      <c r="D428" s="227"/>
      <c r="E428" s="227"/>
      <c r="F428" s="227"/>
      <c r="G428" s="227"/>
      <c r="H428" s="227"/>
      <c r="I428" s="227"/>
      <c r="J428" s="227"/>
      <c r="K428" s="227"/>
      <c r="L428" s="227"/>
      <c r="M428" s="227"/>
      <c r="N428" s="227"/>
      <c r="O428" s="227"/>
      <c r="P428" s="227"/>
      <c r="Q428" s="227"/>
      <c r="R428" s="227"/>
      <c r="S428" s="227"/>
      <c r="T428" s="227"/>
      <c r="U428" s="227"/>
      <c r="V428" s="227"/>
      <c r="W428" s="227"/>
      <c r="X428" s="227"/>
      <c r="Y428" s="227"/>
      <c r="Z428" s="227"/>
    </row>
    <row r="429" spans="1:26">
      <c r="A429" s="227"/>
      <c r="B429" s="227"/>
      <c r="C429" s="227"/>
      <c r="D429" s="227"/>
      <c r="E429" s="227"/>
      <c r="F429" s="227"/>
      <c r="G429" s="227"/>
      <c r="H429" s="227"/>
      <c r="I429" s="227"/>
      <c r="J429" s="227"/>
      <c r="K429" s="227"/>
      <c r="L429" s="227"/>
      <c r="M429" s="227"/>
      <c r="N429" s="227"/>
      <c r="O429" s="227"/>
      <c r="P429" s="227"/>
      <c r="Q429" s="227"/>
      <c r="R429" s="227"/>
      <c r="S429" s="227"/>
      <c r="T429" s="227"/>
      <c r="U429" s="227"/>
      <c r="V429" s="227"/>
      <c r="W429" s="227"/>
      <c r="X429" s="227"/>
      <c r="Y429" s="227"/>
      <c r="Z429" s="227"/>
    </row>
    <row r="430" spans="1:26">
      <c r="A430" s="227"/>
      <c r="B430" s="227"/>
      <c r="C430" s="227"/>
      <c r="D430" s="227"/>
      <c r="E430" s="227"/>
      <c r="F430" s="227"/>
      <c r="G430" s="227"/>
      <c r="H430" s="227"/>
      <c r="I430" s="227"/>
      <c r="J430" s="227"/>
      <c r="K430" s="227"/>
      <c r="L430" s="227"/>
      <c r="M430" s="227"/>
      <c r="N430" s="227"/>
      <c r="O430" s="227"/>
      <c r="P430" s="227"/>
      <c r="Q430" s="227"/>
      <c r="R430" s="227"/>
      <c r="S430" s="227"/>
      <c r="T430" s="227"/>
      <c r="U430" s="227"/>
      <c r="V430" s="227"/>
      <c r="W430" s="227"/>
      <c r="X430" s="227"/>
      <c r="Y430" s="227"/>
      <c r="Z430" s="227"/>
    </row>
    <row r="431" spans="1:26">
      <c r="A431" s="227"/>
      <c r="B431" s="227"/>
      <c r="C431" s="227"/>
      <c r="D431" s="227"/>
      <c r="E431" s="227"/>
      <c r="F431" s="227"/>
      <c r="G431" s="227"/>
      <c r="H431" s="227"/>
      <c r="I431" s="227"/>
      <c r="J431" s="227"/>
      <c r="K431" s="227"/>
      <c r="L431" s="227"/>
      <c r="M431" s="227"/>
      <c r="N431" s="227"/>
      <c r="O431" s="227"/>
      <c r="P431" s="227"/>
      <c r="Q431" s="227"/>
      <c r="R431" s="227"/>
      <c r="S431" s="227"/>
      <c r="T431" s="227"/>
      <c r="U431" s="227"/>
      <c r="V431" s="227"/>
      <c r="W431" s="227"/>
      <c r="X431" s="227"/>
      <c r="Y431" s="227"/>
      <c r="Z431" s="227"/>
    </row>
    <row r="432" spans="1:26">
      <c r="A432" s="227"/>
      <c r="B432" s="227"/>
      <c r="C432" s="227"/>
      <c r="D432" s="227"/>
      <c r="E432" s="227"/>
      <c r="F432" s="227"/>
      <c r="G432" s="227"/>
      <c r="H432" s="227"/>
      <c r="I432" s="227"/>
      <c r="J432" s="227"/>
      <c r="K432" s="227"/>
      <c r="L432" s="227"/>
      <c r="M432" s="227"/>
      <c r="N432" s="227"/>
      <c r="O432" s="227"/>
      <c r="P432" s="227"/>
      <c r="Q432" s="227"/>
      <c r="R432" s="227"/>
      <c r="S432" s="227"/>
      <c r="T432" s="227"/>
      <c r="U432" s="227"/>
      <c r="V432" s="227"/>
      <c r="W432" s="227"/>
      <c r="X432" s="227"/>
      <c r="Y432" s="227"/>
      <c r="Z432" s="227"/>
    </row>
    <row r="433" spans="1:26">
      <c r="A433" s="227"/>
      <c r="B433" s="227"/>
      <c r="C433" s="227"/>
      <c r="D433" s="227"/>
      <c r="E433" s="227"/>
      <c r="F433" s="227"/>
      <c r="G433" s="227"/>
      <c r="H433" s="227"/>
      <c r="I433" s="227"/>
      <c r="J433" s="227"/>
      <c r="K433" s="227"/>
      <c r="L433" s="227"/>
      <c r="M433" s="227"/>
      <c r="N433" s="227"/>
      <c r="O433" s="227"/>
      <c r="P433" s="227"/>
      <c r="Q433" s="227"/>
      <c r="R433" s="227"/>
      <c r="S433" s="227"/>
      <c r="T433" s="227"/>
      <c r="U433" s="227"/>
      <c r="V433" s="227"/>
      <c r="W433" s="227"/>
      <c r="X433" s="227"/>
      <c r="Y433" s="227"/>
      <c r="Z433" s="227"/>
    </row>
    <row r="434" spans="1:26">
      <c r="A434" s="227"/>
      <c r="B434" s="227"/>
      <c r="C434" s="227"/>
      <c r="D434" s="227"/>
      <c r="E434" s="227"/>
      <c r="F434" s="227"/>
      <c r="G434" s="227"/>
      <c r="H434" s="227"/>
      <c r="I434" s="227"/>
      <c r="J434" s="227"/>
      <c r="K434" s="227"/>
      <c r="L434" s="227"/>
      <c r="M434" s="227"/>
      <c r="N434" s="227"/>
      <c r="O434" s="227"/>
      <c r="P434" s="227"/>
      <c r="Q434" s="227"/>
      <c r="R434" s="227"/>
      <c r="S434" s="227"/>
      <c r="T434" s="227"/>
      <c r="U434" s="227"/>
      <c r="V434" s="227"/>
      <c r="W434" s="227"/>
      <c r="X434" s="227"/>
      <c r="Y434" s="227"/>
      <c r="Z434" s="227"/>
    </row>
    <row r="435" spans="1:26">
      <c r="A435" s="227"/>
      <c r="B435" s="227"/>
      <c r="C435" s="227"/>
      <c r="D435" s="227"/>
      <c r="E435" s="227"/>
      <c r="F435" s="227"/>
      <c r="G435" s="227"/>
      <c r="H435" s="227"/>
      <c r="I435" s="227"/>
      <c r="J435" s="227"/>
      <c r="K435" s="227"/>
      <c r="L435" s="227"/>
      <c r="M435" s="227"/>
      <c r="N435" s="227"/>
      <c r="O435" s="227"/>
      <c r="P435" s="227"/>
      <c r="Q435" s="227"/>
      <c r="R435" s="227"/>
      <c r="S435" s="227"/>
      <c r="T435" s="227"/>
      <c r="U435" s="227"/>
      <c r="V435" s="227"/>
      <c r="W435" s="227"/>
      <c r="X435" s="227"/>
      <c r="Y435" s="227"/>
      <c r="Z435" s="227"/>
    </row>
    <row r="436" spans="1:26">
      <c r="A436" s="227"/>
      <c r="B436" s="227"/>
      <c r="C436" s="227"/>
      <c r="D436" s="227"/>
      <c r="E436" s="227"/>
      <c r="F436" s="227"/>
      <c r="G436" s="227"/>
      <c r="H436" s="227"/>
      <c r="I436" s="227"/>
      <c r="J436" s="227"/>
      <c r="K436" s="227"/>
      <c r="L436" s="227"/>
      <c r="M436" s="227"/>
      <c r="N436" s="227"/>
      <c r="O436" s="227"/>
      <c r="P436" s="227"/>
      <c r="Q436" s="227"/>
      <c r="R436" s="227"/>
      <c r="S436" s="227"/>
      <c r="T436" s="227"/>
      <c r="U436" s="227"/>
      <c r="V436" s="227"/>
      <c r="W436" s="227"/>
      <c r="X436" s="227"/>
      <c r="Y436" s="227"/>
      <c r="Z436" s="227"/>
    </row>
    <row r="437" spans="1:26">
      <c r="A437" s="227"/>
      <c r="B437" s="227"/>
      <c r="C437" s="227"/>
      <c r="D437" s="227"/>
      <c r="E437" s="227"/>
      <c r="F437" s="227"/>
      <c r="G437" s="227"/>
      <c r="H437" s="227"/>
      <c r="I437" s="227"/>
      <c r="J437" s="227"/>
      <c r="K437" s="227"/>
      <c r="L437" s="227"/>
      <c r="M437" s="227"/>
      <c r="N437" s="227"/>
      <c r="O437" s="227"/>
      <c r="P437" s="227"/>
      <c r="Q437" s="227"/>
      <c r="R437" s="227"/>
      <c r="S437" s="227"/>
      <c r="T437" s="227"/>
      <c r="U437" s="227"/>
      <c r="V437" s="227"/>
      <c r="W437" s="227"/>
      <c r="X437" s="227"/>
      <c r="Y437" s="227"/>
      <c r="Z437" s="227"/>
    </row>
    <row r="438" spans="1:26">
      <c r="A438" s="227"/>
      <c r="B438" s="227"/>
      <c r="C438" s="227"/>
      <c r="D438" s="227"/>
      <c r="E438" s="227"/>
      <c r="F438" s="227"/>
      <c r="G438" s="227"/>
      <c r="H438" s="227"/>
      <c r="I438" s="227"/>
      <c r="J438" s="227"/>
      <c r="K438" s="227"/>
      <c r="L438" s="227"/>
      <c r="M438" s="227"/>
      <c r="N438" s="227"/>
      <c r="O438" s="227"/>
      <c r="P438" s="227"/>
      <c r="Q438" s="227"/>
      <c r="R438" s="227"/>
      <c r="S438" s="227"/>
      <c r="T438" s="227"/>
      <c r="U438" s="227"/>
      <c r="V438" s="227"/>
      <c r="W438" s="227"/>
      <c r="X438" s="227"/>
      <c r="Y438" s="227"/>
      <c r="Z438" s="227"/>
    </row>
    <row r="439" spans="1:26">
      <c r="A439" s="227"/>
      <c r="B439" s="227"/>
      <c r="C439" s="227"/>
      <c r="D439" s="227"/>
      <c r="E439" s="227"/>
      <c r="F439" s="227"/>
      <c r="G439" s="227"/>
      <c r="H439" s="227"/>
      <c r="I439" s="227"/>
      <c r="J439" s="227"/>
      <c r="K439" s="227"/>
      <c r="L439" s="227"/>
      <c r="M439" s="227"/>
      <c r="N439" s="227"/>
      <c r="O439" s="227"/>
      <c r="P439" s="227"/>
      <c r="Q439" s="227"/>
      <c r="R439" s="227"/>
      <c r="S439" s="227"/>
      <c r="T439" s="227"/>
      <c r="U439" s="227"/>
      <c r="V439" s="227"/>
      <c r="W439" s="227"/>
      <c r="X439" s="227"/>
      <c r="Y439" s="227"/>
      <c r="Z439" s="227"/>
    </row>
    <row r="440" spans="1:26">
      <c r="A440" s="227"/>
      <c r="B440" s="227"/>
      <c r="C440" s="227"/>
      <c r="D440" s="227"/>
      <c r="E440" s="227"/>
      <c r="F440" s="227"/>
      <c r="G440" s="227"/>
      <c r="H440" s="227"/>
      <c r="I440" s="227"/>
      <c r="J440" s="227"/>
      <c r="K440" s="227"/>
      <c r="L440" s="227"/>
      <c r="M440" s="227"/>
      <c r="N440" s="227"/>
      <c r="O440" s="227"/>
      <c r="P440" s="227"/>
      <c r="Q440" s="227"/>
      <c r="R440" s="227"/>
      <c r="S440" s="227"/>
      <c r="T440" s="227"/>
      <c r="U440" s="227"/>
      <c r="V440" s="227"/>
      <c r="W440" s="227"/>
      <c r="X440" s="227"/>
      <c r="Y440" s="227"/>
      <c r="Z440" s="227"/>
    </row>
    <row r="441" spans="1:26">
      <c r="A441" s="227"/>
      <c r="B441" s="227"/>
      <c r="C441" s="227"/>
      <c r="D441" s="227"/>
      <c r="E441" s="227"/>
      <c r="F441" s="227"/>
      <c r="G441" s="227"/>
      <c r="H441" s="227"/>
      <c r="I441" s="227"/>
      <c r="J441" s="227"/>
      <c r="K441" s="227"/>
      <c r="L441" s="227"/>
      <c r="M441" s="227"/>
      <c r="N441" s="227"/>
      <c r="O441" s="227"/>
      <c r="P441" s="227"/>
      <c r="Q441" s="227"/>
      <c r="R441" s="227"/>
      <c r="S441" s="227"/>
      <c r="T441" s="227"/>
      <c r="U441" s="227"/>
      <c r="V441" s="227"/>
      <c r="W441" s="227"/>
      <c r="X441" s="227"/>
      <c r="Y441" s="227"/>
      <c r="Z441" s="227"/>
    </row>
    <row r="442" spans="1:26">
      <c r="A442" s="227"/>
      <c r="B442" s="227"/>
      <c r="C442" s="227"/>
      <c r="D442" s="227"/>
      <c r="E442" s="227"/>
      <c r="F442" s="227"/>
      <c r="G442" s="227"/>
      <c r="H442" s="227"/>
      <c r="I442" s="227"/>
      <c r="J442" s="227"/>
      <c r="K442" s="227"/>
      <c r="L442" s="227"/>
      <c r="M442" s="227"/>
      <c r="N442" s="227"/>
      <c r="O442" s="227"/>
      <c r="P442" s="227"/>
      <c r="Q442" s="227"/>
      <c r="R442" s="227"/>
      <c r="S442" s="227"/>
      <c r="T442" s="227"/>
      <c r="U442" s="227"/>
      <c r="V442" s="227"/>
      <c r="W442" s="227"/>
      <c r="X442" s="227"/>
      <c r="Y442" s="227"/>
      <c r="Z442" s="227"/>
    </row>
    <row r="443" spans="1:26">
      <c r="A443" s="227"/>
      <c r="B443" s="227"/>
      <c r="C443" s="227"/>
      <c r="D443" s="227"/>
      <c r="E443" s="227"/>
      <c r="F443" s="227"/>
      <c r="G443" s="227"/>
      <c r="H443" s="227"/>
      <c r="I443" s="227"/>
      <c r="J443" s="227"/>
      <c r="K443" s="227"/>
      <c r="L443" s="227"/>
      <c r="M443" s="227"/>
      <c r="N443" s="227"/>
      <c r="O443" s="227"/>
      <c r="P443" s="227"/>
      <c r="Q443" s="227"/>
      <c r="R443" s="227"/>
      <c r="S443" s="227"/>
      <c r="T443" s="227"/>
      <c r="U443" s="227"/>
      <c r="V443" s="227"/>
      <c r="W443" s="227"/>
      <c r="X443" s="227"/>
      <c r="Y443" s="227"/>
      <c r="Z443" s="227"/>
    </row>
    <row r="444" spans="1:26">
      <c r="A444" s="227"/>
      <c r="B444" s="227"/>
      <c r="C444" s="227"/>
      <c r="D444" s="227"/>
      <c r="E444" s="227"/>
      <c r="F444" s="227"/>
      <c r="G444" s="227"/>
      <c r="H444" s="227"/>
      <c r="I444" s="227"/>
      <c r="J444" s="227"/>
      <c r="K444" s="227"/>
      <c r="L444" s="227"/>
      <c r="M444" s="227"/>
      <c r="N444" s="227"/>
      <c r="O444" s="227"/>
      <c r="P444" s="227"/>
      <c r="Q444" s="227"/>
      <c r="R444" s="227"/>
      <c r="S444" s="227"/>
      <c r="T444" s="227"/>
      <c r="U444" s="227"/>
      <c r="V444" s="227"/>
      <c r="W444" s="227"/>
      <c r="X444" s="227"/>
      <c r="Y444" s="227"/>
      <c r="Z444" s="227"/>
    </row>
    <row r="445" spans="1:26">
      <c r="A445" s="227"/>
      <c r="B445" s="227"/>
      <c r="C445" s="227"/>
      <c r="D445" s="227"/>
      <c r="E445" s="227"/>
      <c r="F445" s="227"/>
      <c r="G445" s="227"/>
      <c r="H445" s="227"/>
      <c r="I445" s="227"/>
      <c r="J445" s="227"/>
      <c r="K445" s="227"/>
      <c r="L445" s="227"/>
      <c r="M445" s="227"/>
      <c r="N445" s="227"/>
      <c r="O445" s="227"/>
      <c r="P445" s="227"/>
      <c r="Q445" s="227"/>
      <c r="R445" s="227"/>
      <c r="S445" s="227"/>
      <c r="T445" s="227"/>
      <c r="U445" s="227"/>
      <c r="V445" s="227"/>
      <c r="W445" s="227"/>
      <c r="X445" s="227"/>
      <c r="Y445" s="227"/>
      <c r="Z445" s="227"/>
    </row>
    <row r="446" spans="1:26">
      <c r="A446" s="227"/>
      <c r="B446" s="227"/>
      <c r="C446" s="227"/>
      <c r="D446" s="227"/>
      <c r="E446" s="227"/>
      <c r="F446" s="227"/>
      <c r="G446" s="227"/>
      <c r="H446" s="227"/>
      <c r="I446" s="227"/>
      <c r="J446" s="227"/>
      <c r="K446" s="227"/>
      <c r="L446" s="227"/>
      <c r="M446" s="227"/>
      <c r="N446" s="227"/>
      <c r="O446" s="227"/>
      <c r="P446" s="227"/>
      <c r="Q446" s="227"/>
      <c r="R446" s="227"/>
      <c r="S446" s="227"/>
      <c r="T446" s="227"/>
      <c r="U446" s="227"/>
      <c r="V446" s="227"/>
      <c r="W446" s="227"/>
      <c r="X446" s="227"/>
      <c r="Y446" s="227"/>
      <c r="Z446" s="227"/>
    </row>
    <row r="447" spans="1:26">
      <c r="A447" s="227"/>
      <c r="B447" s="227"/>
      <c r="C447" s="227"/>
      <c r="D447" s="227"/>
      <c r="E447" s="227"/>
      <c r="F447" s="227"/>
      <c r="G447" s="227"/>
      <c r="H447" s="227"/>
      <c r="I447" s="227"/>
      <c r="J447" s="227"/>
      <c r="K447" s="227"/>
      <c r="L447" s="227"/>
      <c r="M447" s="227"/>
      <c r="N447" s="227"/>
      <c r="O447" s="227"/>
      <c r="P447" s="227"/>
      <c r="Q447" s="227"/>
      <c r="R447" s="227"/>
      <c r="S447" s="227"/>
      <c r="T447" s="227"/>
      <c r="U447" s="227"/>
      <c r="V447" s="227"/>
      <c r="W447" s="227"/>
      <c r="X447" s="227"/>
      <c r="Y447" s="227"/>
      <c r="Z447" s="227"/>
    </row>
    <row r="448" spans="1:26">
      <c r="A448" s="227"/>
      <c r="B448" s="227"/>
      <c r="C448" s="227"/>
      <c r="D448" s="227"/>
      <c r="E448" s="227"/>
      <c r="F448" s="227"/>
      <c r="G448" s="227"/>
      <c r="H448" s="227"/>
      <c r="I448" s="227"/>
      <c r="J448" s="227"/>
      <c r="K448" s="227"/>
      <c r="L448" s="227"/>
      <c r="M448" s="227"/>
      <c r="N448" s="227"/>
      <c r="O448" s="227"/>
      <c r="P448" s="227"/>
      <c r="Q448" s="227"/>
      <c r="R448" s="227"/>
      <c r="S448" s="227"/>
      <c r="T448" s="227"/>
      <c r="U448" s="227"/>
      <c r="V448" s="227"/>
      <c r="W448" s="227"/>
      <c r="X448" s="227"/>
      <c r="Y448" s="227"/>
      <c r="Z448" s="227"/>
    </row>
    <row r="449" spans="1:26">
      <c r="A449" s="227"/>
      <c r="B449" s="227"/>
      <c r="C449" s="227"/>
      <c r="D449" s="227"/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</row>
    <row r="450" spans="1:26">
      <c r="A450" s="227"/>
      <c r="B450" s="227"/>
      <c r="C450" s="227"/>
      <c r="D450" s="227"/>
      <c r="E450" s="227"/>
      <c r="F450" s="227"/>
      <c r="G450" s="227"/>
      <c r="H450" s="227"/>
      <c r="I450" s="227"/>
      <c r="J450" s="227"/>
      <c r="K450" s="227"/>
      <c r="L450" s="227"/>
      <c r="M450" s="227"/>
      <c r="N450" s="227"/>
      <c r="O450" s="227"/>
      <c r="P450" s="227"/>
      <c r="Q450" s="227"/>
      <c r="R450" s="227"/>
      <c r="S450" s="227"/>
      <c r="T450" s="227"/>
      <c r="U450" s="227"/>
      <c r="V450" s="227"/>
      <c r="W450" s="227"/>
      <c r="X450" s="227"/>
      <c r="Y450" s="227"/>
      <c r="Z450" s="227"/>
    </row>
    <row r="451" spans="1:26">
      <c r="A451" s="227"/>
      <c r="B451" s="227"/>
      <c r="C451" s="227"/>
      <c r="D451" s="227"/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</row>
    <row r="452" spans="1:26">
      <c r="A452" s="227"/>
      <c r="B452" s="227"/>
      <c r="C452" s="227"/>
      <c r="D452" s="227"/>
      <c r="E452" s="227"/>
      <c r="F452" s="227"/>
      <c r="G452" s="227"/>
      <c r="H452" s="227"/>
      <c r="I452" s="227"/>
      <c r="J452" s="227"/>
      <c r="K452" s="227"/>
      <c r="L452" s="227"/>
      <c r="M452" s="227"/>
      <c r="N452" s="227"/>
      <c r="O452" s="227"/>
      <c r="P452" s="227"/>
      <c r="Q452" s="227"/>
      <c r="R452" s="227"/>
      <c r="S452" s="227"/>
      <c r="T452" s="227"/>
      <c r="U452" s="227"/>
      <c r="V452" s="227"/>
      <c r="W452" s="227"/>
      <c r="X452" s="227"/>
      <c r="Y452" s="227"/>
      <c r="Z452" s="227"/>
    </row>
    <row r="453" spans="1:26">
      <c r="A453" s="227"/>
      <c r="B453" s="227"/>
      <c r="C453" s="227"/>
      <c r="D453" s="227"/>
      <c r="E453" s="227"/>
      <c r="F453" s="227"/>
      <c r="G453" s="227"/>
      <c r="H453" s="227"/>
      <c r="I453" s="227"/>
      <c r="J453" s="227"/>
      <c r="K453" s="227"/>
      <c r="L453" s="227"/>
      <c r="M453" s="227"/>
      <c r="N453" s="227"/>
      <c r="O453" s="227"/>
      <c r="P453" s="227"/>
      <c r="Q453" s="227"/>
      <c r="R453" s="227"/>
      <c r="S453" s="227"/>
      <c r="T453" s="227"/>
      <c r="U453" s="227"/>
      <c r="V453" s="227"/>
      <c r="W453" s="227"/>
      <c r="X453" s="227"/>
      <c r="Y453" s="227"/>
      <c r="Z453" s="227"/>
    </row>
    <row r="454" spans="1:26">
      <c r="A454" s="227"/>
      <c r="B454" s="227"/>
      <c r="C454" s="227"/>
      <c r="D454" s="227"/>
      <c r="E454" s="227"/>
      <c r="F454" s="227"/>
      <c r="G454" s="227"/>
      <c r="H454" s="227"/>
      <c r="I454" s="227"/>
      <c r="J454" s="227"/>
      <c r="K454" s="227"/>
      <c r="L454" s="227"/>
      <c r="M454" s="227"/>
      <c r="N454" s="227"/>
      <c r="O454" s="227"/>
      <c r="P454" s="227"/>
      <c r="Q454" s="227"/>
      <c r="R454" s="227"/>
      <c r="S454" s="227"/>
      <c r="T454" s="227"/>
      <c r="U454" s="227"/>
      <c r="V454" s="227"/>
      <c r="W454" s="227"/>
      <c r="X454" s="227"/>
      <c r="Y454" s="227"/>
      <c r="Z454" s="227"/>
    </row>
    <row r="455" spans="1:26">
      <c r="A455" s="227"/>
      <c r="B455" s="227"/>
      <c r="C455" s="227"/>
      <c r="D455" s="227"/>
      <c r="E455" s="227"/>
      <c r="F455" s="227"/>
      <c r="G455" s="227"/>
      <c r="H455" s="227"/>
      <c r="I455" s="227"/>
      <c r="J455" s="227"/>
      <c r="K455" s="227"/>
      <c r="L455" s="227"/>
      <c r="M455" s="227"/>
      <c r="N455" s="227"/>
      <c r="O455" s="227"/>
      <c r="P455" s="227"/>
      <c r="Q455" s="227"/>
      <c r="R455" s="227"/>
      <c r="S455" s="227"/>
      <c r="T455" s="227"/>
      <c r="U455" s="227"/>
      <c r="V455" s="227"/>
      <c r="W455" s="227"/>
      <c r="X455" s="227"/>
      <c r="Y455" s="227"/>
      <c r="Z455" s="227"/>
    </row>
    <row r="456" spans="1:26">
      <c r="A456" s="227"/>
      <c r="B456" s="227"/>
      <c r="C456" s="227"/>
      <c r="D456" s="227"/>
      <c r="E456" s="227"/>
      <c r="F456" s="227"/>
      <c r="G456" s="227"/>
      <c r="H456" s="227"/>
      <c r="I456" s="227"/>
      <c r="J456" s="227"/>
      <c r="K456" s="227"/>
      <c r="L456" s="227"/>
      <c r="M456" s="227"/>
      <c r="N456" s="227"/>
      <c r="O456" s="227"/>
      <c r="P456" s="227"/>
      <c r="Q456" s="227"/>
      <c r="R456" s="227"/>
      <c r="S456" s="227"/>
      <c r="T456" s="227"/>
      <c r="U456" s="227"/>
      <c r="V456" s="227"/>
      <c r="W456" s="227"/>
      <c r="X456" s="227"/>
      <c r="Y456" s="227"/>
      <c r="Z456" s="227"/>
    </row>
    <row r="457" spans="1:26">
      <c r="A457" s="227"/>
      <c r="B457" s="227"/>
      <c r="C457" s="227"/>
      <c r="D457" s="227"/>
      <c r="E457" s="227"/>
      <c r="F457" s="227"/>
      <c r="G457" s="227"/>
      <c r="H457" s="227"/>
      <c r="I457" s="227"/>
      <c r="J457" s="227"/>
      <c r="K457" s="227"/>
      <c r="L457" s="227"/>
      <c r="M457" s="227"/>
      <c r="N457" s="227"/>
      <c r="O457" s="227"/>
      <c r="P457" s="227"/>
      <c r="Q457" s="227"/>
      <c r="R457" s="227"/>
      <c r="S457" s="227"/>
      <c r="T457" s="227"/>
      <c r="U457" s="227"/>
      <c r="V457" s="227"/>
      <c r="W457" s="227"/>
      <c r="X457" s="227"/>
      <c r="Y457" s="227"/>
      <c r="Z457" s="227"/>
    </row>
    <row r="458" spans="1:26">
      <c r="A458" s="227"/>
      <c r="B458" s="227"/>
      <c r="C458" s="227"/>
      <c r="D458" s="227"/>
      <c r="E458" s="227"/>
      <c r="F458" s="227"/>
      <c r="G458" s="227"/>
      <c r="H458" s="227"/>
      <c r="I458" s="227"/>
      <c r="J458" s="227"/>
      <c r="K458" s="227"/>
      <c r="L458" s="227"/>
      <c r="M458" s="227"/>
      <c r="N458" s="227"/>
      <c r="O458" s="227"/>
      <c r="P458" s="227"/>
      <c r="Q458" s="227"/>
      <c r="R458" s="227"/>
      <c r="S458" s="227"/>
      <c r="T458" s="227"/>
      <c r="U458" s="227"/>
      <c r="V458" s="227"/>
      <c r="W458" s="227"/>
      <c r="X458" s="227"/>
      <c r="Y458" s="227"/>
      <c r="Z458" s="227"/>
    </row>
    <row r="459" spans="1:26">
      <c r="A459" s="227"/>
      <c r="B459" s="227"/>
      <c r="C459" s="227"/>
      <c r="D459" s="227"/>
      <c r="E459" s="227"/>
      <c r="F459" s="227"/>
      <c r="G459" s="227"/>
      <c r="H459" s="227"/>
      <c r="I459" s="227"/>
      <c r="J459" s="227"/>
      <c r="K459" s="227"/>
      <c r="L459" s="227"/>
      <c r="M459" s="227"/>
      <c r="N459" s="227"/>
      <c r="O459" s="227"/>
      <c r="P459" s="227"/>
      <c r="Q459" s="227"/>
      <c r="R459" s="227"/>
      <c r="S459" s="227"/>
      <c r="T459" s="227"/>
      <c r="U459" s="227"/>
      <c r="V459" s="227"/>
      <c r="W459" s="227"/>
      <c r="X459" s="227"/>
      <c r="Y459" s="227"/>
      <c r="Z459" s="227"/>
    </row>
    <row r="460" spans="1:26">
      <c r="A460" s="227"/>
      <c r="B460" s="227"/>
      <c r="C460" s="227"/>
      <c r="D460" s="227"/>
      <c r="E460" s="227"/>
      <c r="F460" s="227"/>
      <c r="G460" s="227"/>
      <c r="H460" s="227"/>
      <c r="I460" s="227"/>
      <c r="J460" s="227"/>
      <c r="K460" s="227"/>
      <c r="L460" s="227"/>
      <c r="M460" s="227"/>
      <c r="N460" s="227"/>
      <c r="O460" s="227"/>
      <c r="P460" s="227"/>
      <c r="Q460" s="227"/>
      <c r="R460" s="227"/>
      <c r="S460" s="227"/>
      <c r="T460" s="227"/>
      <c r="U460" s="227"/>
      <c r="V460" s="227"/>
      <c r="W460" s="227"/>
      <c r="X460" s="227"/>
      <c r="Y460" s="227"/>
      <c r="Z460" s="227"/>
    </row>
    <row r="461" spans="1:26">
      <c r="A461" s="227"/>
      <c r="B461" s="227"/>
      <c r="C461" s="227"/>
      <c r="D461" s="227"/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</row>
    <row r="462" spans="1:26">
      <c r="A462" s="227"/>
      <c r="B462" s="227"/>
      <c r="C462" s="227"/>
      <c r="D462" s="227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</row>
    <row r="463" spans="1:26">
      <c r="A463" s="227"/>
      <c r="B463" s="227"/>
      <c r="C463" s="227"/>
      <c r="D463" s="227"/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</row>
    <row r="464" spans="1:26">
      <c r="A464" s="227"/>
      <c r="B464" s="227"/>
      <c r="C464" s="227"/>
      <c r="D464" s="227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</row>
    <row r="465" spans="1:26">
      <c r="A465" s="227"/>
      <c r="B465" s="227"/>
      <c r="C465" s="227"/>
      <c r="D465" s="227"/>
      <c r="E465" s="227"/>
      <c r="F465" s="227"/>
      <c r="G465" s="227"/>
      <c r="H465" s="227"/>
      <c r="I465" s="227"/>
      <c r="J465" s="227"/>
      <c r="K465" s="227"/>
      <c r="L465" s="227"/>
      <c r="M465" s="227"/>
      <c r="N465" s="227"/>
      <c r="O465" s="227"/>
      <c r="P465" s="227"/>
      <c r="Q465" s="227"/>
      <c r="R465" s="227"/>
      <c r="S465" s="227"/>
      <c r="T465" s="227"/>
      <c r="U465" s="227"/>
      <c r="V465" s="227"/>
      <c r="W465" s="227"/>
      <c r="X465" s="227"/>
      <c r="Y465" s="227"/>
      <c r="Z465" s="227"/>
    </row>
    <row r="466" spans="1:26">
      <c r="A466" s="227"/>
      <c r="B466" s="227"/>
      <c r="C466" s="227"/>
      <c r="D466" s="227"/>
      <c r="E466" s="227"/>
      <c r="F466" s="227"/>
      <c r="G466" s="227"/>
      <c r="H466" s="227"/>
      <c r="I466" s="227"/>
      <c r="J466" s="227"/>
      <c r="K466" s="227"/>
      <c r="L466" s="227"/>
      <c r="M466" s="227"/>
      <c r="N466" s="227"/>
      <c r="O466" s="227"/>
      <c r="P466" s="227"/>
      <c r="Q466" s="227"/>
      <c r="R466" s="227"/>
      <c r="S466" s="227"/>
      <c r="T466" s="227"/>
      <c r="U466" s="227"/>
      <c r="V466" s="227"/>
      <c r="W466" s="227"/>
      <c r="X466" s="227"/>
      <c r="Y466" s="227"/>
      <c r="Z466" s="227"/>
    </row>
    <row r="467" spans="1:26">
      <c r="A467" s="227"/>
      <c r="B467" s="227"/>
      <c r="C467" s="227"/>
      <c r="D467" s="227"/>
      <c r="E467" s="227"/>
      <c r="F467" s="227"/>
      <c r="G467" s="227"/>
      <c r="H467" s="227"/>
      <c r="I467" s="227"/>
      <c r="J467" s="227"/>
      <c r="K467" s="227"/>
      <c r="L467" s="227"/>
      <c r="M467" s="227"/>
      <c r="N467" s="227"/>
      <c r="O467" s="227"/>
      <c r="P467" s="227"/>
      <c r="Q467" s="227"/>
      <c r="R467" s="227"/>
      <c r="S467" s="227"/>
      <c r="T467" s="227"/>
      <c r="U467" s="227"/>
      <c r="V467" s="227"/>
      <c r="W467" s="227"/>
      <c r="X467" s="227"/>
      <c r="Y467" s="227"/>
      <c r="Z467" s="227"/>
    </row>
    <row r="468" spans="1:26">
      <c r="A468" s="227"/>
      <c r="B468" s="227"/>
      <c r="C468" s="227"/>
      <c r="D468" s="227"/>
      <c r="E468" s="227"/>
      <c r="F468" s="227"/>
      <c r="G468" s="227"/>
      <c r="H468" s="227"/>
      <c r="I468" s="227"/>
      <c r="J468" s="227"/>
      <c r="K468" s="227"/>
      <c r="L468" s="227"/>
      <c r="M468" s="227"/>
      <c r="N468" s="227"/>
      <c r="O468" s="227"/>
      <c r="P468" s="227"/>
      <c r="Q468" s="227"/>
      <c r="R468" s="227"/>
      <c r="S468" s="227"/>
      <c r="T468" s="227"/>
      <c r="U468" s="227"/>
      <c r="V468" s="227"/>
      <c r="W468" s="227"/>
      <c r="X468" s="227"/>
      <c r="Y468" s="227"/>
      <c r="Z468" s="227"/>
    </row>
    <row r="469" spans="1:26">
      <c r="A469" s="227"/>
      <c r="B469" s="227"/>
      <c r="C469" s="227"/>
      <c r="D469" s="227"/>
      <c r="E469" s="227"/>
      <c r="F469" s="227"/>
      <c r="G469" s="227"/>
      <c r="H469" s="227"/>
      <c r="I469" s="227"/>
      <c r="J469" s="227"/>
      <c r="K469" s="227"/>
      <c r="L469" s="227"/>
      <c r="M469" s="227"/>
      <c r="N469" s="227"/>
      <c r="O469" s="227"/>
      <c r="P469" s="227"/>
      <c r="Q469" s="227"/>
      <c r="R469" s="227"/>
      <c r="S469" s="227"/>
      <c r="T469" s="227"/>
      <c r="U469" s="227"/>
      <c r="V469" s="227"/>
      <c r="W469" s="227"/>
      <c r="X469" s="227"/>
      <c r="Y469" s="227"/>
      <c r="Z469" s="227"/>
    </row>
    <row r="470" spans="1:26">
      <c r="A470" s="227"/>
      <c r="B470" s="227"/>
      <c r="C470" s="227"/>
      <c r="D470" s="227"/>
      <c r="E470" s="227"/>
      <c r="F470" s="227"/>
      <c r="G470" s="227"/>
      <c r="H470" s="227"/>
      <c r="I470" s="227"/>
      <c r="J470" s="227"/>
      <c r="K470" s="227"/>
      <c r="L470" s="227"/>
      <c r="M470" s="227"/>
      <c r="N470" s="227"/>
      <c r="O470" s="227"/>
      <c r="P470" s="227"/>
      <c r="Q470" s="227"/>
      <c r="R470" s="227"/>
      <c r="S470" s="227"/>
      <c r="T470" s="227"/>
      <c r="U470" s="227"/>
      <c r="V470" s="227"/>
      <c r="W470" s="227"/>
      <c r="X470" s="227"/>
      <c r="Y470" s="227"/>
      <c r="Z470" s="227"/>
    </row>
    <row r="471" spans="1:26">
      <c r="A471" s="227"/>
      <c r="B471" s="227"/>
      <c r="C471" s="227"/>
      <c r="D471" s="227"/>
      <c r="E471" s="227"/>
      <c r="F471" s="227"/>
      <c r="G471" s="227"/>
      <c r="H471" s="227"/>
      <c r="I471" s="227"/>
      <c r="J471" s="227"/>
      <c r="K471" s="227"/>
      <c r="L471" s="227"/>
      <c r="M471" s="227"/>
      <c r="N471" s="227"/>
      <c r="O471" s="227"/>
      <c r="P471" s="227"/>
      <c r="Q471" s="227"/>
      <c r="R471" s="227"/>
      <c r="S471" s="227"/>
      <c r="T471" s="227"/>
      <c r="U471" s="227"/>
      <c r="V471" s="227"/>
      <c r="W471" s="227"/>
      <c r="X471" s="227"/>
      <c r="Y471" s="227"/>
      <c r="Z471" s="227"/>
    </row>
    <row r="472" spans="1:26">
      <c r="A472" s="227"/>
      <c r="B472" s="227"/>
      <c r="C472" s="227"/>
      <c r="D472" s="227"/>
      <c r="E472" s="227"/>
      <c r="F472" s="227"/>
      <c r="G472" s="227"/>
      <c r="H472" s="227"/>
      <c r="I472" s="227"/>
      <c r="J472" s="227"/>
      <c r="K472" s="227"/>
      <c r="L472" s="227"/>
      <c r="M472" s="227"/>
      <c r="N472" s="227"/>
      <c r="O472" s="227"/>
      <c r="P472" s="227"/>
      <c r="Q472" s="227"/>
      <c r="R472" s="227"/>
      <c r="S472" s="227"/>
      <c r="T472" s="227"/>
      <c r="U472" s="227"/>
      <c r="V472" s="227"/>
      <c r="W472" s="227"/>
      <c r="X472" s="227"/>
      <c r="Y472" s="227"/>
      <c r="Z472" s="227"/>
    </row>
    <row r="473" spans="1:26">
      <c r="A473" s="227"/>
      <c r="B473" s="227"/>
      <c r="C473" s="227"/>
      <c r="D473" s="227"/>
      <c r="E473" s="227"/>
      <c r="F473" s="227"/>
      <c r="G473" s="227"/>
      <c r="H473" s="227"/>
      <c r="I473" s="227"/>
      <c r="J473" s="227"/>
      <c r="K473" s="227"/>
      <c r="L473" s="227"/>
      <c r="M473" s="227"/>
      <c r="N473" s="227"/>
      <c r="O473" s="227"/>
      <c r="P473" s="227"/>
      <c r="Q473" s="227"/>
      <c r="R473" s="227"/>
      <c r="S473" s="227"/>
      <c r="T473" s="227"/>
      <c r="U473" s="227"/>
      <c r="V473" s="227"/>
      <c r="W473" s="227"/>
      <c r="X473" s="227"/>
      <c r="Y473" s="227"/>
      <c r="Z473" s="227"/>
    </row>
    <row r="474" spans="1:26">
      <c r="A474" s="227"/>
      <c r="B474" s="227"/>
      <c r="C474" s="227"/>
      <c r="D474" s="227"/>
      <c r="E474" s="227"/>
      <c r="F474" s="227"/>
      <c r="G474" s="227"/>
      <c r="H474" s="227"/>
      <c r="I474" s="227"/>
      <c r="J474" s="227"/>
      <c r="K474" s="227"/>
      <c r="L474" s="227"/>
      <c r="M474" s="227"/>
      <c r="N474" s="227"/>
      <c r="O474" s="227"/>
      <c r="P474" s="227"/>
      <c r="Q474" s="227"/>
      <c r="R474" s="227"/>
      <c r="S474" s="227"/>
      <c r="T474" s="227"/>
      <c r="U474" s="227"/>
      <c r="V474" s="227"/>
      <c r="W474" s="227"/>
      <c r="X474" s="227"/>
      <c r="Y474" s="227"/>
      <c r="Z474" s="227"/>
    </row>
    <row r="475" spans="1:26">
      <c r="A475" s="227"/>
      <c r="B475" s="227"/>
      <c r="C475" s="227"/>
      <c r="D475" s="227"/>
      <c r="E475" s="227"/>
      <c r="F475" s="227"/>
      <c r="G475" s="227"/>
      <c r="H475" s="227"/>
      <c r="I475" s="227"/>
      <c r="J475" s="227"/>
      <c r="K475" s="227"/>
      <c r="L475" s="227"/>
      <c r="M475" s="227"/>
      <c r="N475" s="227"/>
      <c r="O475" s="227"/>
      <c r="P475" s="227"/>
      <c r="Q475" s="227"/>
      <c r="R475" s="227"/>
      <c r="S475" s="227"/>
      <c r="T475" s="227"/>
      <c r="U475" s="227"/>
      <c r="V475" s="227"/>
      <c r="W475" s="227"/>
      <c r="X475" s="227"/>
      <c r="Y475" s="227"/>
      <c r="Z475" s="227"/>
    </row>
    <row r="476" spans="1:26">
      <c r="A476" s="227"/>
      <c r="B476" s="227"/>
      <c r="C476" s="227"/>
      <c r="D476" s="227"/>
      <c r="E476" s="227"/>
      <c r="F476" s="227"/>
      <c r="G476" s="227"/>
      <c r="H476" s="227"/>
      <c r="I476" s="227"/>
      <c r="J476" s="227"/>
      <c r="K476" s="227"/>
      <c r="L476" s="227"/>
      <c r="M476" s="227"/>
      <c r="N476" s="227"/>
      <c r="O476" s="227"/>
      <c r="P476" s="227"/>
      <c r="Q476" s="227"/>
      <c r="R476" s="227"/>
      <c r="S476" s="227"/>
      <c r="T476" s="227"/>
      <c r="U476" s="227"/>
      <c r="V476" s="227"/>
      <c r="W476" s="227"/>
      <c r="X476" s="227"/>
      <c r="Y476" s="227"/>
      <c r="Z476" s="227"/>
    </row>
    <row r="477" spans="1:26">
      <c r="A477" s="227"/>
      <c r="B477" s="227"/>
      <c r="C477" s="227"/>
      <c r="D477" s="227"/>
      <c r="E477" s="227"/>
      <c r="F477" s="227"/>
      <c r="G477" s="227"/>
      <c r="H477" s="227"/>
      <c r="I477" s="227"/>
      <c r="J477" s="227"/>
      <c r="K477" s="227"/>
      <c r="L477" s="227"/>
      <c r="M477" s="227"/>
      <c r="N477" s="227"/>
      <c r="O477" s="227"/>
      <c r="P477" s="227"/>
      <c r="Q477" s="227"/>
      <c r="R477" s="227"/>
      <c r="S477" s="227"/>
      <c r="T477" s="227"/>
      <c r="U477" s="227"/>
      <c r="V477" s="227"/>
      <c r="W477" s="227"/>
      <c r="X477" s="227"/>
      <c r="Y477" s="227"/>
      <c r="Z477" s="227"/>
    </row>
    <row r="478" spans="1:26">
      <c r="A478" s="227"/>
      <c r="B478" s="227"/>
      <c r="C478" s="227"/>
      <c r="D478" s="227"/>
      <c r="E478" s="227"/>
      <c r="F478" s="227"/>
      <c r="G478" s="227"/>
      <c r="H478" s="227"/>
      <c r="I478" s="227"/>
      <c r="J478" s="227"/>
      <c r="K478" s="227"/>
      <c r="L478" s="227"/>
      <c r="M478" s="227"/>
      <c r="N478" s="227"/>
      <c r="O478" s="227"/>
      <c r="P478" s="227"/>
      <c r="Q478" s="227"/>
      <c r="R478" s="227"/>
      <c r="S478" s="227"/>
      <c r="T478" s="227"/>
      <c r="U478" s="227"/>
      <c r="V478" s="227"/>
      <c r="W478" s="227"/>
      <c r="X478" s="227"/>
      <c r="Y478" s="227"/>
      <c r="Z478" s="227"/>
    </row>
    <row r="479" spans="1:26">
      <c r="A479" s="227"/>
      <c r="B479" s="227"/>
      <c r="C479" s="227"/>
      <c r="D479" s="227"/>
      <c r="E479" s="227"/>
      <c r="F479" s="227"/>
      <c r="G479" s="227"/>
      <c r="H479" s="227"/>
      <c r="I479" s="227"/>
      <c r="J479" s="227"/>
      <c r="K479" s="227"/>
      <c r="L479" s="227"/>
      <c r="M479" s="227"/>
      <c r="N479" s="227"/>
      <c r="O479" s="227"/>
      <c r="P479" s="227"/>
      <c r="Q479" s="227"/>
      <c r="R479" s="227"/>
      <c r="S479" s="227"/>
      <c r="T479" s="227"/>
      <c r="U479" s="227"/>
      <c r="V479" s="227"/>
      <c r="W479" s="227"/>
      <c r="X479" s="227"/>
      <c r="Y479" s="227"/>
      <c r="Z479" s="227"/>
    </row>
    <row r="480" spans="1:26">
      <c r="A480" s="227"/>
      <c r="B480" s="227"/>
      <c r="C480" s="227"/>
      <c r="D480" s="227"/>
      <c r="E480" s="227"/>
      <c r="F480" s="227"/>
      <c r="G480" s="227"/>
      <c r="H480" s="227"/>
      <c r="I480" s="227"/>
      <c r="J480" s="227"/>
      <c r="K480" s="227"/>
      <c r="L480" s="227"/>
      <c r="M480" s="227"/>
      <c r="N480" s="227"/>
      <c r="O480" s="227"/>
      <c r="P480" s="227"/>
      <c r="Q480" s="227"/>
      <c r="R480" s="227"/>
      <c r="S480" s="227"/>
      <c r="T480" s="227"/>
      <c r="U480" s="227"/>
      <c r="V480" s="227"/>
      <c r="W480" s="227"/>
      <c r="X480" s="227"/>
      <c r="Y480" s="227"/>
      <c r="Z480" s="227"/>
    </row>
    <row r="481" spans="1:26">
      <c r="A481" s="227"/>
      <c r="B481" s="227"/>
      <c r="C481" s="227"/>
      <c r="D481" s="227"/>
      <c r="E481" s="227"/>
      <c r="F481" s="227"/>
      <c r="G481" s="227"/>
      <c r="H481" s="227"/>
      <c r="I481" s="227"/>
      <c r="J481" s="227"/>
      <c r="K481" s="227"/>
      <c r="L481" s="227"/>
      <c r="M481" s="227"/>
      <c r="N481" s="227"/>
      <c r="O481" s="227"/>
      <c r="P481" s="227"/>
      <c r="Q481" s="227"/>
      <c r="R481" s="227"/>
      <c r="S481" s="227"/>
      <c r="T481" s="227"/>
      <c r="U481" s="227"/>
      <c r="V481" s="227"/>
      <c r="W481" s="227"/>
      <c r="X481" s="227"/>
      <c r="Y481" s="227"/>
      <c r="Z481" s="227"/>
    </row>
    <row r="482" spans="1:26">
      <c r="A482" s="227"/>
      <c r="B482" s="227"/>
      <c r="C482" s="227"/>
      <c r="D482" s="227"/>
      <c r="E482" s="227"/>
      <c r="F482" s="227"/>
      <c r="G482" s="227"/>
      <c r="H482" s="227"/>
      <c r="I482" s="227"/>
      <c r="J482" s="227"/>
      <c r="K482" s="227"/>
      <c r="L482" s="227"/>
      <c r="M482" s="227"/>
      <c r="N482" s="227"/>
      <c r="O482" s="227"/>
      <c r="P482" s="227"/>
      <c r="Q482" s="227"/>
      <c r="R482" s="227"/>
      <c r="S482" s="227"/>
      <c r="T482" s="227"/>
      <c r="U482" s="227"/>
      <c r="V482" s="227"/>
      <c r="W482" s="227"/>
      <c r="X482" s="227"/>
      <c r="Y482" s="227"/>
      <c r="Z482" s="227"/>
    </row>
    <row r="483" spans="1:26">
      <c r="A483" s="227"/>
      <c r="B483" s="227"/>
      <c r="C483" s="227"/>
      <c r="D483" s="227"/>
      <c r="E483" s="227"/>
      <c r="F483" s="227"/>
      <c r="G483" s="227"/>
      <c r="H483" s="227"/>
      <c r="I483" s="227"/>
      <c r="J483" s="227"/>
      <c r="K483" s="227"/>
      <c r="L483" s="227"/>
      <c r="M483" s="227"/>
      <c r="N483" s="227"/>
      <c r="O483" s="227"/>
      <c r="P483" s="227"/>
      <c r="Q483" s="227"/>
      <c r="R483" s="227"/>
      <c r="S483" s="227"/>
      <c r="T483" s="227"/>
      <c r="U483" s="227"/>
      <c r="V483" s="227"/>
      <c r="W483" s="227"/>
      <c r="X483" s="227"/>
      <c r="Y483" s="227"/>
      <c r="Z483" s="227"/>
    </row>
    <row r="484" spans="1:26">
      <c r="A484" s="227"/>
      <c r="B484" s="227"/>
      <c r="C484" s="227"/>
      <c r="D484" s="227"/>
      <c r="E484" s="227"/>
      <c r="F484" s="227"/>
      <c r="G484" s="227"/>
      <c r="H484" s="227"/>
      <c r="I484" s="227"/>
      <c r="J484" s="227"/>
      <c r="K484" s="227"/>
      <c r="L484" s="227"/>
      <c r="M484" s="227"/>
      <c r="N484" s="227"/>
      <c r="O484" s="227"/>
      <c r="P484" s="227"/>
      <c r="Q484" s="227"/>
      <c r="R484" s="227"/>
      <c r="S484" s="227"/>
      <c r="T484" s="227"/>
      <c r="U484" s="227"/>
      <c r="V484" s="227"/>
      <c r="W484" s="227"/>
      <c r="X484" s="227"/>
      <c r="Y484" s="227"/>
      <c r="Z484" s="227"/>
    </row>
    <row r="485" spans="1:26">
      <c r="A485" s="227"/>
      <c r="B485" s="227"/>
      <c r="C485" s="227"/>
      <c r="D485" s="227"/>
      <c r="E485" s="227"/>
      <c r="F485" s="227"/>
      <c r="G485" s="227"/>
      <c r="H485" s="227"/>
      <c r="I485" s="227"/>
      <c r="J485" s="227"/>
      <c r="K485" s="227"/>
      <c r="L485" s="227"/>
      <c r="M485" s="227"/>
      <c r="N485" s="227"/>
      <c r="O485" s="227"/>
      <c r="P485" s="227"/>
      <c r="Q485" s="227"/>
      <c r="R485" s="227"/>
      <c r="S485" s="227"/>
      <c r="T485" s="227"/>
      <c r="U485" s="227"/>
      <c r="V485" s="227"/>
      <c r="W485" s="227"/>
      <c r="X485" s="227"/>
      <c r="Y485" s="227"/>
      <c r="Z485" s="227"/>
    </row>
    <row r="486" spans="1:26">
      <c r="A486" s="227"/>
      <c r="B486" s="227"/>
      <c r="C486" s="227"/>
      <c r="D486" s="227"/>
      <c r="E486" s="227"/>
      <c r="F486" s="227"/>
      <c r="G486" s="227"/>
      <c r="H486" s="227"/>
      <c r="I486" s="227"/>
      <c r="J486" s="227"/>
      <c r="K486" s="227"/>
      <c r="L486" s="227"/>
      <c r="M486" s="227"/>
      <c r="N486" s="227"/>
      <c r="O486" s="227"/>
      <c r="P486" s="227"/>
      <c r="Q486" s="227"/>
      <c r="R486" s="227"/>
      <c r="S486" s="227"/>
      <c r="T486" s="227"/>
      <c r="U486" s="227"/>
      <c r="V486" s="227"/>
      <c r="W486" s="227"/>
      <c r="X486" s="227"/>
      <c r="Y486" s="227"/>
      <c r="Z486" s="227"/>
    </row>
    <row r="487" spans="1:26">
      <c r="A487" s="227"/>
      <c r="B487" s="227"/>
      <c r="C487" s="227"/>
      <c r="D487" s="227"/>
      <c r="E487" s="227"/>
      <c r="F487" s="227"/>
      <c r="G487" s="227"/>
      <c r="H487" s="227"/>
      <c r="I487" s="227"/>
      <c r="J487" s="227"/>
      <c r="K487" s="227"/>
      <c r="L487" s="227"/>
      <c r="M487" s="227"/>
      <c r="N487" s="227"/>
      <c r="O487" s="227"/>
      <c r="P487" s="227"/>
      <c r="Q487" s="227"/>
      <c r="R487" s="227"/>
      <c r="S487" s="227"/>
      <c r="T487" s="227"/>
      <c r="U487" s="227"/>
      <c r="V487" s="227"/>
      <c r="W487" s="227"/>
      <c r="X487" s="227"/>
      <c r="Y487" s="227"/>
      <c r="Z487" s="227"/>
    </row>
    <row r="488" spans="1:26">
      <c r="A488" s="227"/>
      <c r="B488" s="227"/>
      <c r="C488" s="227"/>
      <c r="D488" s="227"/>
      <c r="E488" s="227"/>
      <c r="F488" s="227"/>
      <c r="G488" s="227"/>
      <c r="H488" s="227"/>
      <c r="I488" s="227"/>
      <c r="J488" s="227"/>
      <c r="K488" s="227"/>
      <c r="L488" s="227"/>
      <c r="M488" s="227"/>
      <c r="N488" s="227"/>
      <c r="O488" s="227"/>
      <c r="P488" s="227"/>
      <c r="Q488" s="227"/>
      <c r="R488" s="227"/>
      <c r="S488" s="227"/>
      <c r="T488" s="227"/>
      <c r="U488" s="227"/>
      <c r="V488" s="227"/>
      <c r="W488" s="227"/>
      <c r="X488" s="227"/>
      <c r="Y488" s="227"/>
      <c r="Z488" s="227"/>
    </row>
    <row r="489" spans="1:26">
      <c r="A489" s="227"/>
      <c r="B489" s="227"/>
      <c r="C489" s="227"/>
      <c r="D489" s="227"/>
      <c r="E489" s="227"/>
      <c r="F489" s="227"/>
      <c r="G489" s="227"/>
      <c r="H489" s="227"/>
      <c r="I489" s="227"/>
      <c r="J489" s="227"/>
      <c r="K489" s="227"/>
      <c r="L489" s="227"/>
      <c r="M489" s="227"/>
      <c r="N489" s="227"/>
      <c r="O489" s="227"/>
      <c r="P489" s="227"/>
      <c r="Q489" s="227"/>
      <c r="R489" s="227"/>
      <c r="S489" s="227"/>
      <c r="T489" s="227"/>
      <c r="U489" s="227"/>
      <c r="V489" s="227"/>
      <c r="W489" s="227"/>
      <c r="X489" s="227"/>
      <c r="Y489" s="227"/>
      <c r="Z489" s="227"/>
    </row>
    <row r="490" spans="1:26">
      <c r="A490" s="227"/>
      <c r="B490" s="227"/>
      <c r="C490" s="227"/>
      <c r="D490" s="227"/>
      <c r="E490" s="227"/>
      <c r="F490" s="227"/>
      <c r="G490" s="227"/>
      <c r="H490" s="227"/>
      <c r="I490" s="227"/>
      <c r="J490" s="227"/>
      <c r="K490" s="227"/>
      <c r="L490" s="227"/>
      <c r="M490" s="227"/>
      <c r="N490" s="227"/>
      <c r="O490" s="227"/>
      <c r="P490" s="227"/>
      <c r="Q490" s="227"/>
      <c r="R490" s="227"/>
      <c r="S490" s="227"/>
      <c r="T490" s="227"/>
      <c r="U490" s="227"/>
      <c r="V490" s="227"/>
      <c r="W490" s="227"/>
      <c r="X490" s="227"/>
      <c r="Y490" s="227"/>
      <c r="Z490" s="227"/>
    </row>
    <row r="491" spans="1:26">
      <c r="A491" s="227"/>
      <c r="B491" s="227"/>
      <c r="C491" s="227"/>
      <c r="D491" s="227"/>
      <c r="E491" s="227"/>
      <c r="F491" s="227"/>
      <c r="G491" s="227"/>
      <c r="H491" s="227"/>
      <c r="I491" s="227"/>
      <c r="J491" s="227"/>
      <c r="K491" s="227"/>
      <c r="L491" s="227"/>
      <c r="M491" s="227"/>
      <c r="N491" s="227"/>
      <c r="O491" s="227"/>
      <c r="P491" s="227"/>
      <c r="Q491" s="227"/>
      <c r="R491" s="227"/>
      <c r="S491" s="227"/>
      <c r="T491" s="227"/>
      <c r="U491" s="227"/>
      <c r="V491" s="227"/>
      <c r="W491" s="227"/>
      <c r="X491" s="227"/>
      <c r="Y491" s="227"/>
      <c r="Z491" s="227"/>
    </row>
    <row r="492" spans="1:26">
      <c r="A492" s="227"/>
      <c r="B492" s="227"/>
      <c r="C492" s="227"/>
      <c r="D492" s="227"/>
      <c r="E492" s="227"/>
      <c r="F492" s="227"/>
      <c r="G492" s="227"/>
      <c r="H492" s="227"/>
      <c r="I492" s="227"/>
      <c r="J492" s="227"/>
      <c r="K492" s="227"/>
      <c r="L492" s="227"/>
      <c r="M492" s="227"/>
      <c r="N492" s="227"/>
      <c r="O492" s="227"/>
      <c r="P492" s="227"/>
      <c r="Q492" s="227"/>
      <c r="R492" s="227"/>
      <c r="S492" s="227"/>
      <c r="T492" s="227"/>
      <c r="U492" s="227"/>
      <c r="V492" s="227"/>
      <c r="W492" s="227"/>
      <c r="X492" s="227"/>
      <c r="Y492" s="227"/>
      <c r="Z492" s="227"/>
    </row>
    <row r="493" spans="1:26">
      <c r="A493" s="227"/>
      <c r="B493" s="227"/>
      <c r="C493" s="227"/>
      <c r="D493" s="227"/>
      <c r="E493" s="227"/>
      <c r="F493" s="227"/>
      <c r="G493" s="227"/>
      <c r="H493" s="227"/>
      <c r="I493" s="227"/>
      <c r="J493" s="227"/>
      <c r="K493" s="227"/>
      <c r="L493" s="227"/>
      <c r="M493" s="227"/>
      <c r="N493" s="227"/>
      <c r="O493" s="227"/>
      <c r="P493" s="227"/>
      <c r="Q493" s="227"/>
      <c r="R493" s="227"/>
      <c r="S493" s="227"/>
      <c r="T493" s="227"/>
      <c r="U493" s="227"/>
      <c r="V493" s="227"/>
      <c r="W493" s="227"/>
      <c r="X493" s="227"/>
      <c r="Y493" s="227"/>
      <c r="Z493" s="227"/>
    </row>
    <row r="494" spans="1:26">
      <c r="A494" s="227"/>
      <c r="B494" s="227"/>
      <c r="C494" s="227"/>
      <c r="D494" s="227"/>
      <c r="E494" s="227"/>
      <c r="F494" s="227"/>
      <c r="G494" s="227"/>
      <c r="H494" s="227"/>
      <c r="I494" s="227"/>
      <c r="J494" s="227"/>
      <c r="K494" s="227"/>
      <c r="L494" s="227"/>
      <c r="M494" s="227"/>
      <c r="N494" s="227"/>
      <c r="O494" s="227"/>
      <c r="P494" s="227"/>
      <c r="Q494" s="227"/>
      <c r="R494" s="227"/>
      <c r="S494" s="227"/>
      <c r="T494" s="227"/>
      <c r="U494" s="227"/>
      <c r="V494" s="227"/>
      <c r="W494" s="227"/>
      <c r="X494" s="227"/>
      <c r="Y494" s="227"/>
      <c r="Z494" s="227"/>
    </row>
    <row r="495" spans="1:26">
      <c r="A495" s="227"/>
      <c r="B495" s="227"/>
      <c r="C495" s="227"/>
      <c r="D495" s="227"/>
      <c r="E495" s="227"/>
      <c r="F495" s="227"/>
      <c r="G495" s="227"/>
      <c r="H495" s="227"/>
      <c r="I495" s="227"/>
      <c r="J495" s="227"/>
      <c r="K495" s="227"/>
      <c r="L495" s="227"/>
      <c r="M495" s="227"/>
      <c r="N495" s="227"/>
      <c r="O495" s="227"/>
      <c r="P495" s="227"/>
      <c r="Q495" s="227"/>
      <c r="R495" s="227"/>
      <c r="S495" s="227"/>
      <c r="T495" s="227"/>
      <c r="U495" s="227"/>
      <c r="V495" s="227"/>
      <c r="W495" s="227"/>
      <c r="X495" s="227"/>
      <c r="Y495" s="227"/>
      <c r="Z495" s="227"/>
    </row>
    <row r="496" spans="1:26">
      <c r="A496" s="227"/>
      <c r="B496" s="227"/>
      <c r="C496" s="227"/>
      <c r="D496" s="227"/>
      <c r="E496" s="227"/>
      <c r="F496" s="227"/>
      <c r="G496" s="227"/>
      <c r="H496" s="227"/>
      <c r="I496" s="227"/>
      <c r="J496" s="227"/>
      <c r="K496" s="227"/>
      <c r="L496" s="227"/>
      <c r="M496" s="227"/>
      <c r="N496" s="227"/>
      <c r="O496" s="227"/>
      <c r="P496" s="227"/>
      <c r="Q496" s="227"/>
      <c r="R496" s="227"/>
      <c r="S496" s="227"/>
      <c r="T496" s="227"/>
      <c r="U496" s="227"/>
      <c r="V496" s="227"/>
      <c r="W496" s="227"/>
      <c r="X496" s="227"/>
      <c r="Y496" s="227"/>
      <c r="Z496" s="227"/>
    </row>
    <row r="497" spans="1:26">
      <c r="A497" s="227"/>
      <c r="B497" s="227"/>
      <c r="C497" s="227"/>
      <c r="D497" s="227"/>
      <c r="E497" s="227"/>
      <c r="F497" s="227"/>
      <c r="G497" s="227"/>
      <c r="H497" s="227"/>
      <c r="I497" s="227"/>
      <c r="J497" s="227"/>
      <c r="K497" s="227"/>
      <c r="L497" s="227"/>
      <c r="M497" s="227"/>
      <c r="N497" s="227"/>
      <c r="O497" s="227"/>
      <c r="P497" s="227"/>
      <c r="Q497" s="227"/>
      <c r="R497" s="227"/>
      <c r="S497" s="227"/>
      <c r="T497" s="227"/>
      <c r="U497" s="227"/>
      <c r="V497" s="227"/>
      <c r="W497" s="227"/>
      <c r="X497" s="227"/>
      <c r="Y497" s="227"/>
      <c r="Z497" s="227"/>
    </row>
    <row r="498" spans="1:26">
      <c r="A498" s="227"/>
      <c r="B498" s="227"/>
      <c r="C498" s="227"/>
      <c r="D498" s="227"/>
      <c r="E498" s="227"/>
      <c r="F498" s="227"/>
      <c r="G498" s="227"/>
      <c r="H498" s="227"/>
      <c r="I498" s="227"/>
      <c r="J498" s="227"/>
      <c r="K498" s="227"/>
      <c r="L498" s="227"/>
      <c r="M498" s="227"/>
      <c r="N498" s="227"/>
      <c r="O498" s="227"/>
      <c r="P498" s="227"/>
      <c r="Q498" s="227"/>
      <c r="R498" s="227"/>
      <c r="S498" s="227"/>
      <c r="T498" s="227"/>
      <c r="U498" s="227"/>
      <c r="V498" s="227"/>
      <c r="W498" s="227"/>
      <c r="X498" s="227"/>
      <c r="Y498" s="227"/>
      <c r="Z498" s="227"/>
    </row>
    <row r="499" spans="1:26">
      <c r="A499" s="227"/>
      <c r="B499" s="227"/>
      <c r="C499" s="227"/>
      <c r="D499" s="227"/>
      <c r="E499" s="227"/>
      <c r="F499" s="227"/>
      <c r="G499" s="227"/>
      <c r="H499" s="227"/>
      <c r="I499" s="227"/>
      <c r="J499" s="227"/>
      <c r="K499" s="227"/>
      <c r="L499" s="227"/>
      <c r="M499" s="227"/>
      <c r="N499" s="227"/>
      <c r="O499" s="227"/>
      <c r="P499" s="227"/>
      <c r="Q499" s="227"/>
      <c r="R499" s="227"/>
      <c r="S499" s="227"/>
      <c r="T499" s="227"/>
      <c r="U499" s="227"/>
      <c r="V499" s="227"/>
      <c r="W499" s="227"/>
      <c r="X499" s="227"/>
      <c r="Y499" s="227"/>
      <c r="Z499" s="227"/>
    </row>
    <row r="500" spans="1:26">
      <c r="A500" s="227"/>
      <c r="B500" s="227"/>
      <c r="C500" s="227"/>
      <c r="D500" s="227"/>
      <c r="E500" s="227"/>
      <c r="F500" s="227"/>
      <c r="G500" s="227"/>
      <c r="H500" s="227"/>
      <c r="I500" s="227"/>
      <c r="J500" s="227"/>
      <c r="K500" s="227"/>
      <c r="L500" s="227"/>
      <c r="M500" s="227"/>
      <c r="N500" s="227"/>
      <c r="O500" s="227"/>
      <c r="P500" s="227"/>
      <c r="Q500" s="227"/>
      <c r="R500" s="227"/>
      <c r="S500" s="227"/>
      <c r="T500" s="227"/>
      <c r="U500" s="227"/>
      <c r="V500" s="227"/>
      <c r="W500" s="227"/>
      <c r="X500" s="227"/>
      <c r="Y500" s="227"/>
      <c r="Z500" s="227"/>
    </row>
    <row r="501" spans="1:26">
      <c r="A501" s="227"/>
      <c r="B501" s="227"/>
      <c r="C501" s="227"/>
      <c r="D501" s="227"/>
      <c r="E501" s="227"/>
      <c r="F501" s="227"/>
      <c r="G501" s="227"/>
      <c r="H501" s="227"/>
      <c r="I501" s="227"/>
      <c r="J501" s="227"/>
      <c r="K501" s="227"/>
      <c r="L501" s="227"/>
      <c r="M501" s="227"/>
      <c r="N501" s="227"/>
      <c r="O501" s="227"/>
      <c r="P501" s="227"/>
      <c r="Q501" s="227"/>
      <c r="R501" s="227"/>
      <c r="S501" s="227"/>
      <c r="T501" s="227"/>
      <c r="U501" s="227"/>
      <c r="V501" s="227"/>
      <c r="W501" s="227"/>
      <c r="X501" s="227"/>
      <c r="Y501" s="227"/>
      <c r="Z501" s="227"/>
    </row>
    <row r="502" spans="1:26">
      <c r="A502" s="227"/>
      <c r="B502" s="227"/>
      <c r="C502" s="227"/>
      <c r="D502" s="227"/>
      <c r="E502" s="227"/>
      <c r="F502" s="227"/>
      <c r="G502" s="227"/>
      <c r="H502" s="227"/>
      <c r="I502" s="227"/>
      <c r="J502" s="227"/>
      <c r="K502" s="227"/>
      <c r="L502" s="227"/>
      <c r="M502" s="227"/>
      <c r="N502" s="227"/>
      <c r="O502" s="227"/>
      <c r="P502" s="227"/>
      <c r="Q502" s="227"/>
      <c r="R502" s="227"/>
      <c r="S502" s="227"/>
      <c r="T502" s="227"/>
      <c r="U502" s="227"/>
      <c r="V502" s="227"/>
      <c r="W502" s="227"/>
      <c r="X502" s="227"/>
      <c r="Y502" s="227"/>
      <c r="Z502" s="227"/>
    </row>
    <row r="503" spans="1:26">
      <c r="A503" s="227"/>
      <c r="B503" s="227"/>
      <c r="C503" s="227"/>
      <c r="D503" s="227"/>
      <c r="E503" s="227"/>
      <c r="F503" s="227"/>
      <c r="G503" s="227"/>
      <c r="H503" s="227"/>
      <c r="I503" s="227"/>
      <c r="J503" s="227"/>
      <c r="K503" s="227"/>
      <c r="L503" s="227"/>
      <c r="M503" s="227"/>
      <c r="N503" s="227"/>
      <c r="O503" s="227"/>
      <c r="P503" s="227"/>
      <c r="Q503" s="227"/>
      <c r="R503" s="227"/>
      <c r="S503" s="227"/>
      <c r="T503" s="227"/>
      <c r="U503" s="227"/>
      <c r="V503" s="227"/>
      <c r="W503" s="227"/>
      <c r="X503" s="227"/>
      <c r="Y503" s="227"/>
      <c r="Z503" s="227"/>
    </row>
    <row r="504" spans="1:26">
      <c r="A504" s="227"/>
      <c r="B504" s="227"/>
      <c r="C504" s="227"/>
      <c r="D504" s="227"/>
      <c r="E504" s="227"/>
      <c r="F504" s="227"/>
      <c r="G504" s="227"/>
      <c r="H504" s="227"/>
      <c r="I504" s="227"/>
      <c r="J504" s="227"/>
      <c r="K504" s="227"/>
      <c r="L504" s="227"/>
      <c r="M504" s="227"/>
      <c r="N504" s="227"/>
      <c r="O504" s="227"/>
      <c r="P504" s="227"/>
      <c r="Q504" s="227"/>
      <c r="R504" s="227"/>
      <c r="S504" s="227"/>
      <c r="T504" s="227"/>
      <c r="U504" s="227"/>
      <c r="V504" s="227"/>
      <c r="W504" s="227"/>
      <c r="X504" s="227"/>
      <c r="Y504" s="227"/>
      <c r="Z504" s="227"/>
    </row>
    <row r="505" spans="1:26">
      <c r="A505" s="227"/>
      <c r="B505" s="227"/>
      <c r="C505" s="227"/>
      <c r="D505" s="227"/>
      <c r="E505" s="227"/>
      <c r="F505" s="227"/>
      <c r="G505" s="227"/>
      <c r="H505" s="227"/>
      <c r="I505" s="227"/>
      <c r="J505" s="227"/>
      <c r="K505" s="227"/>
      <c r="L505" s="227"/>
      <c r="M505" s="227"/>
      <c r="N505" s="227"/>
      <c r="O505" s="227"/>
      <c r="P505" s="227"/>
      <c r="Q505" s="227"/>
      <c r="R505" s="227"/>
      <c r="S505" s="227"/>
      <c r="T505" s="227"/>
      <c r="U505" s="227"/>
      <c r="V505" s="227"/>
      <c r="W505" s="227"/>
      <c r="X505" s="227"/>
      <c r="Y505" s="227"/>
      <c r="Z505" s="227"/>
    </row>
    <row r="506" spans="1:26">
      <c r="A506" s="227"/>
      <c r="B506" s="227"/>
      <c r="C506" s="227"/>
      <c r="D506" s="227"/>
      <c r="E506" s="227"/>
      <c r="F506" s="227"/>
      <c r="G506" s="227"/>
      <c r="H506" s="227"/>
      <c r="I506" s="227"/>
      <c r="J506" s="227"/>
      <c r="K506" s="227"/>
      <c r="L506" s="227"/>
      <c r="M506" s="227"/>
      <c r="N506" s="227"/>
      <c r="O506" s="227"/>
      <c r="P506" s="227"/>
      <c r="Q506" s="227"/>
      <c r="R506" s="227"/>
      <c r="S506" s="227"/>
      <c r="T506" s="227"/>
      <c r="U506" s="227"/>
      <c r="V506" s="227"/>
      <c r="W506" s="227"/>
      <c r="X506" s="227"/>
      <c r="Y506" s="227"/>
      <c r="Z506" s="227"/>
    </row>
    <row r="507" spans="1:26">
      <c r="A507" s="227"/>
      <c r="B507" s="227"/>
      <c r="C507" s="227"/>
      <c r="D507" s="227"/>
      <c r="E507" s="227"/>
      <c r="F507" s="227"/>
      <c r="G507" s="227"/>
      <c r="H507" s="227"/>
      <c r="I507" s="227"/>
      <c r="J507" s="227"/>
      <c r="K507" s="227"/>
      <c r="L507" s="227"/>
      <c r="M507" s="227"/>
      <c r="N507" s="227"/>
      <c r="O507" s="227"/>
      <c r="P507" s="227"/>
      <c r="Q507" s="227"/>
      <c r="R507" s="227"/>
      <c r="S507" s="227"/>
      <c r="T507" s="227"/>
      <c r="U507" s="227"/>
      <c r="V507" s="227"/>
      <c r="W507" s="227"/>
      <c r="X507" s="227"/>
      <c r="Y507" s="227"/>
      <c r="Z507" s="227"/>
    </row>
    <row r="508" spans="1:26">
      <c r="A508" s="227"/>
      <c r="B508" s="227"/>
      <c r="C508" s="227"/>
      <c r="D508" s="227"/>
      <c r="E508" s="227"/>
      <c r="F508" s="227"/>
      <c r="G508" s="227"/>
      <c r="H508" s="227"/>
      <c r="I508" s="227"/>
      <c r="J508" s="227"/>
      <c r="K508" s="227"/>
      <c r="L508" s="227"/>
      <c r="M508" s="227"/>
      <c r="N508" s="227"/>
      <c r="O508" s="227"/>
      <c r="P508" s="227"/>
      <c r="Q508" s="227"/>
      <c r="R508" s="227"/>
      <c r="S508" s="227"/>
      <c r="T508" s="227"/>
      <c r="U508" s="227"/>
      <c r="V508" s="227"/>
      <c r="W508" s="227"/>
      <c r="X508" s="227"/>
      <c r="Y508" s="227"/>
      <c r="Z508" s="227"/>
    </row>
    <row r="509" spans="1:26">
      <c r="A509" s="227"/>
      <c r="B509" s="227"/>
      <c r="C509" s="227"/>
      <c r="D509" s="227"/>
      <c r="E509" s="227"/>
      <c r="F509" s="227"/>
      <c r="G509" s="227"/>
      <c r="H509" s="227"/>
      <c r="I509" s="227"/>
      <c r="J509" s="227"/>
      <c r="K509" s="227"/>
      <c r="L509" s="227"/>
      <c r="M509" s="227"/>
      <c r="N509" s="227"/>
      <c r="O509" s="227"/>
      <c r="P509" s="227"/>
      <c r="Q509" s="227"/>
      <c r="R509" s="227"/>
      <c r="S509" s="227"/>
      <c r="T509" s="227"/>
      <c r="U509" s="227"/>
      <c r="V509" s="227"/>
      <c r="W509" s="227"/>
      <c r="X509" s="227"/>
      <c r="Y509" s="227"/>
      <c r="Z509" s="227"/>
    </row>
    <row r="510" spans="1:26">
      <c r="A510" s="227"/>
      <c r="B510" s="227"/>
      <c r="C510" s="227"/>
      <c r="D510" s="227"/>
      <c r="E510" s="227"/>
      <c r="F510" s="227"/>
      <c r="G510" s="227"/>
      <c r="H510" s="227"/>
      <c r="I510" s="227"/>
      <c r="J510" s="227"/>
      <c r="K510" s="227"/>
      <c r="L510" s="227"/>
      <c r="M510" s="227"/>
      <c r="N510" s="227"/>
      <c r="O510" s="227"/>
      <c r="P510" s="227"/>
      <c r="Q510" s="227"/>
      <c r="R510" s="227"/>
      <c r="S510" s="227"/>
      <c r="T510" s="227"/>
      <c r="U510" s="227"/>
      <c r="V510" s="227"/>
      <c r="W510" s="227"/>
      <c r="X510" s="227"/>
      <c r="Y510" s="227"/>
      <c r="Z510" s="227"/>
    </row>
    <row r="511" spans="1:26">
      <c r="A511" s="227"/>
      <c r="B511" s="227"/>
      <c r="C511" s="227"/>
      <c r="D511" s="227"/>
      <c r="E511" s="227"/>
      <c r="F511" s="227"/>
      <c r="G511" s="227"/>
      <c r="H511" s="227"/>
      <c r="I511" s="227"/>
      <c r="J511" s="227"/>
      <c r="K511" s="227"/>
      <c r="L511" s="227"/>
      <c r="M511" s="227"/>
      <c r="N511" s="227"/>
      <c r="O511" s="227"/>
      <c r="P511" s="227"/>
      <c r="Q511" s="227"/>
      <c r="R511" s="227"/>
      <c r="S511" s="227"/>
      <c r="T511" s="227"/>
      <c r="U511" s="227"/>
      <c r="V511" s="227"/>
      <c r="W511" s="227"/>
      <c r="X511" s="227"/>
      <c r="Y511" s="227"/>
      <c r="Z511" s="227"/>
    </row>
    <row r="512" spans="1:26">
      <c r="A512" s="227"/>
      <c r="B512" s="227"/>
      <c r="C512" s="227"/>
      <c r="D512" s="227"/>
      <c r="E512" s="227"/>
      <c r="F512" s="227"/>
      <c r="G512" s="227"/>
      <c r="H512" s="227"/>
      <c r="I512" s="227"/>
      <c r="J512" s="227"/>
      <c r="K512" s="227"/>
      <c r="L512" s="227"/>
      <c r="M512" s="227"/>
      <c r="N512" s="227"/>
      <c r="O512" s="227"/>
      <c r="P512" s="227"/>
      <c r="Q512" s="227"/>
      <c r="R512" s="227"/>
      <c r="S512" s="227"/>
      <c r="T512" s="227"/>
      <c r="U512" s="227"/>
      <c r="V512" s="227"/>
      <c r="W512" s="227"/>
      <c r="X512" s="227"/>
      <c r="Y512" s="227"/>
      <c r="Z512" s="227"/>
    </row>
    <row r="513" spans="1:26">
      <c r="A513" s="227"/>
      <c r="B513" s="227"/>
      <c r="C513" s="227"/>
      <c r="D513" s="227"/>
      <c r="E513" s="227"/>
      <c r="F513" s="227"/>
      <c r="G513" s="227"/>
      <c r="H513" s="227"/>
      <c r="I513" s="227"/>
      <c r="J513" s="227"/>
      <c r="K513" s="227"/>
      <c r="L513" s="227"/>
      <c r="M513" s="227"/>
      <c r="N513" s="227"/>
      <c r="O513" s="227"/>
      <c r="P513" s="227"/>
      <c r="Q513" s="227"/>
      <c r="R513" s="227"/>
      <c r="S513" s="227"/>
      <c r="T513" s="227"/>
      <c r="U513" s="227"/>
      <c r="V513" s="227"/>
      <c r="W513" s="227"/>
      <c r="X513" s="227"/>
      <c r="Y513" s="227"/>
      <c r="Z513" s="227"/>
    </row>
    <row r="514" spans="1:26">
      <c r="A514" s="227"/>
      <c r="B514" s="227"/>
      <c r="C514" s="227"/>
      <c r="D514" s="227"/>
      <c r="E514" s="227"/>
      <c r="F514" s="227"/>
      <c r="G514" s="227"/>
      <c r="H514" s="227"/>
      <c r="I514" s="227"/>
      <c r="J514" s="227"/>
      <c r="K514" s="227"/>
      <c r="L514" s="227"/>
      <c r="M514" s="227"/>
      <c r="N514" s="227"/>
      <c r="O514" s="227"/>
      <c r="P514" s="227"/>
      <c r="Q514" s="227"/>
      <c r="R514" s="227"/>
      <c r="S514" s="227"/>
      <c r="T514" s="227"/>
      <c r="U514" s="227"/>
      <c r="V514" s="227"/>
      <c r="W514" s="227"/>
      <c r="X514" s="227"/>
      <c r="Y514" s="227"/>
      <c r="Z514" s="227"/>
    </row>
    <row r="515" spans="1:26">
      <c r="A515" s="227"/>
      <c r="B515" s="227"/>
      <c r="C515" s="227"/>
      <c r="D515" s="227"/>
      <c r="E515" s="227"/>
      <c r="F515" s="227"/>
      <c r="G515" s="227"/>
      <c r="H515" s="227"/>
      <c r="I515" s="227"/>
      <c r="J515" s="227"/>
      <c r="K515" s="227"/>
      <c r="L515" s="227"/>
      <c r="M515" s="227"/>
      <c r="N515" s="227"/>
      <c r="O515" s="227"/>
      <c r="P515" s="227"/>
      <c r="Q515" s="227"/>
      <c r="R515" s="227"/>
      <c r="S515" s="227"/>
      <c r="T515" s="227"/>
      <c r="U515" s="227"/>
      <c r="V515" s="227"/>
      <c r="W515" s="227"/>
      <c r="X515" s="227"/>
      <c r="Y515" s="227"/>
      <c r="Z515" s="227"/>
    </row>
    <row r="516" spans="1:26">
      <c r="A516" s="227"/>
      <c r="B516" s="227"/>
      <c r="C516" s="227"/>
      <c r="D516" s="227"/>
      <c r="E516" s="227"/>
      <c r="F516" s="227"/>
      <c r="G516" s="227"/>
      <c r="H516" s="227"/>
      <c r="I516" s="227"/>
      <c r="J516" s="227"/>
      <c r="K516" s="227"/>
      <c r="L516" s="227"/>
      <c r="M516" s="227"/>
      <c r="N516" s="227"/>
      <c r="O516" s="227"/>
      <c r="P516" s="227"/>
      <c r="Q516" s="227"/>
      <c r="R516" s="227"/>
      <c r="S516" s="227"/>
      <c r="T516" s="227"/>
      <c r="U516" s="227"/>
      <c r="V516" s="227"/>
      <c r="W516" s="227"/>
      <c r="X516" s="227"/>
      <c r="Y516" s="227"/>
      <c r="Z516" s="227"/>
    </row>
    <row r="517" spans="1:26">
      <c r="A517" s="227"/>
      <c r="B517" s="227"/>
      <c r="C517" s="227"/>
      <c r="D517" s="227"/>
      <c r="E517" s="227"/>
      <c r="F517" s="227"/>
      <c r="G517" s="227"/>
      <c r="H517" s="227"/>
      <c r="I517" s="227"/>
      <c r="J517" s="227"/>
      <c r="K517" s="227"/>
      <c r="L517" s="227"/>
      <c r="M517" s="227"/>
      <c r="N517" s="227"/>
      <c r="O517" s="227"/>
      <c r="P517" s="227"/>
      <c r="Q517" s="227"/>
      <c r="R517" s="227"/>
      <c r="S517" s="227"/>
      <c r="T517" s="227"/>
      <c r="U517" s="227"/>
      <c r="V517" s="227"/>
      <c r="W517" s="227"/>
      <c r="X517" s="227"/>
      <c r="Y517" s="227"/>
      <c r="Z517" s="227"/>
    </row>
    <row r="518" spans="1:26">
      <c r="A518" s="227"/>
      <c r="B518" s="227"/>
      <c r="C518" s="227"/>
      <c r="D518" s="227"/>
      <c r="E518" s="227"/>
      <c r="F518" s="227"/>
      <c r="G518" s="227"/>
      <c r="H518" s="227"/>
      <c r="I518" s="227"/>
      <c r="J518" s="227"/>
      <c r="K518" s="227"/>
      <c r="L518" s="227"/>
      <c r="M518" s="227"/>
      <c r="N518" s="227"/>
      <c r="O518" s="227"/>
      <c r="P518" s="227"/>
      <c r="Q518" s="227"/>
      <c r="R518" s="227"/>
      <c r="S518" s="227"/>
      <c r="T518" s="227"/>
      <c r="U518" s="227"/>
      <c r="V518" s="227"/>
      <c r="W518" s="227"/>
      <c r="X518" s="227"/>
      <c r="Y518" s="227"/>
      <c r="Z518" s="227"/>
    </row>
    <row r="519" spans="1:26">
      <c r="A519" s="227"/>
      <c r="B519" s="227"/>
      <c r="C519" s="227"/>
      <c r="D519" s="227"/>
      <c r="E519" s="227"/>
      <c r="F519" s="227"/>
      <c r="G519" s="227"/>
      <c r="H519" s="227"/>
      <c r="I519" s="227"/>
      <c r="J519" s="227"/>
      <c r="K519" s="227"/>
      <c r="L519" s="227"/>
      <c r="M519" s="227"/>
      <c r="N519" s="227"/>
      <c r="O519" s="227"/>
      <c r="P519" s="227"/>
      <c r="Q519" s="227"/>
      <c r="R519" s="227"/>
      <c r="S519" s="227"/>
      <c r="T519" s="227"/>
      <c r="U519" s="227"/>
      <c r="V519" s="227"/>
      <c r="W519" s="227"/>
      <c r="X519" s="227"/>
      <c r="Y519" s="227"/>
      <c r="Z519" s="227"/>
    </row>
    <row r="520" spans="1:26">
      <c r="A520" s="227"/>
      <c r="B520" s="227"/>
      <c r="C520" s="227"/>
      <c r="D520" s="227"/>
      <c r="E520" s="227"/>
      <c r="F520" s="227"/>
      <c r="G520" s="227"/>
      <c r="H520" s="227"/>
      <c r="I520" s="227"/>
      <c r="J520" s="227"/>
      <c r="K520" s="227"/>
      <c r="L520" s="227"/>
      <c r="M520" s="227"/>
      <c r="N520" s="227"/>
      <c r="O520" s="227"/>
      <c r="P520" s="227"/>
      <c r="Q520" s="227"/>
      <c r="R520" s="227"/>
      <c r="S520" s="227"/>
      <c r="T520" s="227"/>
      <c r="U520" s="227"/>
      <c r="V520" s="227"/>
      <c r="W520" s="227"/>
      <c r="X520" s="227"/>
      <c r="Y520" s="227"/>
      <c r="Z520" s="227"/>
    </row>
    <row r="521" spans="1:26">
      <c r="A521" s="227"/>
      <c r="B521" s="227"/>
      <c r="C521" s="227"/>
      <c r="D521" s="227"/>
      <c r="E521" s="227"/>
      <c r="F521" s="227"/>
      <c r="G521" s="227"/>
      <c r="H521" s="227"/>
      <c r="I521" s="227"/>
      <c r="J521" s="227"/>
      <c r="K521" s="227"/>
      <c r="L521" s="227"/>
      <c r="M521" s="227"/>
      <c r="N521" s="227"/>
      <c r="O521" s="227"/>
      <c r="P521" s="227"/>
      <c r="Q521" s="227"/>
      <c r="R521" s="227"/>
      <c r="S521" s="227"/>
      <c r="T521" s="227"/>
      <c r="U521" s="227"/>
      <c r="V521" s="227"/>
      <c r="W521" s="227"/>
      <c r="X521" s="227"/>
      <c r="Y521" s="227"/>
      <c r="Z521" s="227"/>
    </row>
    <row r="522" spans="1:26">
      <c r="A522" s="227"/>
      <c r="B522" s="227"/>
      <c r="C522" s="227"/>
      <c r="D522" s="227"/>
      <c r="E522" s="227"/>
      <c r="F522" s="227"/>
      <c r="G522" s="227"/>
      <c r="H522" s="227"/>
      <c r="I522" s="227"/>
      <c r="J522" s="227"/>
      <c r="K522" s="227"/>
      <c r="L522" s="227"/>
      <c r="M522" s="227"/>
      <c r="N522" s="227"/>
      <c r="O522" s="227"/>
      <c r="P522" s="227"/>
      <c r="Q522" s="227"/>
      <c r="R522" s="227"/>
      <c r="S522" s="227"/>
      <c r="T522" s="227"/>
      <c r="U522" s="227"/>
      <c r="V522" s="227"/>
      <c r="W522" s="227"/>
      <c r="X522" s="227"/>
      <c r="Y522" s="227"/>
      <c r="Z522" s="227"/>
    </row>
    <row r="523" spans="1:26">
      <c r="A523" s="227"/>
      <c r="B523" s="227"/>
      <c r="C523" s="227"/>
      <c r="D523" s="227"/>
      <c r="E523" s="227"/>
      <c r="F523" s="227"/>
      <c r="G523" s="227"/>
      <c r="H523" s="227"/>
      <c r="I523" s="227"/>
      <c r="J523" s="227"/>
      <c r="K523" s="227"/>
      <c r="L523" s="227"/>
      <c r="M523" s="227"/>
      <c r="N523" s="227"/>
      <c r="O523" s="227"/>
      <c r="P523" s="227"/>
      <c r="Q523" s="227"/>
      <c r="R523" s="227"/>
      <c r="S523" s="227"/>
      <c r="T523" s="227"/>
      <c r="U523" s="227"/>
      <c r="V523" s="227"/>
      <c r="W523" s="227"/>
      <c r="X523" s="227"/>
      <c r="Y523" s="227"/>
      <c r="Z523" s="227"/>
    </row>
    <row r="524" spans="1:26">
      <c r="A524" s="227"/>
      <c r="B524" s="227"/>
      <c r="C524" s="227"/>
      <c r="D524" s="227"/>
      <c r="E524" s="227"/>
      <c r="F524" s="227"/>
      <c r="G524" s="227"/>
      <c r="H524" s="227"/>
      <c r="I524" s="227"/>
      <c r="J524" s="227"/>
      <c r="K524" s="227"/>
      <c r="L524" s="227"/>
      <c r="M524" s="227"/>
      <c r="N524" s="227"/>
      <c r="O524" s="227"/>
      <c r="P524" s="227"/>
      <c r="Q524" s="227"/>
      <c r="R524" s="227"/>
      <c r="S524" s="227"/>
      <c r="T524" s="227"/>
      <c r="U524" s="227"/>
      <c r="V524" s="227"/>
      <c r="W524" s="227"/>
      <c r="X524" s="227"/>
      <c r="Y524" s="227"/>
      <c r="Z524" s="227"/>
    </row>
    <row r="525" spans="1:26">
      <c r="A525" s="227"/>
      <c r="B525" s="227"/>
      <c r="C525" s="227"/>
      <c r="D525" s="227"/>
      <c r="E525" s="227"/>
      <c r="F525" s="227"/>
      <c r="G525" s="227"/>
      <c r="H525" s="227"/>
      <c r="I525" s="227"/>
      <c r="J525" s="227"/>
      <c r="K525" s="227"/>
      <c r="L525" s="227"/>
      <c r="M525" s="227"/>
      <c r="N525" s="227"/>
      <c r="O525" s="227"/>
      <c r="P525" s="227"/>
      <c r="Q525" s="227"/>
      <c r="R525" s="227"/>
      <c r="S525" s="227"/>
      <c r="T525" s="227"/>
      <c r="U525" s="227"/>
      <c r="V525" s="227"/>
      <c r="W525" s="227"/>
      <c r="X525" s="227"/>
      <c r="Y525" s="227"/>
      <c r="Z525" s="227"/>
    </row>
    <row r="526" spans="1:26">
      <c r="A526" s="227"/>
      <c r="B526" s="227"/>
      <c r="C526" s="227"/>
      <c r="D526" s="227"/>
      <c r="E526" s="227"/>
      <c r="F526" s="227"/>
      <c r="G526" s="227"/>
      <c r="H526" s="227"/>
      <c r="I526" s="227"/>
      <c r="J526" s="227"/>
      <c r="K526" s="227"/>
      <c r="L526" s="227"/>
      <c r="M526" s="227"/>
      <c r="N526" s="227"/>
      <c r="O526" s="227"/>
      <c r="P526" s="227"/>
      <c r="Q526" s="227"/>
      <c r="R526" s="227"/>
      <c r="S526" s="227"/>
      <c r="T526" s="227"/>
      <c r="U526" s="227"/>
      <c r="V526" s="227"/>
      <c r="W526" s="227"/>
      <c r="X526" s="227"/>
      <c r="Y526" s="227"/>
      <c r="Z526" s="227"/>
    </row>
    <row r="527" spans="1:26">
      <c r="A527" s="227"/>
      <c r="B527" s="227"/>
      <c r="C527" s="227"/>
      <c r="D527" s="227"/>
      <c r="E527" s="227"/>
      <c r="F527" s="227"/>
      <c r="G527" s="227"/>
      <c r="H527" s="227"/>
      <c r="I527" s="227"/>
      <c r="J527" s="227"/>
      <c r="K527" s="227"/>
      <c r="L527" s="227"/>
      <c r="M527" s="227"/>
      <c r="N527" s="227"/>
      <c r="O527" s="227"/>
      <c r="P527" s="227"/>
      <c r="Q527" s="227"/>
      <c r="R527" s="227"/>
      <c r="S527" s="227"/>
      <c r="T527" s="227"/>
      <c r="U527" s="227"/>
      <c r="V527" s="227"/>
      <c r="W527" s="227"/>
      <c r="X527" s="227"/>
      <c r="Y527" s="227"/>
      <c r="Z527" s="227"/>
    </row>
    <row r="528" spans="1:26">
      <c r="A528" s="227"/>
      <c r="B528" s="227"/>
      <c r="C528" s="227"/>
      <c r="D528" s="227"/>
      <c r="E528" s="227"/>
      <c r="F528" s="227"/>
      <c r="G528" s="227"/>
      <c r="H528" s="227"/>
      <c r="I528" s="227"/>
      <c r="J528" s="227"/>
      <c r="K528" s="227"/>
      <c r="L528" s="227"/>
      <c r="M528" s="227"/>
      <c r="N528" s="227"/>
      <c r="O528" s="227"/>
      <c r="P528" s="227"/>
      <c r="Q528" s="227"/>
      <c r="R528" s="227"/>
      <c r="S528" s="227"/>
      <c r="T528" s="227"/>
      <c r="U528" s="227"/>
      <c r="V528" s="227"/>
      <c r="W528" s="227"/>
      <c r="X528" s="227"/>
      <c r="Y528" s="227"/>
      <c r="Z528" s="227"/>
    </row>
    <row r="529" spans="1:26">
      <c r="A529" s="227"/>
      <c r="B529" s="227"/>
      <c r="C529" s="227"/>
      <c r="D529" s="227"/>
      <c r="E529" s="227"/>
      <c r="F529" s="227"/>
      <c r="G529" s="227"/>
      <c r="H529" s="227"/>
      <c r="I529" s="227"/>
      <c r="J529" s="227"/>
      <c r="K529" s="227"/>
      <c r="L529" s="227"/>
      <c r="M529" s="227"/>
      <c r="N529" s="227"/>
      <c r="O529" s="227"/>
      <c r="P529" s="227"/>
      <c r="Q529" s="227"/>
      <c r="R529" s="227"/>
      <c r="S529" s="227"/>
      <c r="T529" s="227"/>
      <c r="U529" s="227"/>
      <c r="V529" s="227"/>
      <c r="W529" s="227"/>
      <c r="X529" s="227"/>
      <c r="Y529" s="227"/>
      <c r="Z529" s="227"/>
    </row>
    <row r="530" spans="1:26">
      <c r="A530" s="227"/>
      <c r="B530" s="227"/>
      <c r="C530" s="227"/>
      <c r="D530" s="227"/>
      <c r="E530" s="227"/>
      <c r="F530" s="227"/>
      <c r="G530" s="227"/>
      <c r="H530" s="227"/>
      <c r="I530" s="227"/>
      <c r="J530" s="227"/>
      <c r="K530" s="227"/>
      <c r="L530" s="227"/>
      <c r="M530" s="227"/>
      <c r="N530" s="227"/>
      <c r="O530" s="227"/>
      <c r="P530" s="227"/>
      <c r="Q530" s="227"/>
      <c r="R530" s="227"/>
      <c r="S530" s="227"/>
      <c r="T530" s="227"/>
      <c r="U530" s="227"/>
      <c r="V530" s="227"/>
      <c r="W530" s="227"/>
      <c r="X530" s="227"/>
      <c r="Y530" s="227"/>
      <c r="Z530" s="227"/>
    </row>
    <row r="531" spans="1:26">
      <c r="A531" s="227"/>
      <c r="B531" s="227"/>
      <c r="C531" s="227"/>
      <c r="D531" s="227"/>
      <c r="E531" s="227"/>
      <c r="F531" s="227"/>
      <c r="G531" s="227"/>
      <c r="H531" s="227"/>
      <c r="I531" s="227"/>
      <c r="J531" s="227"/>
      <c r="K531" s="227"/>
      <c r="L531" s="227"/>
      <c r="M531" s="227"/>
      <c r="N531" s="227"/>
      <c r="O531" s="227"/>
      <c r="P531" s="227"/>
      <c r="Q531" s="227"/>
      <c r="R531" s="227"/>
      <c r="S531" s="227"/>
      <c r="T531" s="227"/>
      <c r="U531" s="227"/>
      <c r="V531" s="227"/>
      <c r="W531" s="227"/>
      <c r="X531" s="227"/>
      <c r="Y531" s="227"/>
      <c r="Z531" s="227"/>
    </row>
    <row r="532" spans="1:26">
      <c r="A532" s="227"/>
      <c r="B532" s="227"/>
      <c r="C532" s="227"/>
      <c r="D532" s="227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</row>
    <row r="533" spans="1:26">
      <c r="A533" s="227"/>
      <c r="B533" s="227"/>
      <c r="C533" s="227"/>
      <c r="D533" s="227"/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</row>
    <row r="534" spans="1:26">
      <c r="A534" s="227"/>
      <c r="B534" s="227"/>
      <c r="C534" s="227"/>
      <c r="D534" s="227"/>
      <c r="E534" s="227"/>
      <c r="F534" s="227"/>
      <c r="G534" s="227"/>
      <c r="H534" s="227"/>
      <c r="I534" s="227"/>
      <c r="J534" s="227"/>
      <c r="K534" s="227"/>
      <c r="L534" s="227"/>
      <c r="M534" s="227"/>
      <c r="N534" s="227"/>
      <c r="O534" s="227"/>
      <c r="P534" s="227"/>
      <c r="Q534" s="227"/>
      <c r="R534" s="227"/>
      <c r="S534" s="227"/>
      <c r="T534" s="227"/>
      <c r="U534" s="227"/>
      <c r="V534" s="227"/>
      <c r="W534" s="227"/>
      <c r="X534" s="227"/>
      <c r="Y534" s="227"/>
      <c r="Z534" s="227"/>
    </row>
    <row r="535" spans="1:26">
      <c r="A535" s="227"/>
      <c r="B535" s="227"/>
      <c r="C535" s="227"/>
      <c r="D535" s="227"/>
      <c r="E535" s="227"/>
      <c r="F535" s="227"/>
      <c r="G535" s="227"/>
      <c r="H535" s="227"/>
      <c r="I535" s="227"/>
      <c r="J535" s="227"/>
      <c r="K535" s="227"/>
      <c r="L535" s="227"/>
      <c r="M535" s="227"/>
      <c r="N535" s="227"/>
      <c r="O535" s="227"/>
      <c r="P535" s="227"/>
      <c r="Q535" s="227"/>
      <c r="R535" s="227"/>
      <c r="S535" s="227"/>
      <c r="T535" s="227"/>
      <c r="U535" s="227"/>
      <c r="V535" s="227"/>
      <c r="W535" s="227"/>
      <c r="X535" s="227"/>
      <c r="Y535" s="227"/>
      <c r="Z535" s="227"/>
    </row>
    <row r="536" spans="1:26">
      <c r="A536" s="227"/>
      <c r="B536" s="227"/>
      <c r="C536" s="227"/>
      <c r="D536" s="227"/>
      <c r="E536" s="227"/>
      <c r="F536" s="227"/>
      <c r="G536" s="227"/>
      <c r="H536" s="227"/>
      <c r="I536" s="227"/>
      <c r="J536" s="227"/>
      <c r="K536" s="227"/>
      <c r="L536" s="227"/>
      <c r="M536" s="227"/>
      <c r="N536" s="227"/>
      <c r="O536" s="227"/>
      <c r="P536" s="227"/>
      <c r="Q536" s="227"/>
      <c r="R536" s="227"/>
      <c r="S536" s="227"/>
      <c r="T536" s="227"/>
      <c r="U536" s="227"/>
      <c r="V536" s="227"/>
      <c r="W536" s="227"/>
      <c r="X536" s="227"/>
      <c r="Y536" s="227"/>
      <c r="Z536" s="227"/>
    </row>
    <row r="537" spans="1:26">
      <c r="A537" s="227"/>
      <c r="B537" s="227"/>
      <c r="C537" s="227"/>
      <c r="D537" s="227"/>
      <c r="E537" s="227"/>
      <c r="F537" s="227"/>
      <c r="G537" s="227"/>
      <c r="H537" s="227"/>
      <c r="I537" s="227"/>
      <c r="J537" s="227"/>
      <c r="K537" s="227"/>
      <c r="L537" s="227"/>
      <c r="M537" s="227"/>
      <c r="N537" s="227"/>
      <c r="O537" s="227"/>
      <c r="P537" s="227"/>
      <c r="Q537" s="227"/>
      <c r="R537" s="227"/>
      <c r="S537" s="227"/>
      <c r="T537" s="227"/>
      <c r="U537" s="227"/>
      <c r="V537" s="227"/>
      <c r="W537" s="227"/>
      <c r="X537" s="227"/>
      <c r="Y537" s="227"/>
      <c r="Z537" s="227"/>
    </row>
    <row r="538" spans="1:26">
      <c r="A538" s="227"/>
      <c r="B538" s="227"/>
      <c r="C538" s="227"/>
      <c r="D538" s="227"/>
      <c r="E538" s="227"/>
      <c r="F538" s="227"/>
      <c r="G538" s="227"/>
      <c r="H538" s="227"/>
      <c r="I538" s="227"/>
      <c r="J538" s="227"/>
      <c r="K538" s="227"/>
      <c r="L538" s="227"/>
      <c r="M538" s="227"/>
      <c r="N538" s="227"/>
      <c r="O538" s="227"/>
      <c r="P538" s="227"/>
      <c r="Q538" s="227"/>
      <c r="R538" s="227"/>
      <c r="S538" s="227"/>
      <c r="T538" s="227"/>
      <c r="U538" s="227"/>
      <c r="V538" s="227"/>
      <c r="W538" s="227"/>
      <c r="X538" s="227"/>
      <c r="Y538" s="227"/>
      <c r="Z538" s="227"/>
    </row>
    <row r="539" spans="1:26">
      <c r="A539" s="227"/>
      <c r="B539" s="227"/>
      <c r="C539" s="227"/>
      <c r="D539" s="227"/>
      <c r="E539" s="227"/>
      <c r="F539" s="227"/>
      <c r="G539" s="227"/>
      <c r="H539" s="227"/>
      <c r="I539" s="227"/>
      <c r="J539" s="227"/>
      <c r="K539" s="227"/>
      <c r="L539" s="227"/>
      <c r="M539" s="227"/>
      <c r="N539" s="227"/>
      <c r="O539" s="227"/>
      <c r="P539" s="227"/>
      <c r="Q539" s="227"/>
      <c r="R539" s="227"/>
      <c r="S539" s="227"/>
      <c r="T539" s="227"/>
      <c r="U539" s="227"/>
      <c r="V539" s="227"/>
      <c r="W539" s="227"/>
      <c r="X539" s="227"/>
      <c r="Y539" s="227"/>
      <c r="Z539" s="227"/>
    </row>
    <row r="540" spans="1:26">
      <c r="A540" s="227"/>
      <c r="B540" s="227"/>
      <c r="C540" s="227"/>
      <c r="D540" s="227"/>
      <c r="E540" s="227"/>
      <c r="F540" s="227"/>
      <c r="G540" s="227"/>
      <c r="H540" s="227"/>
      <c r="I540" s="227"/>
      <c r="J540" s="227"/>
      <c r="K540" s="227"/>
      <c r="L540" s="227"/>
      <c r="M540" s="227"/>
      <c r="N540" s="227"/>
      <c r="O540" s="227"/>
      <c r="P540" s="227"/>
      <c r="Q540" s="227"/>
      <c r="R540" s="227"/>
      <c r="S540" s="227"/>
      <c r="T540" s="227"/>
      <c r="U540" s="227"/>
      <c r="V540" s="227"/>
      <c r="W540" s="227"/>
      <c r="X540" s="227"/>
      <c r="Y540" s="227"/>
      <c r="Z540" s="227"/>
    </row>
    <row r="541" spans="1:26">
      <c r="A541" s="227"/>
      <c r="B541" s="227"/>
      <c r="C541" s="227"/>
      <c r="D541" s="227"/>
      <c r="E541" s="227"/>
      <c r="F541" s="227"/>
      <c r="G541" s="227"/>
      <c r="H541" s="227"/>
      <c r="I541" s="227"/>
      <c r="J541" s="227"/>
      <c r="K541" s="227"/>
      <c r="L541" s="227"/>
      <c r="M541" s="227"/>
      <c r="N541" s="227"/>
      <c r="O541" s="227"/>
      <c r="P541" s="227"/>
      <c r="Q541" s="227"/>
      <c r="R541" s="227"/>
      <c r="S541" s="227"/>
      <c r="T541" s="227"/>
      <c r="U541" s="227"/>
      <c r="V541" s="227"/>
      <c r="W541" s="227"/>
      <c r="X541" s="227"/>
      <c r="Y541" s="227"/>
      <c r="Z541" s="227"/>
    </row>
    <row r="542" spans="1:26">
      <c r="A542" s="227"/>
      <c r="B542" s="227"/>
      <c r="C542" s="227"/>
      <c r="D542" s="227"/>
      <c r="E542" s="227"/>
      <c r="F542" s="227"/>
      <c r="G542" s="227"/>
      <c r="H542" s="227"/>
      <c r="I542" s="227"/>
      <c r="J542" s="227"/>
      <c r="K542" s="227"/>
      <c r="L542" s="227"/>
      <c r="M542" s="227"/>
      <c r="N542" s="227"/>
      <c r="O542" s="227"/>
      <c r="P542" s="227"/>
      <c r="Q542" s="227"/>
      <c r="R542" s="227"/>
      <c r="S542" s="227"/>
      <c r="T542" s="227"/>
      <c r="U542" s="227"/>
      <c r="V542" s="227"/>
      <c r="W542" s="227"/>
      <c r="X542" s="227"/>
      <c r="Y542" s="227"/>
      <c r="Z542" s="227"/>
    </row>
    <row r="543" spans="1:26">
      <c r="A543" s="227"/>
      <c r="B543" s="227"/>
      <c r="C543" s="227"/>
      <c r="D543" s="227"/>
      <c r="E543" s="227"/>
      <c r="F543" s="227"/>
      <c r="G543" s="227"/>
      <c r="H543" s="227"/>
      <c r="I543" s="227"/>
      <c r="J543" s="227"/>
      <c r="K543" s="227"/>
      <c r="L543" s="227"/>
      <c r="M543" s="227"/>
      <c r="N543" s="227"/>
      <c r="O543" s="227"/>
      <c r="P543" s="227"/>
      <c r="Q543" s="227"/>
      <c r="R543" s="227"/>
      <c r="S543" s="227"/>
      <c r="T543" s="227"/>
      <c r="U543" s="227"/>
      <c r="V543" s="227"/>
      <c r="W543" s="227"/>
      <c r="X543" s="227"/>
      <c r="Y543" s="227"/>
      <c r="Z543" s="227"/>
    </row>
    <row r="544" spans="1:26">
      <c r="A544" s="227"/>
      <c r="B544" s="227"/>
      <c r="C544" s="227"/>
      <c r="D544" s="227"/>
      <c r="E544" s="227"/>
      <c r="F544" s="227"/>
      <c r="G544" s="227"/>
      <c r="H544" s="227"/>
      <c r="I544" s="227"/>
      <c r="J544" s="227"/>
      <c r="K544" s="227"/>
      <c r="L544" s="227"/>
      <c r="M544" s="227"/>
      <c r="N544" s="227"/>
      <c r="O544" s="227"/>
      <c r="P544" s="227"/>
      <c r="Q544" s="227"/>
      <c r="R544" s="227"/>
      <c r="S544" s="227"/>
      <c r="T544" s="227"/>
      <c r="U544" s="227"/>
      <c r="V544" s="227"/>
      <c r="W544" s="227"/>
      <c r="X544" s="227"/>
      <c r="Y544" s="227"/>
      <c r="Z544" s="227"/>
    </row>
    <row r="545" spans="1:26">
      <c r="A545" s="227"/>
      <c r="B545" s="227"/>
      <c r="C545" s="227"/>
      <c r="D545" s="227"/>
      <c r="E545" s="227"/>
      <c r="F545" s="227"/>
      <c r="G545" s="227"/>
      <c r="H545" s="227"/>
      <c r="I545" s="227"/>
      <c r="J545" s="227"/>
      <c r="K545" s="227"/>
      <c r="L545" s="227"/>
      <c r="M545" s="227"/>
      <c r="N545" s="227"/>
      <c r="O545" s="227"/>
      <c r="P545" s="227"/>
      <c r="Q545" s="227"/>
      <c r="R545" s="227"/>
      <c r="S545" s="227"/>
      <c r="T545" s="227"/>
      <c r="U545" s="227"/>
      <c r="V545" s="227"/>
      <c r="W545" s="227"/>
      <c r="X545" s="227"/>
      <c r="Y545" s="227"/>
      <c r="Z545" s="227"/>
    </row>
    <row r="546" spans="1:26">
      <c r="A546" s="227"/>
      <c r="B546" s="227"/>
      <c r="C546" s="227"/>
      <c r="D546" s="227"/>
      <c r="E546" s="227"/>
      <c r="F546" s="227"/>
      <c r="G546" s="227"/>
      <c r="H546" s="227"/>
      <c r="I546" s="227"/>
      <c r="J546" s="227"/>
      <c r="K546" s="227"/>
      <c r="L546" s="227"/>
      <c r="M546" s="227"/>
      <c r="N546" s="227"/>
      <c r="O546" s="227"/>
      <c r="P546" s="227"/>
      <c r="Q546" s="227"/>
      <c r="R546" s="227"/>
      <c r="S546" s="227"/>
      <c r="T546" s="227"/>
      <c r="U546" s="227"/>
      <c r="V546" s="227"/>
      <c r="W546" s="227"/>
      <c r="X546" s="227"/>
      <c r="Y546" s="227"/>
      <c r="Z546" s="227"/>
    </row>
    <row r="547" spans="1:26">
      <c r="A547" s="227"/>
      <c r="B547" s="227"/>
      <c r="C547" s="227"/>
      <c r="D547" s="227"/>
      <c r="E547" s="227"/>
      <c r="F547" s="227"/>
      <c r="G547" s="227"/>
      <c r="H547" s="227"/>
      <c r="I547" s="227"/>
      <c r="J547" s="227"/>
      <c r="K547" s="227"/>
      <c r="L547" s="227"/>
      <c r="M547" s="227"/>
      <c r="N547" s="227"/>
      <c r="O547" s="227"/>
      <c r="P547" s="227"/>
      <c r="Q547" s="227"/>
      <c r="R547" s="227"/>
      <c r="S547" s="227"/>
      <c r="T547" s="227"/>
      <c r="U547" s="227"/>
      <c r="V547" s="227"/>
      <c r="W547" s="227"/>
      <c r="X547" s="227"/>
      <c r="Y547" s="227"/>
      <c r="Z547" s="227"/>
    </row>
    <row r="548" spans="1:26">
      <c r="A548" s="227"/>
      <c r="B548" s="227"/>
      <c r="C548" s="227"/>
      <c r="D548" s="227"/>
      <c r="E548" s="227"/>
      <c r="F548" s="227"/>
      <c r="G548" s="227"/>
      <c r="H548" s="227"/>
      <c r="I548" s="227"/>
      <c r="J548" s="227"/>
      <c r="K548" s="227"/>
      <c r="L548" s="227"/>
      <c r="M548" s="227"/>
      <c r="N548" s="227"/>
      <c r="O548" s="227"/>
      <c r="P548" s="227"/>
      <c r="Q548" s="227"/>
      <c r="R548" s="227"/>
      <c r="S548" s="227"/>
      <c r="T548" s="227"/>
      <c r="U548" s="227"/>
      <c r="V548" s="227"/>
      <c r="W548" s="227"/>
      <c r="X548" s="227"/>
      <c r="Y548" s="227"/>
      <c r="Z548" s="227"/>
    </row>
    <row r="549" spans="1:26">
      <c r="A549" s="227"/>
      <c r="B549" s="227"/>
      <c r="C549" s="227"/>
      <c r="D549" s="227"/>
      <c r="E549" s="227"/>
      <c r="F549" s="227"/>
      <c r="G549" s="227"/>
      <c r="H549" s="227"/>
      <c r="I549" s="227"/>
      <c r="J549" s="227"/>
      <c r="K549" s="227"/>
      <c r="L549" s="227"/>
      <c r="M549" s="227"/>
      <c r="N549" s="227"/>
      <c r="O549" s="227"/>
      <c r="P549" s="227"/>
      <c r="Q549" s="227"/>
      <c r="R549" s="227"/>
      <c r="S549" s="227"/>
      <c r="T549" s="227"/>
      <c r="U549" s="227"/>
      <c r="V549" s="227"/>
      <c r="W549" s="227"/>
      <c r="X549" s="227"/>
      <c r="Y549" s="227"/>
      <c r="Z549" s="227"/>
    </row>
    <row r="550" spans="1:26">
      <c r="A550" s="227"/>
      <c r="B550" s="227"/>
      <c r="C550" s="227"/>
      <c r="D550" s="227"/>
      <c r="E550" s="227"/>
      <c r="F550" s="227"/>
      <c r="G550" s="227"/>
      <c r="H550" s="227"/>
      <c r="I550" s="227"/>
      <c r="J550" s="227"/>
      <c r="K550" s="227"/>
      <c r="L550" s="227"/>
      <c r="M550" s="227"/>
      <c r="N550" s="227"/>
      <c r="O550" s="227"/>
      <c r="P550" s="227"/>
      <c r="Q550" s="227"/>
      <c r="R550" s="227"/>
      <c r="S550" s="227"/>
      <c r="T550" s="227"/>
      <c r="U550" s="227"/>
      <c r="V550" s="227"/>
      <c r="W550" s="227"/>
      <c r="X550" s="227"/>
      <c r="Y550" s="227"/>
      <c r="Z550" s="227"/>
    </row>
    <row r="551" spans="1:26">
      <c r="A551" s="227"/>
      <c r="B551" s="227"/>
      <c r="C551" s="227"/>
      <c r="D551" s="227"/>
      <c r="E551" s="227"/>
      <c r="F551" s="227"/>
      <c r="G551" s="227"/>
      <c r="H551" s="227"/>
      <c r="I551" s="227"/>
      <c r="J551" s="227"/>
      <c r="K551" s="227"/>
      <c r="L551" s="227"/>
      <c r="M551" s="227"/>
      <c r="N551" s="227"/>
      <c r="O551" s="227"/>
      <c r="P551" s="227"/>
      <c r="Q551" s="227"/>
      <c r="R551" s="227"/>
      <c r="S551" s="227"/>
      <c r="T551" s="227"/>
      <c r="U551" s="227"/>
      <c r="V551" s="227"/>
      <c r="W551" s="227"/>
      <c r="X551" s="227"/>
      <c r="Y551" s="227"/>
      <c r="Z551" s="227"/>
    </row>
    <row r="552" spans="1:26">
      <c r="A552" s="227"/>
      <c r="B552" s="227"/>
      <c r="C552" s="227"/>
      <c r="D552" s="227"/>
      <c r="E552" s="227"/>
      <c r="F552" s="227"/>
      <c r="G552" s="227"/>
      <c r="H552" s="227"/>
      <c r="I552" s="227"/>
      <c r="J552" s="227"/>
      <c r="K552" s="227"/>
      <c r="L552" s="227"/>
      <c r="M552" s="227"/>
      <c r="N552" s="227"/>
      <c r="O552" s="227"/>
      <c r="P552" s="227"/>
      <c r="Q552" s="227"/>
      <c r="R552" s="227"/>
      <c r="S552" s="227"/>
      <c r="T552" s="227"/>
      <c r="U552" s="227"/>
      <c r="V552" s="227"/>
      <c r="W552" s="227"/>
      <c r="X552" s="227"/>
      <c r="Y552" s="227"/>
      <c r="Z552" s="227"/>
    </row>
    <row r="553" spans="1:26">
      <c r="A553" s="227"/>
      <c r="B553" s="227"/>
      <c r="C553" s="227"/>
      <c r="D553" s="227"/>
      <c r="E553" s="227"/>
      <c r="F553" s="227"/>
      <c r="G553" s="227"/>
      <c r="H553" s="227"/>
      <c r="I553" s="227"/>
      <c r="J553" s="227"/>
      <c r="K553" s="227"/>
      <c r="L553" s="227"/>
      <c r="M553" s="227"/>
      <c r="N553" s="227"/>
      <c r="O553" s="227"/>
      <c r="P553" s="227"/>
      <c r="Q553" s="227"/>
      <c r="R553" s="227"/>
      <c r="S553" s="227"/>
      <c r="T553" s="227"/>
      <c r="U553" s="227"/>
      <c r="V553" s="227"/>
      <c r="W553" s="227"/>
      <c r="X553" s="227"/>
      <c r="Y553" s="227"/>
      <c r="Z553" s="227"/>
    </row>
    <row r="554" spans="1:26">
      <c r="A554" s="227"/>
      <c r="B554" s="227"/>
      <c r="C554" s="227"/>
      <c r="D554" s="227"/>
      <c r="E554" s="227"/>
      <c r="F554" s="227"/>
      <c r="G554" s="227"/>
      <c r="H554" s="227"/>
      <c r="I554" s="227"/>
      <c r="J554" s="227"/>
      <c r="K554" s="227"/>
      <c r="L554" s="227"/>
      <c r="M554" s="227"/>
      <c r="N554" s="227"/>
      <c r="O554" s="227"/>
      <c r="P554" s="227"/>
      <c r="Q554" s="227"/>
      <c r="R554" s="227"/>
      <c r="S554" s="227"/>
      <c r="T554" s="227"/>
      <c r="U554" s="227"/>
      <c r="V554" s="227"/>
      <c r="W554" s="227"/>
      <c r="X554" s="227"/>
      <c r="Y554" s="227"/>
      <c r="Z554" s="227"/>
    </row>
    <row r="555" spans="1:26">
      <c r="A555" s="227"/>
      <c r="B555" s="227"/>
      <c r="C555" s="227"/>
      <c r="D555" s="227"/>
      <c r="E555" s="227"/>
      <c r="F555" s="227"/>
      <c r="G555" s="227"/>
      <c r="H555" s="227"/>
      <c r="I555" s="227"/>
      <c r="J555" s="227"/>
      <c r="K555" s="227"/>
      <c r="L555" s="227"/>
      <c r="M555" s="227"/>
      <c r="N555" s="227"/>
      <c r="O555" s="227"/>
      <c r="P555" s="227"/>
      <c r="Q555" s="227"/>
      <c r="R555" s="227"/>
      <c r="S555" s="227"/>
      <c r="T555" s="227"/>
      <c r="U555" s="227"/>
      <c r="V555" s="227"/>
      <c r="W555" s="227"/>
      <c r="X555" s="227"/>
      <c r="Y555" s="227"/>
      <c r="Z555" s="227"/>
    </row>
    <row r="556" spans="1:26">
      <c r="A556" s="227"/>
      <c r="B556" s="227"/>
      <c r="C556" s="227"/>
      <c r="D556" s="227"/>
      <c r="E556" s="227"/>
      <c r="F556" s="227"/>
      <c r="G556" s="227"/>
      <c r="H556" s="227"/>
      <c r="I556" s="227"/>
      <c r="J556" s="227"/>
      <c r="K556" s="227"/>
      <c r="L556" s="227"/>
      <c r="M556" s="227"/>
      <c r="N556" s="227"/>
      <c r="O556" s="227"/>
      <c r="P556" s="227"/>
      <c r="Q556" s="227"/>
      <c r="R556" s="227"/>
      <c r="S556" s="227"/>
      <c r="T556" s="227"/>
      <c r="U556" s="227"/>
      <c r="V556" s="227"/>
      <c r="W556" s="227"/>
      <c r="X556" s="227"/>
      <c r="Y556" s="227"/>
      <c r="Z556" s="227"/>
    </row>
    <row r="557" spans="1:26">
      <c r="A557" s="227"/>
      <c r="B557" s="227"/>
      <c r="C557" s="227"/>
      <c r="D557" s="227"/>
      <c r="E557" s="227"/>
      <c r="F557" s="227"/>
      <c r="G557" s="227"/>
      <c r="H557" s="227"/>
      <c r="I557" s="227"/>
      <c r="J557" s="227"/>
      <c r="K557" s="227"/>
      <c r="L557" s="227"/>
      <c r="M557" s="227"/>
      <c r="N557" s="227"/>
      <c r="O557" s="227"/>
      <c r="P557" s="227"/>
      <c r="Q557" s="227"/>
      <c r="R557" s="227"/>
      <c r="S557" s="227"/>
      <c r="T557" s="227"/>
      <c r="U557" s="227"/>
      <c r="V557" s="227"/>
      <c r="W557" s="227"/>
      <c r="X557" s="227"/>
      <c r="Y557" s="227"/>
      <c r="Z557" s="227"/>
    </row>
    <row r="558" spans="1:26">
      <c r="A558" s="227"/>
      <c r="B558" s="227"/>
      <c r="C558" s="227"/>
      <c r="D558" s="227"/>
      <c r="E558" s="227"/>
      <c r="F558" s="227"/>
      <c r="G558" s="227"/>
      <c r="H558" s="227"/>
      <c r="I558" s="227"/>
      <c r="J558" s="227"/>
      <c r="K558" s="227"/>
      <c r="L558" s="227"/>
      <c r="M558" s="227"/>
      <c r="N558" s="227"/>
      <c r="O558" s="227"/>
      <c r="P558" s="227"/>
      <c r="Q558" s="227"/>
      <c r="R558" s="227"/>
      <c r="S558" s="227"/>
      <c r="T558" s="227"/>
      <c r="U558" s="227"/>
      <c r="V558" s="227"/>
      <c r="W558" s="227"/>
      <c r="X558" s="227"/>
      <c r="Y558" s="227"/>
      <c r="Z558" s="227"/>
    </row>
    <row r="559" spans="1:26">
      <c r="A559" s="227"/>
      <c r="B559" s="227"/>
      <c r="C559" s="227"/>
      <c r="D559" s="227"/>
      <c r="E559" s="227"/>
      <c r="F559" s="227"/>
      <c r="G559" s="227"/>
      <c r="H559" s="227"/>
      <c r="I559" s="227"/>
      <c r="J559" s="227"/>
      <c r="K559" s="227"/>
      <c r="L559" s="227"/>
      <c r="M559" s="227"/>
      <c r="N559" s="227"/>
      <c r="O559" s="227"/>
      <c r="P559" s="227"/>
      <c r="Q559" s="227"/>
      <c r="R559" s="227"/>
      <c r="S559" s="227"/>
      <c r="T559" s="227"/>
      <c r="U559" s="227"/>
      <c r="V559" s="227"/>
      <c r="W559" s="227"/>
      <c r="X559" s="227"/>
      <c r="Y559" s="227"/>
      <c r="Z559" s="227"/>
    </row>
    <row r="560" spans="1:26">
      <c r="A560" s="227"/>
      <c r="B560" s="227"/>
      <c r="C560" s="227"/>
      <c r="D560" s="227"/>
      <c r="E560" s="227"/>
      <c r="F560" s="227"/>
      <c r="G560" s="227"/>
      <c r="H560" s="227"/>
      <c r="I560" s="227"/>
      <c r="J560" s="227"/>
      <c r="K560" s="227"/>
      <c r="L560" s="227"/>
      <c r="M560" s="227"/>
      <c r="N560" s="227"/>
      <c r="O560" s="227"/>
      <c r="P560" s="227"/>
      <c r="Q560" s="227"/>
      <c r="R560" s="227"/>
      <c r="S560" s="227"/>
      <c r="T560" s="227"/>
      <c r="U560" s="227"/>
      <c r="V560" s="227"/>
      <c r="W560" s="227"/>
      <c r="X560" s="227"/>
      <c r="Y560" s="227"/>
      <c r="Z560" s="227"/>
    </row>
    <row r="561" spans="1:26">
      <c r="A561" s="227"/>
      <c r="B561" s="227"/>
      <c r="C561" s="227"/>
      <c r="D561" s="227"/>
      <c r="E561" s="227"/>
      <c r="F561" s="227"/>
      <c r="G561" s="227"/>
      <c r="H561" s="227"/>
      <c r="I561" s="227"/>
      <c r="J561" s="227"/>
      <c r="K561" s="227"/>
      <c r="L561" s="227"/>
      <c r="M561" s="227"/>
      <c r="N561" s="227"/>
      <c r="O561" s="227"/>
      <c r="P561" s="227"/>
      <c r="Q561" s="227"/>
      <c r="R561" s="227"/>
      <c r="S561" s="227"/>
      <c r="T561" s="227"/>
      <c r="U561" s="227"/>
      <c r="V561" s="227"/>
      <c r="W561" s="227"/>
      <c r="X561" s="227"/>
      <c r="Y561" s="227"/>
      <c r="Z561" s="227"/>
    </row>
    <row r="562" spans="1:26">
      <c r="A562" s="227"/>
      <c r="B562" s="227"/>
      <c r="C562" s="227"/>
      <c r="D562" s="227"/>
      <c r="E562" s="227"/>
      <c r="F562" s="227"/>
      <c r="G562" s="227"/>
      <c r="H562" s="227"/>
      <c r="I562" s="227"/>
      <c r="J562" s="227"/>
      <c r="K562" s="227"/>
      <c r="L562" s="227"/>
      <c r="M562" s="227"/>
      <c r="N562" s="227"/>
      <c r="O562" s="227"/>
      <c r="P562" s="227"/>
      <c r="Q562" s="227"/>
      <c r="R562" s="227"/>
      <c r="S562" s="227"/>
      <c r="T562" s="227"/>
      <c r="U562" s="227"/>
      <c r="V562" s="227"/>
      <c r="W562" s="227"/>
      <c r="X562" s="227"/>
      <c r="Y562" s="227"/>
      <c r="Z562" s="227"/>
    </row>
    <row r="563" spans="1:26">
      <c r="A563" s="227"/>
      <c r="B563" s="227"/>
      <c r="C563" s="227"/>
      <c r="D563" s="227"/>
      <c r="E563" s="227"/>
      <c r="F563" s="227"/>
      <c r="G563" s="227"/>
      <c r="H563" s="227"/>
      <c r="I563" s="227"/>
      <c r="J563" s="227"/>
      <c r="K563" s="227"/>
      <c r="L563" s="227"/>
      <c r="M563" s="227"/>
      <c r="N563" s="227"/>
      <c r="O563" s="227"/>
      <c r="P563" s="227"/>
      <c r="Q563" s="227"/>
      <c r="R563" s="227"/>
      <c r="S563" s="227"/>
      <c r="T563" s="227"/>
      <c r="U563" s="227"/>
      <c r="V563" s="227"/>
      <c r="W563" s="227"/>
      <c r="X563" s="227"/>
      <c r="Y563" s="227"/>
      <c r="Z563" s="227"/>
    </row>
    <row r="564" spans="1:26">
      <c r="A564" s="227"/>
      <c r="B564" s="227"/>
      <c r="C564" s="227"/>
      <c r="D564" s="227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</row>
    <row r="565" spans="1:26">
      <c r="A565" s="227"/>
      <c r="B565" s="227"/>
      <c r="C565" s="227"/>
      <c r="D565" s="227"/>
      <c r="E565" s="227"/>
      <c r="F565" s="227"/>
      <c r="G565" s="227"/>
      <c r="H565" s="227"/>
      <c r="I565" s="227"/>
      <c r="J565" s="227"/>
      <c r="K565" s="227"/>
      <c r="L565" s="227"/>
      <c r="M565" s="227"/>
      <c r="N565" s="227"/>
      <c r="O565" s="227"/>
      <c r="P565" s="227"/>
      <c r="Q565" s="227"/>
      <c r="R565" s="227"/>
      <c r="S565" s="227"/>
      <c r="T565" s="227"/>
      <c r="U565" s="227"/>
      <c r="V565" s="227"/>
      <c r="W565" s="227"/>
      <c r="X565" s="227"/>
      <c r="Y565" s="227"/>
      <c r="Z565" s="227"/>
    </row>
    <row r="566" spans="1:26">
      <c r="A566" s="227"/>
      <c r="B566" s="227"/>
      <c r="C566" s="227"/>
      <c r="D566" s="227"/>
      <c r="E566" s="227"/>
      <c r="F566" s="227"/>
      <c r="G566" s="227"/>
      <c r="H566" s="227"/>
      <c r="I566" s="227"/>
      <c r="J566" s="227"/>
      <c r="K566" s="227"/>
      <c r="L566" s="227"/>
      <c r="M566" s="227"/>
      <c r="N566" s="227"/>
      <c r="O566" s="227"/>
      <c r="P566" s="227"/>
      <c r="Q566" s="227"/>
      <c r="R566" s="227"/>
      <c r="S566" s="227"/>
      <c r="T566" s="227"/>
      <c r="U566" s="227"/>
      <c r="V566" s="227"/>
      <c r="W566" s="227"/>
      <c r="X566" s="227"/>
      <c r="Y566" s="227"/>
      <c r="Z566" s="227"/>
    </row>
    <row r="567" spans="1:26">
      <c r="A567" s="227"/>
      <c r="B567" s="227"/>
      <c r="C567" s="227"/>
      <c r="D567" s="227"/>
      <c r="E567" s="227"/>
      <c r="F567" s="227"/>
      <c r="G567" s="227"/>
      <c r="H567" s="227"/>
      <c r="I567" s="227"/>
      <c r="J567" s="227"/>
      <c r="K567" s="227"/>
      <c r="L567" s="227"/>
      <c r="M567" s="227"/>
      <c r="N567" s="227"/>
      <c r="O567" s="227"/>
      <c r="P567" s="227"/>
      <c r="Q567" s="227"/>
      <c r="R567" s="227"/>
      <c r="S567" s="227"/>
      <c r="T567" s="227"/>
      <c r="U567" s="227"/>
      <c r="V567" s="227"/>
      <c r="W567" s="227"/>
      <c r="X567" s="227"/>
      <c r="Y567" s="227"/>
      <c r="Z567" s="227"/>
    </row>
    <row r="568" spans="1:26">
      <c r="A568" s="227"/>
      <c r="B568" s="227"/>
      <c r="C568" s="227"/>
      <c r="D568" s="227"/>
      <c r="E568" s="227"/>
      <c r="F568" s="227"/>
      <c r="G568" s="227"/>
      <c r="H568" s="227"/>
      <c r="I568" s="227"/>
      <c r="J568" s="227"/>
      <c r="K568" s="227"/>
      <c r="L568" s="227"/>
      <c r="M568" s="227"/>
      <c r="N568" s="227"/>
      <c r="O568" s="227"/>
      <c r="P568" s="227"/>
      <c r="Q568" s="227"/>
      <c r="R568" s="227"/>
      <c r="S568" s="227"/>
      <c r="T568" s="227"/>
      <c r="U568" s="227"/>
      <c r="V568" s="227"/>
      <c r="W568" s="227"/>
      <c r="X568" s="227"/>
      <c r="Y568" s="227"/>
      <c r="Z568" s="227"/>
    </row>
    <row r="569" spans="1:26">
      <c r="A569" s="227"/>
      <c r="B569" s="227"/>
      <c r="C569" s="227"/>
      <c r="D569" s="227"/>
      <c r="E569" s="227"/>
      <c r="F569" s="227"/>
      <c r="G569" s="227"/>
      <c r="H569" s="227"/>
      <c r="I569" s="227"/>
      <c r="J569" s="227"/>
      <c r="K569" s="227"/>
      <c r="L569" s="227"/>
      <c r="M569" s="227"/>
      <c r="N569" s="227"/>
      <c r="O569" s="227"/>
      <c r="P569" s="227"/>
      <c r="Q569" s="227"/>
      <c r="R569" s="227"/>
      <c r="S569" s="227"/>
      <c r="T569" s="227"/>
      <c r="U569" s="227"/>
      <c r="V569" s="227"/>
      <c r="W569" s="227"/>
      <c r="X569" s="227"/>
      <c r="Y569" s="227"/>
      <c r="Z569" s="227"/>
    </row>
    <row r="570" spans="1:26">
      <c r="A570" s="227"/>
      <c r="B570" s="227"/>
      <c r="C570" s="227"/>
      <c r="D570" s="227"/>
      <c r="E570" s="227"/>
      <c r="F570" s="227"/>
      <c r="G570" s="227"/>
      <c r="H570" s="227"/>
      <c r="I570" s="227"/>
      <c r="J570" s="227"/>
      <c r="K570" s="227"/>
      <c r="L570" s="227"/>
      <c r="M570" s="227"/>
      <c r="N570" s="227"/>
      <c r="O570" s="227"/>
      <c r="P570" s="227"/>
      <c r="Q570" s="227"/>
      <c r="R570" s="227"/>
      <c r="S570" s="227"/>
      <c r="T570" s="227"/>
      <c r="U570" s="227"/>
      <c r="V570" s="227"/>
      <c r="W570" s="227"/>
      <c r="X570" s="227"/>
      <c r="Y570" s="227"/>
      <c r="Z570" s="227"/>
    </row>
    <row r="571" spans="1:26">
      <c r="A571" s="227"/>
      <c r="B571" s="227"/>
      <c r="C571" s="227"/>
      <c r="D571" s="227"/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</row>
    <row r="572" spans="1:26">
      <c r="A572" s="227"/>
      <c r="B572" s="227"/>
      <c r="C572" s="227"/>
      <c r="D572" s="227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</row>
    <row r="573" spans="1:26">
      <c r="A573" s="227"/>
      <c r="B573" s="227"/>
      <c r="C573" s="227"/>
      <c r="D573" s="227"/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</row>
    <row r="574" spans="1:26">
      <c r="A574" s="227"/>
      <c r="B574" s="227"/>
      <c r="C574" s="227"/>
      <c r="D574" s="227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</row>
    <row r="575" spans="1:26">
      <c r="A575" s="227"/>
      <c r="B575" s="227"/>
      <c r="C575" s="227"/>
      <c r="D575" s="227"/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</row>
    <row r="576" spans="1:26">
      <c r="A576" s="227"/>
      <c r="B576" s="227"/>
      <c r="C576" s="227"/>
      <c r="D576" s="227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</row>
    <row r="577" spans="1:26">
      <c r="A577" s="227"/>
      <c r="B577" s="227"/>
      <c r="C577" s="227"/>
      <c r="D577" s="227"/>
      <c r="E577" s="227"/>
      <c r="F577" s="227"/>
      <c r="G577" s="227"/>
      <c r="H577" s="227"/>
      <c r="I577" s="227"/>
      <c r="J577" s="227"/>
      <c r="K577" s="227"/>
      <c r="L577" s="227"/>
      <c r="M577" s="227"/>
      <c r="N577" s="227"/>
      <c r="O577" s="227"/>
      <c r="P577" s="227"/>
      <c r="Q577" s="227"/>
      <c r="R577" s="227"/>
      <c r="S577" s="227"/>
      <c r="T577" s="227"/>
      <c r="U577" s="227"/>
      <c r="V577" s="227"/>
      <c r="W577" s="227"/>
      <c r="X577" s="227"/>
      <c r="Y577" s="227"/>
      <c r="Z577" s="227"/>
    </row>
    <row r="578" spans="1:26">
      <c r="A578" s="227"/>
      <c r="B578" s="227"/>
      <c r="C578" s="227"/>
      <c r="D578" s="227"/>
      <c r="E578" s="227"/>
      <c r="F578" s="227"/>
      <c r="G578" s="227"/>
      <c r="H578" s="227"/>
      <c r="I578" s="227"/>
      <c r="J578" s="227"/>
      <c r="K578" s="227"/>
      <c r="L578" s="227"/>
      <c r="M578" s="227"/>
      <c r="N578" s="227"/>
      <c r="O578" s="227"/>
      <c r="P578" s="227"/>
      <c r="Q578" s="227"/>
      <c r="R578" s="227"/>
      <c r="S578" s="227"/>
      <c r="T578" s="227"/>
      <c r="U578" s="227"/>
      <c r="V578" s="227"/>
      <c r="W578" s="227"/>
      <c r="X578" s="227"/>
      <c r="Y578" s="227"/>
      <c r="Z578" s="227"/>
    </row>
    <row r="579" spans="1:26">
      <c r="A579" s="227"/>
      <c r="B579" s="227"/>
      <c r="C579" s="227"/>
      <c r="D579" s="227"/>
      <c r="E579" s="227"/>
      <c r="F579" s="227"/>
      <c r="G579" s="227"/>
      <c r="H579" s="227"/>
      <c r="I579" s="227"/>
      <c r="J579" s="227"/>
      <c r="K579" s="227"/>
      <c r="L579" s="227"/>
      <c r="M579" s="227"/>
      <c r="N579" s="227"/>
      <c r="O579" s="227"/>
      <c r="P579" s="227"/>
      <c r="Q579" s="227"/>
      <c r="R579" s="227"/>
      <c r="S579" s="227"/>
      <c r="T579" s="227"/>
      <c r="U579" s="227"/>
      <c r="V579" s="227"/>
      <c r="W579" s="227"/>
      <c r="X579" s="227"/>
      <c r="Y579" s="227"/>
      <c r="Z579" s="227"/>
    </row>
    <row r="580" spans="1:26">
      <c r="A580" s="227"/>
      <c r="B580" s="227"/>
      <c r="C580" s="227"/>
      <c r="D580" s="227"/>
      <c r="E580" s="227"/>
      <c r="F580" s="227"/>
      <c r="G580" s="227"/>
      <c r="H580" s="227"/>
      <c r="I580" s="227"/>
      <c r="J580" s="227"/>
      <c r="K580" s="227"/>
      <c r="L580" s="227"/>
      <c r="M580" s="227"/>
      <c r="N580" s="227"/>
      <c r="O580" s="227"/>
      <c r="P580" s="227"/>
      <c r="Q580" s="227"/>
      <c r="R580" s="227"/>
      <c r="S580" s="227"/>
      <c r="T580" s="227"/>
      <c r="U580" s="227"/>
      <c r="V580" s="227"/>
      <c r="W580" s="227"/>
      <c r="X580" s="227"/>
      <c r="Y580" s="227"/>
      <c r="Z580" s="227"/>
    </row>
    <row r="581" spans="1:26">
      <c r="A581" s="227"/>
      <c r="B581" s="227"/>
      <c r="C581" s="227"/>
      <c r="D581" s="227"/>
      <c r="E581" s="227"/>
      <c r="F581" s="227"/>
      <c r="G581" s="227"/>
      <c r="H581" s="227"/>
      <c r="I581" s="227"/>
      <c r="J581" s="227"/>
      <c r="K581" s="227"/>
      <c r="L581" s="227"/>
      <c r="M581" s="227"/>
      <c r="N581" s="227"/>
      <c r="O581" s="227"/>
      <c r="P581" s="227"/>
      <c r="Q581" s="227"/>
      <c r="R581" s="227"/>
      <c r="S581" s="227"/>
      <c r="T581" s="227"/>
      <c r="U581" s="227"/>
      <c r="V581" s="227"/>
      <c r="W581" s="227"/>
      <c r="X581" s="227"/>
      <c r="Y581" s="227"/>
      <c r="Z581" s="227"/>
    </row>
    <row r="582" spans="1:26">
      <c r="A582" s="227"/>
      <c r="B582" s="227"/>
      <c r="C582" s="227"/>
      <c r="D582" s="227"/>
      <c r="E582" s="227"/>
      <c r="F582" s="227"/>
      <c r="G582" s="227"/>
      <c r="H582" s="227"/>
      <c r="I582" s="227"/>
      <c r="J582" s="227"/>
      <c r="K582" s="227"/>
      <c r="L582" s="227"/>
      <c r="M582" s="227"/>
      <c r="N582" s="227"/>
      <c r="O582" s="227"/>
      <c r="P582" s="227"/>
      <c r="Q582" s="227"/>
      <c r="R582" s="227"/>
      <c r="S582" s="227"/>
      <c r="T582" s="227"/>
      <c r="U582" s="227"/>
      <c r="V582" s="227"/>
      <c r="W582" s="227"/>
      <c r="X582" s="227"/>
      <c r="Y582" s="227"/>
      <c r="Z582" s="227"/>
    </row>
    <row r="583" spans="1:26">
      <c r="A583" s="227"/>
      <c r="B583" s="227"/>
      <c r="C583" s="227"/>
      <c r="D583" s="227"/>
      <c r="E583" s="227"/>
      <c r="F583" s="227"/>
      <c r="G583" s="227"/>
      <c r="H583" s="227"/>
      <c r="I583" s="227"/>
      <c r="J583" s="227"/>
      <c r="K583" s="227"/>
      <c r="L583" s="227"/>
      <c r="M583" s="227"/>
      <c r="N583" s="227"/>
      <c r="O583" s="227"/>
      <c r="P583" s="227"/>
      <c r="Q583" s="227"/>
      <c r="R583" s="227"/>
      <c r="S583" s="227"/>
      <c r="T583" s="227"/>
      <c r="U583" s="227"/>
      <c r="V583" s="227"/>
      <c r="W583" s="227"/>
      <c r="X583" s="227"/>
      <c r="Y583" s="227"/>
      <c r="Z583" s="227"/>
    </row>
    <row r="584" spans="1:26">
      <c r="A584" s="227"/>
      <c r="B584" s="227"/>
      <c r="C584" s="227"/>
      <c r="D584" s="227"/>
      <c r="E584" s="227"/>
      <c r="F584" s="227"/>
      <c r="G584" s="227"/>
      <c r="H584" s="227"/>
      <c r="I584" s="227"/>
      <c r="J584" s="227"/>
      <c r="K584" s="227"/>
      <c r="L584" s="227"/>
      <c r="M584" s="227"/>
      <c r="N584" s="227"/>
      <c r="O584" s="227"/>
      <c r="P584" s="227"/>
      <c r="Q584" s="227"/>
      <c r="R584" s="227"/>
      <c r="S584" s="227"/>
      <c r="T584" s="227"/>
      <c r="U584" s="227"/>
      <c r="V584" s="227"/>
      <c r="W584" s="227"/>
      <c r="X584" s="227"/>
      <c r="Y584" s="227"/>
      <c r="Z584" s="227"/>
    </row>
    <row r="585" spans="1:26">
      <c r="A585" s="227"/>
      <c r="B585" s="227"/>
      <c r="C585" s="227"/>
      <c r="D585" s="227"/>
      <c r="E585" s="227"/>
      <c r="F585" s="227"/>
      <c r="G585" s="227"/>
      <c r="H585" s="227"/>
      <c r="I585" s="227"/>
      <c r="J585" s="227"/>
      <c r="K585" s="227"/>
      <c r="L585" s="227"/>
      <c r="M585" s="227"/>
      <c r="N585" s="227"/>
      <c r="O585" s="227"/>
      <c r="P585" s="227"/>
      <c r="Q585" s="227"/>
      <c r="R585" s="227"/>
      <c r="S585" s="227"/>
      <c r="T585" s="227"/>
      <c r="U585" s="227"/>
      <c r="V585" s="227"/>
      <c r="W585" s="227"/>
      <c r="X585" s="227"/>
      <c r="Y585" s="227"/>
      <c r="Z585" s="227"/>
    </row>
    <row r="586" spans="1:26">
      <c r="A586" s="227"/>
      <c r="B586" s="227"/>
      <c r="C586" s="227"/>
      <c r="D586" s="227"/>
      <c r="E586" s="227"/>
      <c r="F586" s="227"/>
      <c r="G586" s="227"/>
      <c r="H586" s="227"/>
      <c r="I586" s="227"/>
      <c r="J586" s="227"/>
      <c r="K586" s="227"/>
      <c r="L586" s="227"/>
      <c r="M586" s="227"/>
      <c r="N586" s="227"/>
      <c r="O586" s="227"/>
      <c r="P586" s="227"/>
      <c r="Q586" s="227"/>
      <c r="R586" s="227"/>
      <c r="S586" s="227"/>
      <c r="T586" s="227"/>
      <c r="U586" s="227"/>
      <c r="V586" s="227"/>
      <c r="W586" s="227"/>
      <c r="X586" s="227"/>
      <c r="Y586" s="227"/>
      <c r="Z586" s="227"/>
    </row>
    <row r="587" spans="1:26">
      <c r="A587" s="227"/>
      <c r="B587" s="227"/>
      <c r="C587" s="227"/>
      <c r="D587" s="227"/>
      <c r="E587" s="227"/>
      <c r="F587" s="227"/>
      <c r="G587" s="227"/>
      <c r="H587" s="227"/>
      <c r="I587" s="227"/>
      <c r="J587" s="227"/>
      <c r="K587" s="227"/>
      <c r="L587" s="227"/>
      <c r="M587" s="227"/>
      <c r="N587" s="227"/>
      <c r="O587" s="227"/>
      <c r="P587" s="227"/>
      <c r="Q587" s="227"/>
      <c r="R587" s="227"/>
      <c r="S587" s="227"/>
      <c r="T587" s="227"/>
      <c r="U587" s="227"/>
      <c r="V587" s="227"/>
      <c r="W587" s="227"/>
      <c r="X587" s="227"/>
      <c r="Y587" s="227"/>
      <c r="Z587" s="227"/>
    </row>
    <row r="588" spans="1:26">
      <c r="A588" s="227"/>
      <c r="B588" s="227"/>
      <c r="C588" s="227"/>
      <c r="D588" s="227"/>
      <c r="E588" s="227"/>
      <c r="F588" s="227"/>
      <c r="G588" s="227"/>
      <c r="H588" s="227"/>
      <c r="I588" s="227"/>
      <c r="J588" s="227"/>
      <c r="K588" s="227"/>
      <c r="L588" s="227"/>
      <c r="M588" s="227"/>
      <c r="N588" s="227"/>
      <c r="O588" s="227"/>
      <c r="P588" s="227"/>
      <c r="Q588" s="227"/>
      <c r="R588" s="227"/>
      <c r="S588" s="227"/>
      <c r="T588" s="227"/>
      <c r="U588" s="227"/>
      <c r="V588" s="227"/>
      <c r="W588" s="227"/>
      <c r="X588" s="227"/>
      <c r="Y588" s="227"/>
      <c r="Z588" s="227"/>
    </row>
    <row r="589" spans="1:26">
      <c r="A589" s="227"/>
      <c r="B589" s="227"/>
      <c r="C589" s="227"/>
      <c r="D589" s="227"/>
      <c r="E589" s="227"/>
      <c r="F589" s="227"/>
      <c r="G589" s="227"/>
      <c r="H589" s="227"/>
      <c r="I589" s="227"/>
      <c r="J589" s="227"/>
      <c r="K589" s="227"/>
      <c r="L589" s="227"/>
      <c r="M589" s="227"/>
      <c r="N589" s="227"/>
      <c r="O589" s="227"/>
      <c r="P589" s="227"/>
      <c r="Q589" s="227"/>
      <c r="R589" s="227"/>
      <c r="S589" s="227"/>
      <c r="T589" s="227"/>
      <c r="U589" s="227"/>
      <c r="V589" s="227"/>
      <c r="W589" s="227"/>
      <c r="X589" s="227"/>
      <c r="Y589" s="227"/>
      <c r="Z589" s="227"/>
    </row>
    <row r="590" spans="1:26">
      <c r="A590" s="227"/>
      <c r="B590" s="227"/>
      <c r="C590" s="227"/>
      <c r="D590" s="227"/>
      <c r="E590" s="227"/>
      <c r="F590" s="227"/>
      <c r="G590" s="227"/>
      <c r="H590" s="227"/>
      <c r="I590" s="227"/>
      <c r="J590" s="227"/>
      <c r="K590" s="227"/>
      <c r="L590" s="227"/>
      <c r="M590" s="227"/>
      <c r="N590" s="227"/>
      <c r="O590" s="227"/>
      <c r="P590" s="227"/>
      <c r="Q590" s="227"/>
      <c r="R590" s="227"/>
      <c r="S590" s="227"/>
      <c r="T590" s="227"/>
      <c r="U590" s="227"/>
      <c r="V590" s="227"/>
      <c r="W590" s="227"/>
      <c r="X590" s="227"/>
      <c r="Y590" s="227"/>
      <c r="Z590" s="227"/>
    </row>
    <row r="591" spans="1:26">
      <c r="A591" s="227"/>
      <c r="B591" s="227"/>
      <c r="C591" s="227"/>
      <c r="D591" s="227"/>
      <c r="E591" s="227"/>
      <c r="F591" s="227"/>
      <c r="G591" s="227"/>
      <c r="H591" s="227"/>
      <c r="I591" s="227"/>
      <c r="J591" s="227"/>
      <c r="K591" s="227"/>
      <c r="L591" s="227"/>
      <c r="M591" s="227"/>
      <c r="N591" s="227"/>
      <c r="O591" s="227"/>
      <c r="P591" s="227"/>
      <c r="Q591" s="227"/>
      <c r="R591" s="227"/>
      <c r="S591" s="227"/>
      <c r="T591" s="227"/>
      <c r="U591" s="227"/>
      <c r="V591" s="227"/>
      <c r="W591" s="227"/>
      <c r="X591" s="227"/>
      <c r="Y591" s="227"/>
      <c r="Z591" s="227"/>
    </row>
    <row r="592" spans="1:26">
      <c r="A592" s="227"/>
      <c r="B592" s="227"/>
      <c r="C592" s="227"/>
      <c r="D592" s="227"/>
      <c r="E592" s="227"/>
      <c r="F592" s="227"/>
      <c r="G592" s="227"/>
      <c r="H592" s="227"/>
      <c r="I592" s="227"/>
      <c r="J592" s="227"/>
      <c r="K592" s="227"/>
      <c r="L592" s="227"/>
      <c r="M592" s="227"/>
      <c r="N592" s="227"/>
      <c r="O592" s="227"/>
      <c r="P592" s="227"/>
      <c r="Q592" s="227"/>
      <c r="R592" s="227"/>
      <c r="S592" s="227"/>
      <c r="T592" s="227"/>
      <c r="U592" s="227"/>
      <c r="V592" s="227"/>
      <c r="W592" s="227"/>
      <c r="X592" s="227"/>
      <c r="Y592" s="227"/>
      <c r="Z592" s="227"/>
    </row>
    <row r="593" spans="1:26">
      <c r="A593" s="227"/>
      <c r="B593" s="227"/>
      <c r="C593" s="227"/>
      <c r="D593" s="227"/>
      <c r="E593" s="227"/>
      <c r="F593" s="227"/>
      <c r="G593" s="227"/>
      <c r="H593" s="227"/>
      <c r="I593" s="227"/>
      <c r="J593" s="227"/>
      <c r="K593" s="227"/>
      <c r="L593" s="227"/>
      <c r="M593" s="227"/>
      <c r="N593" s="227"/>
      <c r="O593" s="227"/>
      <c r="P593" s="227"/>
      <c r="Q593" s="227"/>
      <c r="R593" s="227"/>
      <c r="S593" s="227"/>
      <c r="T593" s="227"/>
      <c r="U593" s="227"/>
      <c r="V593" s="227"/>
      <c r="W593" s="227"/>
      <c r="X593" s="227"/>
      <c r="Y593" s="227"/>
      <c r="Z593" s="227"/>
    </row>
    <row r="594" spans="1:26">
      <c r="A594" s="227"/>
      <c r="B594" s="227"/>
      <c r="C594" s="227"/>
      <c r="D594" s="227"/>
      <c r="E594" s="227"/>
      <c r="F594" s="227"/>
      <c r="G594" s="227"/>
      <c r="H594" s="227"/>
      <c r="I594" s="227"/>
      <c r="J594" s="227"/>
      <c r="K594" s="227"/>
      <c r="L594" s="227"/>
      <c r="M594" s="227"/>
      <c r="N594" s="227"/>
      <c r="O594" s="227"/>
      <c r="P594" s="227"/>
      <c r="Q594" s="227"/>
      <c r="R594" s="227"/>
      <c r="S594" s="227"/>
      <c r="T594" s="227"/>
      <c r="U594" s="227"/>
      <c r="V594" s="227"/>
      <c r="W594" s="227"/>
      <c r="X594" s="227"/>
      <c r="Y594" s="227"/>
      <c r="Z594" s="227"/>
    </row>
    <row r="595" spans="1:26">
      <c r="A595" s="227"/>
      <c r="B595" s="227"/>
      <c r="C595" s="227"/>
      <c r="D595" s="227"/>
      <c r="E595" s="227"/>
      <c r="F595" s="227"/>
      <c r="G595" s="227"/>
      <c r="H595" s="227"/>
      <c r="I595" s="227"/>
      <c r="J595" s="227"/>
      <c r="K595" s="227"/>
      <c r="L595" s="227"/>
      <c r="M595" s="227"/>
      <c r="N595" s="227"/>
      <c r="O595" s="227"/>
      <c r="P595" s="227"/>
      <c r="Q595" s="227"/>
      <c r="R595" s="227"/>
      <c r="S595" s="227"/>
      <c r="T595" s="227"/>
      <c r="U595" s="227"/>
      <c r="V595" s="227"/>
      <c r="W595" s="227"/>
      <c r="X595" s="227"/>
      <c r="Y595" s="227"/>
      <c r="Z595" s="227"/>
    </row>
    <row r="596" spans="1:26">
      <c r="A596" s="227"/>
      <c r="B596" s="227"/>
      <c r="C596" s="227"/>
      <c r="D596" s="227"/>
      <c r="E596" s="227"/>
      <c r="F596" s="227"/>
      <c r="G596" s="227"/>
      <c r="H596" s="227"/>
      <c r="I596" s="227"/>
      <c r="J596" s="227"/>
      <c r="K596" s="227"/>
      <c r="L596" s="227"/>
      <c r="M596" s="227"/>
      <c r="N596" s="227"/>
      <c r="O596" s="227"/>
      <c r="P596" s="227"/>
      <c r="Q596" s="227"/>
      <c r="R596" s="227"/>
      <c r="S596" s="227"/>
      <c r="T596" s="227"/>
      <c r="U596" s="227"/>
      <c r="V596" s="227"/>
      <c r="W596" s="227"/>
      <c r="X596" s="227"/>
      <c r="Y596" s="227"/>
      <c r="Z596" s="227"/>
    </row>
    <row r="597" spans="1:26">
      <c r="A597" s="227"/>
      <c r="B597" s="227"/>
      <c r="C597" s="227"/>
      <c r="D597" s="227"/>
      <c r="E597" s="227"/>
      <c r="F597" s="227"/>
      <c r="G597" s="227"/>
      <c r="H597" s="227"/>
      <c r="I597" s="227"/>
      <c r="J597" s="227"/>
      <c r="K597" s="227"/>
      <c r="L597" s="227"/>
      <c r="M597" s="227"/>
      <c r="N597" s="227"/>
      <c r="O597" s="227"/>
      <c r="P597" s="227"/>
      <c r="Q597" s="227"/>
      <c r="R597" s="227"/>
      <c r="S597" s="227"/>
      <c r="T597" s="227"/>
      <c r="U597" s="227"/>
      <c r="V597" s="227"/>
      <c r="W597" s="227"/>
      <c r="X597" s="227"/>
      <c r="Y597" s="227"/>
      <c r="Z597" s="227"/>
    </row>
    <row r="598" spans="1:26">
      <c r="A598" s="227"/>
      <c r="B598" s="227"/>
      <c r="C598" s="227"/>
      <c r="D598" s="227"/>
      <c r="E598" s="227"/>
      <c r="F598" s="227"/>
      <c r="G598" s="227"/>
      <c r="H598" s="227"/>
      <c r="I598" s="227"/>
      <c r="J598" s="227"/>
      <c r="K598" s="227"/>
      <c r="L598" s="227"/>
      <c r="M598" s="227"/>
      <c r="N598" s="227"/>
      <c r="O598" s="227"/>
      <c r="P598" s="227"/>
      <c r="Q598" s="227"/>
      <c r="R598" s="227"/>
      <c r="S598" s="227"/>
      <c r="T598" s="227"/>
      <c r="U598" s="227"/>
      <c r="V598" s="227"/>
      <c r="W598" s="227"/>
      <c r="X598" s="227"/>
      <c r="Y598" s="227"/>
      <c r="Z598" s="227"/>
    </row>
    <row r="599" spans="1:26">
      <c r="A599" s="227"/>
      <c r="B599" s="227"/>
      <c r="C599" s="227"/>
      <c r="D599" s="227"/>
      <c r="E599" s="227"/>
      <c r="F599" s="227"/>
      <c r="G599" s="227"/>
      <c r="H599" s="227"/>
      <c r="I599" s="227"/>
      <c r="J599" s="227"/>
      <c r="K599" s="227"/>
      <c r="L599" s="227"/>
      <c r="M599" s="227"/>
      <c r="N599" s="227"/>
      <c r="O599" s="227"/>
      <c r="P599" s="227"/>
      <c r="Q599" s="227"/>
      <c r="R599" s="227"/>
      <c r="S599" s="227"/>
      <c r="T599" s="227"/>
      <c r="U599" s="227"/>
      <c r="V599" s="227"/>
      <c r="W599" s="227"/>
      <c r="X599" s="227"/>
      <c r="Y599" s="227"/>
      <c r="Z599" s="227"/>
    </row>
    <row r="600" spans="1:26">
      <c r="A600" s="227"/>
      <c r="B600" s="227"/>
      <c r="C600" s="227"/>
      <c r="D600" s="227"/>
      <c r="E600" s="227"/>
      <c r="F600" s="227"/>
      <c r="G600" s="227"/>
      <c r="H600" s="227"/>
      <c r="I600" s="227"/>
      <c r="J600" s="227"/>
      <c r="K600" s="227"/>
      <c r="L600" s="227"/>
      <c r="M600" s="227"/>
      <c r="N600" s="227"/>
      <c r="O600" s="227"/>
      <c r="P600" s="227"/>
      <c r="Q600" s="227"/>
      <c r="R600" s="227"/>
      <c r="S600" s="227"/>
      <c r="T600" s="227"/>
      <c r="U600" s="227"/>
      <c r="V600" s="227"/>
      <c r="W600" s="227"/>
      <c r="X600" s="227"/>
      <c r="Y600" s="227"/>
      <c r="Z600" s="227"/>
    </row>
    <row r="601" spans="1:26">
      <c r="A601" s="227"/>
      <c r="B601" s="227"/>
      <c r="C601" s="227"/>
      <c r="D601" s="227"/>
      <c r="E601" s="227"/>
      <c r="F601" s="227"/>
      <c r="G601" s="227"/>
      <c r="H601" s="227"/>
      <c r="I601" s="227"/>
      <c r="J601" s="227"/>
      <c r="K601" s="227"/>
      <c r="L601" s="227"/>
      <c r="M601" s="227"/>
      <c r="N601" s="227"/>
      <c r="O601" s="227"/>
      <c r="P601" s="227"/>
      <c r="Q601" s="227"/>
      <c r="R601" s="227"/>
      <c r="S601" s="227"/>
      <c r="T601" s="227"/>
      <c r="U601" s="227"/>
      <c r="V601" s="227"/>
      <c r="W601" s="227"/>
      <c r="X601" s="227"/>
      <c r="Y601" s="227"/>
      <c r="Z601" s="227"/>
    </row>
    <row r="602" spans="1:26">
      <c r="A602" s="227"/>
      <c r="B602" s="227"/>
      <c r="C602" s="227"/>
      <c r="D602" s="227"/>
      <c r="E602" s="227"/>
      <c r="F602" s="227"/>
      <c r="G602" s="227"/>
      <c r="H602" s="227"/>
      <c r="I602" s="227"/>
      <c r="J602" s="227"/>
      <c r="K602" s="227"/>
      <c r="L602" s="227"/>
      <c r="M602" s="227"/>
      <c r="N602" s="227"/>
      <c r="O602" s="227"/>
      <c r="P602" s="227"/>
      <c r="Q602" s="227"/>
      <c r="R602" s="227"/>
      <c r="S602" s="227"/>
      <c r="T602" s="227"/>
      <c r="U602" s="227"/>
      <c r="V602" s="227"/>
      <c r="W602" s="227"/>
      <c r="X602" s="227"/>
      <c r="Y602" s="227"/>
      <c r="Z602" s="227"/>
    </row>
    <row r="603" spans="1:26">
      <c r="A603" s="227"/>
      <c r="B603" s="227"/>
      <c r="C603" s="227"/>
      <c r="D603" s="227"/>
      <c r="E603" s="227"/>
      <c r="F603" s="227"/>
      <c r="G603" s="227"/>
      <c r="H603" s="227"/>
      <c r="I603" s="227"/>
      <c r="J603" s="227"/>
      <c r="K603" s="227"/>
      <c r="L603" s="227"/>
      <c r="M603" s="227"/>
      <c r="N603" s="227"/>
      <c r="O603" s="227"/>
      <c r="P603" s="227"/>
      <c r="Q603" s="227"/>
      <c r="R603" s="227"/>
      <c r="S603" s="227"/>
      <c r="T603" s="227"/>
      <c r="U603" s="227"/>
      <c r="V603" s="227"/>
      <c r="W603" s="227"/>
      <c r="X603" s="227"/>
      <c r="Y603" s="227"/>
      <c r="Z603" s="227"/>
    </row>
    <row r="604" spans="1:26">
      <c r="A604" s="227"/>
      <c r="B604" s="227"/>
      <c r="C604" s="227"/>
      <c r="D604" s="227"/>
      <c r="E604" s="227"/>
      <c r="F604" s="227"/>
      <c r="G604" s="227"/>
      <c r="H604" s="227"/>
      <c r="I604" s="227"/>
      <c r="J604" s="227"/>
      <c r="K604" s="227"/>
      <c r="L604" s="227"/>
      <c r="M604" s="227"/>
      <c r="N604" s="227"/>
      <c r="O604" s="227"/>
      <c r="P604" s="227"/>
      <c r="Q604" s="227"/>
      <c r="R604" s="227"/>
      <c r="S604" s="227"/>
      <c r="T604" s="227"/>
      <c r="U604" s="227"/>
      <c r="V604" s="227"/>
      <c r="W604" s="227"/>
      <c r="X604" s="227"/>
      <c r="Y604" s="227"/>
      <c r="Z604" s="227"/>
    </row>
    <row r="605" spans="1:26">
      <c r="A605" s="227"/>
      <c r="B605" s="227"/>
      <c r="C605" s="227"/>
      <c r="D605" s="227"/>
      <c r="E605" s="227"/>
      <c r="F605" s="227"/>
      <c r="G605" s="227"/>
      <c r="H605" s="227"/>
      <c r="I605" s="227"/>
      <c r="J605" s="227"/>
      <c r="K605" s="227"/>
      <c r="L605" s="227"/>
      <c r="M605" s="227"/>
      <c r="N605" s="227"/>
      <c r="O605" s="227"/>
      <c r="P605" s="227"/>
      <c r="Q605" s="227"/>
      <c r="R605" s="227"/>
      <c r="S605" s="227"/>
      <c r="T605" s="227"/>
      <c r="U605" s="227"/>
      <c r="V605" s="227"/>
      <c r="W605" s="227"/>
      <c r="X605" s="227"/>
      <c r="Y605" s="227"/>
      <c r="Z605" s="227"/>
    </row>
    <row r="606" spans="1:26">
      <c r="A606" s="227"/>
      <c r="B606" s="227"/>
      <c r="C606" s="227"/>
      <c r="D606" s="227"/>
      <c r="E606" s="227"/>
      <c r="F606" s="227"/>
      <c r="G606" s="227"/>
      <c r="H606" s="227"/>
      <c r="I606" s="227"/>
      <c r="J606" s="227"/>
      <c r="K606" s="227"/>
      <c r="L606" s="227"/>
      <c r="M606" s="227"/>
      <c r="N606" s="227"/>
      <c r="O606" s="227"/>
      <c r="P606" s="227"/>
      <c r="Q606" s="227"/>
      <c r="R606" s="227"/>
      <c r="S606" s="227"/>
      <c r="T606" s="227"/>
      <c r="U606" s="227"/>
      <c r="V606" s="227"/>
      <c r="W606" s="227"/>
      <c r="X606" s="227"/>
      <c r="Y606" s="227"/>
      <c r="Z606" s="227"/>
    </row>
    <row r="607" spans="1:26">
      <c r="A607" s="227"/>
      <c r="B607" s="227"/>
      <c r="C607" s="227"/>
      <c r="D607" s="227"/>
      <c r="E607" s="227"/>
      <c r="F607" s="227"/>
      <c r="G607" s="227"/>
      <c r="H607" s="227"/>
      <c r="I607" s="227"/>
      <c r="J607" s="227"/>
      <c r="K607" s="227"/>
      <c r="L607" s="227"/>
      <c r="M607" s="227"/>
      <c r="N607" s="227"/>
      <c r="O607" s="227"/>
      <c r="P607" s="227"/>
      <c r="Q607" s="227"/>
      <c r="R607" s="227"/>
      <c r="S607" s="227"/>
      <c r="T607" s="227"/>
      <c r="U607" s="227"/>
      <c r="V607" s="227"/>
      <c r="W607" s="227"/>
      <c r="X607" s="227"/>
      <c r="Y607" s="227"/>
      <c r="Z607" s="227"/>
    </row>
    <row r="608" spans="1:26">
      <c r="A608" s="227"/>
      <c r="B608" s="227"/>
      <c r="C608" s="227"/>
      <c r="D608" s="227"/>
      <c r="E608" s="227"/>
      <c r="F608" s="227"/>
      <c r="G608" s="227"/>
      <c r="H608" s="227"/>
      <c r="I608" s="227"/>
      <c r="J608" s="227"/>
      <c r="K608" s="227"/>
      <c r="L608" s="227"/>
      <c r="M608" s="227"/>
      <c r="N608" s="227"/>
      <c r="O608" s="227"/>
      <c r="P608" s="227"/>
      <c r="Q608" s="227"/>
      <c r="R608" s="227"/>
      <c r="S608" s="227"/>
      <c r="T608" s="227"/>
      <c r="U608" s="227"/>
      <c r="V608" s="227"/>
      <c r="W608" s="227"/>
      <c r="X608" s="227"/>
      <c r="Y608" s="227"/>
      <c r="Z608" s="227"/>
    </row>
    <row r="609" spans="1:26">
      <c r="A609" s="227"/>
      <c r="B609" s="227"/>
      <c r="C609" s="227"/>
      <c r="D609" s="227"/>
      <c r="E609" s="227"/>
      <c r="F609" s="227"/>
      <c r="G609" s="227"/>
      <c r="H609" s="227"/>
      <c r="I609" s="227"/>
      <c r="J609" s="227"/>
      <c r="K609" s="227"/>
      <c r="L609" s="227"/>
      <c r="M609" s="227"/>
      <c r="N609" s="227"/>
      <c r="O609" s="227"/>
      <c r="P609" s="227"/>
      <c r="Q609" s="227"/>
      <c r="R609" s="227"/>
      <c r="S609" s="227"/>
      <c r="T609" s="227"/>
      <c r="U609" s="227"/>
      <c r="V609" s="227"/>
      <c r="W609" s="227"/>
      <c r="X609" s="227"/>
      <c r="Y609" s="227"/>
      <c r="Z609" s="227"/>
    </row>
    <row r="610" spans="1:26">
      <c r="A610" s="227"/>
      <c r="B610" s="227"/>
      <c r="C610" s="227"/>
      <c r="D610" s="227"/>
      <c r="E610" s="227"/>
      <c r="F610" s="227"/>
      <c r="G610" s="227"/>
      <c r="H610" s="227"/>
      <c r="I610" s="227"/>
      <c r="J610" s="227"/>
      <c r="K610" s="227"/>
      <c r="L610" s="227"/>
      <c r="M610" s="227"/>
      <c r="N610" s="227"/>
      <c r="O610" s="227"/>
      <c r="P610" s="227"/>
      <c r="Q610" s="227"/>
      <c r="R610" s="227"/>
      <c r="S610" s="227"/>
      <c r="T610" s="227"/>
      <c r="U610" s="227"/>
      <c r="V610" s="227"/>
      <c r="W610" s="227"/>
      <c r="X610" s="227"/>
      <c r="Y610" s="227"/>
      <c r="Z610" s="227"/>
    </row>
    <row r="611" spans="1:26">
      <c r="A611" s="227"/>
      <c r="B611" s="227"/>
      <c r="C611" s="227"/>
      <c r="D611" s="227"/>
      <c r="E611" s="227"/>
      <c r="F611" s="227"/>
      <c r="G611" s="227"/>
      <c r="H611" s="227"/>
      <c r="I611" s="227"/>
      <c r="J611" s="227"/>
      <c r="K611" s="227"/>
      <c r="L611" s="227"/>
      <c r="M611" s="227"/>
      <c r="N611" s="227"/>
      <c r="O611" s="227"/>
      <c r="P611" s="227"/>
      <c r="Q611" s="227"/>
      <c r="R611" s="227"/>
      <c r="S611" s="227"/>
      <c r="T611" s="227"/>
      <c r="U611" s="227"/>
      <c r="V611" s="227"/>
      <c r="W611" s="227"/>
      <c r="X611" s="227"/>
      <c r="Y611" s="227"/>
      <c r="Z611" s="227"/>
    </row>
    <row r="612" spans="1:26">
      <c r="A612" s="227"/>
      <c r="B612" s="227"/>
      <c r="C612" s="227"/>
      <c r="D612" s="227"/>
      <c r="E612" s="227"/>
      <c r="F612" s="227"/>
      <c r="G612" s="227"/>
      <c r="H612" s="227"/>
      <c r="I612" s="227"/>
      <c r="J612" s="227"/>
      <c r="K612" s="227"/>
      <c r="L612" s="227"/>
      <c r="M612" s="227"/>
      <c r="N612" s="227"/>
      <c r="O612" s="227"/>
      <c r="P612" s="227"/>
      <c r="Q612" s="227"/>
      <c r="R612" s="227"/>
      <c r="S612" s="227"/>
      <c r="T612" s="227"/>
      <c r="U612" s="227"/>
      <c r="V612" s="227"/>
      <c r="W612" s="227"/>
      <c r="X612" s="227"/>
      <c r="Y612" s="227"/>
      <c r="Z612" s="227"/>
    </row>
    <row r="613" spans="1:26">
      <c r="A613" s="227"/>
      <c r="B613" s="227"/>
      <c r="C613" s="227"/>
      <c r="D613" s="227"/>
      <c r="E613" s="227"/>
      <c r="F613" s="227"/>
      <c r="G613" s="227"/>
      <c r="H613" s="227"/>
      <c r="I613" s="227"/>
      <c r="J613" s="227"/>
      <c r="K613" s="227"/>
      <c r="L613" s="227"/>
      <c r="M613" s="227"/>
      <c r="N613" s="227"/>
      <c r="O613" s="227"/>
      <c r="P613" s="227"/>
      <c r="Q613" s="227"/>
      <c r="R613" s="227"/>
      <c r="S613" s="227"/>
      <c r="T613" s="227"/>
      <c r="U613" s="227"/>
      <c r="V613" s="227"/>
      <c r="W613" s="227"/>
      <c r="X613" s="227"/>
      <c r="Y613" s="227"/>
      <c r="Z613" s="227"/>
    </row>
    <row r="614" spans="1:26">
      <c r="A614" s="227"/>
      <c r="B614" s="227"/>
      <c r="C614" s="227"/>
      <c r="D614" s="227"/>
      <c r="E614" s="227"/>
      <c r="F614" s="227"/>
      <c r="G614" s="227"/>
      <c r="H614" s="227"/>
      <c r="I614" s="227"/>
      <c r="J614" s="227"/>
      <c r="K614" s="227"/>
      <c r="L614" s="227"/>
      <c r="M614" s="227"/>
      <c r="N614" s="227"/>
      <c r="O614" s="227"/>
      <c r="P614" s="227"/>
      <c r="Q614" s="227"/>
      <c r="R614" s="227"/>
      <c r="S614" s="227"/>
      <c r="T614" s="227"/>
      <c r="U614" s="227"/>
      <c r="V614" s="227"/>
      <c r="W614" s="227"/>
      <c r="X614" s="227"/>
      <c r="Y614" s="227"/>
      <c r="Z614" s="227"/>
    </row>
    <row r="615" spans="1:26">
      <c r="A615" s="227"/>
      <c r="B615" s="227"/>
      <c r="C615" s="227"/>
      <c r="D615" s="227"/>
      <c r="E615" s="227"/>
      <c r="F615" s="227"/>
      <c r="G615" s="227"/>
      <c r="H615" s="227"/>
      <c r="I615" s="227"/>
      <c r="J615" s="227"/>
      <c r="K615" s="227"/>
      <c r="L615" s="227"/>
      <c r="M615" s="227"/>
      <c r="N615" s="227"/>
      <c r="O615" s="227"/>
      <c r="P615" s="227"/>
      <c r="Q615" s="227"/>
      <c r="R615" s="227"/>
      <c r="S615" s="227"/>
      <c r="T615" s="227"/>
      <c r="U615" s="227"/>
      <c r="V615" s="227"/>
      <c r="W615" s="227"/>
      <c r="X615" s="227"/>
      <c r="Y615" s="227"/>
      <c r="Z615" s="227"/>
    </row>
    <row r="616" spans="1:26">
      <c r="A616" s="227"/>
      <c r="B616" s="227"/>
      <c r="C616" s="227"/>
      <c r="D616" s="227"/>
      <c r="E616" s="227"/>
      <c r="F616" s="227"/>
      <c r="G616" s="227"/>
      <c r="H616" s="227"/>
      <c r="I616" s="227"/>
      <c r="J616" s="227"/>
      <c r="K616" s="227"/>
      <c r="L616" s="227"/>
      <c r="M616" s="227"/>
      <c r="N616" s="227"/>
      <c r="O616" s="227"/>
      <c r="P616" s="227"/>
      <c r="Q616" s="227"/>
      <c r="R616" s="227"/>
      <c r="S616" s="227"/>
      <c r="T616" s="227"/>
      <c r="U616" s="227"/>
      <c r="V616" s="227"/>
      <c r="W616" s="227"/>
      <c r="X616" s="227"/>
      <c r="Y616" s="227"/>
      <c r="Z616" s="227"/>
    </row>
    <row r="617" spans="1:26">
      <c r="A617" s="227"/>
      <c r="B617" s="227"/>
      <c r="C617" s="227"/>
      <c r="D617" s="227"/>
      <c r="E617" s="227"/>
      <c r="F617" s="227"/>
      <c r="G617" s="227"/>
      <c r="H617" s="227"/>
      <c r="I617" s="227"/>
      <c r="J617" s="227"/>
      <c r="K617" s="227"/>
      <c r="L617" s="227"/>
      <c r="M617" s="227"/>
      <c r="N617" s="227"/>
      <c r="O617" s="227"/>
      <c r="P617" s="227"/>
      <c r="Q617" s="227"/>
      <c r="R617" s="227"/>
      <c r="S617" s="227"/>
      <c r="T617" s="227"/>
      <c r="U617" s="227"/>
      <c r="V617" s="227"/>
      <c r="W617" s="227"/>
      <c r="X617" s="227"/>
      <c r="Y617" s="227"/>
      <c r="Z617" s="227"/>
    </row>
    <row r="618" spans="1:26">
      <c r="A618" s="227"/>
      <c r="B618" s="227"/>
      <c r="C618" s="227"/>
      <c r="D618" s="227"/>
      <c r="E618" s="227"/>
      <c r="F618" s="227"/>
      <c r="G618" s="227"/>
      <c r="H618" s="227"/>
      <c r="I618" s="227"/>
      <c r="J618" s="227"/>
      <c r="K618" s="227"/>
      <c r="L618" s="227"/>
      <c r="M618" s="227"/>
      <c r="N618" s="227"/>
      <c r="O618" s="227"/>
      <c r="P618" s="227"/>
      <c r="Q618" s="227"/>
      <c r="R618" s="227"/>
      <c r="S618" s="227"/>
      <c r="T618" s="227"/>
      <c r="U618" s="227"/>
      <c r="V618" s="227"/>
      <c r="W618" s="227"/>
      <c r="X618" s="227"/>
      <c r="Y618" s="227"/>
      <c r="Z618" s="227"/>
    </row>
    <row r="619" spans="1:26">
      <c r="A619" s="227"/>
      <c r="B619" s="227"/>
      <c r="C619" s="227"/>
      <c r="D619" s="227"/>
      <c r="E619" s="227"/>
      <c r="F619" s="227"/>
      <c r="G619" s="227"/>
      <c r="H619" s="227"/>
      <c r="I619" s="227"/>
      <c r="J619" s="227"/>
      <c r="K619" s="227"/>
      <c r="L619" s="227"/>
      <c r="M619" s="227"/>
      <c r="N619" s="227"/>
      <c r="O619" s="227"/>
      <c r="P619" s="227"/>
      <c r="Q619" s="227"/>
      <c r="R619" s="227"/>
      <c r="S619" s="227"/>
      <c r="T619" s="227"/>
      <c r="U619" s="227"/>
      <c r="V619" s="227"/>
      <c r="W619" s="227"/>
      <c r="X619" s="227"/>
      <c r="Y619" s="227"/>
      <c r="Z619" s="227"/>
    </row>
    <row r="620" spans="1:26">
      <c r="A620" s="227"/>
      <c r="B620" s="227"/>
      <c r="C620" s="227"/>
      <c r="D620" s="227"/>
      <c r="E620" s="227"/>
      <c r="F620" s="227"/>
      <c r="G620" s="227"/>
      <c r="H620" s="227"/>
      <c r="I620" s="227"/>
      <c r="J620" s="227"/>
      <c r="K620" s="227"/>
      <c r="L620" s="227"/>
      <c r="M620" s="227"/>
      <c r="N620" s="227"/>
      <c r="O620" s="227"/>
      <c r="P620" s="227"/>
      <c r="Q620" s="227"/>
      <c r="R620" s="227"/>
      <c r="S620" s="227"/>
      <c r="T620" s="227"/>
      <c r="U620" s="227"/>
      <c r="V620" s="227"/>
      <c r="W620" s="227"/>
      <c r="X620" s="227"/>
      <c r="Y620" s="227"/>
      <c r="Z620" s="227"/>
    </row>
    <row r="621" spans="1:26">
      <c r="A621" s="227"/>
      <c r="B621" s="227"/>
      <c r="C621" s="227"/>
      <c r="D621" s="227"/>
      <c r="E621" s="227"/>
      <c r="F621" s="227"/>
      <c r="G621" s="227"/>
      <c r="H621" s="227"/>
      <c r="I621" s="227"/>
      <c r="J621" s="227"/>
      <c r="K621" s="227"/>
      <c r="L621" s="227"/>
      <c r="M621" s="227"/>
      <c r="N621" s="227"/>
      <c r="O621" s="227"/>
      <c r="P621" s="227"/>
      <c r="Q621" s="227"/>
      <c r="R621" s="227"/>
      <c r="S621" s="227"/>
      <c r="T621" s="227"/>
      <c r="U621" s="227"/>
      <c r="V621" s="227"/>
      <c r="W621" s="227"/>
      <c r="X621" s="227"/>
      <c r="Y621" s="227"/>
      <c r="Z621" s="227"/>
    </row>
    <row r="622" spans="1:26">
      <c r="A622" s="227"/>
      <c r="B622" s="227"/>
      <c r="C622" s="227"/>
      <c r="D622" s="227"/>
      <c r="E622" s="227"/>
      <c r="F622" s="227"/>
      <c r="G622" s="227"/>
      <c r="H622" s="227"/>
      <c r="I622" s="227"/>
      <c r="J622" s="227"/>
      <c r="K622" s="227"/>
      <c r="L622" s="227"/>
      <c r="M622" s="227"/>
      <c r="N622" s="227"/>
      <c r="O622" s="227"/>
      <c r="P622" s="227"/>
      <c r="Q622" s="227"/>
      <c r="R622" s="227"/>
      <c r="S622" s="227"/>
      <c r="T622" s="227"/>
      <c r="U622" s="227"/>
      <c r="V622" s="227"/>
      <c r="W622" s="227"/>
      <c r="X622" s="227"/>
      <c r="Y622" s="227"/>
      <c r="Z622" s="227"/>
    </row>
    <row r="623" spans="1:26">
      <c r="A623" s="227"/>
      <c r="B623" s="227"/>
      <c r="C623" s="227"/>
      <c r="D623" s="227"/>
      <c r="E623" s="227"/>
      <c r="F623" s="227"/>
      <c r="G623" s="227"/>
      <c r="H623" s="227"/>
      <c r="I623" s="227"/>
      <c r="J623" s="227"/>
      <c r="K623" s="227"/>
      <c r="L623" s="227"/>
      <c r="M623" s="227"/>
      <c r="N623" s="227"/>
      <c r="O623" s="227"/>
      <c r="P623" s="227"/>
      <c r="Q623" s="227"/>
      <c r="R623" s="227"/>
      <c r="S623" s="227"/>
      <c r="T623" s="227"/>
      <c r="U623" s="227"/>
      <c r="V623" s="227"/>
      <c r="W623" s="227"/>
      <c r="X623" s="227"/>
      <c r="Y623" s="227"/>
      <c r="Z623" s="227"/>
    </row>
    <row r="624" spans="1:26">
      <c r="A624" s="227"/>
      <c r="B624" s="227"/>
      <c r="C624" s="227"/>
      <c r="D624" s="227"/>
      <c r="E624" s="227"/>
      <c r="F624" s="227"/>
      <c r="G624" s="227"/>
      <c r="H624" s="227"/>
      <c r="I624" s="227"/>
      <c r="J624" s="227"/>
      <c r="K624" s="227"/>
      <c r="L624" s="227"/>
      <c r="M624" s="227"/>
      <c r="N624" s="227"/>
      <c r="O624" s="227"/>
      <c r="P624" s="227"/>
      <c r="Q624" s="227"/>
      <c r="R624" s="227"/>
      <c r="S624" s="227"/>
      <c r="T624" s="227"/>
      <c r="U624" s="227"/>
      <c r="V624" s="227"/>
      <c r="W624" s="227"/>
      <c r="X624" s="227"/>
      <c r="Y624" s="227"/>
      <c r="Z624" s="227"/>
    </row>
    <row r="625" spans="1:26">
      <c r="A625" s="227"/>
      <c r="B625" s="227"/>
      <c r="C625" s="227"/>
      <c r="D625" s="227"/>
      <c r="E625" s="227"/>
      <c r="F625" s="227"/>
      <c r="G625" s="227"/>
      <c r="H625" s="227"/>
      <c r="I625" s="227"/>
      <c r="J625" s="227"/>
      <c r="K625" s="227"/>
      <c r="L625" s="227"/>
      <c r="M625" s="227"/>
      <c r="N625" s="227"/>
      <c r="O625" s="227"/>
      <c r="P625" s="227"/>
      <c r="Q625" s="227"/>
      <c r="R625" s="227"/>
      <c r="S625" s="227"/>
      <c r="T625" s="227"/>
      <c r="U625" s="227"/>
      <c r="V625" s="227"/>
      <c r="W625" s="227"/>
      <c r="X625" s="227"/>
      <c r="Y625" s="227"/>
      <c r="Z625" s="227"/>
    </row>
    <row r="626" spans="1:26">
      <c r="A626" s="227"/>
      <c r="B626" s="227"/>
      <c r="C626" s="227"/>
      <c r="D626" s="227"/>
      <c r="E626" s="227"/>
      <c r="F626" s="227"/>
      <c r="G626" s="227"/>
      <c r="H626" s="227"/>
      <c r="I626" s="227"/>
      <c r="J626" s="227"/>
      <c r="K626" s="227"/>
      <c r="L626" s="227"/>
      <c r="M626" s="227"/>
      <c r="N626" s="227"/>
      <c r="O626" s="227"/>
      <c r="P626" s="227"/>
      <c r="Q626" s="227"/>
      <c r="R626" s="227"/>
      <c r="S626" s="227"/>
      <c r="T626" s="227"/>
      <c r="U626" s="227"/>
      <c r="V626" s="227"/>
      <c r="W626" s="227"/>
      <c r="X626" s="227"/>
      <c r="Y626" s="227"/>
      <c r="Z626" s="227"/>
    </row>
    <row r="627" spans="1:26">
      <c r="A627" s="227"/>
      <c r="B627" s="227"/>
      <c r="C627" s="227"/>
      <c r="D627" s="227"/>
      <c r="E627" s="227"/>
      <c r="F627" s="227"/>
      <c r="G627" s="227"/>
      <c r="H627" s="227"/>
      <c r="I627" s="227"/>
      <c r="J627" s="227"/>
      <c r="K627" s="227"/>
      <c r="L627" s="227"/>
      <c r="M627" s="227"/>
      <c r="N627" s="227"/>
      <c r="O627" s="227"/>
      <c r="P627" s="227"/>
      <c r="Q627" s="227"/>
      <c r="R627" s="227"/>
      <c r="S627" s="227"/>
      <c r="T627" s="227"/>
      <c r="U627" s="227"/>
      <c r="V627" s="227"/>
      <c r="W627" s="227"/>
      <c r="X627" s="227"/>
      <c r="Y627" s="227"/>
      <c r="Z627" s="227"/>
    </row>
    <row r="628" spans="1:26">
      <c r="A628" s="227"/>
      <c r="B628" s="227"/>
      <c r="C628" s="227"/>
      <c r="D628" s="227"/>
      <c r="E628" s="227"/>
      <c r="F628" s="227"/>
      <c r="G628" s="227"/>
      <c r="H628" s="227"/>
      <c r="I628" s="227"/>
      <c r="J628" s="227"/>
      <c r="K628" s="227"/>
      <c r="L628" s="227"/>
      <c r="M628" s="227"/>
      <c r="N628" s="227"/>
      <c r="O628" s="227"/>
      <c r="P628" s="227"/>
      <c r="Q628" s="227"/>
      <c r="R628" s="227"/>
      <c r="S628" s="227"/>
      <c r="T628" s="227"/>
      <c r="U628" s="227"/>
      <c r="V628" s="227"/>
      <c r="W628" s="227"/>
      <c r="X628" s="227"/>
      <c r="Y628" s="227"/>
      <c r="Z628" s="227"/>
    </row>
    <row r="629" spans="1:26">
      <c r="A629" s="227"/>
      <c r="B629" s="227"/>
      <c r="C629" s="227"/>
      <c r="D629" s="227"/>
      <c r="E629" s="227"/>
      <c r="F629" s="227"/>
      <c r="G629" s="227"/>
      <c r="H629" s="227"/>
      <c r="I629" s="227"/>
      <c r="J629" s="227"/>
      <c r="K629" s="227"/>
      <c r="L629" s="227"/>
      <c r="M629" s="227"/>
      <c r="N629" s="227"/>
      <c r="O629" s="227"/>
      <c r="P629" s="227"/>
      <c r="Q629" s="227"/>
      <c r="R629" s="227"/>
      <c r="S629" s="227"/>
      <c r="T629" s="227"/>
      <c r="U629" s="227"/>
      <c r="V629" s="227"/>
      <c r="W629" s="227"/>
      <c r="X629" s="227"/>
      <c r="Y629" s="227"/>
      <c r="Z629" s="227"/>
    </row>
    <row r="630" spans="1:26">
      <c r="A630" s="227"/>
      <c r="B630" s="227"/>
      <c r="C630" s="227"/>
      <c r="D630" s="227"/>
      <c r="E630" s="227"/>
      <c r="F630" s="227"/>
      <c r="G630" s="227"/>
      <c r="H630" s="227"/>
      <c r="I630" s="227"/>
      <c r="J630" s="227"/>
      <c r="K630" s="227"/>
      <c r="L630" s="227"/>
      <c r="M630" s="227"/>
      <c r="N630" s="227"/>
      <c r="O630" s="227"/>
      <c r="P630" s="227"/>
      <c r="Q630" s="227"/>
      <c r="R630" s="227"/>
      <c r="S630" s="227"/>
      <c r="T630" s="227"/>
      <c r="U630" s="227"/>
      <c r="V630" s="227"/>
      <c r="W630" s="227"/>
      <c r="X630" s="227"/>
      <c r="Y630" s="227"/>
      <c r="Z630" s="227"/>
    </row>
    <row r="631" spans="1:26">
      <c r="A631" s="227"/>
      <c r="B631" s="227"/>
      <c r="C631" s="227"/>
      <c r="D631" s="227"/>
      <c r="E631" s="227"/>
      <c r="F631" s="227"/>
      <c r="G631" s="227"/>
      <c r="H631" s="227"/>
      <c r="I631" s="227"/>
      <c r="J631" s="227"/>
      <c r="K631" s="227"/>
      <c r="L631" s="227"/>
      <c r="M631" s="227"/>
      <c r="N631" s="227"/>
      <c r="O631" s="227"/>
      <c r="P631" s="227"/>
      <c r="Q631" s="227"/>
      <c r="R631" s="227"/>
      <c r="S631" s="227"/>
      <c r="T631" s="227"/>
      <c r="U631" s="227"/>
      <c r="V631" s="227"/>
      <c r="W631" s="227"/>
      <c r="X631" s="227"/>
      <c r="Y631" s="227"/>
      <c r="Z631" s="227"/>
    </row>
    <row r="632" spans="1:26">
      <c r="A632" s="227"/>
      <c r="B632" s="227"/>
      <c r="C632" s="227"/>
      <c r="D632" s="227"/>
      <c r="E632" s="227"/>
      <c r="F632" s="227"/>
      <c r="G632" s="227"/>
      <c r="H632" s="227"/>
      <c r="I632" s="227"/>
      <c r="J632" s="227"/>
      <c r="K632" s="227"/>
      <c r="L632" s="227"/>
      <c r="M632" s="227"/>
      <c r="N632" s="227"/>
      <c r="O632" s="227"/>
      <c r="P632" s="227"/>
      <c r="Q632" s="227"/>
      <c r="R632" s="227"/>
      <c r="S632" s="227"/>
      <c r="T632" s="227"/>
      <c r="U632" s="227"/>
      <c r="V632" s="227"/>
      <c r="W632" s="227"/>
      <c r="X632" s="227"/>
      <c r="Y632" s="227"/>
      <c r="Z632" s="227"/>
    </row>
    <row r="633" spans="1:26">
      <c r="A633" s="227"/>
      <c r="B633" s="227"/>
      <c r="C633" s="227"/>
      <c r="D633" s="227"/>
      <c r="E633" s="227"/>
      <c r="F633" s="227"/>
      <c r="G633" s="227"/>
      <c r="H633" s="227"/>
      <c r="I633" s="227"/>
      <c r="J633" s="227"/>
      <c r="K633" s="227"/>
      <c r="L633" s="227"/>
      <c r="M633" s="227"/>
      <c r="N633" s="227"/>
      <c r="O633" s="227"/>
      <c r="P633" s="227"/>
      <c r="Q633" s="227"/>
      <c r="R633" s="227"/>
      <c r="S633" s="227"/>
      <c r="T633" s="227"/>
      <c r="U633" s="227"/>
      <c r="V633" s="227"/>
      <c r="W633" s="227"/>
      <c r="X633" s="227"/>
      <c r="Y633" s="227"/>
      <c r="Z633" s="227"/>
    </row>
    <row r="634" spans="1:26">
      <c r="A634" s="227"/>
      <c r="B634" s="227"/>
      <c r="C634" s="227"/>
      <c r="D634" s="227"/>
      <c r="E634" s="227"/>
      <c r="F634" s="227"/>
      <c r="G634" s="227"/>
      <c r="H634" s="227"/>
      <c r="I634" s="227"/>
      <c r="J634" s="227"/>
      <c r="K634" s="227"/>
      <c r="L634" s="227"/>
      <c r="M634" s="227"/>
      <c r="N634" s="227"/>
      <c r="O634" s="227"/>
      <c r="P634" s="227"/>
      <c r="Q634" s="227"/>
      <c r="R634" s="227"/>
      <c r="S634" s="227"/>
      <c r="T634" s="227"/>
      <c r="U634" s="227"/>
      <c r="V634" s="227"/>
      <c r="W634" s="227"/>
      <c r="X634" s="227"/>
      <c r="Y634" s="227"/>
      <c r="Z634" s="227"/>
    </row>
    <row r="635" spans="1:26">
      <c r="A635" s="227"/>
      <c r="B635" s="227"/>
      <c r="C635" s="227"/>
      <c r="D635" s="227"/>
      <c r="E635" s="227"/>
      <c r="F635" s="227"/>
      <c r="G635" s="227"/>
      <c r="H635" s="227"/>
      <c r="I635" s="227"/>
      <c r="J635" s="227"/>
      <c r="K635" s="227"/>
      <c r="L635" s="227"/>
      <c r="M635" s="227"/>
      <c r="N635" s="227"/>
      <c r="O635" s="227"/>
      <c r="P635" s="227"/>
      <c r="Q635" s="227"/>
      <c r="R635" s="227"/>
      <c r="S635" s="227"/>
      <c r="T635" s="227"/>
      <c r="U635" s="227"/>
      <c r="V635" s="227"/>
      <c r="W635" s="227"/>
      <c r="X635" s="227"/>
      <c r="Y635" s="227"/>
      <c r="Z635" s="227"/>
    </row>
    <row r="636" spans="1:26">
      <c r="A636" s="227"/>
      <c r="B636" s="227"/>
      <c r="C636" s="227"/>
      <c r="D636" s="227"/>
      <c r="E636" s="227"/>
      <c r="F636" s="227"/>
      <c r="G636" s="227"/>
      <c r="H636" s="227"/>
      <c r="I636" s="227"/>
      <c r="J636" s="227"/>
      <c r="K636" s="227"/>
      <c r="L636" s="227"/>
      <c r="M636" s="227"/>
      <c r="N636" s="227"/>
      <c r="O636" s="227"/>
      <c r="P636" s="227"/>
      <c r="Q636" s="227"/>
      <c r="R636" s="227"/>
      <c r="S636" s="227"/>
      <c r="T636" s="227"/>
      <c r="U636" s="227"/>
      <c r="V636" s="227"/>
      <c r="W636" s="227"/>
      <c r="X636" s="227"/>
      <c r="Y636" s="227"/>
      <c r="Z636" s="227"/>
    </row>
    <row r="637" spans="1:26">
      <c r="A637" s="227"/>
      <c r="B637" s="227"/>
      <c r="C637" s="227"/>
      <c r="D637" s="227"/>
      <c r="E637" s="227"/>
      <c r="F637" s="227"/>
      <c r="G637" s="227"/>
      <c r="H637" s="227"/>
      <c r="I637" s="227"/>
      <c r="J637" s="227"/>
      <c r="K637" s="227"/>
      <c r="L637" s="227"/>
      <c r="M637" s="227"/>
      <c r="N637" s="227"/>
      <c r="O637" s="227"/>
      <c r="P637" s="227"/>
      <c r="Q637" s="227"/>
      <c r="R637" s="227"/>
      <c r="S637" s="227"/>
      <c r="T637" s="227"/>
      <c r="U637" s="227"/>
      <c r="V637" s="227"/>
      <c r="W637" s="227"/>
      <c r="X637" s="227"/>
      <c r="Y637" s="227"/>
      <c r="Z637" s="227"/>
    </row>
    <row r="638" spans="1:26">
      <c r="A638" s="227"/>
      <c r="B638" s="227"/>
      <c r="C638" s="227"/>
      <c r="D638" s="227"/>
      <c r="E638" s="227"/>
      <c r="F638" s="227"/>
      <c r="G638" s="227"/>
      <c r="H638" s="227"/>
      <c r="I638" s="227"/>
      <c r="J638" s="227"/>
      <c r="K638" s="227"/>
      <c r="L638" s="227"/>
      <c r="M638" s="227"/>
      <c r="N638" s="227"/>
      <c r="O638" s="227"/>
      <c r="P638" s="227"/>
      <c r="Q638" s="227"/>
      <c r="R638" s="227"/>
      <c r="S638" s="227"/>
      <c r="T638" s="227"/>
      <c r="U638" s="227"/>
      <c r="V638" s="227"/>
      <c r="W638" s="227"/>
      <c r="X638" s="227"/>
      <c r="Y638" s="227"/>
      <c r="Z638" s="227"/>
    </row>
    <row r="639" spans="1:26">
      <c r="A639" s="227"/>
      <c r="B639" s="227"/>
      <c r="C639" s="227"/>
      <c r="D639" s="227"/>
      <c r="E639" s="227"/>
      <c r="F639" s="227"/>
      <c r="G639" s="227"/>
      <c r="H639" s="227"/>
      <c r="I639" s="227"/>
      <c r="J639" s="227"/>
      <c r="K639" s="227"/>
      <c r="L639" s="227"/>
      <c r="M639" s="227"/>
      <c r="N639" s="227"/>
      <c r="O639" s="227"/>
      <c r="P639" s="227"/>
      <c r="Q639" s="227"/>
      <c r="R639" s="227"/>
      <c r="S639" s="227"/>
      <c r="T639" s="227"/>
      <c r="U639" s="227"/>
      <c r="V639" s="227"/>
      <c r="W639" s="227"/>
      <c r="X639" s="227"/>
      <c r="Y639" s="227"/>
      <c r="Z639" s="227"/>
    </row>
    <row r="640" spans="1:26">
      <c r="A640" s="227"/>
      <c r="B640" s="227"/>
      <c r="C640" s="227"/>
      <c r="D640" s="227"/>
      <c r="E640" s="227"/>
      <c r="F640" s="227"/>
      <c r="G640" s="227"/>
      <c r="H640" s="227"/>
      <c r="I640" s="227"/>
      <c r="J640" s="227"/>
      <c r="K640" s="227"/>
      <c r="L640" s="227"/>
      <c r="M640" s="227"/>
      <c r="N640" s="227"/>
      <c r="O640" s="227"/>
      <c r="P640" s="227"/>
      <c r="Q640" s="227"/>
      <c r="R640" s="227"/>
      <c r="S640" s="227"/>
      <c r="T640" s="227"/>
      <c r="U640" s="227"/>
      <c r="V640" s="227"/>
      <c r="W640" s="227"/>
      <c r="X640" s="227"/>
      <c r="Y640" s="227"/>
      <c r="Z640" s="227"/>
    </row>
    <row r="641" spans="1:26">
      <c r="A641" s="227"/>
      <c r="B641" s="227"/>
      <c r="C641" s="227"/>
      <c r="D641" s="227"/>
      <c r="E641" s="227"/>
      <c r="F641" s="227"/>
      <c r="G641" s="227"/>
      <c r="H641" s="227"/>
      <c r="I641" s="227"/>
      <c r="J641" s="227"/>
      <c r="K641" s="227"/>
      <c r="L641" s="227"/>
      <c r="M641" s="227"/>
      <c r="N641" s="227"/>
      <c r="O641" s="227"/>
      <c r="P641" s="227"/>
      <c r="Q641" s="227"/>
      <c r="R641" s="227"/>
      <c r="S641" s="227"/>
      <c r="T641" s="227"/>
      <c r="U641" s="227"/>
      <c r="V641" s="227"/>
      <c r="W641" s="227"/>
      <c r="X641" s="227"/>
      <c r="Y641" s="227"/>
      <c r="Z641" s="227"/>
    </row>
    <row r="642" spans="1:26">
      <c r="A642" s="227"/>
      <c r="B642" s="227"/>
      <c r="C642" s="227"/>
      <c r="D642" s="227"/>
      <c r="E642" s="227"/>
      <c r="F642" s="227"/>
      <c r="G642" s="227"/>
      <c r="H642" s="227"/>
      <c r="I642" s="227"/>
      <c r="J642" s="227"/>
      <c r="K642" s="227"/>
      <c r="L642" s="227"/>
      <c r="M642" s="227"/>
      <c r="N642" s="227"/>
      <c r="O642" s="227"/>
      <c r="P642" s="227"/>
      <c r="Q642" s="227"/>
      <c r="R642" s="227"/>
      <c r="S642" s="227"/>
      <c r="T642" s="227"/>
      <c r="U642" s="227"/>
      <c r="V642" s="227"/>
      <c r="W642" s="227"/>
      <c r="X642" s="227"/>
      <c r="Y642" s="227"/>
      <c r="Z642" s="227"/>
    </row>
    <row r="643" spans="1:26">
      <c r="A643" s="227"/>
      <c r="B643" s="227"/>
      <c r="C643" s="227"/>
      <c r="D643" s="227"/>
      <c r="E643" s="227"/>
      <c r="F643" s="227"/>
      <c r="G643" s="227"/>
      <c r="H643" s="227"/>
      <c r="I643" s="227"/>
      <c r="J643" s="227"/>
      <c r="K643" s="227"/>
      <c r="L643" s="227"/>
      <c r="M643" s="227"/>
      <c r="N643" s="227"/>
      <c r="O643" s="227"/>
      <c r="P643" s="227"/>
      <c r="Q643" s="227"/>
      <c r="R643" s="227"/>
      <c r="S643" s="227"/>
      <c r="T643" s="227"/>
      <c r="U643" s="227"/>
      <c r="V643" s="227"/>
      <c r="W643" s="227"/>
      <c r="X643" s="227"/>
      <c r="Y643" s="227"/>
      <c r="Z643" s="227"/>
    </row>
    <row r="644" spans="1:26">
      <c r="A644" s="227"/>
      <c r="B644" s="227"/>
      <c r="C644" s="227"/>
      <c r="D644" s="227"/>
      <c r="E644" s="227"/>
      <c r="F644" s="227"/>
      <c r="G644" s="227"/>
      <c r="H644" s="227"/>
      <c r="I644" s="227"/>
      <c r="J644" s="227"/>
      <c r="K644" s="227"/>
      <c r="L644" s="227"/>
      <c r="M644" s="227"/>
      <c r="N644" s="227"/>
      <c r="O644" s="227"/>
      <c r="P644" s="227"/>
      <c r="Q644" s="227"/>
      <c r="R644" s="227"/>
      <c r="S644" s="227"/>
      <c r="T644" s="227"/>
      <c r="U644" s="227"/>
      <c r="V644" s="227"/>
      <c r="W644" s="227"/>
      <c r="X644" s="227"/>
      <c r="Y644" s="227"/>
      <c r="Z644" s="227"/>
    </row>
    <row r="645" spans="1:26">
      <c r="A645" s="227"/>
      <c r="B645" s="227"/>
      <c r="C645" s="227"/>
      <c r="D645" s="227"/>
      <c r="E645" s="227"/>
      <c r="F645" s="227"/>
      <c r="G645" s="227"/>
      <c r="H645" s="227"/>
      <c r="I645" s="227"/>
      <c r="J645" s="227"/>
      <c r="K645" s="227"/>
      <c r="L645" s="227"/>
      <c r="M645" s="227"/>
      <c r="N645" s="227"/>
      <c r="O645" s="227"/>
      <c r="P645" s="227"/>
      <c r="Q645" s="227"/>
      <c r="R645" s="227"/>
      <c r="S645" s="227"/>
      <c r="T645" s="227"/>
      <c r="U645" s="227"/>
      <c r="V645" s="227"/>
      <c r="W645" s="227"/>
      <c r="X645" s="227"/>
      <c r="Y645" s="227"/>
      <c r="Z645" s="227"/>
    </row>
    <row r="646" spans="1:26">
      <c r="A646" s="227"/>
      <c r="B646" s="227"/>
      <c r="C646" s="227"/>
      <c r="D646" s="227"/>
      <c r="E646" s="227"/>
      <c r="F646" s="227"/>
      <c r="G646" s="227"/>
      <c r="H646" s="227"/>
      <c r="I646" s="227"/>
      <c r="J646" s="227"/>
      <c r="K646" s="227"/>
      <c r="L646" s="227"/>
      <c r="M646" s="227"/>
      <c r="N646" s="227"/>
      <c r="O646" s="227"/>
      <c r="P646" s="227"/>
      <c r="Q646" s="227"/>
      <c r="R646" s="227"/>
      <c r="S646" s="227"/>
      <c r="T646" s="227"/>
      <c r="U646" s="227"/>
      <c r="V646" s="227"/>
      <c r="W646" s="227"/>
      <c r="X646" s="227"/>
      <c r="Y646" s="227"/>
      <c r="Z646" s="227"/>
    </row>
    <row r="647" spans="1:26">
      <c r="A647" s="227"/>
      <c r="B647" s="227"/>
      <c r="C647" s="227"/>
      <c r="D647" s="227"/>
      <c r="E647" s="227"/>
      <c r="F647" s="227"/>
      <c r="G647" s="227"/>
      <c r="H647" s="227"/>
      <c r="I647" s="227"/>
      <c r="J647" s="227"/>
      <c r="K647" s="227"/>
      <c r="L647" s="227"/>
      <c r="M647" s="227"/>
      <c r="N647" s="227"/>
      <c r="O647" s="227"/>
      <c r="P647" s="227"/>
      <c r="Q647" s="227"/>
      <c r="R647" s="227"/>
      <c r="S647" s="227"/>
      <c r="T647" s="227"/>
      <c r="U647" s="227"/>
      <c r="V647" s="227"/>
      <c r="W647" s="227"/>
      <c r="X647" s="227"/>
      <c r="Y647" s="227"/>
      <c r="Z647" s="227"/>
    </row>
    <row r="648" spans="1:26">
      <c r="A648" s="227"/>
      <c r="B648" s="227"/>
      <c r="C648" s="227"/>
      <c r="D648" s="227"/>
      <c r="E648" s="227"/>
      <c r="F648" s="227"/>
      <c r="G648" s="227"/>
      <c r="H648" s="227"/>
      <c r="I648" s="227"/>
      <c r="J648" s="227"/>
      <c r="K648" s="227"/>
      <c r="L648" s="227"/>
      <c r="M648" s="227"/>
      <c r="N648" s="227"/>
      <c r="O648" s="227"/>
      <c r="P648" s="227"/>
      <c r="Q648" s="227"/>
      <c r="R648" s="227"/>
      <c r="S648" s="227"/>
      <c r="T648" s="227"/>
      <c r="U648" s="227"/>
      <c r="V648" s="227"/>
      <c r="W648" s="227"/>
      <c r="X648" s="227"/>
      <c r="Y648" s="227"/>
      <c r="Z648" s="227"/>
    </row>
    <row r="649" spans="1:26">
      <c r="A649" s="227"/>
      <c r="B649" s="227"/>
      <c r="C649" s="227"/>
      <c r="D649" s="227"/>
      <c r="E649" s="227"/>
      <c r="F649" s="227"/>
      <c r="G649" s="227"/>
      <c r="H649" s="227"/>
      <c r="I649" s="227"/>
      <c r="J649" s="227"/>
      <c r="K649" s="227"/>
      <c r="L649" s="227"/>
      <c r="M649" s="227"/>
      <c r="N649" s="227"/>
      <c r="O649" s="227"/>
      <c r="P649" s="227"/>
      <c r="Q649" s="227"/>
      <c r="R649" s="227"/>
      <c r="S649" s="227"/>
      <c r="T649" s="227"/>
      <c r="U649" s="227"/>
      <c r="V649" s="227"/>
      <c r="W649" s="227"/>
      <c r="X649" s="227"/>
      <c r="Y649" s="227"/>
      <c r="Z649" s="227"/>
    </row>
    <row r="650" spans="1:26">
      <c r="A650" s="227"/>
      <c r="B650" s="227"/>
      <c r="C650" s="227"/>
      <c r="D650" s="227"/>
      <c r="E650" s="227"/>
      <c r="F650" s="227"/>
      <c r="G650" s="227"/>
      <c r="H650" s="227"/>
      <c r="I650" s="227"/>
      <c r="J650" s="227"/>
      <c r="K650" s="227"/>
      <c r="L650" s="227"/>
      <c r="M650" s="227"/>
      <c r="N650" s="227"/>
      <c r="O650" s="227"/>
      <c r="P650" s="227"/>
      <c r="Q650" s="227"/>
      <c r="R650" s="227"/>
      <c r="S650" s="227"/>
      <c r="T650" s="227"/>
      <c r="U650" s="227"/>
      <c r="V650" s="227"/>
      <c r="W650" s="227"/>
      <c r="X650" s="227"/>
      <c r="Y650" s="227"/>
      <c r="Z650" s="227"/>
    </row>
    <row r="651" spans="1:26">
      <c r="A651" s="227"/>
      <c r="B651" s="227"/>
      <c r="C651" s="227"/>
      <c r="D651" s="227"/>
      <c r="E651" s="227"/>
      <c r="F651" s="227"/>
      <c r="G651" s="227"/>
      <c r="H651" s="227"/>
      <c r="I651" s="227"/>
      <c r="J651" s="227"/>
      <c r="K651" s="227"/>
      <c r="L651" s="227"/>
      <c r="M651" s="227"/>
      <c r="N651" s="227"/>
      <c r="O651" s="227"/>
      <c r="P651" s="227"/>
      <c r="Q651" s="227"/>
      <c r="R651" s="227"/>
      <c r="S651" s="227"/>
      <c r="T651" s="227"/>
      <c r="U651" s="227"/>
      <c r="V651" s="227"/>
      <c r="W651" s="227"/>
      <c r="X651" s="227"/>
      <c r="Y651" s="227"/>
      <c r="Z651" s="227"/>
    </row>
    <row r="652" spans="1:26">
      <c r="A652" s="227"/>
      <c r="B652" s="227"/>
      <c r="C652" s="227"/>
      <c r="D652" s="227"/>
      <c r="E652" s="227"/>
      <c r="F652" s="227"/>
      <c r="G652" s="227"/>
      <c r="H652" s="227"/>
      <c r="I652" s="227"/>
      <c r="J652" s="227"/>
      <c r="K652" s="227"/>
      <c r="L652" s="227"/>
      <c r="M652" s="227"/>
      <c r="N652" s="227"/>
      <c r="O652" s="227"/>
      <c r="P652" s="227"/>
      <c r="Q652" s="227"/>
      <c r="R652" s="227"/>
      <c r="S652" s="227"/>
      <c r="T652" s="227"/>
      <c r="U652" s="227"/>
      <c r="V652" s="227"/>
      <c r="W652" s="227"/>
      <c r="X652" s="227"/>
      <c r="Y652" s="227"/>
      <c r="Z652" s="227"/>
    </row>
    <row r="653" spans="1:26">
      <c r="A653" s="227"/>
      <c r="B653" s="227"/>
      <c r="C653" s="227"/>
      <c r="D653" s="227"/>
      <c r="E653" s="227"/>
      <c r="F653" s="227"/>
      <c r="G653" s="227"/>
      <c r="H653" s="227"/>
      <c r="I653" s="227"/>
      <c r="J653" s="227"/>
      <c r="K653" s="227"/>
      <c r="L653" s="227"/>
      <c r="M653" s="227"/>
      <c r="N653" s="227"/>
      <c r="O653" s="227"/>
      <c r="P653" s="227"/>
      <c r="Q653" s="227"/>
      <c r="R653" s="227"/>
      <c r="S653" s="227"/>
      <c r="T653" s="227"/>
      <c r="U653" s="227"/>
      <c r="V653" s="227"/>
      <c r="W653" s="227"/>
      <c r="X653" s="227"/>
      <c r="Y653" s="227"/>
      <c r="Z653" s="227"/>
    </row>
    <row r="654" spans="1:26">
      <c r="A654" s="227"/>
      <c r="B654" s="227"/>
      <c r="C654" s="227"/>
      <c r="D654" s="227"/>
      <c r="E654" s="227"/>
      <c r="F654" s="227"/>
      <c r="G654" s="227"/>
      <c r="H654" s="227"/>
      <c r="I654" s="227"/>
      <c r="J654" s="227"/>
      <c r="K654" s="227"/>
      <c r="L654" s="227"/>
      <c r="M654" s="227"/>
      <c r="N654" s="227"/>
      <c r="O654" s="227"/>
      <c r="P654" s="227"/>
      <c r="Q654" s="227"/>
      <c r="R654" s="227"/>
      <c r="S654" s="227"/>
      <c r="T654" s="227"/>
      <c r="U654" s="227"/>
      <c r="V654" s="227"/>
      <c r="W654" s="227"/>
      <c r="X654" s="227"/>
      <c r="Y654" s="227"/>
      <c r="Z654" s="227"/>
    </row>
    <row r="655" spans="1:26">
      <c r="A655" s="227"/>
      <c r="B655" s="227"/>
      <c r="C655" s="227"/>
      <c r="D655" s="227"/>
      <c r="E655" s="227"/>
      <c r="F655" s="227"/>
      <c r="G655" s="227"/>
      <c r="H655" s="227"/>
      <c r="I655" s="227"/>
      <c r="J655" s="227"/>
      <c r="K655" s="227"/>
      <c r="L655" s="227"/>
      <c r="M655" s="227"/>
      <c r="N655" s="227"/>
      <c r="O655" s="227"/>
      <c r="P655" s="227"/>
      <c r="Q655" s="227"/>
      <c r="R655" s="227"/>
      <c r="S655" s="227"/>
      <c r="T655" s="227"/>
      <c r="U655" s="227"/>
      <c r="V655" s="227"/>
      <c r="W655" s="227"/>
      <c r="X655" s="227"/>
      <c r="Y655" s="227"/>
      <c r="Z655" s="227"/>
    </row>
    <row r="656" spans="1:26">
      <c r="A656" s="227"/>
      <c r="B656" s="227"/>
      <c r="C656" s="227"/>
      <c r="D656" s="227"/>
      <c r="E656" s="227"/>
      <c r="F656" s="227"/>
      <c r="G656" s="227"/>
      <c r="H656" s="227"/>
      <c r="I656" s="227"/>
      <c r="J656" s="227"/>
      <c r="K656" s="227"/>
      <c r="L656" s="227"/>
      <c r="M656" s="227"/>
      <c r="N656" s="227"/>
      <c r="O656" s="227"/>
      <c r="P656" s="227"/>
      <c r="Q656" s="227"/>
      <c r="R656" s="227"/>
      <c r="S656" s="227"/>
      <c r="T656" s="227"/>
      <c r="U656" s="227"/>
      <c r="V656" s="227"/>
      <c r="W656" s="227"/>
      <c r="X656" s="227"/>
      <c r="Y656" s="227"/>
      <c r="Z656" s="227"/>
    </row>
    <row r="657" spans="1:26">
      <c r="A657" s="227"/>
      <c r="B657" s="227"/>
      <c r="C657" s="227"/>
      <c r="D657" s="227"/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</row>
    <row r="658" spans="1:26">
      <c r="A658" s="227"/>
      <c r="B658" s="227"/>
      <c r="C658" s="227"/>
      <c r="D658" s="227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</row>
    <row r="659" spans="1:26">
      <c r="A659" s="227"/>
      <c r="B659" s="227"/>
      <c r="C659" s="227"/>
      <c r="D659" s="227"/>
      <c r="E659" s="227"/>
      <c r="F659" s="227"/>
      <c r="G659" s="227"/>
      <c r="H659" s="227"/>
      <c r="I659" s="227"/>
      <c r="J659" s="227"/>
      <c r="K659" s="227"/>
      <c r="L659" s="227"/>
      <c r="M659" s="227"/>
      <c r="N659" s="227"/>
      <c r="O659" s="227"/>
      <c r="P659" s="227"/>
      <c r="Q659" s="227"/>
      <c r="R659" s="227"/>
      <c r="S659" s="227"/>
      <c r="T659" s="227"/>
      <c r="U659" s="227"/>
      <c r="V659" s="227"/>
      <c r="W659" s="227"/>
      <c r="X659" s="227"/>
      <c r="Y659" s="227"/>
      <c r="Z659" s="227"/>
    </row>
    <row r="660" spans="1:26">
      <c r="A660" s="227"/>
      <c r="B660" s="227"/>
      <c r="C660" s="227"/>
      <c r="D660" s="227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</row>
    <row r="661" spans="1:26">
      <c r="A661" s="227"/>
      <c r="B661" s="227"/>
      <c r="C661" s="227"/>
      <c r="D661" s="227"/>
      <c r="E661" s="227"/>
      <c r="F661" s="227"/>
      <c r="G661" s="227"/>
      <c r="H661" s="227"/>
      <c r="I661" s="227"/>
      <c r="J661" s="227"/>
      <c r="K661" s="227"/>
      <c r="L661" s="227"/>
      <c r="M661" s="227"/>
      <c r="N661" s="227"/>
      <c r="O661" s="227"/>
      <c r="P661" s="227"/>
      <c r="Q661" s="227"/>
      <c r="R661" s="227"/>
      <c r="S661" s="227"/>
      <c r="T661" s="227"/>
      <c r="U661" s="227"/>
      <c r="V661" s="227"/>
      <c r="W661" s="227"/>
      <c r="X661" s="227"/>
      <c r="Y661" s="227"/>
      <c r="Z661" s="227"/>
    </row>
    <row r="662" spans="1:26">
      <c r="A662" s="227"/>
      <c r="B662" s="227"/>
      <c r="C662" s="227"/>
      <c r="D662" s="227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</row>
    <row r="663" spans="1:26">
      <c r="A663" s="227"/>
      <c r="B663" s="227"/>
      <c r="C663" s="227"/>
      <c r="D663" s="227"/>
      <c r="E663" s="227"/>
      <c r="F663" s="227"/>
      <c r="G663" s="227"/>
      <c r="H663" s="227"/>
      <c r="I663" s="227"/>
      <c r="J663" s="227"/>
      <c r="K663" s="227"/>
      <c r="L663" s="227"/>
      <c r="M663" s="227"/>
      <c r="N663" s="227"/>
      <c r="O663" s="227"/>
      <c r="P663" s="227"/>
      <c r="Q663" s="227"/>
      <c r="R663" s="227"/>
      <c r="S663" s="227"/>
      <c r="T663" s="227"/>
      <c r="U663" s="227"/>
      <c r="V663" s="227"/>
      <c r="W663" s="227"/>
      <c r="X663" s="227"/>
      <c r="Y663" s="227"/>
      <c r="Z663" s="227"/>
    </row>
    <row r="664" spans="1:26">
      <c r="A664" s="227"/>
      <c r="B664" s="227"/>
      <c r="C664" s="227"/>
      <c r="D664" s="227"/>
      <c r="E664" s="227"/>
      <c r="F664" s="227"/>
      <c r="G664" s="227"/>
      <c r="H664" s="227"/>
      <c r="I664" s="227"/>
      <c r="J664" s="227"/>
      <c r="K664" s="227"/>
      <c r="L664" s="227"/>
      <c r="M664" s="227"/>
      <c r="N664" s="227"/>
      <c r="O664" s="227"/>
      <c r="P664" s="227"/>
      <c r="Q664" s="227"/>
      <c r="R664" s="227"/>
      <c r="S664" s="227"/>
      <c r="T664" s="227"/>
      <c r="U664" s="227"/>
      <c r="V664" s="227"/>
      <c r="W664" s="227"/>
      <c r="X664" s="227"/>
      <c r="Y664" s="227"/>
      <c r="Z664" s="227"/>
    </row>
    <row r="665" spans="1:26">
      <c r="A665" s="227"/>
      <c r="B665" s="227"/>
      <c r="C665" s="227"/>
      <c r="D665" s="227"/>
      <c r="E665" s="227"/>
      <c r="F665" s="227"/>
      <c r="G665" s="227"/>
      <c r="H665" s="227"/>
      <c r="I665" s="227"/>
      <c r="J665" s="227"/>
      <c r="K665" s="227"/>
      <c r="L665" s="227"/>
      <c r="M665" s="227"/>
      <c r="N665" s="227"/>
      <c r="O665" s="227"/>
      <c r="P665" s="227"/>
      <c r="Q665" s="227"/>
      <c r="R665" s="227"/>
      <c r="S665" s="227"/>
      <c r="T665" s="227"/>
      <c r="U665" s="227"/>
      <c r="V665" s="227"/>
      <c r="W665" s="227"/>
      <c r="X665" s="227"/>
      <c r="Y665" s="227"/>
      <c r="Z665" s="227"/>
    </row>
    <row r="666" spans="1:26">
      <c r="A666" s="227"/>
      <c r="B666" s="227"/>
      <c r="C666" s="227"/>
      <c r="D666" s="227"/>
      <c r="E666" s="227"/>
      <c r="F666" s="227"/>
      <c r="G666" s="227"/>
      <c r="H666" s="227"/>
      <c r="I666" s="227"/>
      <c r="J666" s="227"/>
      <c r="K666" s="227"/>
      <c r="L666" s="227"/>
      <c r="M666" s="227"/>
      <c r="N666" s="227"/>
      <c r="O666" s="227"/>
      <c r="P666" s="227"/>
      <c r="Q666" s="227"/>
      <c r="R666" s="227"/>
      <c r="S666" s="227"/>
      <c r="T666" s="227"/>
      <c r="U666" s="227"/>
      <c r="V666" s="227"/>
      <c r="W666" s="227"/>
      <c r="X666" s="227"/>
      <c r="Y666" s="227"/>
      <c r="Z666" s="227"/>
    </row>
    <row r="667" spans="1:26">
      <c r="A667" s="227"/>
      <c r="B667" s="227"/>
      <c r="C667" s="227"/>
      <c r="D667" s="227"/>
      <c r="E667" s="227"/>
      <c r="F667" s="227"/>
      <c r="G667" s="227"/>
      <c r="H667" s="227"/>
      <c r="I667" s="227"/>
      <c r="J667" s="227"/>
      <c r="K667" s="227"/>
      <c r="L667" s="227"/>
      <c r="M667" s="227"/>
      <c r="N667" s="227"/>
      <c r="O667" s="227"/>
      <c r="P667" s="227"/>
      <c r="Q667" s="227"/>
      <c r="R667" s="227"/>
      <c r="S667" s="227"/>
      <c r="T667" s="227"/>
      <c r="U667" s="227"/>
      <c r="V667" s="227"/>
      <c r="W667" s="227"/>
      <c r="X667" s="227"/>
      <c r="Y667" s="227"/>
      <c r="Z667" s="227"/>
    </row>
    <row r="668" spans="1:26">
      <c r="A668" s="227"/>
      <c r="B668" s="227"/>
      <c r="C668" s="227"/>
      <c r="D668" s="227"/>
      <c r="E668" s="227"/>
      <c r="F668" s="227"/>
      <c r="G668" s="227"/>
      <c r="H668" s="227"/>
      <c r="I668" s="227"/>
      <c r="J668" s="227"/>
      <c r="K668" s="227"/>
      <c r="L668" s="227"/>
      <c r="M668" s="227"/>
      <c r="N668" s="227"/>
      <c r="O668" s="227"/>
      <c r="P668" s="227"/>
      <c r="Q668" s="227"/>
      <c r="R668" s="227"/>
      <c r="S668" s="227"/>
      <c r="T668" s="227"/>
      <c r="U668" s="227"/>
      <c r="V668" s="227"/>
      <c r="W668" s="227"/>
      <c r="X668" s="227"/>
      <c r="Y668" s="227"/>
      <c r="Z668" s="227"/>
    </row>
    <row r="669" spans="1:26">
      <c r="A669" s="227"/>
      <c r="B669" s="227"/>
      <c r="C669" s="227"/>
      <c r="D669" s="227"/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</row>
    <row r="670" spans="1:26">
      <c r="A670" s="227"/>
      <c r="B670" s="227"/>
      <c r="C670" s="227"/>
      <c r="D670" s="227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</row>
    <row r="671" spans="1:26">
      <c r="A671" s="227"/>
      <c r="B671" s="227"/>
      <c r="C671" s="227"/>
      <c r="D671" s="227"/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</row>
    <row r="672" spans="1:26">
      <c r="A672" s="227"/>
      <c r="B672" s="227"/>
      <c r="C672" s="227"/>
      <c r="D672" s="227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</row>
    <row r="673" spans="1:26">
      <c r="A673" s="227"/>
      <c r="B673" s="227"/>
      <c r="C673" s="227"/>
      <c r="D673" s="227"/>
      <c r="E673" s="227"/>
      <c r="F673" s="227"/>
      <c r="G673" s="227"/>
      <c r="H673" s="227"/>
      <c r="I673" s="227"/>
      <c r="J673" s="227"/>
      <c r="K673" s="227"/>
      <c r="L673" s="227"/>
      <c r="M673" s="227"/>
      <c r="N673" s="227"/>
      <c r="O673" s="227"/>
      <c r="P673" s="227"/>
      <c r="Q673" s="227"/>
      <c r="R673" s="227"/>
      <c r="S673" s="227"/>
      <c r="T673" s="227"/>
      <c r="U673" s="227"/>
      <c r="V673" s="227"/>
      <c r="W673" s="227"/>
      <c r="X673" s="227"/>
      <c r="Y673" s="227"/>
      <c r="Z673" s="227"/>
    </row>
    <row r="674" spans="1:26">
      <c r="A674" s="227"/>
      <c r="B674" s="227"/>
      <c r="C674" s="227"/>
      <c r="D674" s="227"/>
      <c r="E674" s="227"/>
      <c r="F674" s="227"/>
      <c r="G674" s="227"/>
      <c r="H674" s="227"/>
      <c r="I674" s="227"/>
      <c r="J674" s="227"/>
      <c r="K674" s="227"/>
      <c r="L674" s="227"/>
      <c r="M674" s="227"/>
      <c r="N674" s="227"/>
      <c r="O674" s="227"/>
      <c r="P674" s="227"/>
      <c r="Q674" s="227"/>
      <c r="R674" s="227"/>
      <c r="S674" s="227"/>
      <c r="T674" s="227"/>
      <c r="U674" s="227"/>
      <c r="V674" s="227"/>
      <c r="W674" s="227"/>
      <c r="X674" s="227"/>
      <c r="Y674" s="227"/>
      <c r="Z674" s="227"/>
    </row>
    <row r="675" spans="1:26">
      <c r="A675" s="227"/>
      <c r="B675" s="227"/>
      <c r="C675" s="227"/>
      <c r="D675" s="227"/>
      <c r="E675" s="227"/>
      <c r="F675" s="227"/>
      <c r="G675" s="227"/>
      <c r="H675" s="227"/>
      <c r="I675" s="227"/>
      <c r="J675" s="227"/>
      <c r="K675" s="227"/>
      <c r="L675" s="227"/>
      <c r="M675" s="227"/>
      <c r="N675" s="227"/>
      <c r="O675" s="227"/>
      <c r="P675" s="227"/>
      <c r="Q675" s="227"/>
      <c r="R675" s="227"/>
      <c r="S675" s="227"/>
      <c r="T675" s="227"/>
      <c r="U675" s="227"/>
      <c r="V675" s="227"/>
      <c r="W675" s="227"/>
      <c r="X675" s="227"/>
      <c r="Y675" s="227"/>
      <c r="Z675" s="227"/>
    </row>
    <row r="676" spans="1:26">
      <c r="A676" s="227"/>
      <c r="B676" s="227"/>
      <c r="C676" s="227"/>
      <c r="D676" s="227"/>
      <c r="E676" s="227"/>
      <c r="F676" s="227"/>
      <c r="G676" s="227"/>
      <c r="H676" s="227"/>
      <c r="I676" s="227"/>
      <c r="J676" s="227"/>
      <c r="K676" s="227"/>
      <c r="L676" s="227"/>
      <c r="M676" s="227"/>
      <c r="N676" s="227"/>
      <c r="O676" s="227"/>
      <c r="P676" s="227"/>
      <c r="Q676" s="227"/>
      <c r="R676" s="227"/>
      <c r="S676" s="227"/>
      <c r="T676" s="227"/>
      <c r="U676" s="227"/>
      <c r="V676" s="227"/>
      <c r="W676" s="227"/>
      <c r="X676" s="227"/>
      <c r="Y676" s="227"/>
      <c r="Z676" s="227"/>
    </row>
    <row r="677" spans="1:26">
      <c r="A677" s="227"/>
      <c r="B677" s="227"/>
      <c r="C677" s="227"/>
      <c r="D677" s="227"/>
      <c r="E677" s="227"/>
      <c r="F677" s="227"/>
      <c r="G677" s="227"/>
      <c r="H677" s="227"/>
      <c r="I677" s="227"/>
      <c r="J677" s="227"/>
      <c r="K677" s="227"/>
      <c r="L677" s="227"/>
      <c r="M677" s="227"/>
      <c r="N677" s="227"/>
      <c r="O677" s="227"/>
      <c r="P677" s="227"/>
      <c r="Q677" s="227"/>
      <c r="R677" s="227"/>
      <c r="S677" s="227"/>
      <c r="T677" s="227"/>
      <c r="U677" s="227"/>
      <c r="V677" s="227"/>
      <c r="W677" s="227"/>
      <c r="X677" s="227"/>
      <c r="Y677" s="227"/>
      <c r="Z677" s="227"/>
    </row>
    <row r="678" spans="1:26">
      <c r="A678" s="227"/>
      <c r="B678" s="227"/>
      <c r="C678" s="227"/>
      <c r="D678" s="227"/>
      <c r="E678" s="227"/>
      <c r="F678" s="227"/>
      <c r="G678" s="227"/>
      <c r="H678" s="227"/>
      <c r="I678" s="227"/>
      <c r="J678" s="227"/>
      <c r="K678" s="227"/>
      <c r="L678" s="227"/>
      <c r="M678" s="227"/>
      <c r="N678" s="227"/>
      <c r="O678" s="227"/>
      <c r="P678" s="227"/>
      <c r="Q678" s="227"/>
      <c r="R678" s="227"/>
      <c r="S678" s="227"/>
      <c r="T678" s="227"/>
      <c r="U678" s="227"/>
      <c r="V678" s="227"/>
      <c r="W678" s="227"/>
      <c r="X678" s="227"/>
      <c r="Y678" s="227"/>
      <c r="Z678" s="227"/>
    </row>
    <row r="679" spans="1:26">
      <c r="A679" s="227"/>
      <c r="B679" s="227"/>
      <c r="C679" s="227"/>
      <c r="D679" s="227"/>
      <c r="E679" s="227"/>
      <c r="F679" s="227"/>
      <c r="G679" s="227"/>
      <c r="H679" s="227"/>
      <c r="I679" s="227"/>
      <c r="J679" s="227"/>
      <c r="K679" s="227"/>
      <c r="L679" s="227"/>
      <c r="M679" s="227"/>
      <c r="N679" s="227"/>
      <c r="O679" s="227"/>
      <c r="P679" s="227"/>
      <c r="Q679" s="227"/>
      <c r="R679" s="227"/>
      <c r="S679" s="227"/>
      <c r="T679" s="227"/>
      <c r="U679" s="227"/>
      <c r="V679" s="227"/>
      <c r="W679" s="227"/>
      <c r="X679" s="227"/>
      <c r="Y679" s="227"/>
      <c r="Z679" s="227"/>
    </row>
    <row r="680" spans="1:26">
      <c r="A680" s="227"/>
      <c r="B680" s="227"/>
      <c r="C680" s="227"/>
      <c r="D680" s="227"/>
      <c r="E680" s="227"/>
      <c r="F680" s="227"/>
      <c r="G680" s="227"/>
      <c r="H680" s="227"/>
      <c r="I680" s="227"/>
      <c r="J680" s="227"/>
      <c r="K680" s="227"/>
      <c r="L680" s="227"/>
      <c r="M680" s="227"/>
      <c r="N680" s="227"/>
      <c r="O680" s="227"/>
      <c r="P680" s="227"/>
      <c r="Q680" s="227"/>
      <c r="R680" s="227"/>
      <c r="S680" s="227"/>
      <c r="T680" s="227"/>
      <c r="U680" s="227"/>
      <c r="V680" s="227"/>
      <c r="W680" s="227"/>
      <c r="X680" s="227"/>
      <c r="Y680" s="227"/>
      <c r="Z680" s="227"/>
    </row>
    <row r="681" spans="1:26">
      <c r="A681" s="227"/>
      <c r="B681" s="227"/>
      <c r="C681" s="227"/>
      <c r="D681" s="227"/>
      <c r="E681" s="227"/>
      <c r="F681" s="227"/>
      <c r="G681" s="227"/>
      <c r="H681" s="227"/>
      <c r="I681" s="227"/>
      <c r="J681" s="227"/>
      <c r="K681" s="227"/>
      <c r="L681" s="227"/>
      <c r="M681" s="227"/>
      <c r="N681" s="227"/>
      <c r="O681" s="227"/>
      <c r="P681" s="227"/>
      <c r="Q681" s="227"/>
      <c r="R681" s="227"/>
      <c r="S681" s="227"/>
      <c r="T681" s="227"/>
      <c r="U681" s="227"/>
      <c r="V681" s="227"/>
      <c r="W681" s="227"/>
      <c r="X681" s="227"/>
      <c r="Y681" s="227"/>
      <c r="Z681" s="227"/>
    </row>
    <row r="682" spans="1:26">
      <c r="A682" s="227"/>
      <c r="B682" s="227"/>
      <c r="C682" s="227"/>
      <c r="D682" s="227"/>
      <c r="E682" s="227"/>
      <c r="F682" s="227"/>
      <c r="G682" s="227"/>
      <c r="H682" s="227"/>
      <c r="I682" s="227"/>
      <c r="J682" s="227"/>
      <c r="K682" s="227"/>
      <c r="L682" s="227"/>
      <c r="M682" s="227"/>
      <c r="N682" s="227"/>
      <c r="O682" s="227"/>
      <c r="P682" s="227"/>
      <c r="Q682" s="227"/>
      <c r="R682" s="227"/>
      <c r="S682" s="227"/>
      <c r="T682" s="227"/>
      <c r="U682" s="227"/>
      <c r="V682" s="227"/>
      <c r="W682" s="227"/>
      <c r="X682" s="227"/>
      <c r="Y682" s="227"/>
      <c r="Z682" s="227"/>
    </row>
    <row r="683" spans="1:26">
      <c r="A683" s="227"/>
      <c r="B683" s="227"/>
      <c r="C683" s="227"/>
      <c r="D683" s="227"/>
      <c r="E683" s="227"/>
      <c r="F683" s="227"/>
      <c r="G683" s="227"/>
      <c r="H683" s="227"/>
      <c r="I683" s="227"/>
      <c r="J683" s="227"/>
      <c r="K683" s="227"/>
      <c r="L683" s="227"/>
      <c r="M683" s="227"/>
      <c r="N683" s="227"/>
      <c r="O683" s="227"/>
      <c r="P683" s="227"/>
      <c r="Q683" s="227"/>
      <c r="R683" s="227"/>
      <c r="S683" s="227"/>
      <c r="T683" s="227"/>
      <c r="U683" s="227"/>
      <c r="V683" s="227"/>
      <c r="W683" s="227"/>
      <c r="X683" s="227"/>
      <c r="Y683" s="227"/>
      <c r="Z683" s="227"/>
    </row>
    <row r="684" spans="1:26">
      <c r="A684" s="227"/>
      <c r="B684" s="227"/>
      <c r="C684" s="227"/>
      <c r="D684" s="227"/>
      <c r="E684" s="227"/>
      <c r="F684" s="227"/>
      <c r="G684" s="227"/>
      <c r="H684" s="227"/>
      <c r="I684" s="227"/>
      <c r="J684" s="227"/>
      <c r="K684" s="227"/>
      <c r="L684" s="227"/>
      <c r="M684" s="227"/>
      <c r="N684" s="227"/>
      <c r="O684" s="227"/>
      <c r="P684" s="227"/>
      <c r="Q684" s="227"/>
      <c r="R684" s="227"/>
      <c r="S684" s="227"/>
      <c r="T684" s="227"/>
      <c r="U684" s="227"/>
      <c r="V684" s="227"/>
      <c r="W684" s="227"/>
      <c r="X684" s="227"/>
      <c r="Y684" s="227"/>
      <c r="Z684" s="227"/>
    </row>
    <row r="685" spans="1:26">
      <c r="A685" s="227"/>
      <c r="B685" s="227"/>
      <c r="C685" s="227"/>
      <c r="D685" s="227"/>
      <c r="E685" s="227"/>
      <c r="F685" s="227"/>
      <c r="G685" s="227"/>
      <c r="H685" s="227"/>
      <c r="I685" s="227"/>
      <c r="J685" s="227"/>
      <c r="K685" s="227"/>
      <c r="L685" s="227"/>
      <c r="M685" s="227"/>
      <c r="N685" s="227"/>
      <c r="O685" s="227"/>
      <c r="P685" s="227"/>
      <c r="Q685" s="227"/>
      <c r="R685" s="227"/>
      <c r="S685" s="227"/>
      <c r="T685" s="227"/>
      <c r="U685" s="227"/>
      <c r="V685" s="227"/>
      <c r="W685" s="227"/>
      <c r="X685" s="227"/>
      <c r="Y685" s="227"/>
      <c r="Z685" s="227"/>
    </row>
    <row r="686" spans="1:26">
      <c r="A686" s="227"/>
      <c r="B686" s="227"/>
      <c r="C686" s="227"/>
      <c r="D686" s="227"/>
      <c r="E686" s="227"/>
      <c r="F686" s="227"/>
      <c r="G686" s="227"/>
      <c r="H686" s="227"/>
      <c r="I686" s="227"/>
      <c r="J686" s="227"/>
      <c r="K686" s="227"/>
      <c r="L686" s="227"/>
      <c r="M686" s="227"/>
      <c r="N686" s="227"/>
      <c r="O686" s="227"/>
      <c r="P686" s="227"/>
      <c r="Q686" s="227"/>
      <c r="R686" s="227"/>
      <c r="S686" s="227"/>
      <c r="T686" s="227"/>
      <c r="U686" s="227"/>
      <c r="V686" s="227"/>
      <c r="W686" s="227"/>
      <c r="X686" s="227"/>
      <c r="Y686" s="227"/>
      <c r="Z686" s="227"/>
    </row>
    <row r="687" spans="1:26">
      <c r="A687" s="227"/>
      <c r="B687" s="227"/>
      <c r="C687" s="227"/>
      <c r="D687" s="227"/>
      <c r="E687" s="227"/>
      <c r="F687" s="227"/>
      <c r="G687" s="227"/>
      <c r="H687" s="227"/>
      <c r="I687" s="227"/>
      <c r="J687" s="227"/>
      <c r="K687" s="227"/>
      <c r="L687" s="227"/>
      <c r="M687" s="227"/>
      <c r="N687" s="227"/>
      <c r="O687" s="227"/>
      <c r="P687" s="227"/>
      <c r="Q687" s="227"/>
      <c r="R687" s="227"/>
      <c r="S687" s="227"/>
      <c r="T687" s="227"/>
      <c r="U687" s="227"/>
      <c r="V687" s="227"/>
      <c r="W687" s="227"/>
      <c r="X687" s="227"/>
      <c r="Y687" s="227"/>
      <c r="Z687" s="227"/>
    </row>
    <row r="688" spans="1:26">
      <c r="A688" s="227"/>
      <c r="B688" s="227"/>
      <c r="C688" s="227"/>
      <c r="D688" s="227"/>
      <c r="E688" s="227"/>
      <c r="F688" s="227"/>
      <c r="G688" s="227"/>
      <c r="H688" s="227"/>
      <c r="I688" s="227"/>
      <c r="J688" s="227"/>
      <c r="K688" s="227"/>
      <c r="L688" s="227"/>
      <c r="M688" s="227"/>
      <c r="N688" s="227"/>
      <c r="O688" s="227"/>
      <c r="P688" s="227"/>
      <c r="Q688" s="227"/>
      <c r="R688" s="227"/>
      <c r="S688" s="227"/>
      <c r="T688" s="227"/>
      <c r="U688" s="227"/>
      <c r="V688" s="227"/>
      <c r="W688" s="227"/>
      <c r="X688" s="227"/>
      <c r="Y688" s="227"/>
      <c r="Z688" s="227"/>
    </row>
    <row r="689" spans="1:26">
      <c r="A689" s="227"/>
      <c r="B689" s="227"/>
      <c r="C689" s="227"/>
      <c r="D689" s="227"/>
      <c r="E689" s="227"/>
      <c r="F689" s="227"/>
      <c r="G689" s="227"/>
      <c r="H689" s="227"/>
      <c r="I689" s="227"/>
      <c r="J689" s="227"/>
      <c r="K689" s="227"/>
      <c r="L689" s="227"/>
      <c r="M689" s="227"/>
      <c r="N689" s="227"/>
      <c r="O689" s="227"/>
      <c r="P689" s="227"/>
      <c r="Q689" s="227"/>
      <c r="R689" s="227"/>
      <c r="S689" s="227"/>
      <c r="T689" s="227"/>
      <c r="U689" s="227"/>
      <c r="V689" s="227"/>
      <c r="W689" s="227"/>
      <c r="X689" s="227"/>
      <c r="Y689" s="227"/>
      <c r="Z689" s="227"/>
    </row>
    <row r="690" spans="1:26">
      <c r="A690" s="227"/>
      <c r="B690" s="227"/>
      <c r="C690" s="227"/>
      <c r="D690" s="227"/>
      <c r="E690" s="227"/>
      <c r="F690" s="227"/>
      <c r="G690" s="227"/>
      <c r="H690" s="227"/>
      <c r="I690" s="227"/>
      <c r="J690" s="227"/>
      <c r="K690" s="227"/>
      <c r="L690" s="227"/>
      <c r="M690" s="227"/>
      <c r="N690" s="227"/>
      <c r="O690" s="227"/>
      <c r="P690" s="227"/>
      <c r="Q690" s="227"/>
      <c r="R690" s="227"/>
      <c r="S690" s="227"/>
      <c r="T690" s="227"/>
      <c r="U690" s="227"/>
      <c r="V690" s="227"/>
      <c r="W690" s="227"/>
      <c r="X690" s="227"/>
      <c r="Y690" s="227"/>
      <c r="Z690" s="227"/>
    </row>
    <row r="691" spans="1:26">
      <c r="A691" s="227"/>
      <c r="B691" s="227"/>
      <c r="C691" s="227"/>
      <c r="D691" s="227"/>
      <c r="E691" s="227"/>
      <c r="F691" s="227"/>
      <c r="G691" s="227"/>
      <c r="H691" s="227"/>
      <c r="I691" s="227"/>
      <c r="J691" s="227"/>
      <c r="K691" s="227"/>
      <c r="L691" s="227"/>
      <c r="M691" s="227"/>
      <c r="N691" s="227"/>
      <c r="O691" s="227"/>
      <c r="P691" s="227"/>
      <c r="Q691" s="227"/>
      <c r="R691" s="227"/>
      <c r="S691" s="227"/>
      <c r="T691" s="227"/>
      <c r="U691" s="227"/>
      <c r="V691" s="227"/>
      <c r="W691" s="227"/>
      <c r="X691" s="227"/>
      <c r="Y691" s="227"/>
      <c r="Z691" s="227"/>
    </row>
    <row r="692" spans="1:26">
      <c r="A692" s="227"/>
      <c r="B692" s="227"/>
      <c r="C692" s="227"/>
      <c r="D692" s="227"/>
      <c r="E692" s="227"/>
      <c r="F692" s="227"/>
      <c r="G692" s="227"/>
      <c r="H692" s="227"/>
      <c r="I692" s="227"/>
      <c r="J692" s="227"/>
      <c r="K692" s="227"/>
      <c r="L692" s="227"/>
      <c r="M692" s="227"/>
      <c r="N692" s="227"/>
      <c r="O692" s="227"/>
      <c r="P692" s="227"/>
      <c r="Q692" s="227"/>
      <c r="R692" s="227"/>
      <c r="S692" s="227"/>
      <c r="T692" s="227"/>
      <c r="U692" s="227"/>
      <c r="V692" s="227"/>
      <c r="W692" s="227"/>
      <c r="X692" s="227"/>
      <c r="Y692" s="227"/>
      <c r="Z692" s="227"/>
    </row>
    <row r="693" spans="1:26">
      <c r="A693" s="227"/>
      <c r="B693" s="227"/>
      <c r="C693" s="227"/>
      <c r="D693" s="227"/>
      <c r="E693" s="227"/>
      <c r="F693" s="227"/>
      <c r="G693" s="227"/>
      <c r="H693" s="227"/>
      <c r="I693" s="227"/>
      <c r="J693" s="227"/>
      <c r="K693" s="227"/>
      <c r="L693" s="227"/>
      <c r="M693" s="227"/>
      <c r="N693" s="227"/>
      <c r="O693" s="227"/>
      <c r="P693" s="227"/>
      <c r="Q693" s="227"/>
      <c r="R693" s="227"/>
      <c r="S693" s="227"/>
      <c r="T693" s="227"/>
      <c r="U693" s="227"/>
      <c r="V693" s="227"/>
      <c r="W693" s="227"/>
      <c r="X693" s="227"/>
      <c r="Y693" s="227"/>
      <c r="Z693" s="227"/>
    </row>
    <row r="694" spans="1:26">
      <c r="A694" s="227"/>
      <c r="B694" s="227"/>
      <c r="C694" s="227"/>
      <c r="D694" s="227"/>
      <c r="E694" s="227"/>
      <c r="F694" s="227"/>
      <c r="G694" s="227"/>
      <c r="H694" s="227"/>
      <c r="I694" s="227"/>
      <c r="J694" s="227"/>
      <c r="K694" s="227"/>
      <c r="L694" s="227"/>
      <c r="M694" s="227"/>
      <c r="N694" s="227"/>
      <c r="O694" s="227"/>
      <c r="P694" s="227"/>
      <c r="Q694" s="227"/>
      <c r="R694" s="227"/>
      <c r="S694" s="227"/>
      <c r="T694" s="227"/>
      <c r="U694" s="227"/>
      <c r="V694" s="227"/>
      <c r="W694" s="227"/>
      <c r="X694" s="227"/>
      <c r="Y694" s="227"/>
      <c r="Z694" s="227"/>
    </row>
    <row r="695" spans="1:26">
      <c r="A695" s="227"/>
      <c r="B695" s="227"/>
      <c r="C695" s="227"/>
      <c r="D695" s="227"/>
      <c r="E695" s="227"/>
      <c r="F695" s="227"/>
      <c r="G695" s="227"/>
      <c r="H695" s="227"/>
      <c r="I695" s="227"/>
      <c r="J695" s="227"/>
      <c r="K695" s="227"/>
      <c r="L695" s="227"/>
      <c r="M695" s="227"/>
      <c r="N695" s="227"/>
      <c r="O695" s="227"/>
      <c r="P695" s="227"/>
      <c r="Q695" s="227"/>
      <c r="R695" s="227"/>
      <c r="S695" s="227"/>
      <c r="T695" s="227"/>
      <c r="U695" s="227"/>
      <c r="V695" s="227"/>
      <c r="W695" s="227"/>
      <c r="X695" s="227"/>
      <c r="Y695" s="227"/>
      <c r="Z695" s="227"/>
    </row>
    <row r="696" spans="1:26">
      <c r="A696" s="227"/>
      <c r="B696" s="227"/>
      <c r="C696" s="227"/>
      <c r="D696" s="227"/>
      <c r="E696" s="227"/>
      <c r="F696" s="227"/>
      <c r="G696" s="227"/>
      <c r="H696" s="227"/>
      <c r="I696" s="227"/>
      <c r="J696" s="227"/>
      <c r="K696" s="227"/>
      <c r="L696" s="227"/>
      <c r="M696" s="227"/>
      <c r="N696" s="227"/>
      <c r="O696" s="227"/>
      <c r="P696" s="227"/>
      <c r="Q696" s="227"/>
      <c r="R696" s="227"/>
      <c r="S696" s="227"/>
      <c r="T696" s="227"/>
      <c r="U696" s="227"/>
      <c r="V696" s="227"/>
      <c r="W696" s="227"/>
      <c r="X696" s="227"/>
      <c r="Y696" s="227"/>
      <c r="Z696" s="227"/>
    </row>
    <row r="697" spans="1:26">
      <c r="A697" s="227"/>
      <c r="B697" s="227"/>
      <c r="C697" s="227"/>
      <c r="D697" s="227"/>
      <c r="E697" s="227"/>
      <c r="F697" s="227"/>
      <c r="G697" s="227"/>
      <c r="H697" s="227"/>
      <c r="I697" s="227"/>
      <c r="J697" s="227"/>
      <c r="K697" s="227"/>
      <c r="L697" s="227"/>
      <c r="M697" s="227"/>
      <c r="N697" s="227"/>
      <c r="O697" s="227"/>
      <c r="P697" s="227"/>
      <c r="Q697" s="227"/>
      <c r="R697" s="227"/>
      <c r="S697" s="227"/>
      <c r="T697" s="227"/>
      <c r="U697" s="227"/>
      <c r="V697" s="227"/>
      <c r="W697" s="227"/>
      <c r="X697" s="227"/>
      <c r="Y697" s="227"/>
      <c r="Z697" s="227"/>
    </row>
    <row r="698" spans="1:26">
      <c r="A698" s="227"/>
      <c r="B698" s="227"/>
      <c r="C698" s="227"/>
      <c r="D698" s="227"/>
      <c r="E698" s="227"/>
      <c r="F698" s="227"/>
      <c r="G698" s="227"/>
      <c r="H698" s="227"/>
      <c r="I698" s="227"/>
      <c r="J698" s="227"/>
      <c r="K698" s="227"/>
      <c r="L698" s="227"/>
      <c r="M698" s="227"/>
      <c r="N698" s="227"/>
      <c r="O698" s="227"/>
      <c r="P698" s="227"/>
      <c r="Q698" s="227"/>
      <c r="R698" s="227"/>
      <c r="S698" s="227"/>
      <c r="T698" s="227"/>
      <c r="U698" s="227"/>
      <c r="V698" s="227"/>
      <c r="W698" s="227"/>
      <c r="X698" s="227"/>
      <c r="Y698" s="227"/>
      <c r="Z698" s="227"/>
    </row>
    <row r="699" spans="1:26">
      <c r="A699" s="227"/>
      <c r="B699" s="227"/>
      <c r="C699" s="227"/>
      <c r="D699" s="227"/>
      <c r="E699" s="227"/>
      <c r="F699" s="227"/>
      <c r="G699" s="227"/>
      <c r="H699" s="227"/>
      <c r="I699" s="227"/>
      <c r="J699" s="227"/>
      <c r="K699" s="227"/>
      <c r="L699" s="227"/>
      <c r="M699" s="227"/>
      <c r="N699" s="227"/>
      <c r="O699" s="227"/>
      <c r="P699" s="227"/>
      <c r="Q699" s="227"/>
      <c r="R699" s="227"/>
      <c r="S699" s="227"/>
      <c r="T699" s="227"/>
      <c r="U699" s="227"/>
      <c r="V699" s="227"/>
      <c r="W699" s="227"/>
      <c r="X699" s="227"/>
      <c r="Y699" s="227"/>
      <c r="Z699" s="227"/>
    </row>
    <row r="700" spans="1:26">
      <c r="A700" s="227"/>
      <c r="B700" s="227"/>
      <c r="C700" s="227"/>
      <c r="D700" s="227"/>
      <c r="E700" s="227"/>
      <c r="F700" s="227"/>
      <c r="G700" s="227"/>
      <c r="H700" s="227"/>
      <c r="I700" s="227"/>
      <c r="J700" s="227"/>
      <c r="K700" s="227"/>
      <c r="L700" s="227"/>
      <c r="M700" s="227"/>
      <c r="N700" s="227"/>
      <c r="O700" s="227"/>
      <c r="P700" s="227"/>
      <c r="Q700" s="227"/>
      <c r="R700" s="227"/>
      <c r="S700" s="227"/>
      <c r="T700" s="227"/>
      <c r="U700" s="227"/>
      <c r="V700" s="227"/>
      <c r="W700" s="227"/>
      <c r="X700" s="227"/>
      <c r="Y700" s="227"/>
      <c r="Z700" s="227"/>
    </row>
    <row r="701" spans="1:26">
      <c r="A701" s="227"/>
      <c r="B701" s="227"/>
      <c r="C701" s="227"/>
      <c r="D701" s="227"/>
      <c r="E701" s="227"/>
      <c r="F701" s="227"/>
      <c r="G701" s="227"/>
      <c r="H701" s="227"/>
      <c r="I701" s="227"/>
      <c r="J701" s="227"/>
      <c r="K701" s="227"/>
      <c r="L701" s="227"/>
      <c r="M701" s="227"/>
      <c r="N701" s="227"/>
      <c r="O701" s="227"/>
      <c r="P701" s="227"/>
      <c r="Q701" s="227"/>
      <c r="R701" s="227"/>
      <c r="S701" s="227"/>
      <c r="T701" s="227"/>
      <c r="U701" s="227"/>
      <c r="V701" s="227"/>
      <c r="W701" s="227"/>
      <c r="X701" s="227"/>
      <c r="Y701" s="227"/>
      <c r="Z701" s="227"/>
    </row>
    <row r="702" spans="1:26">
      <c r="A702" s="227"/>
      <c r="B702" s="227"/>
      <c r="C702" s="227"/>
      <c r="D702" s="227"/>
      <c r="E702" s="227"/>
      <c r="F702" s="227"/>
      <c r="G702" s="227"/>
      <c r="H702" s="227"/>
      <c r="I702" s="227"/>
      <c r="J702" s="227"/>
      <c r="K702" s="227"/>
      <c r="L702" s="227"/>
      <c r="M702" s="227"/>
      <c r="N702" s="227"/>
      <c r="O702" s="227"/>
      <c r="P702" s="227"/>
      <c r="Q702" s="227"/>
      <c r="R702" s="227"/>
      <c r="S702" s="227"/>
      <c r="T702" s="227"/>
      <c r="U702" s="227"/>
      <c r="V702" s="227"/>
      <c r="W702" s="227"/>
      <c r="X702" s="227"/>
      <c r="Y702" s="227"/>
      <c r="Z702" s="227"/>
    </row>
    <row r="703" spans="1:26">
      <c r="A703" s="227"/>
      <c r="B703" s="227"/>
      <c r="C703" s="227"/>
      <c r="D703" s="227"/>
      <c r="E703" s="227"/>
      <c r="F703" s="227"/>
      <c r="G703" s="227"/>
      <c r="H703" s="227"/>
      <c r="I703" s="227"/>
      <c r="J703" s="227"/>
      <c r="K703" s="227"/>
      <c r="L703" s="227"/>
      <c r="M703" s="227"/>
      <c r="N703" s="227"/>
      <c r="O703" s="227"/>
      <c r="P703" s="227"/>
      <c r="Q703" s="227"/>
      <c r="R703" s="227"/>
      <c r="S703" s="227"/>
      <c r="T703" s="227"/>
      <c r="U703" s="227"/>
      <c r="V703" s="227"/>
      <c r="W703" s="227"/>
      <c r="X703" s="227"/>
      <c r="Y703" s="227"/>
      <c r="Z703" s="227"/>
    </row>
    <row r="704" spans="1:26">
      <c r="A704" s="227"/>
      <c r="B704" s="227"/>
      <c r="C704" s="227"/>
      <c r="D704" s="227"/>
      <c r="E704" s="227"/>
      <c r="F704" s="227"/>
      <c r="G704" s="227"/>
      <c r="H704" s="227"/>
      <c r="I704" s="227"/>
      <c r="J704" s="227"/>
      <c r="K704" s="227"/>
      <c r="L704" s="227"/>
      <c r="M704" s="227"/>
      <c r="N704" s="227"/>
      <c r="O704" s="227"/>
      <c r="P704" s="227"/>
      <c r="Q704" s="227"/>
      <c r="R704" s="227"/>
      <c r="S704" s="227"/>
      <c r="T704" s="227"/>
      <c r="U704" s="227"/>
      <c r="V704" s="227"/>
      <c r="W704" s="227"/>
      <c r="X704" s="227"/>
      <c r="Y704" s="227"/>
      <c r="Z704" s="227"/>
    </row>
    <row r="705" spans="1:26">
      <c r="A705" s="227"/>
      <c r="B705" s="227"/>
      <c r="C705" s="227"/>
      <c r="D705" s="227"/>
      <c r="E705" s="227"/>
      <c r="F705" s="227"/>
      <c r="G705" s="227"/>
      <c r="H705" s="227"/>
      <c r="I705" s="227"/>
      <c r="J705" s="227"/>
      <c r="K705" s="227"/>
      <c r="L705" s="227"/>
      <c r="M705" s="227"/>
      <c r="N705" s="227"/>
      <c r="O705" s="227"/>
      <c r="P705" s="227"/>
      <c r="Q705" s="227"/>
      <c r="R705" s="227"/>
      <c r="S705" s="227"/>
      <c r="T705" s="227"/>
      <c r="U705" s="227"/>
      <c r="V705" s="227"/>
      <c r="W705" s="227"/>
      <c r="X705" s="227"/>
      <c r="Y705" s="227"/>
      <c r="Z705" s="227"/>
    </row>
    <row r="706" spans="1:26">
      <c r="A706" s="227"/>
      <c r="B706" s="227"/>
      <c r="C706" s="227"/>
      <c r="D706" s="227"/>
      <c r="E706" s="227"/>
      <c r="F706" s="227"/>
      <c r="G706" s="227"/>
      <c r="H706" s="227"/>
      <c r="I706" s="227"/>
      <c r="J706" s="227"/>
      <c r="K706" s="227"/>
      <c r="L706" s="227"/>
      <c r="M706" s="227"/>
      <c r="N706" s="227"/>
      <c r="O706" s="227"/>
      <c r="P706" s="227"/>
      <c r="Q706" s="227"/>
      <c r="R706" s="227"/>
      <c r="S706" s="227"/>
      <c r="T706" s="227"/>
      <c r="U706" s="227"/>
      <c r="V706" s="227"/>
      <c r="W706" s="227"/>
      <c r="X706" s="227"/>
      <c r="Y706" s="227"/>
      <c r="Z706" s="227"/>
    </row>
    <row r="707" spans="1:26">
      <c r="A707" s="227"/>
      <c r="B707" s="227"/>
      <c r="C707" s="227"/>
      <c r="D707" s="227"/>
      <c r="E707" s="227"/>
      <c r="F707" s="227"/>
      <c r="G707" s="227"/>
      <c r="H707" s="227"/>
      <c r="I707" s="227"/>
      <c r="J707" s="227"/>
      <c r="K707" s="227"/>
      <c r="L707" s="227"/>
      <c r="M707" s="227"/>
      <c r="N707" s="227"/>
      <c r="O707" s="227"/>
      <c r="P707" s="227"/>
      <c r="Q707" s="227"/>
      <c r="R707" s="227"/>
      <c r="S707" s="227"/>
      <c r="T707" s="227"/>
      <c r="U707" s="227"/>
      <c r="V707" s="227"/>
      <c r="W707" s="227"/>
      <c r="X707" s="227"/>
      <c r="Y707" s="227"/>
      <c r="Z707" s="227"/>
    </row>
    <row r="708" spans="1:26">
      <c r="A708" s="227"/>
      <c r="B708" s="227"/>
      <c r="C708" s="227"/>
      <c r="D708" s="227"/>
      <c r="E708" s="227"/>
      <c r="F708" s="227"/>
      <c r="G708" s="227"/>
      <c r="H708" s="227"/>
      <c r="I708" s="227"/>
      <c r="J708" s="227"/>
      <c r="K708" s="227"/>
      <c r="L708" s="227"/>
      <c r="M708" s="227"/>
      <c r="N708" s="227"/>
      <c r="O708" s="227"/>
      <c r="P708" s="227"/>
      <c r="Q708" s="227"/>
      <c r="R708" s="227"/>
      <c r="S708" s="227"/>
      <c r="T708" s="227"/>
      <c r="U708" s="227"/>
      <c r="V708" s="227"/>
      <c r="W708" s="227"/>
      <c r="X708" s="227"/>
      <c r="Y708" s="227"/>
      <c r="Z708" s="227"/>
    </row>
    <row r="709" spans="1:26">
      <c r="A709" s="227"/>
      <c r="B709" s="227"/>
      <c r="C709" s="227"/>
      <c r="D709" s="227"/>
      <c r="E709" s="227"/>
      <c r="F709" s="227"/>
      <c r="G709" s="227"/>
      <c r="H709" s="227"/>
      <c r="I709" s="227"/>
      <c r="J709" s="227"/>
      <c r="K709" s="227"/>
      <c r="L709" s="227"/>
      <c r="M709" s="227"/>
      <c r="N709" s="227"/>
      <c r="O709" s="227"/>
      <c r="P709" s="227"/>
      <c r="Q709" s="227"/>
      <c r="R709" s="227"/>
      <c r="S709" s="227"/>
      <c r="T709" s="227"/>
      <c r="U709" s="227"/>
      <c r="V709" s="227"/>
      <c r="W709" s="227"/>
      <c r="X709" s="227"/>
      <c r="Y709" s="227"/>
      <c r="Z709" s="227"/>
    </row>
    <row r="710" spans="1:26">
      <c r="A710" s="227"/>
      <c r="B710" s="227"/>
      <c r="C710" s="227"/>
      <c r="D710" s="227"/>
      <c r="E710" s="227"/>
      <c r="F710" s="227"/>
      <c r="G710" s="227"/>
      <c r="H710" s="227"/>
      <c r="I710" s="227"/>
      <c r="J710" s="227"/>
      <c r="K710" s="227"/>
      <c r="L710" s="227"/>
      <c r="M710" s="227"/>
      <c r="N710" s="227"/>
      <c r="O710" s="227"/>
      <c r="P710" s="227"/>
      <c r="Q710" s="227"/>
      <c r="R710" s="227"/>
      <c r="S710" s="227"/>
      <c r="T710" s="227"/>
      <c r="U710" s="227"/>
      <c r="V710" s="227"/>
      <c r="W710" s="227"/>
      <c r="X710" s="227"/>
      <c r="Y710" s="227"/>
      <c r="Z710" s="227"/>
    </row>
    <row r="711" spans="1:26">
      <c r="A711" s="227"/>
      <c r="B711" s="227"/>
      <c r="C711" s="227"/>
      <c r="D711" s="227"/>
      <c r="E711" s="227"/>
      <c r="F711" s="227"/>
      <c r="G711" s="227"/>
      <c r="H711" s="227"/>
      <c r="I711" s="227"/>
      <c r="J711" s="227"/>
      <c r="K711" s="227"/>
      <c r="L711" s="227"/>
      <c r="M711" s="227"/>
      <c r="N711" s="227"/>
      <c r="O711" s="227"/>
      <c r="P711" s="227"/>
      <c r="Q711" s="227"/>
      <c r="R711" s="227"/>
      <c r="S711" s="227"/>
      <c r="T711" s="227"/>
      <c r="U711" s="227"/>
      <c r="V711" s="227"/>
      <c r="W711" s="227"/>
      <c r="X711" s="227"/>
      <c r="Y711" s="227"/>
      <c r="Z711" s="227"/>
    </row>
    <row r="712" spans="1:26">
      <c r="A712" s="227"/>
      <c r="B712" s="227"/>
      <c r="C712" s="227"/>
      <c r="D712" s="227"/>
      <c r="E712" s="227"/>
      <c r="F712" s="227"/>
      <c r="G712" s="227"/>
      <c r="H712" s="227"/>
      <c r="I712" s="227"/>
      <c r="J712" s="227"/>
      <c r="K712" s="227"/>
      <c r="L712" s="227"/>
      <c r="M712" s="227"/>
      <c r="N712" s="227"/>
      <c r="O712" s="227"/>
      <c r="P712" s="227"/>
      <c r="Q712" s="227"/>
      <c r="R712" s="227"/>
      <c r="S712" s="227"/>
      <c r="T712" s="227"/>
      <c r="U712" s="227"/>
      <c r="V712" s="227"/>
      <c r="W712" s="227"/>
      <c r="X712" s="227"/>
      <c r="Y712" s="227"/>
      <c r="Z712" s="227"/>
    </row>
    <row r="713" spans="1:26">
      <c r="A713" s="227"/>
      <c r="B713" s="227"/>
      <c r="C713" s="227"/>
      <c r="D713" s="227"/>
      <c r="E713" s="227"/>
      <c r="F713" s="227"/>
      <c r="G713" s="227"/>
      <c r="H713" s="227"/>
      <c r="I713" s="227"/>
      <c r="J713" s="227"/>
      <c r="K713" s="227"/>
      <c r="L713" s="227"/>
      <c r="M713" s="227"/>
      <c r="N713" s="227"/>
      <c r="O713" s="227"/>
      <c r="P713" s="227"/>
      <c r="Q713" s="227"/>
      <c r="R713" s="227"/>
      <c r="S713" s="227"/>
      <c r="T713" s="227"/>
      <c r="U713" s="227"/>
      <c r="V713" s="227"/>
      <c r="W713" s="227"/>
      <c r="X713" s="227"/>
      <c r="Y713" s="227"/>
      <c r="Z713" s="227"/>
    </row>
    <row r="714" spans="1:26">
      <c r="A714" s="227"/>
      <c r="B714" s="227"/>
      <c r="C714" s="227"/>
      <c r="D714" s="227"/>
      <c r="E714" s="227"/>
      <c r="F714" s="227"/>
      <c r="G714" s="227"/>
      <c r="H714" s="227"/>
      <c r="I714" s="227"/>
      <c r="J714" s="227"/>
      <c r="K714" s="227"/>
      <c r="L714" s="227"/>
      <c r="M714" s="227"/>
      <c r="N714" s="227"/>
      <c r="O714" s="227"/>
      <c r="P714" s="227"/>
      <c r="Q714" s="227"/>
      <c r="R714" s="227"/>
      <c r="S714" s="227"/>
      <c r="T714" s="227"/>
      <c r="U714" s="227"/>
      <c r="V714" s="227"/>
      <c r="W714" s="227"/>
      <c r="X714" s="227"/>
      <c r="Y714" s="227"/>
      <c r="Z714" s="227"/>
    </row>
    <row r="715" spans="1:26">
      <c r="A715" s="227"/>
      <c r="B715" s="227"/>
      <c r="C715" s="227"/>
      <c r="D715" s="227"/>
      <c r="E715" s="227"/>
      <c r="F715" s="227"/>
      <c r="G715" s="227"/>
      <c r="H715" s="227"/>
      <c r="I715" s="227"/>
      <c r="J715" s="227"/>
      <c r="K715" s="227"/>
      <c r="L715" s="227"/>
      <c r="M715" s="227"/>
      <c r="N715" s="227"/>
      <c r="O715" s="227"/>
      <c r="P715" s="227"/>
      <c r="Q715" s="227"/>
      <c r="R715" s="227"/>
      <c r="S715" s="227"/>
      <c r="T715" s="227"/>
      <c r="U715" s="227"/>
      <c r="V715" s="227"/>
      <c r="W715" s="227"/>
      <c r="X715" s="227"/>
      <c r="Y715" s="227"/>
      <c r="Z715" s="227"/>
    </row>
    <row r="716" spans="1:26">
      <c r="A716" s="227"/>
      <c r="B716" s="227"/>
      <c r="C716" s="227"/>
      <c r="D716" s="227"/>
      <c r="E716" s="227"/>
      <c r="F716" s="227"/>
      <c r="G716" s="227"/>
      <c r="H716" s="227"/>
      <c r="I716" s="227"/>
      <c r="J716" s="227"/>
      <c r="K716" s="227"/>
      <c r="L716" s="227"/>
      <c r="M716" s="227"/>
      <c r="N716" s="227"/>
      <c r="O716" s="227"/>
      <c r="P716" s="227"/>
      <c r="Q716" s="227"/>
      <c r="R716" s="227"/>
      <c r="S716" s="227"/>
      <c r="T716" s="227"/>
      <c r="U716" s="227"/>
      <c r="V716" s="227"/>
      <c r="W716" s="227"/>
      <c r="X716" s="227"/>
      <c r="Y716" s="227"/>
      <c r="Z716" s="227"/>
    </row>
    <row r="717" spans="1:26">
      <c r="A717" s="227"/>
      <c r="B717" s="227"/>
      <c r="C717" s="227"/>
      <c r="D717" s="227"/>
      <c r="E717" s="227"/>
      <c r="F717" s="227"/>
      <c r="G717" s="227"/>
      <c r="H717" s="227"/>
      <c r="I717" s="227"/>
      <c r="J717" s="227"/>
      <c r="K717" s="227"/>
      <c r="L717" s="227"/>
      <c r="M717" s="227"/>
      <c r="N717" s="227"/>
      <c r="O717" s="227"/>
      <c r="P717" s="227"/>
      <c r="Q717" s="227"/>
      <c r="R717" s="227"/>
      <c r="S717" s="227"/>
      <c r="T717" s="227"/>
      <c r="U717" s="227"/>
      <c r="V717" s="227"/>
      <c r="W717" s="227"/>
      <c r="X717" s="227"/>
      <c r="Y717" s="227"/>
      <c r="Z717" s="227"/>
    </row>
    <row r="718" spans="1:26">
      <c r="A718" s="227"/>
      <c r="B718" s="227"/>
      <c r="C718" s="227"/>
      <c r="D718" s="227"/>
      <c r="E718" s="227"/>
      <c r="F718" s="227"/>
      <c r="G718" s="227"/>
      <c r="H718" s="227"/>
      <c r="I718" s="227"/>
      <c r="J718" s="227"/>
      <c r="K718" s="227"/>
      <c r="L718" s="227"/>
      <c r="M718" s="227"/>
      <c r="N718" s="227"/>
      <c r="O718" s="227"/>
      <c r="P718" s="227"/>
      <c r="Q718" s="227"/>
      <c r="R718" s="227"/>
      <c r="S718" s="227"/>
      <c r="T718" s="227"/>
      <c r="U718" s="227"/>
      <c r="V718" s="227"/>
      <c r="W718" s="227"/>
      <c r="X718" s="227"/>
      <c r="Y718" s="227"/>
      <c r="Z718" s="227"/>
    </row>
    <row r="719" spans="1:26">
      <c r="A719" s="227"/>
      <c r="B719" s="227"/>
      <c r="C719" s="227"/>
      <c r="D719" s="227"/>
      <c r="E719" s="227"/>
      <c r="F719" s="227"/>
      <c r="G719" s="227"/>
      <c r="H719" s="227"/>
      <c r="I719" s="227"/>
      <c r="J719" s="227"/>
      <c r="K719" s="227"/>
      <c r="L719" s="227"/>
      <c r="M719" s="227"/>
      <c r="N719" s="227"/>
      <c r="O719" s="227"/>
      <c r="P719" s="227"/>
      <c r="Q719" s="227"/>
      <c r="R719" s="227"/>
      <c r="S719" s="227"/>
      <c r="T719" s="227"/>
      <c r="U719" s="227"/>
      <c r="V719" s="227"/>
      <c r="W719" s="227"/>
      <c r="X719" s="227"/>
      <c r="Y719" s="227"/>
      <c r="Z719" s="227"/>
    </row>
    <row r="720" spans="1:26">
      <c r="A720" s="227"/>
      <c r="B720" s="227"/>
      <c r="C720" s="227"/>
      <c r="D720" s="227"/>
      <c r="E720" s="227"/>
      <c r="F720" s="227"/>
      <c r="G720" s="227"/>
      <c r="H720" s="227"/>
      <c r="I720" s="227"/>
      <c r="J720" s="227"/>
      <c r="K720" s="227"/>
      <c r="L720" s="227"/>
      <c r="M720" s="227"/>
      <c r="N720" s="227"/>
      <c r="O720" s="227"/>
      <c r="P720" s="227"/>
      <c r="Q720" s="227"/>
      <c r="R720" s="227"/>
      <c r="S720" s="227"/>
      <c r="T720" s="227"/>
      <c r="U720" s="227"/>
      <c r="V720" s="227"/>
      <c r="W720" s="227"/>
      <c r="X720" s="227"/>
      <c r="Y720" s="227"/>
      <c r="Z720" s="227"/>
    </row>
    <row r="721" spans="1:26">
      <c r="A721" s="227"/>
      <c r="B721" s="227"/>
      <c r="C721" s="227"/>
      <c r="D721" s="227"/>
      <c r="E721" s="227"/>
      <c r="F721" s="227"/>
      <c r="G721" s="227"/>
      <c r="H721" s="227"/>
      <c r="I721" s="227"/>
      <c r="J721" s="227"/>
      <c r="K721" s="227"/>
      <c r="L721" s="227"/>
      <c r="M721" s="227"/>
      <c r="N721" s="227"/>
      <c r="O721" s="227"/>
      <c r="P721" s="227"/>
      <c r="Q721" s="227"/>
      <c r="R721" s="227"/>
      <c r="S721" s="227"/>
      <c r="T721" s="227"/>
      <c r="U721" s="227"/>
      <c r="V721" s="227"/>
      <c r="W721" s="227"/>
      <c r="X721" s="227"/>
      <c r="Y721" s="227"/>
      <c r="Z721" s="227"/>
    </row>
    <row r="722" spans="1:26">
      <c r="A722" s="227"/>
      <c r="B722" s="227"/>
      <c r="C722" s="227"/>
      <c r="D722" s="227"/>
      <c r="E722" s="227"/>
      <c r="F722" s="227"/>
      <c r="G722" s="227"/>
      <c r="H722" s="227"/>
      <c r="I722" s="227"/>
      <c r="J722" s="227"/>
      <c r="K722" s="227"/>
      <c r="L722" s="227"/>
      <c r="M722" s="227"/>
      <c r="N722" s="227"/>
      <c r="O722" s="227"/>
      <c r="P722" s="227"/>
      <c r="Q722" s="227"/>
      <c r="R722" s="227"/>
      <c r="S722" s="227"/>
      <c r="T722" s="227"/>
      <c r="U722" s="227"/>
      <c r="V722" s="227"/>
      <c r="W722" s="227"/>
      <c r="X722" s="227"/>
      <c r="Y722" s="227"/>
      <c r="Z722" s="227"/>
    </row>
    <row r="723" spans="1:26">
      <c r="A723" s="227"/>
      <c r="B723" s="227"/>
      <c r="C723" s="227"/>
      <c r="D723" s="227"/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</row>
    <row r="724" spans="1:26">
      <c r="A724" s="227"/>
      <c r="B724" s="227"/>
      <c r="C724" s="227"/>
      <c r="D724" s="227"/>
      <c r="E724" s="227"/>
      <c r="F724" s="227"/>
      <c r="G724" s="227"/>
      <c r="H724" s="227"/>
      <c r="I724" s="227"/>
      <c r="J724" s="227"/>
      <c r="K724" s="227"/>
      <c r="L724" s="227"/>
      <c r="M724" s="227"/>
      <c r="N724" s="227"/>
      <c r="O724" s="227"/>
      <c r="P724" s="227"/>
      <c r="Q724" s="227"/>
      <c r="R724" s="227"/>
      <c r="S724" s="227"/>
      <c r="T724" s="227"/>
      <c r="U724" s="227"/>
      <c r="V724" s="227"/>
      <c r="W724" s="227"/>
      <c r="X724" s="227"/>
      <c r="Y724" s="227"/>
      <c r="Z724" s="227"/>
    </row>
    <row r="725" spans="1:26">
      <c r="A725" s="227"/>
      <c r="B725" s="227"/>
      <c r="C725" s="227"/>
      <c r="D725" s="227"/>
      <c r="E725" s="227"/>
      <c r="F725" s="227"/>
      <c r="G725" s="227"/>
      <c r="H725" s="227"/>
      <c r="I725" s="227"/>
      <c r="J725" s="227"/>
      <c r="K725" s="227"/>
      <c r="L725" s="227"/>
      <c r="M725" s="227"/>
      <c r="N725" s="227"/>
      <c r="O725" s="227"/>
      <c r="P725" s="227"/>
      <c r="Q725" s="227"/>
      <c r="R725" s="227"/>
      <c r="S725" s="227"/>
      <c r="T725" s="227"/>
      <c r="U725" s="227"/>
      <c r="V725" s="227"/>
      <c r="W725" s="227"/>
      <c r="X725" s="227"/>
      <c r="Y725" s="227"/>
      <c r="Z725" s="227"/>
    </row>
    <row r="726" spans="1:26">
      <c r="A726" s="227"/>
      <c r="B726" s="227"/>
      <c r="C726" s="227"/>
      <c r="D726" s="227"/>
      <c r="E726" s="227"/>
      <c r="F726" s="227"/>
      <c r="G726" s="227"/>
      <c r="H726" s="227"/>
      <c r="I726" s="227"/>
      <c r="J726" s="227"/>
      <c r="K726" s="227"/>
      <c r="L726" s="227"/>
      <c r="M726" s="227"/>
      <c r="N726" s="227"/>
      <c r="O726" s="227"/>
      <c r="P726" s="227"/>
      <c r="Q726" s="227"/>
      <c r="R726" s="227"/>
      <c r="S726" s="227"/>
      <c r="T726" s="227"/>
      <c r="U726" s="227"/>
      <c r="V726" s="227"/>
      <c r="W726" s="227"/>
      <c r="X726" s="227"/>
      <c r="Y726" s="227"/>
      <c r="Z726" s="227"/>
    </row>
    <row r="727" spans="1:26">
      <c r="A727" s="227"/>
      <c r="B727" s="227"/>
      <c r="C727" s="227"/>
      <c r="D727" s="227"/>
      <c r="E727" s="227"/>
      <c r="F727" s="227"/>
      <c r="G727" s="227"/>
      <c r="H727" s="227"/>
      <c r="I727" s="227"/>
      <c r="J727" s="227"/>
      <c r="K727" s="227"/>
      <c r="L727" s="227"/>
      <c r="M727" s="227"/>
      <c r="N727" s="227"/>
      <c r="O727" s="227"/>
      <c r="P727" s="227"/>
      <c r="Q727" s="227"/>
      <c r="R727" s="227"/>
      <c r="S727" s="227"/>
      <c r="T727" s="227"/>
      <c r="U727" s="227"/>
      <c r="V727" s="227"/>
      <c r="W727" s="227"/>
      <c r="X727" s="227"/>
      <c r="Y727" s="227"/>
      <c r="Z727" s="227"/>
    </row>
    <row r="728" spans="1:26">
      <c r="A728" s="227"/>
      <c r="B728" s="227"/>
      <c r="C728" s="227"/>
      <c r="D728" s="227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</row>
    <row r="729" spans="1:26">
      <c r="A729" s="227"/>
      <c r="B729" s="227"/>
      <c r="C729" s="227"/>
      <c r="D729" s="227"/>
      <c r="E729" s="227"/>
      <c r="F729" s="227"/>
      <c r="G729" s="227"/>
      <c r="H729" s="227"/>
      <c r="I729" s="227"/>
      <c r="J729" s="227"/>
      <c r="K729" s="227"/>
      <c r="L729" s="227"/>
      <c r="M729" s="227"/>
      <c r="N729" s="227"/>
      <c r="O729" s="227"/>
      <c r="P729" s="227"/>
      <c r="Q729" s="227"/>
      <c r="R729" s="227"/>
      <c r="S729" s="227"/>
      <c r="T729" s="227"/>
      <c r="U729" s="227"/>
      <c r="V729" s="227"/>
      <c r="W729" s="227"/>
      <c r="X729" s="227"/>
      <c r="Y729" s="227"/>
      <c r="Z729" s="227"/>
    </row>
    <row r="730" spans="1:26">
      <c r="A730" s="227"/>
      <c r="B730" s="227"/>
      <c r="C730" s="227"/>
      <c r="D730" s="227"/>
      <c r="E730" s="227"/>
      <c r="F730" s="227"/>
      <c r="G730" s="227"/>
      <c r="H730" s="227"/>
      <c r="I730" s="227"/>
      <c r="J730" s="227"/>
      <c r="K730" s="227"/>
      <c r="L730" s="227"/>
      <c r="M730" s="227"/>
      <c r="N730" s="227"/>
      <c r="O730" s="227"/>
      <c r="P730" s="227"/>
      <c r="Q730" s="227"/>
      <c r="R730" s="227"/>
      <c r="S730" s="227"/>
      <c r="T730" s="227"/>
      <c r="U730" s="227"/>
      <c r="V730" s="227"/>
      <c r="W730" s="227"/>
      <c r="X730" s="227"/>
      <c r="Y730" s="227"/>
      <c r="Z730" s="227"/>
    </row>
    <row r="731" spans="1:26">
      <c r="A731" s="227"/>
      <c r="B731" s="227"/>
      <c r="C731" s="227"/>
      <c r="D731" s="227"/>
      <c r="E731" s="227"/>
      <c r="F731" s="227"/>
      <c r="G731" s="227"/>
      <c r="H731" s="227"/>
      <c r="I731" s="227"/>
      <c r="J731" s="227"/>
      <c r="K731" s="227"/>
      <c r="L731" s="227"/>
      <c r="M731" s="227"/>
      <c r="N731" s="227"/>
      <c r="O731" s="227"/>
      <c r="P731" s="227"/>
      <c r="Q731" s="227"/>
      <c r="R731" s="227"/>
      <c r="S731" s="227"/>
      <c r="T731" s="227"/>
      <c r="U731" s="227"/>
      <c r="V731" s="227"/>
      <c r="W731" s="227"/>
      <c r="X731" s="227"/>
      <c r="Y731" s="227"/>
      <c r="Z731" s="227"/>
    </row>
    <row r="732" spans="1:26">
      <c r="A732" s="227"/>
      <c r="B732" s="227"/>
      <c r="C732" s="227"/>
      <c r="D732" s="227"/>
      <c r="E732" s="227"/>
      <c r="F732" s="227"/>
      <c r="G732" s="227"/>
      <c r="H732" s="227"/>
      <c r="I732" s="227"/>
      <c r="J732" s="227"/>
      <c r="K732" s="227"/>
      <c r="L732" s="227"/>
      <c r="M732" s="227"/>
      <c r="N732" s="227"/>
      <c r="O732" s="227"/>
      <c r="P732" s="227"/>
      <c r="Q732" s="227"/>
      <c r="R732" s="227"/>
      <c r="S732" s="227"/>
      <c r="T732" s="227"/>
      <c r="U732" s="227"/>
      <c r="V732" s="227"/>
      <c r="W732" s="227"/>
      <c r="X732" s="227"/>
      <c r="Y732" s="227"/>
      <c r="Z732" s="227"/>
    </row>
    <row r="733" spans="1:26">
      <c r="A733" s="227"/>
      <c r="B733" s="227"/>
      <c r="C733" s="227"/>
      <c r="D733" s="227"/>
      <c r="E733" s="227"/>
      <c r="F733" s="227"/>
      <c r="G733" s="227"/>
      <c r="H733" s="227"/>
      <c r="I733" s="227"/>
      <c r="J733" s="227"/>
      <c r="K733" s="227"/>
      <c r="L733" s="227"/>
      <c r="M733" s="227"/>
      <c r="N733" s="227"/>
      <c r="O733" s="227"/>
      <c r="P733" s="227"/>
      <c r="Q733" s="227"/>
      <c r="R733" s="227"/>
      <c r="S733" s="227"/>
      <c r="T733" s="227"/>
      <c r="U733" s="227"/>
      <c r="V733" s="227"/>
      <c r="W733" s="227"/>
      <c r="X733" s="227"/>
      <c r="Y733" s="227"/>
      <c r="Z733" s="227"/>
    </row>
    <row r="734" spans="1:26">
      <c r="A734" s="227"/>
      <c r="B734" s="227"/>
      <c r="C734" s="227"/>
      <c r="D734" s="227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</row>
    <row r="735" spans="1:26">
      <c r="A735" s="227"/>
      <c r="B735" s="227"/>
      <c r="C735" s="227"/>
      <c r="D735" s="227"/>
      <c r="E735" s="227"/>
      <c r="F735" s="227"/>
      <c r="G735" s="227"/>
      <c r="H735" s="227"/>
      <c r="I735" s="227"/>
      <c r="J735" s="227"/>
      <c r="K735" s="227"/>
      <c r="L735" s="227"/>
      <c r="M735" s="227"/>
      <c r="N735" s="227"/>
      <c r="O735" s="227"/>
      <c r="P735" s="227"/>
      <c r="Q735" s="227"/>
      <c r="R735" s="227"/>
      <c r="S735" s="227"/>
      <c r="T735" s="227"/>
      <c r="U735" s="227"/>
      <c r="V735" s="227"/>
      <c r="W735" s="227"/>
      <c r="X735" s="227"/>
      <c r="Y735" s="227"/>
      <c r="Z735" s="227"/>
    </row>
    <row r="736" spans="1:26">
      <c r="A736" s="227"/>
      <c r="B736" s="227"/>
      <c r="C736" s="227"/>
      <c r="D736" s="227"/>
      <c r="E736" s="227"/>
      <c r="F736" s="227"/>
      <c r="G736" s="227"/>
      <c r="H736" s="227"/>
      <c r="I736" s="227"/>
      <c r="J736" s="227"/>
      <c r="K736" s="227"/>
      <c r="L736" s="227"/>
      <c r="M736" s="227"/>
      <c r="N736" s="227"/>
      <c r="O736" s="227"/>
      <c r="P736" s="227"/>
      <c r="Q736" s="227"/>
      <c r="R736" s="227"/>
      <c r="S736" s="227"/>
      <c r="T736" s="227"/>
      <c r="U736" s="227"/>
      <c r="V736" s="227"/>
      <c r="W736" s="227"/>
      <c r="X736" s="227"/>
      <c r="Y736" s="227"/>
      <c r="Z736" s="227"/>
    </row>
    <row r="737" spans="1:26">
      <c r="A737" s="227"/>
      <c r="B737" s="227"/>
      <c r="C737" s="227"/>
      <c r="D737" s="227"/>
      <c r="E737" s="227"/>
      <c r="F737" s="227"/>
      <c r="G737" s="227"/>
      <c r="H737" s="227"/>
      <c r="I737" s="227"/>
      <c r="J737" s="227"/>
      <c r="K737" s="227"/>
      <c r="L737" s="227"/>
      <c r="M737" s="227"/>
      <c r="N737" s="227"/>
      <c r="O737" s="227"/>
      <c r="P737" s="227"/>
      <c r="Q737" s="227"/>
      <c r="R737" s="227"/>
      <c r="S737" s="227"/>
      <c r="T737" s="227"/>
      <c r="U737" s="227"/>
      <c r="V737" s="227"/>
      <c r="W737" s="227"/>
      <c r="X737" s="227"/>
      <c r="Y737" s="227"/>
      <c r="Z737" s="227"/>
    </row>
    <row r="738" spans="1:26">
      <c r="A738" s="227"/>
      <c r="B738" s="227"/>
      <c r="C738" s="227"/>
      <c r="D738" s="227"/>
      <c r="E738" s="227"/>
      <c r="F738" s="227"/>
      <c r="G738" s="227"/>
      <c r="H738" s="227"/>
      <c r="I738" s="227"/>
      <c r="J738" s="227"/>
      <c r="K738" s="227"/>
      <c r="L738" s="227"/>
      <c r="M738" s="227"/>
      <c r="N738" s="227"/>
      <c r="O738" s="227"/>
      <c r="P738" s="227"/>
      <c r="Q738" s="227"/>
      <c r="R738" s="227"/>
      <c r="S738" s="227"/>
      <c r="T738" s="227"/>
      <c r="U738" s="227"/>
      <c r="V738" s="227"/>
      <c r="W738" s="227"/>
      <c r="X738" s="227"/>
      <c r="Y738" s="227"/>
      <c r="Z738" s="227"/>
    </row>
    <row r="739" spans="1:26">
      <c r="A739" s="227"/>
      <c r="B739" s="227"/>
      <c r="C739" s="227"/>
      <c r="D739" s="227"/>
      <c r="E739" s="227"/>
      <c r="F739" s="227"/>
      <c r="G739" s="227"/>
      <c r="H739" s="227"/>
      <c r="I739" s="227"/>
      <c r="J739" s="227"/>
      <c r="K739" s="227"/>
      <c r="L739" s="227"/>
      <c r="M739" s="227"/>
      <c r="N739" s="227"/>
      <c r="O739" s="227"/>
      <c r="P739" s="227"/>
      <c r="Q739" s="227"/>
      <c r="R739" s="227"/>
      <c r="S739" s="227"/>
      <c r="T739" s="227"/>
      <c r="U739" s="227"/>
      <c r="V739" s="227"/>
      <c r="W739" s="227"/>
      <c r="X739" s="227"/>
      <c r="Y739" s="227"/>
      <c r="Z739" s="227"/>
    </row>
    <row r="740" spans="1:26">
      <c r="A740" s="227"/>
      <c r="B740" s="227"/>
      <c r="C740" s="227"/>
      <c r="D740" s="227"/>
      <c r="E740" s="227"/>
      <c r="F740" s="227"/>
      <c r="G740" s="227"/>
      <c r="H740" s="227"/>
      <c r="I740" s="227"/>
      <c r="J740" s="227"/>
      <c r="K740" s="227"/>
      <c r="L740" s="227"/>
      <c r="M740" s="227"/>
      <c r="N740" s="227"/>
      <c r="O740" s="227"/>
      <c r="P740" s="227"/>
      <c r="Q740" s="227"/>
      <c r="R740" s="227"/>
      <c r="S740" s="227"/>
      <c r="T740" s="227"/>
      <c r="U740" s="227"/>
      <c r="V740" s="227"/>
      <c r="W740" s="227"/>
      <c r="X740" s="227"/>
      <c r="Y740" s="227"/>
      <c r="Z740" s="227"/>
    </row>
    <row r="741" spans="1:26">
      <c r="A741" s="227"/>
      <c r="B741" s="227"/>
      <c r="C741" s="227"/>
      <c r="D741" s="227"/>
      <c r="E741" s="227"/>
      <c r="F741" s="227"/>
      <c r="G741" s="227"/>
      <c r="H741" s="227"/>
      <c r="I741" s="227"/>
      <c r="J741" s="227"/>
      <c r="K741" s="227"/>
      <c r="L741" s="227"/>
      <c r="M741" s="227"/>
      <c r="N741" s="227"/>
      <c r="O741" s="227"/>
      <c r="P741" s="227"/>
      <c r="Q741" s="227"/>
      <c r="R741" s="227"/>
      <c r="S741" s="227"/>
      <c r="T741" s="227"/>
      <c r="U741" s="227"/>
      <c r="V741" s="227"/>
      <c r="W741" s="227"/>
      <c r="X741" s="227"/>
      <c r="Y741" s="227"/>
      <c r="Z741" s="227"/>
    </row>
    <row r="742" spans="1:26">
      <c r="A742" s="227"/>
      <c r="B742" s="227"/>
      <c r="C742" s="227"/>
      <c r="D742" s="227"/>
      <c r="E742" s="227"/>
      <c r="F742" s="227"/>
      <c r="G742" s="227"/>
      <c r="H742" s="227"/>
      <c r="I742" s="227"/>
      <c r="J742" s="227"/>
      <c r="K742" s="227"/>
      <c r="L742" s="227"/>
      <c r="M742" s="227"/>
      <c r="N742" s="227"/>
      <c r="O742" s="227"/>
      <c r="P742" s="227"/>
      <c r="Q742" s="227"/>
      <c r="R742" s="227"/>
      <c r="S742" s="227"/>
      <c r="T742" s="227"/>
      <c r="U742" s="227"/>
      <c r="V742" s="227"/>
      <c r="W742" s="227"/>
      <c r="X742" s="227"/>
      <c r="Y742" s="227"/>
      <c r="Z742" s="227"/>
    </row>
    <row r="743" spans="1:26">
      <c r="A743" s="227"/>
      <c r="B743" s="227"/>
      <c r="C743" s="227"/>
      <c r="D743" s="227"/>
      <c r="E743" s="227"/>
      <c r="F743" s="227"/>
      <c r="G743" s="227"/>
      <c r="H743" s="227"/>
      <c r="I743" s="227"/>
      <c r="J743" s="227"/>
      <c r="K743" s="227"/>
      <c r="L743" s="227"/>
      <c r="M743" s="227"/>
      <c r="N743" s="227"/>
      <c r="O743" s="227"/>
      <c r="P743" s="227"/>
      <c r="Q743" s="227"/>
      <c r="R743" s="227"/>
      <c r="S743" s="227"/>
      <c r="T743" s="227"/>
      <c r="U743" s="227"/>
      <c r="V743" s="227"/>
      <c r="W743" s="227"/>
      <c r="X743" s="227"/>
      <c r="Y743" s="227"/>
      <c r="Z743" s="227"/>
    </row>
    <row r="744" spans="1:26">
      <c r="A744" s="227"/>
      <c r="B744" s="227"/>
      <c r="C744" s="227"/>
      <c r="D744" s="227"/>
      <c r="E744" s="227"/>
      <c r="F744" s="227"/>
      <c r="G744" s="227"/>
      <c r="H744" s="227"/>
      <c r="I744" s="227"/>
      <c r="J744" s="227"/>
      <c r="K744" s="227"/>
      <c r="L744" s="227"/>
      <c r="M744" s="227"/>
      <c r="N744" s="227"/>
      <c r="O744" s="227"/>
      <c r="P744" s="227"/>
      <c r="Q744" s="227"/>
      <c r="R744" s="227"/>
      <c r="S744" s="227"/>
      <c r="T744" s="227"/>
      <c r="U744" s="227"/>
      <c r="V744" s="227"/>
      <c r="W744" s="227"/>
      <c r="X744" s="227"/>
      <c r="Y744" s="227"/>
      <c r="Z744" s="227"/>
    </row>
    <row r="745" spans="1:26">
      <c r="A745" s="227"/>
      <c r="B745" s="227"/>
      <c r="C745" s="227"/>
      <c r="D745" s="227"/>
      <c r="E745" s="227"/>
      <c r="F745" s="227"/>
      <c r="G745" s="227"/>
      <c r="H745" s="227"/>
      <c r="I745" s="227"/>
      <c r="J745" s="227"/>
      <c r="K745" s="227"/>
      <c r="L745" s="227"/>
      <c r="M745" s="227"/>
      <c r="N745" s="227"/>
      <c r="O745" s="227"/>
      <c r="P745" s="227"/>
      <c r="Q745" s="227"/>
      <c r="R745" s="227"/>
      <c r="S745" s="227"/>
      <c r="T745" s="227"/>
      <c r="U745" s="227"/>
      <c r="V745" s="227"/>
      <c r="W745" s="227"/>
      <c r="X745" s="227"/>
      <c r="Y745" s="227"/>
      <c r="Z745" s="227"/>
    </row>
    <row r="746" spans="1:26">
      <c r="A746" s="227"/>
      <c r="B746" s="227"/>
      <c r="C746" s="227"/>
      <c r="D746" s="227"/>
      <c r="E746" s="227"/>
      <c r="F746" s="227"/>
      <c r="G746" s="227"/>
      <c r="H746" s="227"/>
      <c r="I746" s="227"/>
      <c r="J746" s="227"/>
      <c r="K746" s="227"/>
      <c r="L746" s="227"/>
      <c r="M746" s="227"/>
      <c r="N746" s="227"/>
      <c r="O746" s="227"/>
      <c r="P746" s="227"/>
      <c r="Q746" s="227"/>
      <c r="R746" s="227"/>
      <c r="S746" s="227"/>
      <c r="T746" s="227"/>
      <c r="U746" s="227"/>
      <c r="V746" s="227"/>
      <c r="W746" s="227"/>
      <c r="X746" s="227"/>
      <c r="Y746" s="227"/>
      <c r="Z746" s="227"/>
    </row>
    <row r="747" spans="1:26">
      <c r="A747" s="227"/>
      <c r="B747" s="227"/>
      <c r="C747" s="227"/>
      <c r="D747" s="227"/>
      <c r="E747" s="227"/>
      <c r="F747" s="227"/>
      <c r="G747" s="227"/>
      <c r="H747" s="227"/>
      <c r="I747" s="227"/>
      <c r="J747" s="227"/>
      <c r="K747" s="227"/>
      <c r="L747" s="227"/>
      <c r="M747" s="227"/>
      <c r="N747" s="227"/>
      <c r="O747" s="227"/>
      <c r="P747" s="227"/>
      <c r="Q747" s="227"/>
      <c r="R747" s="227"/>
      <c r="S747" s="227"/>
      <c r="T747" s="227"/>
      <c r="U747" s="227"/>
      <c r="V747" s="227"/>
      <c r="W747" s="227"/>
      <c r="X747" s="227"/>
      <c r="Y747" s="227"/>
      <c r="Z747" s="227"/>
    </row>
    <row r="748" spans="1:26">
      <c r="A748" s="227"/>
      <c r="B748" s="227"/>
      <c r="C748" s="227"/>
      <c r="D748" s="227"/>
      <c r="E748" s="227"/>
      <c r="F748" s="227"/>
      <c r="G748" s="227"/>
      <c r="H748" s="227"/>
      <c r="I748" s="227"/>
      <c r="J748" s="227"/>
      <c r="K748" s="227"/>
      <c r="L748" s="227"/>
      <c r="M748" s="227"/>
      <c r="N748" s="227"/>
      <c r="O748" s="227"/>
      <c r="P748" s="227"/>
      <c r="Q748" s="227"/>
      <c r="R748" s="227"/>
      <c r="S748" s="227"/>
      <c r="T748" s="227"/>
      <c r="U748" s="227"/>
      <c r="V748" s="227"/>
      <c r="W748" s="227"/>
      <c r="X748" s="227"/>
      <c r="Y748" s="227"/>
      <c r="Z748" s="227"/>
    </row>
    <row r="749" spans="1:26">
      <c r="A749" s="227"/>
      <c r="B749" s="227"/>
      <c r="C749" s="227"/>
      <c r="D749" s="227"/>
      <c r="E749" s="227"/>
      <c r="F749" s="227"/>
      <c r="G749" s="227"/>
      <c r="H749" s="227"/>
      <c r="I749" s="227"/>
      <c r="J749" s="227"/>
      <c r="K749" s="227"/>
      <c r="L749" s="227"/>
      <c r="M749" s="227"/>
      <c r="N749" s="227"/>
      <c r="O749" s="227"/>
      <c r="P749" s="227"/>
      <c r="Q749" s="227"/>
      <c r="R749" s="227"/>
      <c r="S749" s="227"/>
      <c r="T749" s="227"/>
      <c r="U749" s="227"/>
      <c r="V749" s="227"/>
      <c r="W749" s="227"/>
      <c r="X749" s="227"/>
      <c r="Y749" s="227"/>
      <c r="Z749" s="227"/>
    </row>
    <row r="750" spans="1:26">
      <c r="A750" s="227"/>
      <c r="B750" s="227"/>
      <c r="C750" s="227"/>
      <c r="D750" s="227"/>
      <c r="E750" s="227"/>
      <c r="F750" s="227"/>
      <c r="G750" s="227"/>
      <c r="H750" s="227"/>
      <c r="I750" s="227"/>
      <c r="J750" s="227"/>
      <c r="K750" s="227"/>
      <c r="L750" s="227"/>
      <c r="M750" s="227"/>
      <c r="N750" s="227"/>
      <c r="O750" s="227"/>
      <c r="P750" s="227"/>
      <c r="Q750" s="227"/>
      <c r="R750" s="227"/>
      <c r="S750" s="227"/>
      <c r="T750" s="227"/>
      <c r="U750" s="227"/>
      <c r="V750" s="227"/>
      <c r="W750" s="227"/>
      <c r="X750" s="227"/>
      <c r="Y750" s="227"/>
      <c r="Z750" s="227"/>
    </row>
    <row r="751" spans="1:26">
      <c r="A751" s="227"/>
      <c r="B751" s="227"/>
      <c r="C751" s="227"/>
      <c r="D751" s="227"/>
      <c r="E751" s="227"/>
      <c r="F751" s="227"/>
      <c r="G751" s="227"/>
      <c r="H751" s="227"/>
      <c r="I751" s="227"/>
      <c r="J751" s="227"/>
      <c r="K751" s="227"/>
      <c r="L751" s="227"/>
      <c r="M751" s="227"/>
      <c r="N751" s="227"/>
      <c r="O751" s="227"/>
      <c r="P751" s="227"/>
      <c r="Q751" s="227"/>
      <c r="R751" s="227"/>
      <c r="S751" s="227"/>
      <c r="T751" s="227"/>
      <c r="U751" s="227"/>
      <c r="V751" s="227"/>
      <c r="W751" s="227"/>
      <c r="X751" s="227"/>
      <c r="Y751" s="227"/>
      <c r="Z751" s="227"/>
    </row>
    <row r="752" spans="1:26">
      <c r="A752" s="227"/>
      <c r="B752" s="227"/>
      <c r="C752" s="227"/>
      <c r="D752" s="227"/>
      <c r="E752" s="227"/>
      <c r="F752" s="227"/>
      <c r="G752" s="227"/>
      <c r="H752" s="227"/>
      <c r="I752" s="227"/>
      <c r="J752" s="227"/>
      <c r="K752" s="227"/>
      <c r="L752" s="227"/>
      <c r="M752" s="227"/>
      <c r="N752" s="227"/>
      <c r="O752" s="227"/>
      <c r="P752" s="227"/>
      <c r="Q752" s="227"/>
      <c r="R752" s="227"/>
      <c r="S752" s="227"/>
      <c r="T752" s="227"/>
      <c r="U752" s="227"/>
      <c r="V752" s="227"/>
      <c r="W752" s="227"/>
      <c r="X752" s="227"/>
      <c r="Y752" s="227"/>
      <c r="Z752" s="227"/>
    </row>
    <row r="753" spans="1:26">
      <c r="A753" s="227"/>
      <c r="B753" s="227"/>
      <c r="C753" s="227"/>
      <c r="D753" s="227"/>
      <c r="E753" s="227"/>
      <c r="F753" s="227"/>
      <c r="G753" s="227"/>
      <c r="H753" s="227"/>
      <c r="I753" s="227"/>
      <c r="J753" s="227"/>
      <c r="K753" s="227"/>
      <c r="L753" s="227"/>
      <c r="M753" s="227"/>
      <c r="N753" s="227"/>
      <c r="O753" s="227"/>
      <c r="P753" s="227"/>
      <c r="Q753" s="227"/>
      <c r="R753" s="227"/>
      <c r="S753" s="227"/>
      <c r="T753" s="227"/>
      <c r="U753" s="227"/>
      <c r="V753" s="227"/>
      <c r="W753" s="227"/>
      <c r="X753" s="227"/>
      <c r="Y753" s="227"/>
      <c r="Z753" s="227"/>
    </row>
    <row r="754" spans="1:26">
      <c r="A754" s="227"/>
      <c r="B754" s="227"/>
      <c r="C754" s="227"/>
      <c r="D754" s="227"/>
      <c r="E754" s="227"/>
      <c r="F754" s="227"/>
      <c r="G754" s="227"/>
      <c r="H754" s="227"/>
      <c r="I754" s="227"/>
      <c r="J754" s="227"/>
      <c r="K754" s="227"/>
      <c r="L754" s="227"/>
      <c r="M754" s="227"/>
      <c r="N754" s="227"/>
      <c r="O754" s="227"/>
      <c r="P754" s="227"/>
      <c r="Q754" s="227"/>
      <c r="R754" s="227"/>
      <c r="S754" s="227"/>
      <c r="T754" s="227"/>
      <c r="U754" s="227"/>
      <c r="V754" s="227"/>
      <c r="W754" s="227"/>
      <c r="X754" s="227"/>
      <c r="Y754" s="227"/>
      <c r="Z754" s="227"/>
    </row>
    <row r="755" spans="1:26">
      <c r="A755" s="227"/>
      <c r="B755" s="227"/>
      <c r="C755" s="227"/>
      <c r="D755" s="227"/>
      <c r="E755" s="227"/>
      <c r="F755" s="227"/>
      <c r="G755" s="227"/>
      <c r="H755" s="227"/>
      <c r="I755" s="227"/>
      <c r="J755" s="227"/>
      <c r="K755" s="227"/>
      <c r="L755" s="227"/>
      <c r="M755" s="227"/>
      <c r="N755" s="227"/>
      <c r="O755" s="227"/>
      <c r="P755" s="227"/>
      <c r="Q755" s="227"/>
      <c r="R755" s="227"/>
      <c r="S755" s="227"/>
      <c r="T755" s="227"/>
      <c r="U755" s="227"/>
      <c r="V755" s="227"/>
      <c r="W755" s="227"/>
      <c r="X755" s="227"/>
      <c r="Y755" s="227"/>
      <c r="Z755" s="227"/>
    </row>
    <row r="756" spans="1:26">
      <c r="A756" s="227"/>
      <c r="B756" s="227"/>
      <c r="C756" s="227"/>
      <c r="D756" s="227"/>
      <c r="E756" s="227"/>
      <c r="F756" s="227"/>
      <c r="G756" s="227"/>
      <c r="H756" s="227"/>
      <c r="I756" s="227"/>
      <c r="J756" s="227"/>
      <c r="K756" s="227"/>
      <c r="L756" s="227"/>
      <c r="M756" s="227"/>
      <c r="N756" s="227"/>
      <c r="O756" s="227"/>
      <c r="P756" s="227"/>
      <c r="Q756" s="227"/>
      <c r="R756" s="227"/>
      <c r="S756" s="227"/>
      <c r="T756" s="227"/>
      <c r="U756" s="227"/>
      <c r="V756" s="227"/>
      <c r="W756" s="227"/>
      <c r="X756" s="227"/>
      <c r="Y756" s="227"/>
      <c r="Z756" s="227"/>
    </row>
    <row r="757" spans="1:26">
      <c r="A757" s="227"/>
      <c r="B757" s="227"/>
      <c r="C757" s="227"/>
      <c r="D757" s="227"/>
      <c r="E757" s="227"/>
      <c r="F757" s="227"/>
      <c r="G757" s="227"/>
      <c r="H757" s="227"/>
      <c r="I757" s="227"/>
      <c r="J757" s="227"/>
      <c r="K757" s="227"/>
      <c r="L757" s="227"/>
      <c r="M757" s="227"/>
      <c r="N757" s="227"/>
      <c r="O757" s="227"/>
      <c r="P757" s="227"/>
      <c r="Q757" s="227"/>
      <c r="R757" s="227"/>
      <c r="S757" s="227"/>
      <c r="T757" s="227"/>
      <c r="U757" s="227"/>
      <c r="V757" s="227"/>
      <c r="W757" s="227"/>
      <c r="X757" s="227"/>
      <c r="Y757" s="227"/>
      <c r="Z757" s="227"/>
    </row>
    <row r="758" spans="1:26">
      <c r="A758" s="227"/>
      <c r="B758" s="227"/>
      <c r="C758" s="227"/>
      <c r="D758" s="227"/>
      <c r="E758" s="227"/>
      <c r="F758" s="227"/>
      <c r="G758" s="227"/>
      <c r="H758" s="227"/>
      <c r="I758" s="227"/>
      <c r="J758" s="227"/>
      <c r="K758" s="227"/>
      <c r="L758" s="227"/>
      <c r="M758" s="227"/>
      <c r="N758" s="227"/>
      <c r="O758" s="227"/>
      <c r="P758" s="227"/>
      <c r="Q758" s="227"/>
      <c r="R758" s="227"/>
      <c r="S758" s="227"/>
      <c r="T758" s="227"/>
      <c r="U758" s="227"/>
      <c r="V758" s="227"/>
      <c r="W758" s="227"/>
      <c r="X758" s="227"/>
      <c r="Y758" s="227"/>
      <c r="Z758" s="227"/>
    </row>
    <row r="759" spans="1:26">
      <c r="A759" s="227"/>
      <c r="B759" s="227"/>
      <c r="C759" s="227"/>
      <c r="D759" s="227"/>
      <c r="E759" s="227"/>
      <c r="F759" s="227"/>
      <c r="G759" s="227"/>
      <c r="H759" s="227"/>
      <c r="I759" s="227"/>
      <c r="J759" s="227"/>
      <c r="K759" s="227"/>
      <c r="L759" s="227"/>
      <c r="M759" s="227"/>
      <c r="N759" s="227"/>
      <c r="O759" s="227"/>
      <c r="P759" s="227"/>
      <c r="Q759" s="227"/>
      <c r="R759" s="227"/>
      <c r="S759" s="227"/>
      <c r="T759" s="227"/>
      <c r="U759" s="227"/>
      <c r="V759" s="227"/>
      <c r="W759" s="227"/>
      <c r="X759" s="227"/>
      <c r="Y759" s="227"/>
      <c r="Z759" s="227"/>
    </row>
    <row r="760" spans="1:26">
      <c r="A760" s="227"/>
      <c r="B760" s="227"/>
      <c r="C760" s="227"/>
      <c r="D760" s="227"/>
      <c r="E760" s="227"/>
      <c r="F760" s="227"/>
      <c r="G760" s="227"/>
      <c r="H760" s="227"/>
      <c r="I760" s="227"/>
      <c r="J760" s="227"/>
      <c r="K760" s="227"/>
      <c r="L760" s="227"/>
      <c r="M760" s="227"/>
      <c r="N760" s="227"/>
      <c r="O760" s="227"/>
      <c r="P760" s="227"/>
      <c r="Q760" s="227"/>
      <c r="R760" s="227"/>
      <c r="S760" s="227"/>
      <c r="T760" s="227"/>
      <c r="U760" s="227"/>
      <c r="V760" s="227"/>
      <c r="W760" s="227"/>
      <c r="X760" s="227"/>
      <c r="Y760" s="227"/>
      <c r="Z760" s="227"/>
    </row>
    <row r="761" spans="1:26">
      <c r="A761" s="227"/>
      <c r="B761" s="227"/>
      <c r="C761" s="227"/>
      <c r="D761" s="227"/>
      <c r="E761" s="227"/>
      <c r="F761" s="227"/>
      <c r="G761" s="227"/>
      <c r="H761" s="227"/>
      <c r="I761" s="227"/>
      <c r="J761" s="227"/>
      <c r="K761" s="227"/>
      <c r="L761" s="227"/>
      <c r="M761" s="227"/>
      <c r="N761" s="227"/>
      <c r="O761" s="227"/>
      <c r="P761" s="227"/>
      <c r="Q761" s="227"/>
      <c r="R761" s="227"/>
      <c r="S761" s="227"/>
      <c r="T761" s="227"/>
      <c r="U761" s="227"/>
      <c r="V761" s="227"/>
      <c r="W761" s="227"/>
      <c r="X761" s="227"/>
      <c r="Y761" s="227"/>
      <c r="Z761" s="227"/>
    </row>
    <row r="762" spans="1:26">
      <c r="A762" s="227"/>
      <c r="B762" s="227"/>
      <c r="C762" s="227"/>
      <c r="D762" s="227"/>
      <c r="E762" s="227"/>
      <c r="F762" s="227"/>
      <c r="G762" s="227"/>
      <c r="H762" s="227"/>
      <c r="I762" s="227"/>
      <c r="J762" s="227"/>
      <c r="K762" s="227"/>
      <c r="L762" s="227"/>
      <c r="M762" s="227"/>
      <c r="N762" s="227"/>
      <c r="O762" s="227"/>
      <c r="P762" s="227"/>
      <c r="Q762" s="227"/>
      <c r="R762" s="227"/>
      <c r="S762" s="227"/>
      <c r="T762" s="227"/>
      <c r="U762" s="227"/>
      <c r="V762" s="227"/>
      <c r="W762" s="227"/>
      <c r="X762" s="227"/>
      <c r="Y762" s="227"/>
      <c r="Z762" s="227"/>
    </row>
    <row r="763" spans="1:26">
      <c r="A763" s="227"/>
      <c r="B763" s="227"/>
      <c r="C763" s="227"/>
      <c r="D763" s="227"/>
      <c r="E763" s="227"/>
      <c r="F763" s="227"/>
      <c r="G763" s="227"/>
      <c r="H763" s="227"/>
      <c r="I763" s="227"/>
      <c r="J763" s="227"/>
      <c r="K763" s="227"/>
      <c r="L763" s="227"/>
      <c r="M763" s="227"/>
      <c r="N763" s="227"/>
      <c r="O763" s="227"/>
      <c r="P763" s="227"/>
      <c r="Q763" s="227"/>
      <c r="R763" s="227"/>
      <c r="S763" s="227"/>
      <c r="T763" s="227"/>
      <c r="U763" s="227"/>
      <c r="V763" s="227"/>
      <c r="W763" s="227"/>
      <c r="X763" s="227"/>
      <c r="Y763" s="227"/>
      <c r="Z763" s="227"/>
    </row>
    <row r="764" spans="1:26">
      <c r="A764" s="227"/>
      <c r="B764" s="227"/>
      <c r="C764" s="227"/>
      <c r="D764" s="227"/>
      <c r="E764" s="227"/>
      <c r="F764" s="227"/>
      <c r="G764" s="227"/>
      <c r="H764" s="227"/>
      <c r="I764" s="227"/>
      <c r="J764" s="227"/>
      <c r="K764" s="227"/>
      <c r="L764" s="227"/>
      <c r="M764" s="227"/>
      <c r="N764" s="227"/>
      <c r="O764" s="227"/>
      <c r="P764" s="227"/>
      <c r="Q764" s="227"/>
      <c r="R764" s="227"/>
      <c r="S764" s="227"/>
      <c r="T764" s="227"/>
      <c r="U764" s="227"/>
      <c r="V764" s="227"/>
      <c r="W764" s="227"/>
      <c r="X764" s="227"/>
      <c r="Y764" s="227"/>
      <c r="Z764" s="227"/>
    </row>
    <row r="765" spans="1:26">
      <c r="A765" s="227"/>
      <c r="B765" s="227"/>
      <c r="C765" s="227"/>
      <c r="D765" s="227"/>
      <c r="E765" s="227"/>
      <c r="F765" s="227"/>
      <c r="G765" s="227"/>
      <c r="H765" s="227"/>
      <c r="I765" s="227"/>
      <c r="J765" s="227"/>
      <c r="K765" s="227"/>
      <c r="L765" s="227"/>
      <c r="M765" s="227"/>
      <c r="N765" s="227"/>
      <c r="O765" s="227"/>
      <c r="P765" s="227"/>
      <c r="Q765" s="227"/>
      <c r="R765" s="227"/>
      <c r="S765" s="227"/>
      <c r="T765" s="227"/>
      <c r="U765" s="227"/>
      <c r="V765" s="227"/>
      <c r="W765" s="227"/>
      <c r="X765" s="227"/>
      <c r="Y765" s="227"/>
      <c r="Z765" s="227"/>
    </row>
    <row r="766" spans="1:26">
      <c r="A766" s="227"/>
      <c r="B766" s="227"/>
      <c r="C766" s="227"/>
      <c r="D766" s="227"/>
      <c r="E766" s="227"/>
      <c r="F766" s="227"/>
      <c r="G766" s="227"/>
      <c r="H766" s="227"/>
      <c r="I766" s="227"/>
      <c r="J766" s="227"/>
      <c r="K766" s="227"/>
      <c r="L766" s="227"/>
      <c r="M766" s="227"/>
      <c r="N766" s="227"/>
      <c r="O766" s="227"/>
      <c r="P766" s="227"/>
      <c r="Q766" s="227"/>
      <c r="R766" s="227"/>
      <c r="S766" s="227"/>
      <c r="T766" s="227"/>
      <c r="U766" s="227"/>
      <c r="V766" s="227"/>
      <c r="W766" s="227"/>
      <c r="X766" s="227"/>
      <c r="Y766" s="227"/>
      <c r="Z766" s="227"/>
    </row>
    <row r="767" spans="1:26">
      <c r="A767" s="227"/>
      <c r="B767" s="227"/>
      <c r="C767" s="227"/>
      <c r="D767" s="227"/>
      <c r="E767" s="227"/>
      <c r="F767" s="227"/>
      <c r="G767" s="227"/>
      <c r="H767" s="227"/>
      <c r="I767" s="227"/>
      <c r="J767" s="227"/>
      <c r="K767" s="227"/>
      <c r="L767" s="227"/>
      <c r="M767" s="227"/>
      <c r="N767" s="227"/>
      <c r="O767" s="227"/>
      <c r="P767" s="227"/>
      <c r="Q767" s="227"/>
      <c r="R767" s="227"/>
      <c r="S767" s="227"/>
      <c r="T767" s="227"/>
      <c r="U767" s="227"/>
      <c r="V767" s="227"/>
      <c r="W767" s="227"/>
      <c r="X767" s="227"/>
      <c r="Y767" s="227"/>
      <c r="Z767" s="227"/>
    </row>
    <row r="768" spans="1:26">
      <c r="A768" s="227"/>
      <c r="B768" s="227"/>
      <c r="C768" s="227"/>
      <c r="D768" s="227"/>
      <c r="E768" s="227"/>
      <c r="F768" s="227"/>
      <c r="G768" s="227"/>
      <c r="H768" s="227"/>
      <c r="I768" s="227"/>
      <c r="J768" s="227"/>
      <c r="K768" s="227"/>
      <c r="L768" s="227"/>
      <c r="M768" s="227"/>
      <c r="N768" s="227"/>
      <c r="O768" s="227"/>
      <c r="P768" s="227"/>
      <c r="Q768" s="227"/>
      <c r="R768" s="227"/>
      <c r="S768" s="227"/>
      <c r="T768" s="227"/>
      <c r="U768" s="227"/>
      <c r="V768" s="227"/>
      <c r="W768" s="227"/>
      <c r="X768" s="227"/>
      <c r="Y768" s="227"/>
      <c r="Z768" s="227"/>
    </row>
    <row r="769" spans="1:26">
      <c r="A769" s="227"/>
      <c r="B769" s="227"/>
      <c r="C769" s="227"/>
      <c r="D769" s="227"/>
      <c r="E769" s="227"/>
      <c r="F769" s="227"/>
      <c r="G769" s="227"/>
      <c r="H769" s="227"/>
      <c r="I769" s="227"/>
      <c r="J769" s="227"/>
      <c r="K769" s="227"/>
      <c r="L769" s="227"/>
      <c r="M769" s="227"/>
      <c r="N769" s="227"/>
      <c r="O769" s="227"/>
      <c r="P769" s="227"/>
      <c r="Q769" s="227"/>
      <c r="R769" s="227"/>
      <c r="S769" s="227"/>
      <c r="T769" s="227"/>
      <c r="U769" s="227"/>
      <c r="V769" s="227"/>
      <c r="W769" s="227"/>
      <c r="X769" s="227"/>
      <c r="Y769" s="227"/>
      <c r="Z769" s="227"/>
    </row>
    <row r="770" spans="1:26">
      <c r="A770" s="227"/>
      <c r="B770" s="227"/>
      <c r="C770" s="227"/>
      <c r="D770" s="227"/>
      <c r="E770" s="227"/>
      <c r="F770" s="227"/>
      <c r="G770" s="227"/>
      <c r="H770" s="227"/>
      <c r="I770" s="227"/>
      <c r="J770" s="227"/>
      <c r="K770" s="227"/>
      <c r="L770" s="227"/>
      <c r="M770" s="227"/>
      <c r="N770" s="227"/>
      <c r="O770" s="227"/>
      <c r="P770" s="227"/>
      <c r="Q770" s="227"/>
      <c r="R770" s="227"/>
      <c r="S770" s="227"/>
      <c r="T770" s="227"/>
      <c r="U770" s="227"/>
      <c r="V770" s="227"/>
      <c r="W770" s="227"/>
      <c r="X770" s="227"/>
      <c r="Y770" s="227"/>
      <c r="Z770" s="227"/>
    </row>
    <row r="771" spans="1:26">
      <c r="A771" s="227"/>
      <c r="B771" s="227"/>
      <c r="C771" s="227"/>
      <c r="D771" s="227"/>
      <c r="E771" s="227"/>
      <c r="F771" s="227"/>
      <c r="G771" s="227"/>
      <c r="H771" s="227"/>
      <c r="I771" s="227"/>
      <c r="J771" s="227"/>
      <c r="K771" s="227"/>
      <c r="L771" s="227"/>
      <c r="M771" s="227"/>
      <c r="N771" s="227"/>
      <c r="O771" s="227"/>
      <c r="P771" s="227"/>
      <c r="Q771" s="227"/>
      <c r="R771" s="227"/>
      <c r="S771" s="227"/>
      <c r="T771" s="227"/>
      <c r="U771" s="227"/>
      <c r="V771" s="227"/>
      <c r="W771" s="227"/>
      <c r="X771" s="227"/>
      <c r="Y771" s="227"/>
      <c r="Z771" s="227"/>
    </row>
    <row r="772" spans="1:26">
      <c r="A772" s="227"/>
      <c r="B772" s="227"/>
      <c r="C772" s="227"/>
      <c r="D772" s="227"/>
      <c r="E772" s="227"/>
      <c r="F772" s="227"/>
      <c r="G772" s="227"/>
      <c r="H772" s="227"/>
      <c r="I772" s="227"/>
      <c r="J772" s="227"/>
      <c r="K772" s="227"/>
      <c r="L772" s="227"/>
      <c r="M772" s="227"/>
      <c r="N772" s="227"/>
      <c r="O772" s="227"/>
      <c r="P772" s="227"/>
      <c r="Q772" s="227"/>
      <c r="R772" s="227"/>
      <c r="S772" s="227"/>
      <c r="T772" s="227"/>
      <c r="U772" s="227"/>
      <c r="V772" s="227"/>
      <c r="W772" s="227"/>
      <c r="X772" s="227"/>
      <c r="Y772" s="227"/>
      <c r="Z772" s="227"/>
    </row>
    <row r="773" spans="1:26">
      <c r="A773" s="227"/>
      <c r="B773" s="227"/>
      <c r="C773" s="227"/>
      <c r="D773" s="227"/>
      <c r="E773" s="227"/>
      <c r="F773" s="227"/>
      <c r="G773" s="227"/>
      <c r="H773" s="227"/>
      <c r="I773" s="227"/>
      <c r="J773" s="227"/>
      <c r="K773" s="227"/>
      <c r="L773" s="227"/>
      <c r="M773" s="227"/>
      <c r="N773" s="227"/>
      <c r="O773" s="227"/>
      <c r="P773" s="227"/>
      <c r="Q773" s="227"/>
      <c r="R773" s="227"/>
      <c r="S773" s="227"/>
      <c r="T773" s="227"/>
      <c r="U773" s="227"/>
      <c r="V773" s="227"/>
      <c r="W773" s="227"/>
      <c r="X773" s="227"/>
      <c r="Y773" s="227"/>
      <c r="Z773" s="227"/>
    </row>
    <row r="774" spans="1:26">
      <c r="A774" s="227"/>
      <c r="B774" s="227"/>
      <c r="C774" s="227"/>
      <c r="D774" s="227"/>
      <c r="E774" s="227"/>
      <c r="F774" s="227"/>
      <c r="G774" s="227"/>
      <c r="H774" s="227"/>
      <c r="I774" s="227"/>
      <c r="J774" s="227"/>
      <c r="K774" s="227"/>
      <c r="L774" s="227"/>
      <c r="M774" s="227"/>
      <c r="N774" s="227"/>
      <c r="O774" s="227"/>
      <c r="P774" s="227"/>
      <c r="Q774" s="227"/>
      <c r="R774" s="227"/>
      <c r="S774" s="227"/>
      <c r="T774" s="227"/>
      <c r="U774" s="227"/>
      <c r="V774" s="227"/>
      <c r="W774" s="227"/>
      <c r="X774" s="227"/>
      <c r="Y774" s="227"/>
      <c r="Z774" s="227"/>
    </row>
    <row r="775" spans="1:26">
      <c r="A775" s="227"/>
      <c r="B775" s="227"/>
      <c r="C775" s="227"/>
      <c r="D775" s="227"/>
      <c r="E775" s="227"/>
      <c r="F775" s="227"/>
      <c r="G775" s="227"/>
      <c r="H775" s="227"/>
      <c r="I775" s="227"/>
      <c r="J775" s="227"/>
      <c r="K775" s="227"/>
      <c r="L775" s="227"/>
      <c r="M775" s="227"/>
      <c r="N775" s="227"/>
      <c r="O775" s="227"/>
      <c r="P775" s="227"/>
      <c r="Q775" s="227"/>
      <c r="R775" s="227"/>
      <c r="S775" s="227"/>
      <c r="T775" s="227"/>
      <c r="U775" s="227"/>
      <c r="V775" s="227"/>
      <c r="W775" s="227"/>
      <c r="X775" s="227"/>
      <c r="Y775" s="227"/>
      <c r="Z775" s="227"/>
    </row>
    <row r="776" spans="1:26">
      <c r="A776" s="227"/>
      <c r="B776" s="227"/>
      <c r="C776" s="227"/>
      <c r="D776" s="227"/>
      <c r="E776" s="227"/>
      <c r="F776" s="227"/>
      <c r="G776" s="227"/>
      <c r="H776" s="227"/>
      <c r="I776" s="227"/>
      <c r="J776" s="227"/>
      <c r="K776" s="227"/>
      <c r="L776" s="227"/>
      <c r="M776" s="227"/>
      <c r="N776" s="227"/>
      <c r="O776" s="227"/>
      <c r="P776" s="227"/>
      <c r="Q776" s="227"/>
      <c r="R776" s="227"/>
      <c r="S776" s="227"/>
      <c r="T776" s="227"/>
      <c r="U776" s="227"/>
      <c r="V776" s="227"/>
      <c r="W776" s="227"/>
      <c r="X776" s="227"/>
      <c r="Y776" s="227"/>
      <c r="Z776" s="227"/>
    </row>
    <row r="777" spans="1:26">
      <c r="A777" s="227"/>
      <c r="B777" s="227"/>
      <c r="C777" s="227"/>
      <c r="D777" s="227"/>
      <c r="E777" s="227"/>
      <c r="F777" s="227"/>
      <c r="G777" s="227"/>
      <c r="H777" s="227"/>
      <c r="I777" s="227"/>
      <c r="J777" s="227"/>
      <c r="K777" s="227"/>
      <c r="L777" s="227"/>
      <c r="M777" s="227"/>
      <c r="N777" s="227"/>
      <c r="O777" s="227"/>
      <c r="P777" s="227"/>
      <c r="Q777" s="227"/>
      <c r="R777" s="227"/>
      <c r="S777" s="227"/>
      <c r="T777" s="227"/>
      <c r="U777" s="227"/>
      <c r="V777" s="227"/>
      <c r="W777" s="227"/>
      <c r="X777" s="227"/>
      <c r="Y777" s="227"/>
      <c r="Z777" s="227"/>
    </row>
    <row r="778" spans="1:26">
      <c r="A778" s="227"/>
      <c r="B778" s="227"/>
      <c r="C778" s="227"/>
      <c r="D778" s="227"/>
      <c r="E778" s="227"/>
      <c r="F778" s="227"/>
      <c r="G778" s="227"/>
      <c r="H778" s="227"/>
      <c r="I778" s="227"/>
      <c r="J778" s="227"/>
      <c r="K778" s="227"/>
      <c r="L778" s="227"/>
      <c r="M778" s="227"/>
      <c r="N778" s="227"/>
      <c r="O778" s="227"/>
      <c r="P778" s="227"/>
      <c r="Q778" s="227"/>
      <c r="R778" s="227"/>
      <c r="S778" s="227"/>
      <c r="T778" s="227"/>
      <c r="U778" s="227"/>
      <c r="V778" s="227"/>
      <c r="W778" s="227"/>
      <c r="X778" s="227"/>
      <c r="Y778" s="227"/>
      <c r="Z778" s="227"/>
    </row>
    <row r="779" spans="1:26">
      <c r="A779" s="227"/>
      <c r="B779" s="227"/>
      <c r="C779" s="227"/>
      <c r="D779" s="227"/>
      <c r="E779" s="227"/>
      <c r="F779" s="227"/>
      <c r="G779" s="227"/>
      <c r="H779" s="227"/>
      <c r="I779" s="227"/>
      <c r="J779" s="227"/>
      <c r="K779" s="227"/>
      <c r="L779" s="227"/>
      <c r="M779" s="227"/>
      <c r="N779" s="227"/>
      <c r="O779" s="227"/>
      <c r="P779" s="227"/>
      <c r="Q779" s="227"/>
      <c r="R779" s="227"/>
      <c r="S779" s="227"/>
      <c r="T779" s="227"/>
      <c r="U779" s="227"/>
      <c r="V779" s="227"/>
      <c r="W779" s="227"/>
      <c r="X779" s="227"/>
      <c r="Y779" s="227"/>
      <c r="Z779" s="227"/>
    </row>
    <row r="780" spans="1:26">
      <c r="A780" s="227"/>
      <c r="B780" s="227"/>
      <c r="C780" s="227"/>
      <c r="D780" s="227"/>
      <c r="E780" s="227"/>
      <c r="F780" s="227"/>
      <c r="G780" s="227"/>
      <c r="H780" s="227"/>
      <c r="I780" s="227"/>
      <c r="J780" s="227"/>
      <c r="K780" s="227"/>
      <c r="L780" s="227"/>
      <c r="M780" s="227"/>
      <c r="N780" s="227"/>
      <c r="O780" s="227"/>
      <c r="P780" s="227"/>
      <c r="Q780" s="227"/>
      <c r="R780" s="227"/>
      <c r="S780" s="227"/>
      <c r="T780" s="227"/>
      <c r="U780" s="227"/>
      <c r="V780" s="227"/>
      <c r="W780" s="227"/>
      <c r="X780" s="227"/>
      <c r="Y780" s="227"/>
      <c r="Z780" s="227"/>
    </row>
    <row r="781" spans="1:26">
      <c r="A781" s="227"/>
      <c r="B781" s="227"/>
      <c r="C781" s="227"/>
      <c r="D781" s="227"/>
      <c r="E781" s="227"/>
      <c r="F781" s="227"/>
      <c r="G781" s="227"/>
      <c r="H781" s="227"/>
      <c r="I781" s="227"/>
      <c r="J781" s="227"/>
      <c r="K781" s="227"/>
      <c r="L781" s="227"/>
      <c r="M781" s="227"/>
      <c r="N781" s="227"/>
      <c r="O781" s="227"/>
      <c r="P781" s="227"/>
      <c r="Q781" s="227"/>
      <c r="R781" s="227"/>
      <c r="S781" s="227"/>
      <c r="T781" s="227"/>
      <c r="U781" s="227"/>
      <c r="V781" s="227"/>
      <c r="W781" s="227"/>
      <c r="X781" s="227"/>
      <c r="Y781" s="227"/>
      <c r="Z781" s="227"/>
    </row>
    <row r="782" spans="1:26">
      <c r="A782" s="227"/>
      <c r="B782" s="227"/>
      <c r="C782" s="227"/>
      <c r="D782" s="227"/>
      <c r="E782" s="227"/>
      <c r="F782" s="227"/>
      <c r="G782" s="227"/>
      <c r="H782" s="227"/>
      <c r="I782" s="227"/>
      <c r="J782" s="227"/>
      <c r="K782" s="227"/>
      <c r="L782" s="227"/>
      <c r="M782" s="227"/>
      <c r="N782" s="227"/>
      <c r="O782" s="227"/>
      <c r="P782" s="227"/>
      <c r="Q782" s="227"/>
      <c r="R782" s="227"/>
      <c r="S782" s="227"/>
      <c r="T782" s="227"/>
      <c r="U782" s="227"/>
      <c r="V782" s="227"/>
      <c r="W782" s="227"/>
      <c r="X782" s="227"/>
      <c r="Y782" s="227"/>
      <c r="Z782" s="227"/>
    </row>
    <row r="783" spans="1:26">
      <c r="A783" s="227"/>
      <c r="B783" s="227"/>
      <c r="C783" s="227"/>
      <c r="D783" s="227"/>
      <c r="E783" s="227"/>
      <c r="F783" s="227"/>
      <c r="G783" s="227"/>
      <c r="H783" s="227"/>
      <c r="I783" s="227"/>
      <c r="J783" s="227"/>
      <c r="K783" s="227"/>
      <c r="L783" s="227"/>
      <c r="M783" s="227"/>
      <c r="N783" s="227"/>
      <c r="O783" s="227"/>
      <c r="P783" s="227"/>
      <c r="Q783" s="227"/>
      <c r="R783" s="227"/>
      <c r="S783" s="227"/>
      <c r="T783" s="227"/>
      <c r="U783" s="227"/>
      <c r="V783" s="227"/>
      <c r="W783" s="227"/>
      <c r="X783" s="227"/>
      <c r="Y783" s="227"/>
      <c r="Z783" s="227"/>
    </row>
    <row r="784" spans="1:26">
      <c r="A784" s="227"/>
      <c r="B784" s="227"/>
      <c r="C784" s="227"/>
      <c r="D784" s="227"/>
      <c r="E784" s="227"/>
      <c r="F784" s="227"/>
      <c r="G784" s="227"/>
      <c r="H784" s="227"/>
      <c r="I784" s="227"/>
      <c r="J784" s="227"/>
      <c r="K784" s="227"/>
      <c r="L784" s="227"/>
      <c r="M784" s="227"/>
      <c r="N784" s="227"/>
      <c r="O784" s="227"/>
      <c r="P784" s="227"/>
      <c r="Q784" s="227"/>
      <c r="R784" s="227"/>
      <c r="S784" s="227"/>
      <c r="T784" s="227"/>
      <c r="U784" s="227"/>
      <c r="V784" s="227"/>
      <c r="W784" s="227"/>
      <c r="X784" s="227"/>
      <c r="Y784" s="227"/>
      <c r="Z784" s="227"/>
    </row>
    <row r="785" spans="1:26">
      <c r="A785" s="227"/>
      <c r="B785" s="227"/>
      <c r="C785" s="227"/>
      <c r="D785" s="227"/>
      <c r="E785" s="227"/>
      <c r="F785" s="227"/>
      <c r="G785" s="227"/>
      <c r="H785" s="227"/>
      <c r="I785" s="227"/>
      <c r="J785" s="227"/>
      <c r="K785" s="227"/>
      <c r="L785" s="227"/>
      <c r="M785" s="227"/>
      <c r="N785" s="227"/>
      <c r="O785" s="227"/>
      <c r="P785" s="227"/>
      <c r="Q785" s="227"/>
      <c r="R785" s="227"/>
      <c r="S785" s="227"/>
      <c r="T785" s="227"/>
      <c r="U785" s="227"/>
      <c r="V785" s="227"/>
      <c r="W785" s="227"/>
      <c r="X785" s="227"/>
      <c r="Y785" s="227"/>
      <c r="Z785" s="227"/>
    </row>
    <row r="786" spans="1:26">
      <c r="A786" s="227"/>
      <c r="B786" s="227"/>
      <c r="C786" s="227"/>
      <c r="D786" s="227"/>
      <c r="E786" s="227"/>
      <c r="F786" s="227"/>
      <c r="G786" s="227"/>
      <c r="H786" s="227"/>
      <c r="I786" s="227"/>
      <c r="J786" s="227"/>
      <c r="K786" s="227"/>
      <c r="L786" s="227"/>
      <c r="M786" s="227"/>
      <c r="N786" s="227"/>
      <c r="O786" s="227"/>
      <c r="P786" s="227"/>
      <c r="Q786" s="227"/>
      <c r="R786" s="227"/>
      <c r="S786" s="227"/>
      <c r="T786" s="227"/>
      <c r="U786" s="227"/>
      <c r="V786" s="227"/>
      <c r="W786" s="227"/>
      <c r="X786" s="227"/>
      <c r="Y786" s="227"/>
      <c r="Z786" s="227"/>
    </row>
    <row r="787" spans="1:26">
      <c r="A787" s="227"/>
      <c r="B787" s="227"/>
      <c r="C787" s="227"/>
      <c r="D787" s="227"/>
      <c r="E787" s="227"/>
      <c r="F787" s="227"/>
      <c r="G787" s="227"/>
      <c r="H787" s="227"/>
      <c r="I787" s="227"/>
      <c r="J787" s="227"/>
      <c r="K787" s="227"/>
      <c r="L787" s="227"/>
      <c r="M787" s="227"/>
      <c r="N787" s="227"/>
      <c r="O787" s="227"/>
      <c r="P787" s="227"/>
      <c r="Q787" s="227"/>
      <c r="R787" s="227"/>
      <c r="S787" s="227"/>
      <c r="T787" s="227"/>
      <c r="U787" s="227"/>
      <c r="V787" s="227"/>
      <c r="W787" s="227"/>
      <c r="X787" s="227"/>
      <c r="Y787" s="227"/>
      <c r="Z787" s="227"/>
    </row>
    <row r="788" spans="1:26">
      <c r="A788" s="227"/>
      <c r="B788" s="227"/>
      <c r="C788" s="227"/>
      <c r="D788" s="227"/>
      <c r="E788" s="227"/>
      <c r="F788" s="227"/>
      <c r="G788" s="227"/>
      <c r="H788" s="227"/>
      <c r="I788" s="227"/>
      <c r="J788" s="227"/>
      <c r="K788" s="227"/>
      <c r="L788" s="227"/>
      <c r="M788" s="227"/>
      <c r="N788" s="227"/>
      <c r="O788" s="227"/>
      <c r="P788" s="227"/>
      <c r="Q788" s="227"/>
      <c r="R788" s="227"/>
      <c r="S788" s="227"/>
      <c r="T788" s="227"/>
      <c r="U788" s="227"/>
      <c r="V788" s="227"/>
      <c r="W788" s="227"/>
      <c r="X788" s="227"/>
      <c r="Y788" s="227"/>
      <c r="Z788" s="227"/>
    </row>
    <row r="789" spans="1:26">
      <c r="A789" s="227"/>
      <c r="B789" s="227"/>
      <c r="C789" s="227"/>
      <c r="D789" s="227"/>
      <c r="E789" s="227"/>
      <c r="F789" s="227"/>
      <c r="G789" s="227"/>
      <c r="H789" s="227"/>
      <c r="I789" s="227"/>
      <c r="J789" s="227"/>
      <c r="K789" s="227"/>
      <c r="L789" s="227"/>
      <c r="M789" s="227"/>
      <c r="N789" s="227"/>
      <c r="O789" s="227"/>
      <c r="P789" s="227"/>
      <c r="Q789" s="227"/>
      <c r="R789" s="227"/>
      <c r="S789" s="227"/>
      <c r="T789" s="227"/>
      <c r="U789" s="227"/>
      <c r="V789" s="227"/>
      <c r="W789" s="227"/>
      <c r="X789" s="227"/>
      <c r="Y789" s="227"/>
      <c r="Z789" s="227"/>
    </row>
    <row r="790" spans="1:26">
      <c r="A790" s="227"/>
      <c r="B790" s="227"/>
      <c r="C790" s="227"/>
      <c r="D790" s="227"/>
      <c r="E790" s="227"/>
      <c r="F790" s="227"/>
      <c r="G790" s="227"/>
      <c r="H790" s="227"/>
      <c r="I790" s="227"/>
      <c r="J790" s="227"/>
      <c r="K790" s="227"/>
      <c r="L790" s="227"/>
      <c r="M790" s="227"/>
      <c r="N790" s="227"/>
      <c r="O790" s="227"/>
      <c r="P790" s="227"/>
      <c r="Q790" s="227"/>
      <c r="R790" s="227"/>
      <c r="S790" s="227"/>
      <c r="T790" s="227"/>
      <c r="U790" s="227"/>
      <c r="V790" s="227"/>
      <c r="W790" s="227"/>
      <c r="X790" s="227"/>
      <c r="Y790" s="227"/>
      <c r="Z790" s="227"/>
    </row>
    <row r="791" spans="1:26">
      <c r="A791" s="227"/>
      <c r="B791" s="227"/>
      <c r="C791" s="227"/>
      <c r="D791" s="227"/>
      <c r="E791" s="227"/>
      <c r="F791" s="227"/>
      <c r="G791" s="227"/>
      <c r="H791" s="227"/>
      <c r="I791" s="227"/>
      <c r="J791" s="227"/>
      <c r="K791" s="227"/>
      <c r="L791" s="227"/>
      <c r="M791" s="227"/>
      <c r="N791" s="227"/>
      <c r="O791" s="227"/>
      <c r="P791" s="227"/>
      <c r="Q791" s="227"/>
      <c r="R791" s="227"/>
      <c r="S791" s="227"/>
      <c r="T791" s="227"/>
      <c r="U791" s="227"/>
      <c r="V791" s="227"/>
      <c r="W791" s="227"/>
      <c r="X791" s="227"/>
      <c r="Y791" s="227"/>
      <c r="Z791" s="227"/>
    </row>
    <row r="792" spans="1:26">
      <c r="A792" s="227"/>
      <c r="B792" s="227"/>
      <c r="C792" s="227"/>
      <c r="D792" s="227"/>
      <c r="E792" s="227"/>
      <c r="F792" s="227"/>
      <c r="G792" s="227"/>
      <c r="H792" s="227"/>
      <c r="I792" s="227"/>
      <c r="J792" s="227"/>
      <c r="K792" s="227"/>
      <c r="L792" s="227"/>
      <c r="M792" s="227"/>
      <c r="N792" s="227"/>
      <c r="O792" s="227"/>
      <c r="P792" s="227"/>
      <c r="Q792" s="227"/>
      <c r="R792" s="227"/>
      <c r="S792" s="227"/>
      <c r="T792" s="227"/>
      <c r="U792" s="227"/>
      <c r="V792" s="227"/>
      <c r="W792" s="227"/>
      <c r="X792" s="227"/>
      <c r="Y792" s="227"/>
      <c r="Z792" s="227"/>
    </row>
    <row r="793" spans="1:26">
      <c r="A793" s="227"/>
      <c r="B793" s="227"/>
      <c r="C793" s="227"/>
      <c r="D793" s="227"/>
      <c r="E793" s="227"/>
      <c r="F793" s="227"/>
      <c r="G793" s="227"/>
      <c r="H793" s="227"/>
      <c r="I793" s="227"/>
      <c r="J793" s="227"/>
      <c r="K793" s="227"/>
      <c r="L793" s="227"/>
      <c r="M793" s="227"/>
      <c r="N793" s="227"/>
      <c r="O793" s="227"/>
      <c r="P793" s="227"/>
      <c r="Q793" s="227"/>
      <c r="R793" s="227"/>
      <c r="S793" s="227"/>
      <c r="T793" s="227"/>
      <c r="U793" s="227"/>
      <c r="V793" s="227"/>
      <c r="W793" s="227"/>
      <c r="X793" s="227"/>
      <c r="Y793" s="227"/>
      <c r="Z793" s="227"/>
    </row>
    <row r="794" spans="1:26">
      <c r="A794" s="227"/>
      <c r="B794" s="227"/>
      <c r="C794" s="227"/>
      <c r="D794" s="227"/>
      <c r="E794" s="227"/>
      <c r="F794" s="227"/>
      <c r="G794" s="227"/>
      <c r="H794" s="227"/>
      <c r="I794" s="227"/>
      <c r="J794" s="227"/>
      <c r="K794" s="227"/>
      <c r="L794" s="227"/>
      <c r="M794" s="227"/>
      <c r="N794" s="227"/>
      <c r="O794" s="227"/>
      <c r="P794" s="227"/>
      <c r="Q794" s="227"/>
      <c r="R794" s="227"/>
      <c r="S794" s="227"/>
      <c r="T794" s="227"/>
      <c r="U794" s="227"/>
      <c r="V794" s="227"/>
      <c r="W794" s="227"/>
      <c r="X794" s="227"/>
      <c r="Y794" s="227"/>
      <c r="Z794" s="227"/>
    </row>
    <row r="795" spans="1:26">
      <c r="A795" s="227"/>
      <c r="B795" s="227"/>
      <c r="C795" s="227"/>
      <c r="D795" s="227"/>
      <c r="E795" s="227"/>
      <c r="F795" s="227"/>
      <c r="G795" s="227"/>
      <c r="H795" s="227"/>
      <c r="I795" s="227"/>
      <c r="J795" s="227"/>
      <c r="K795" s="227"/>
      <c r="L795" s="227"/>
      <c r="M795" s="227"/>
      <c r="N795" s="227"/>
      <c r="O795" s="227"/>
      <c r="P795" s="227"/>
      <c r="Q795" s="227"/>
      <c r="R795" s="227"/>
      <c r="S795" s="227"/>
      <c r="T795" s="227"/>
      <c r="U795" s="227"/>
      <c r="V795" s="227"/>
      <c r="W795" s="227"/>
      <c r="X795" s="227"/>
      <c r="Y795" s="227"/>
      <c r="Z795" s="227"/>
    </row>
    <row r="796" spans="1:26">
      <c r="A796" s="227"/>
      <c r="B796" s="227"/>
      <c r="C796" s="227"/>
      <c r="D796" s="227"/>
      <c r="E796" s="227"/>
      <c r="F796" s="227"/>
      <c r="G796" s="227"/>
      <c r="H796" s="227"/>
      <c r="I796" s="227"/>
      <c r="J796" s="227"/>
      <c r="K796" s="227"/>
      <c r="L796" s="227"/>
      <c r="M796" s="227"/>
      <c r="N796" s="227"/>
      <c r="O796" s="227"/>
      <c r="P796" s="227"/>
      <c r="Q796" s="227"/>
      <c r="R796" s="227"/>
      <c r="S796" s="227"/>
      <c r="T796" s="227"/>
      <c r="U796" s="227"/>
      <c r="V796" s="227"/>
      <c r="W796" s="227"/>
      <c r="X796" s="227"/>
      <c r="Y796" s="227"/>
      <c r="Z796" s="227"/>
    </row>
    <row r="797" spans="1:26">
      <c r="A797" s="227"/>
      <c r="B797" s="227"/>
      <c r="C797" s="227"/>
      <c r="D797" s="227"/>
      <c r="E797" s="227"/>
      <c r="F797" s="227"/>
      <c r="G797" s="227"/>
      <c r="H797" s="227"/>
      <c r="I797" s="227"/>
      <c r="J797" s="227"/>
      <c r="K797" s="227"/>
      <c r="L797" s="227"/>
      <c r="M797" s="227"/>
      <c r="N797" s="227"/>
      <c r="O797" s="227"/>
      <c r="P797" s="227"/>
      <c r="Q797" s="227"/>
      <c r="R797" s="227"/>
      <c r="S797" s="227"/>
      <c r="T797" s="227"/>
      <c r="U797" s="227"/>
      <c r="V797" s="227"/>
      <c r="W797" s="227"/>
      <c r="X797" s="227"/>
      <c r="Y797" s="227"/>
      <c r="Z797" s="227"/>
    </row>
    <row r="798" spans="1:26">
      <c r="A798" s="227"/>
      <c r="B798" s="227"/>
      <c r="C798" s="227"/>
      <c r="D798" s="227"/>
      <c r="E798" s="227"/>
      <c r="F798" s="227"/>
      <c r="G798" s="227"/>
      <c r="H798" s="227"/>
      <c r="I798" s="227"/>
      <c r="J798" s="227"/>
      <c r="K798" s="227"/>
      <c r="L798" s="227"/>
      <c r="M798" s="227"/>
      <c r="N798" s="227"/>
      <c r="O798" s="227"/>
      <c r="P798" s="227"/>
      <c r="Q798" s="227"/>
      <c r="R798" s="227"/>
      <c r="S798" s="227"/>
      <c r="T798" s="227"/>
      <c r="U798" s="227"/>
      <c r="V798" s="227"/>
      <c r="W798" s="227"/>
      <c r="X798" s="227"/>
      <c r="Y798" s="227"/>
      <c r="Z798" s="227"/>
    </row>
    <row r="799" spans="1:26">
      <c r="A799" s="227"/>
      <c r="B799" s="227"/>
      <c r="C799" s="227"/>
      <c r="D799" s="227"/>
      <c r="E799" s="227"/>
      <c r="F799" s="227"/>
      <c r="G799" s="227"/>
      <c r="H799" s="227"/>
      <c r="I799" s="227"/>
      <c r="J799" s="227"/>
      <c r="K799" s="227"/>
      <c r="L799" s="227"/>
      <c r="M799" s="227"/>
      <c r="N799" s="227"/>
      <c r="O799" s="227"/>
      <c r="P799" s="227"/>
      <c r="Q799" s="227"/>
      <c r="R799" s="227"/>
      <c r="S799" s="227"/>
      <c r="T799" s="227"/>
      <c r="U799" s="227"/>
      <c r="V799" s="227"/>
      <c r="W799" s="227"/>
      <c r="X799" s="227"/>
      <c r="Y799" s="227"/>
      <c r="Z799" s="227"/>
    </row>
    <row r="800" spans="1:26">
      <c r="A800" s="227"/>
      <c r="B800" s="227"/>
      <c r="C800" s="227"/>
      <c r="D800" s="227"/>
      <c r="E800" s="227"/>
      <c r="F800" s="227"/>
      <c r="G800" s="227"/>
      <c r="H800" s="227"/>
      <c r="I800" s="227"/>
      <c r="J800" s="227"/>
      <c r="K800" s="227"/>
      <c r="L800" s="227"/>
      <c r="M800" s="227"/>
      <c r="N800" s="227"/>
      <c r="O800" s="227"/>
      <c r="P800" s="227"/>
      <c r="Q800" s="227"/>
      <c r="R800" s="227"/>
      <c r="S800" s="227"/>
      <c r="T800" s="227"/>
      <c r="U800" s="227"/>
      <c r="V800" s="227"/>
      <c r="W800" s="227"/>
      <c r="X800" s="227"/>
      <c r="Y800" s="227"/>
      <c r="Z800" s="227"/>
    </row>
    <row r="801" spans="1:26">
      <c r="A801" s="227"/>
      <c r="B801" s="227"/>
      <c r="C801" s="227"/>
      <c r="D801" s="227"/>
      <c r="E801" s="227"/>
      <c r="F801" s="227"/>
      <c r="G801" s="227"/>
      <c r="H801" s="227"/>
      <c r="I801" s="227"/>
      <c r="J801" s="227"/>
      <c r="K801" s="227"/>
      <c r="L801" s="227"/>
      <c r="M801" s="227"/>
      <c r="N801" s="227"/>
      <c r="O801" s="227"/>
      <c r="P801" s="227"/>
      <c r="Q801" s="227"/>
      <c r="R801" s="227"/>
      <c r="S801" s="227"/>
      <c r="T801" s="227"/>
      <c r="U801" s="227"/>
      <c r="V801" s="227"/>
      <c r="W801" s="227"/>
      <c r="X801" s="227"/>
      <c r="Y801" s="227"/>
      <c r="Z801" s="227"/>
    </row>
    <row r="802" spans="1:26">
      <c r="A802" s="227"/>
      <c r="B802" s="227"/>
      <c r="C802" s="227"/>
      <c r="D802" s="227"/>
      <c r="E802" s="227"/>
      <c r="F802" s="227"/>
      <c r="G802" s="227"/>
      <c r="H802" s="227"/>
      <c r="I802" s="227"/>
      <c r="J802" s="227"/>
      <c r="K802" s="227"/>
      <c r="L802" s="227"/>
      <c r="M802" s="227"/>
      <c r="N802" s="227"/>
      <c r="O802" s="227"/>
      <c r="P802" s="227"/>
      <c r="Q802" s="227"/>
      <c r="R802" s="227"/>
      <c r="S802" s="227"/>
      <c r="T802" s="227"/>
      <c r="U802" s="227"/>
      <c r="V802" s="227"/>
      <c r="W802" s="227"/>
      <c r="X802" s="227"/>
      <c r="Y802" s="227"/>
      <c r="Z802" s="227"/>
    </row>
    <row r="803" spans="1:26">
      <c r="A803" s="227"/>
      <c r="B803" s="227"/>
      <c r="C803" s="227"/>
      <c r="D803" s="227"/>
      <c r="E803" s="227"/>
      <c r="F803" s="227"/>
      <c r="G803" s="227"/>
      <c r="H803" s="227"/>
      <c r="I803" s="227"/>
      <c r="J803" s="227"/>
      <c r="K803" s="227"/>
      <c r="L803" s="227"/>
      <c r="M803" s="227"/>
      <c r="N803" s="227"/>
      <c r="O803" s="227"/>
      <c r="P803" s="227"/>
      <c r="Q803" s="227"/>
      <c r="R803" s="227"/>
      <c r="S803" s="227"/>
      <c r="T803" s="227"/>
      <c r="U803" s="227"/>
      <c r="V803" s="227"/>
      <c r="W803" s="227"/>
      <c r="X803" s="227"/>
      <c r="Y803" s="227"/>
      <c r="Z803" s="227"/>
    </row>
    <row r="804" spans="1:26">
      <c r="A804" s="227"/>
      <c r="B804" s="227"/>
      <c r="C804" s="227"/>
      <c r="D804" s="227"/>
      <c r="E804" s="227"/>
      <c r="F804" s="227"/>
      <c r="G804" s="227"/>
      <c r="H804" s="227"/>
      <c r="I804" s="227"/>
      <c r="J804" s="227"/>
      <c r="K804" s="227"/>
      <c r="L804" s="227"/>
      <c r="M804" s="227"/>
      <c r="N804" s="227"/>
      <c r="O804" s="227"/>
      <c r="P804" s="227"/>
      <c r="Q804" s="227"/>
      <c r="R804" s="227"/>
      <c r="S804" s="227"/>
      <c r="T804" s="227"/>
      <c r="U804" s="227"/>
      <c r="V804" s="227"/>
      <c r="W804" s="227"/>
      <c r="X804" s="227"/>
      <c r="Y804" s="227"/>
      <c r="Z804" s="227"/>
    </row>
    <row r="805" spans="1:26">
      <c r="A805" s="227"/>
      <c r="B805" s="227"/>
      <c r="C805" s="227"/>
      <c r="D805" s="227"/>
      <c r="E805" s="227"/>
      <c r="F805" s="227"/>
      <c r="G805" s="227"/>
      <c r="H805" s="227"/>
      <c r="I805" s="227"/>
      <c r="J805" s="227"/>
      <c r="K805" s="227"/>
      <c r="L805" s="227"/>
      <c r="M805" s="227"/>
      <c r="N805" s="227"/>
      <c r="O805" s="227"/>
      <c r="P805" s="227"/>
      <c r="Q805" s="227"/>
      <c r="R805" s="227"/>
      <c r="S805" s="227"/>
      <c r="T805" s="227"/>
      <c r="U805" s="227"/>
      <c r="V805" s="227"/>
      <c r="W805" s="227"/>
      <c r="X805" s="227"/>
      <c r="Y805" s="227"/>
      <c r="Z805" s="227"/>
    </row>
    <row r="806" spans="1:26">
      <c r="A806" s="227"/>
      <c r="B806" s="227"/>
      <c r="C806" s="227"/>
      <c r="D806" s="227"/>
      <c r="E806" s="227"/>
      <c r="F806" s="227"/>
      <c r="G806" s="227"/>
      <c r="H806" s="227"/>
      <c r="I806" s="227"/>
      <c r="J806" s="227"/>
      <c r="K806" s="227"/>
      <c r="L806" s="227"/>
      <c r="M806" s="227"/>
      <c r="N806" s="227"/>
      <c r="O806" s="227"/>
      <c r="P806" s="227"/>
      <c r="Q806" s="227"/>
      <c r="R806" s="227"/>
      <c r="S806" s="227"/>
      <c r="T806" s="227"/>
      <c r="U806" s="227"/>
      <c r="V806" s="227"/>
      <c r="W806" s="227"/>
      <c r="X806" s="227"/>
      <c r="Y806" s="227"/>
      <c r="Z806" s="227"/>
    </row>
    <row r="807" spans="1:26">
      <c r="A807" s="227"/>
      <c r="B807" s="227"/>
      <c r="C807" s="227"/>
      <c r="D807" s="227"/>
      <c r="E807" s="227"/>
      <c r="F807" s="227"/>
      <c r="G807" s="227"/>
      <c r="H807" s="227"/>
      <c r="I807" s="227"/>
      <c r="J807" s="227"/>
      <c r="K807" s="227"/>
      <c r="L807" s="227"/>
      <c r="M807" s="227"/>
      <c r="N807" s="227"/>
      <c r="O807" s="227"/>
      <c r="P807" s="227"/>
      <c r="Q807" s="227"/>
      <c r="R807" s="227"/>
      <c r="S807" s="227"/>
      <c r="T807" s="227"/>
      <c r="U807" s="227"/>
      <c r="V807" s="227"/>
      <c r="W807" s="227"/>
      <c r="X807" s="227"/>
      <c r="Y807" s="227"/>
      <c r="Z807" s="227"/>
    </row>
    <row r="808" spans="1:26">
      <c r="A808" s="227"/>
      <c r="B808" s="227"/>
      <c r="C808" s="227"/>
      <c r="D808" s="227"/>
      <c r="E808" s="227"/>
      <c r="F808" s="227"/>
      <c r="G808" s="227"/>
      <c r="H808" s="227"/>
      <c r="I808" s="227"/>
      <c r="J808" s="227"/>
      <c r="K808" s="227"/>
      <c r="L808" s="227"/>
      <c r="M808" s="227"/>
      <c r="N808" s="227"/>
      <c r="O808" s="227"/>
      <c r="P808" s="227"/>
      <c r="Q808" s="227"/>
      <c r="R808" s="227"/>
      <c r="S808" s="227"/>
      <c r="T808" s="227"/>
      <c r="U808" s="227"/>
      <c r="V808" s="227"/>
      <c r="W808" s="227"/>
      <c r="X808" s="227"/>
      <c r="Y808" s="227"/>
      <c r="Z808" s="227"/>
    </row>
    <row r="809" spans="1:26">
      <c r="A809" s="227"/>
      <c r="B809" s="227"/>
      <c r="C809" s="227"/>
      <c r="D809" s="227"/>
      <c r="E809" s="227"/>
      <c r="F809" s="227"/>
      <c r="G809" s="227"/>
      <c r="H809" s="227"/>
      <c r="I809" s="227"/>
      <c r="J809" s="227"/>
      <c r="K809" s="227"/>
      <c r="L809" s="227"/>
      <c r="M809" s="227"/>
      <c r="N809" s="227"/>
      <c r="O809" s="227"/>
      <c r="P809" s="227"/>
      <c r="Q809" s="227"/>
      <c r="R809" s="227"/>
      <c r="S809" s="227"/>
      <c r="T809" s="227"/>
      <c r="U809" s="227"/>
      <c r="V809" s="227"/>
      <c r="W809" s="227"/>
      <c r="X809" s="227"/>
      <c r="Y809" s="227"/>
      <c r="Z809" s="227"/>
    </row>
    <row r="810" spans="1:26">
      <c r="A810" s="227"/>
      <c r="B810" s="227"/>
      <c r="C810" s="227"/>
      <c r="D810" s="227"/>
      <c r="E810" s="227"/>
      <c r="F810" s="227"/>
      <c r="G810" s="227"/>
      <c r="H810" s="227"/>
      <c r="I810" s="227"/>
      <c r="J810" s="227"/>
      <c r="K810" s="227"/>
      <c r="L810" s="227"/>
      <c r="M810" s="227"/>
      <c r="N810" s="227"/>
      <c r="O810" s="227"/>
      <c r="P810" s="227"/>
      <c r="Q810" s="227"/>
      <c r="R810" s="227"/>
      <c r="S810" s="227"/>
      <c r="T810" s="227"/>
      <c r="U810" s="227"/>
      <c r="V810" s="227"/>
      <c r="W810" s="227"/>
      <c r="X810" s="227"/>
      <c r="Y810" s="227"/>
      <c r="Z810" s="227"/>
    </row>
    <row r="811" spans="1:26">
      <c r="A811" s="227"/>
      <c r="B811" s="227"/>
      <c r="C811" s="227"/>
      <c r="D811" s="227"/>
      <c r="E811" s="227"/>
      <c r="F811" s="227"/>
      <c r="G811" s="227"/>
      <c r="H811" s="227"/>
      <c r="I811" s="227"/>
      <c r="J811" s="227"/>
      <c r="K811" s="227"/>
      <c r="L811" s="227"/>
      <c r="M811" s="227"/>
      <c r="N811" s="227"/>
      <c r="O811" s="227"/>
      <c r="P811" s="227"/>
      <c r="Q811" s="227"/>
      <c r="R811" s="227"/>
      <c r="S811" s="227"/>
      <c r="T811" s="227"/>
      <c r="U811" s="227"/>
      <c r="V811" s="227"/>
      <c r="W811" s="227"/>
      <c r="X811" s="227"/>
      <c r="Y811" s="227"/>
      <c r="Z811" s="227"/>
    </row>
    <row r="812" spans="1:26">
      <c r="A812" s="227"/>
      <c r="B812" s="227"/>
      <c r="C812" s="227"/>
      <c r="D812" s="227"/>
      <c r="E812" s="227"/>
      <c r="F812" s="227"/>
      <c r="G812" s="227"/>
      <c r="H812" s="227"/>
      <c r="I812" s="227"/>
      <c r="J812" s="227"/>
      <c r="K812" s="227"/>
      <c r="L812" s="227"/>
      <c r="M812" s="227"/>
      <c r="N812" s="227"/>
      <c r="O812" s="227"/>
      <c r="P812" s="227"/>
      <c r="Q812" s="227"/>
      <c r="R812" s="227"/>
      <c r="S812" s="227"/>
      <c r="T812" s="227"/>
      <c r="U812" s="227"/>
      <c r="V812" s="227"/>
      <c r="W812" s="227"/>
      <c r="X812" s="227"/>
      <c r="Y812" s="227"/>
      <c r="Z812" s="227"/>
    </row>
    <row r="813" spans="1:26">
      <c r="A813" s="227"/>
      <c r="B813" s="227"/>
      <c r="C813" s="227"/>
      <c r="D813" s="227"/>
      <c r="E813" s="227"/>
      <c r="F813" s="227"/>
      <c r="G813" s="227"/>
      <c r="H813" s="227"/>
      <c r="I813" s="227"/>
      <c r="J813" s="227"/>
      <c r="K813" s="227"/>
      <c r="L813" s="227"/>
      <c r="M813" s="227"/>
      <c r="N813" s="227"/>
      <c r="O813" s="227"/>
      <c r="P813" s="227"/>
      <c r="Q813" s="227"/>
      <c r="R813" s="227"/>
      <c r="S813" s="227"/>
      <c r="T813" s="227"/>
      <c r="U813" s="227"/>
      <c r="V813" s="227"/>
      <c r="W813" s="227"/>
      <c r="X813" s="227"/>
      <c r="Y813" s="227"/>
      <c r="Z813" s="227"/>
    </row>
    <row r="814" spans="1:26">
      <c r="A814" s="227"/>
      <c r="B814" s="227"/>
      <c r="C814" s="227"/>
      <c r="D814" s="227"/>
      <c r="E814" s="227"/>
      <c r="F814" s="227"/>
      <c r="G814" s="227"/>
      <c r="H814" s="227"/>
      <c r="I814" s="227"/>
      <c r="J814" s="227"/>
      <c r="K814" s="227"/>
      <c r="L814" s="227"/>
      <c r="M814" s="227"/>
      <c r="N814" s="227"/>
      <c r="O814" s="227"/>
      <c r="P814" s="227"/>
      <c r="Q814" s="227"/>
      <c r="R814" s="227"/>
      <c r="S814" s="227"/>
      <c r="T814" s="227"/>
      <c r="U814" s="227"/>
      <c r="V814" s="227"/>
      <c r="W814" s="227"/>
      <c r="X814" s="227"/>
      <c r="Y814" s="227"/>
      <c r="Z814" s="227"/>
    </row>
    <row r="815" spans="1:26">
      <c r="A815" s="227"/>
      <c r="B815" s="227"/>
      <c r="C815" s="227"/>
      <c r="D815" s="227"/>
      <c r="E815" s="227"/>
      <c r="F815" s="227"/>
      <c r="G815" s="227"/>
      <c r="H815" s="227"/>
      <c r="I815" s="227"/>
      <c r="J815" s="227"/>
      <c r="K815" s="227"/>
      <c r="L815" s="227"/>
      <c r="M815" s="227"/>
      <c r="N815" s="227"/>
      <c r="O815" s="227"/>
      <c r="P815" s="227"/>
      <c r="Q815" s="227"/>
      <c r="R815" s="227"/>
      <c r="S815" s="227"/>
      <c r="T815" s="227"/>
      <c r="U815" s="227"/>
      <c r="V815" s="227"/>
      <c r="W815" s="227"/>
      <c r="X815" s="227"/>
      <c r="Y815" s="227"/>
      <c r="Z815" s="227"/>
    </row>
    <row r="816" spans="1:26">
      <c r="A816" s="227"/>
      <c r="B816" s="227"/>
      <c r="C816" s="227"/>
      <c r="D816" s="227"/>
      <c r="E816" s="227"/>
      <c r="F816" s="227"/>
      <c r="G816" s="227"/>
      <c r="H816" s="227"/>
      <c r="I816" s="227"/>
      <c r="J816" s="227"/>
      <c r="K816" s="227"/>
      <c r="L816" s="227"/>
      <c r="M816" s="227"/>
      <c r="N816" s="227"/>
      <c r="O816" s="227"/>
      <c r="P816" s="227"/>
      <c r="Q816" s="227"/>
      <c r="R816" s="227"/>
      <c r="S816" s="227"/>
      <c r="T816" s="227"/>
      <c r="U816" s="227"/>
      <c r="V816" s="227"/>
      <c r="W816" s="227"/>
      <c r="X816" s="227"/>
      <c r="Y816" s="227"/>
      <c r="Z816" s="227"/>
    </row>
    <row r="817" spans="1:26">
      <c r="A817" s="227"/>
      <c r="B817" s="227"/>
      <c r="C817" s="227"/>
      <c r="D817" s="227"/>
      <c r="E817" s="227"/>
      <c r="F817" s="227"/>
      <c r="G817" s="227"/>
      <c r="H817" s="227"/>
      <c r="I817" s="227"/>
      <c r="J817" s="227"/>
      <c r="K817" s="227"/>
      <c r="L817" s="227"/>
      <c r="M817" s="227"/>
      <c r="N817" s="227"/>
      <c r="O817" s="227"/>
      <c r="P817" s="227"/>
      <c r="Q817" s="227"/>
      <c r="R817" s="227"/>
      <c r="S817" s="227"/>
      <c r="T817" s="227"/>
      <c r="U817" s="227"/>
      <c r="V817" s="227"/>
      <c r="W817" s="227"/>
      <c r="X817" s="227"/>
      <c r="Y817" s="227"/>
      <c r="Z817" s="227"/>
    </row>
    <row r="818" spans="1:26">
      <c r="A818" s="227"/>
      <c r="B818" s="227"/>
      <c r="C818" s="227"/>
      <c r="D818" s="227"/>
      <c r="E818" s="227"/>
      <c r="F818" s="227"/>
      <c r="G818" s="227"/>
      <c r="H818" s="227"/>
      <c r="I818" s="227"/>
      <c r="J818" s="227"/>
      <c r="K818" s="227"/>
      <c r="L818" s="227"/>
      <c r="M818" s="227"/>
      <c r="N818" s="227"/>
      <c r="O818" s="227"/>
      <c r="P818" s="227"/>
      <c r="Q818" s="227"/>
      <c r="R818" s="227"/>
      <c r="S818" s="227"/>
      <c r="T818" s="227"/>
      <c r="U818" s="227"/>
      <c r="V818" s="227"/>
      <c r="W818" s="227"/>
      <c r="X818" s="227"/>
      <c r="Y818" s="227"/>
      <c r="Z818" s="227"/>
    </row>
    <row r="819" spans="1:26">
      <c r="A819" s="227"/>
      <c r="B819" s="227"/>
      <c r="C819" s="227"/>
      <c r="D819" s="227"/>
      <c r="E819" s="227"/>
      <c r="F819" s="227"/>
      <c r="G819" s="227"/>
      <c r="H819" s="227"/>
      <c r="I819" s="227"/>
      <c r="J819" s="227"/>
      <c r="K819" s="227"/>
      <c r="L819" s="227"/>
      <c r="M819" s="227"/>
      <c r="N819" s="227"/>
      <c r="O819" s="227"/>
      <c r="P819" s="227"/>
      <c r="Q819" s="227"/>
      <c r="R819" s="227"/>
      <c r="S819" s="227"/>
      <c r="T819" s="227"/>
      <c r="U819" s="227"/>
      <c r="V819" s="227"/>
      <c r="W819" s="227"/>
      <c r="X819" s="227"/>
      <c r="Y819" s="227"/>
      <c r="Z819" s="227"/>
    </row>
    <row r="820" spans="1:26">
      <c r="A820" s="227"/>
      <c r="B820" s="227"/>
      <c r="C820" s="227"/>
      <c r="D820" s="227"/>
      <c r="E820" s="227"/>
      <c r="F820" s="227"/>
      <c r="G820" s="227"/>
      <c r="H820" s="227"/>
      <c r="I820" s="227"/>
      <c r="J820" s="227"/>
      <c r="K820" s="227"/>
      <c r="L820" s="227"/>
      <c r="M820" s="227"/>
      <c r="N820" s="227"/>
      <c r="O820" s="227"/>
      <c r="P820" s="227"/>
      <c r="Q820" s="227"/>
      <c r="R820" s="227"/>
      <c r="S820" s="227"/>
      <c r="T820" s="227"/>
      <c r="U820" s="227"/>
      <c r="V820" s="227"/>
      <c r="W820" s="227"/>
      <c r="X820" s="227"/>
      <c r="Y820" s="227"/>
      <c r="Z820" s="227"/>
    </row>
    <row r="821" spans="1:26">
      <c r="A821" s="227"/>
      <c r="B821" s="227"/>
      <c r="C821" s="227"/>
      <c r="D821" s="227"/>
      <c r="E821" s="227"/>
      <c r="F821" s="227"/>
      <c r="G821" s="227"/>
      <c r="H821" s="227"/>
      <c r="I821" s="227"/>
      <c r="J821" s="227"/>
      <c r="K821" s="227"/>
      <c r="L821" s="227"/>
      <c r="M821" s="227"/>
      <c r="N821" s="227"/>
      <c r="O821" s="227"/>
      <c r="P821" s="227"/>
      <c r="Q821" s="227"/>
      <c r="R821" s="227"/>
      <c r="S821" s="227"/>
      <c r="T821" s="227"/>
      <c r="U821" s="227"/>
      <c r="V821" s="227"/>
      <c r="W821" s="227"/>
      <c r="X821" s="227"/>
      <c r="Y821" s="227"/>
      <c r="Z821" s="227"/>
    </row>
    <row r="822" spans="1:26">
      <c r="A822" s="227"/>
      <c r="B822" s="227"/>
      <c r="C822" s="227"/>
      <c r="D822" s="227"/>
      <c r="E822" s="227"/>
      <c r="F822" s="227"/>
      <c r="G822" s="227"/>
      <c r="H822" s="227"/>
      <c r="I822" s="227"/>
      <c r="J822" s="227"/>
      <c r="K822" s="227"/>
      <c r="L822" s="227"/>
      <c r="M822" s="227"/>
      <c r="N822" s="227"/>
      <c r="O822" s="227"/>
      <c r="P822" s="227"/>
      <c r="Q822" s="227"/>
      <c r="R822" s="227"/>
      <c r="S822" s="227"/>
      <c r="T822" s="227"/>
      <c r="U822" s="227"/>
      <c r="V822" s="227"/>
      <c r="W822" s="227"/>
      <c r="X822" s="227"/>
      <c r="Y822" s="227"/>
      <c r="Z822" s="227"/>
    </row>
    <row r="823" spans="1:26">
      <c r="A823" s="227"/>
      <c r="B823" s="227"/>
      <c r="C823" s="227"/>
      <c r="D823" s="227"/>
      <c r="E823" s="227"/>
      <c r="F823" s="227"/>
      <c r="G823" s="227"/>
      <c r="H823" s="227"/>
      <c r="I823" s="227"/>
      <c r="J823" s="227"/>
      <c r="K823" s="227"/>
      <c r="L823" s="227"/>
      <c r="M823" s="227"/>
      <c r="N823" s="227"/>
      <c r="O823" s="227"/>
      <c r="P823" s="227"/>
      <c r="Q823" s="227"/>
      <c r="R823" s="227"/>
      <c r="S823" s="227"/>
      <c r="T823" s="227"/>
      <c r="U823" s="227"/>
      <c r="V823" s="227"/>
      <c r="W823" s="227"/>
      <c r="X823" s="227"/>
      <c r="Y823" s="227"/>
      <c r="Z823" s="227"/>
    </row>
    <row r="824" spans="1:26">
      <c r="A824" s="227"/>
      <c r="B824" s="227"/>
      <c r="C824" s="227"/>
      <c r="D824" s="227"/>
      <c r="E824" s="227"/>
      <c r="F824" s="227"/>
      <c r="G824" s="227"/>
      <c r="H824" s="227"/>
      <c r="I824" s="227"/>
      <c r="J824" s="227"/>
      <c r="K824" s="227"/>
      <c r="L824" s="227"/>
      <c r="M824" s="227"/>
      <c r="N824" s="227"/>
      <c r="O824" s="227"/>
      <c r="P824" s="227"/>
      <c r="Q824" s="227"/>
      <c r="R824" s="227"/>
      <c r="S824" s="227"/>
      <c r="T824" s="227"/>
      <c r="U824" s="227"/>
      <c r="V824" s="227"/>
      <c r="W824" s="227"/>
      <c r="X824" s="227"/>
      <c r="Y824" s="227"/>
      <c r="Z824" s="227"/>
    </row>
    <row r="825" spans="1:26">
      <c r="A825" s="227"/>
      <c r="B825" s="227"/>
      <c r="C825" s="227"/>
      <c r="D825" s="227"/>
      <c r="E825" s="227"/>
      <c r="F825" s="227"/>
      <c r="G825" s="227"/>
      <c r="H825" s="227"/>
      <c r="I825" s="227"/>
      <c r="J825" s="227"/>
      <c r="K825" s="227"/>
      <c r="L825" s="227"/>
      <c r="M825" s="227"/>
      <c r="N825" s="227"/>
      <c r="O825" s="227"/>
      <c r="P825" s="227"/>
      <c r="Q825" s="227"/>
      <c r="R825" s="227"/>
      <c r="S825" s="227"/>
      <c r="T825" s="227"/>
      <c r="U825" s="227"/>
      <c r="V825" s="227"/>
      <c r="W825" s="227"/>
      <c r="X825" s="227"/>
      <c r="Y825" s="227"/>
      <c r="Z825" s="227"/>
    </row>
    <row r="826" spans="1:26">
      <c r="A826" s="227"/>
      <c r="B826" s="227"/>
      <c r="C826" s="227"/>
      <c r="D826" s="227"/>
      <c r="E826" s="227"/>
      <c r="F826" s="227"/>
      <c r="G826" s="227"/>
      <c r="H826" s="227"/>
      <c r="I826" s="227"/>
      <c r="J826" s="227"/>
      <c r="K826" s="227"/>
      <c r="L826" s="227"/>
      <c r="M826" s="227"/>
      <c r="N826" s="227"/>
      <c r="O826" s="227"/>
      <c r="P826" s="227"/>
      <c r="Q826" s="227"/>
      <c r="R826" s="227"/>
      <c r="S826" s="227"/>
      <c r="T826" s="227"/>
      <c r="U826" s="227"/>
      <c r="V826" s="227"/>
      <c r="W826" s="227"/>
      <c r="X826" s="227"/>
      <c r="Y826" s="227"/>
      <c r="Z826" s="227"/>
    </row>
    <row r="827" spans="1:26">
      <c r="A827" s="227"/>
      <c r="B827" s="227"/>
      <c r="C827" s="227"/>
      <c r="D827" s="227"/>
      <c r="E827" s="227"/>
      <c r="F827" s="227"/>
      <c r="G827" s="227"/>
      <c r="H827" s="227"/>
      <c r="I827" s="227"/>
      <c r="J827" s="227"/>
      <c r="K827" s="227"/>
      <c r="L827" s="227"/>
      <c r="M827" s="227"/>
      <c r="N827" s="227"/>
      <c r="O827" s="227"/>
      <c r="P827" s="227"/>
      <c r="Q827" s="227"/>
      <c r="R827" s="227"/>
      <c r="S827" s="227"/>
      <c r="T827" s="227"/>
      <c r="U827" s="227"/>
      <c r="V827" s="227"/>
      <c r="W827" s="227"/>
      <c r="X827" s="227"/>
      <c r="Y827" s="227"/>
      <c r="Z827" s="227"/>
    </row>
    <row r="828" spans="1:26">
      <c r="A828" s="227"/>
      <c r="B828" s="227"/>
      <c r="C828" s="227"/>
      <c r="D828" s="227"/>
      <c r="E828" s="227"/>
      <c r="F828" s="227"/>
      <c r="G828" s="227"/>
      <c r="H828" s="227"/>
      <c r="I828" s="227"/>
      <c r="J828" s="227"/>
      <c r="K828" s="227"/>
      <c r="L828" s="227"/>
      <c r="M828" s="227"/>
      <c r="N828" s="227"/>
      <c r="O828" s="227"/>
      <c r="P828" s="227"/>
      <c r="Q828" s="227"/>
      <c r="R828" s="227"/>
      <c r="S828" s="227"/>
      <c r="T828" s="227"/>
      <c r="U828" s="227"/>
      <c r="V828" s="227"/>
      <c r="W828" s="227"/>
      <c r="X828" s="227"/>
      <c r="Y828" s="227"/>
      <c r="Z828" s="227"/>
    </row>
    <row r="829" spans="1:26">
      <c r="A829" s="227"/>
      <c r="B829" s="227"/>
      <c r="C829" s="227"/>
      <c r="D829" s="227"/>
      <c r="E829" s="227"/>
      <c r="F829" s="227"/>
      <c r="G829" s="227"/>
      <c r="H829" s="227"/>
      <c r="I829" s="227"/>
      <c r="J829" s="227"/>
      <c r="K829" s="227"/>
      <c r="L829" s="227"/>
      <c r="M829" s="227"/>
      <c r="N829" s="227"/>
      <c r="O829" s="227"/>
      <c r="P829" s="227"/>
      <c r="Q829" s="227"/>
      <c r="R829" s="227"/>
      <c r="S829" s="227"/>
      <c r="T829" s="227"/>
      <c r="U829" s="227"/>
      <c r="V829" s="227"/>
      <c r="W829" s="227"/>
      <c r="X829" s="227"/>
      <c r="Y829" s="227"/>
      <c r="Z829" s="227"/>
    </row>
    <row r="830" spans="1:26">
      <c r="A830" s="227"/>
      <c r="B830" s="227"/>
      <c r="C830" s="227"/>
      <c r="D830" s="227"/>
      <c r="E830" s="227"/>
      <c r="F830" s="227"/>
      <c r="G830" s="227"/>
      <c r="H830" s="227"/>
      <c r="I830" s="227"/>
      <c r="J830" s="227"/>
      <c r="K830" s="227"/>
      <c r="L830" s="227"/>
      <c r="M830" s="227"/>
      <c r="N830" s="227"/>
      <c r="O830" s="227"/>
      <c r="P830" s="227"/>
      <c r="Q830" s="227"/>
      <c r="R830" s="227"/>
      <c r="S830" s="227"/>
      <c r="T830" s="227"/>
      <c r="U830" s="227"/>
      <c r="V830" s="227"/>
      <c r="W830" s="227"/>
      <c r="X830" s="227"/>
      <c r="Y830" s="227"/>
      <c r="Z830" s="227"/>
    </row>
    <row r="831" spans="1:26">
      <c r="A831" s="227"/>
      <c r="B831" s="227"/>
      <c r="C831" s="227"/>
      <c r="D831" s="227"/>
      <c r="E831" s="227"/>
      <c r="F831" s="227"/>
      <c r="G831" s="227"/>
      <c r="H831" s="227"/>
      <c r="I831" s="227"/>
      <c r="J831" s="227"/>
      <c r="K831" s="227"/>
      <c r="L831" s="227"/>
      <c r="M831" s="227"/>
      <c r="N831" s="227"/>
      <c r="O831" s="227"/>
      <c r="P831" s="227"/>
      <c r="Q831" s="227"/>
      <c r="R831" s="227"/>
      <c r="S831" s="227"/>
      <c r="T831" s="227"/>
      <c r="U831" s="227"/>
      <c r="V831" s="227"/>
      <c r="W831" s="227"/>
      <c r="X831" s="227"/>
      <c r="Y831" s="227"/>
      <c r="Z831" s="227"/>
    </row>
    <row r="832" spans="1:26">
      <c r="A832" s="227"/>
      <c r="B832" s="227"/>
      <c r="C832" s="227"/>
      <c r="D832" s="227"/>
      <c r="E832" s="227"/>
      <c r="F832" s="227"/>
      <c r="G832" s="227"/>
      <c r="H832" s="227"/>
      <c r="I832" s="227"/>
      <c r="J832" s="227"/>
      <c r="K832" s="227"/>
      <c r="L832" s="227"/>
      <c r="M832" s="227"/>
      <c r="N832" s="227"/>
      <c r="O832" s="227"/>
      <c r="P832" s="227"/>
      <c r="Q832" s="227"/>
      <c r="R832" s="227"/>
      <c r="S832" s="227"/>
      <c r="T832" s="227"/>
      <c r="U832" s="227"/>
      <c r="V832" s="227"/>
      <c r="W832" s="227"/>
      <c r="X832" s="227"/>
      <c r="Y832" s="227"/>
      <c r="Z832" s="227"/>
    </row>
    <row r="833" spans="1:26">
      <c r="A833" s="227"/>
      <c r="B833" s="227"/>
      <c r="C833" s="227"/>
      <c r="D833" s="227"/>
      <c r="E833" s="227"/>
      <c r="F833" s="227"/>
      <c r="G833" s="227"/>
      <c r="H833" s="227"/>
      <c r="I833" s="227"/>
      <c r="J833" s="227"/>
      <c r="K833" s="227"/>
      <c r="L833" s="227"/>
      <c r="M833" s="227"/>
      <c r="N833" s="227"/>
      <c r="O833" s="227"/>
      <c r="P833" s="227"/>
      <c r="Q833" s="227"/>
      <c r="R833" s="227"/>
      <c r="S833" s="227"/>
      <c r="T833" s="227"/>
      <c r="U833" s="227"/>
      <c r="V833" s="227"/>
      <c r="W833" s="227"/>
      <c r="X833" s="227"/>
      <c r="Y833" s="227"/>
      <c r="Z833" s="227"/>
    </row>
    <row r="834" spans="1:26">
      <c r="A834" s="227"/>
      <c r="B834" s="227"/>
      <c r="C834" s="227"/>
      <c r="D834" s="227"/>
      <c r="E834" s="227"/>
      <c r="F834" s="227"/>
      <c r="G834" s="227"/>
      <c r="H834" s="227"/>
      <c r="I834" s="227"/>
      <c r="J834" s="227"/>
      <c r="K834" s="227"/>
      <c r="L834" s="227"/>
      <c r="M834" s="227"/>
      <c r="N834" s="227"/>
      <c r="O834" s="227"/>
      <c r="P834" s="227"/>
      <c r="Q834" s="227"/>
      <c r="R834" s="227"/>
      <c r="S834" s="227"/>
      <c r="T834" s="227"/>
      <c r="U834" s="227"/>
      <c r="V834" s="227"/>
      <c r="W834" s="227"/>
      <c r="X834" s="227"/>
      <c r="Y834" s="227"/>
      <c r="Z834" s="227"/>
    </row>
    <row r="835" spans="1:26">
      <c r="A835" s="227"/>
      <c r="B835" s="227"/>
      <c r="C835" s="227"/>
      <c r="D835" s="227"/>
      <c r="E835" s="227"/>
      <c r="F835" s="227"/>
      <c r="G835" s="227"/>
      <c r="H835" s="227"/>
      <c r="I835" s="227"/>
      <c r="J835" s="227"/>
      <c r="K835" s="227"/>
      <c r="L835" s="227"/>
      <c r="M835" s="227"/>
      <c r="N835" s="227"/>
      <c r="O835" s="227"/>
      <c r="P835" s="227"/>
      <c r="Q835" s="227"/>
      <c r="R835" s="227"/>
      <c r="S835" s="227"/>
      <c r="T835" s="227"/>
      <c r="U835" s="227"/>
      <c r="V835" s="227"/>
      <c r="W835" s="227"/>
      <c r="X835" s="227"/>
      <c r="Y835" s="227"/>
      <c r="Z835" s="227"/>
    </row>
    <row r="836" spans="1:26">
      <c r="A836" s="227"/>
      <c r="B836" s="227"/>
      <c r="C836" s="227"/>
      <c r="D836" s="227"/>
      <c r="E836" s="227"/>
      <c r="F836" s="227"/>
      <c r="G836" s="227"/>
      <c r="H836" s="227"/>
      <c r="I836" s="227"/>
      <c r="J836" s="227"/>
      <c r="K836" s="227"/>
      <c r="L836" s="227"/>
      <c r="M836" s="227"/>
      <c r="N836" s="227"/>
      <c r="O836" s="227"/>
      <c r="P836" s="227"/>
      <c r="Q836" s="227"/>
      <c r="R836" s="227"/>
      <c r="S836" s="227"/>
      <c r="T836" s="227"/>
      <c r="U836" s="227"/>
      <c r="V836" s="227"/>
      <c r="W836" s="227"/>
      <c r="X836" s="227"/>
      <c r="Y836" s="227"/>
      <c r="Z836" s="227"/>
    </row>
    <row r="837" spans="1:26">
      <c r="A837" s="227"/>
      <c r="B837" s="227"/>
      <c r="C837" s="227"/>
      <c r="D837" s="227"/>
      <c r="E837" s="227"/>
      <c r="F837" s="227"/>
      <c r="G837" s="227"/>
      <c r="H837" s="227"/>
      <c r="I837" s="227"/>
      <c r="J837" s="227"/>
      <c r="K837" s="227"/>
      <c r="L837" s="227"/>
      <c r="M837" s="227"/>
      <c r="N837" s="227"/>
      <c r="O837" s="227"/>
      <c r="P837" s="227"/>
      <c r="Q837" s="227"/>
      <c r="R837" s="227"/>
      <c r="S837" s="227"/>
      <c r="T837" s="227"/>
      <c r="U837" s="227"/>
      <c r="V837" s="227"/>
      <c r="W837" s="227"/>
      <c r="X837" s="227"/>
      <c r="Y837" s="227"/>
      <c r="Z837" s="227"/>
    </row>
    <row r="838" spans="1:26">
      <c r="A838" s="227"/>
      <c r="B838" s="227"/>
      <c r="C838" s="227"/>
      <c r="D838" s="227"/>
      <c r="E838" s="227"/>
      <c r="F838" s="227"/>
      <c r="G838" s="227"/>
      <c r="H838" s="227"/>
      <c r="I838" s="227"/>
      <c r="J838" s="227"/>
      <c r="K838" s="227"/>
      <c r="L838" s="227"/>
      <c r="M838" s="227"/>
      <c r="N838" s="227"/>
      <c r="O838" s="227"/>
      <c r="P838" s="227"/>
      <c r="Q838" s="227"/>
      <c r="R838" s="227"/>
      <c r="S838" s="227"/>
      <c r="T838" s="227"/>
      <c r="U838" s="227"/>
      <c r="V838" s="227"/>
      <c r="W838" s="227"/>
      <c r="X838" s="227"/>
      <c r="Y838" s="227"/>
      <c r="Z838" s="227"/>
    </row>
    <row r="839" spans="1:26">
      <c r="A839" s="227"/>
      <c r="B839" s="227"/>
      <c r="C839" s="227"/>
      <c r="D839" s="227"/>
      <c r="E839" s="227"/>
      <c r="F839" s="227"/>
      <c r="G839" s="227"/>
      <c r="H839" s="227"/>
      <c r="I839" s="227"/>
      <c r="J839" s="227"/>
      <c r="K839" s="227"/>
      <c r="L839" s="227"/>
      <c r="M839" s="227"/>
      <c r="N839" s="227"/>
      <c r="O839" s="227"/>
      <c r="P839" s="227"/>
      <c r="Q839" s="227"/>
      <c r="R839" s="227"/>
      <c r="S839" s="227"/>
      <c r="T839" s="227"/>
      <c r="U839" s="227"/>
      <c r="V839" s="227"/>
      <c r="W839" s="227"/>
      <c r="X839" s="227"/>
      <c r="Y839" s="227"/>
      <c r="Z839" s="227"/>
    </row>
    <row r="840" spans="1:26">
      <c r="A840" s="227"/>
      <c r="B840" s="227"/>
      <c r="C840" s="227"/>
      <c r="D840" s="227"/>
      <c r="E840" s="227"/>
      <c r="F840" s="227"/>
      <c r="G840" s="227"/>
      <c r="H840" s="227"/>
      <c r="I840" s="227"/>
      <c r="J840" s="227"/>
      <c r="K840" s="227"/>
      <c r="L840" s="227"/>
      <c r="M840" s="227"/>
      <c r="N840" s="227"/>
      <c r="O840" s="227"/>
      <c r="P840" s="227"/>
      <c r="Q840" s="227"/>
      <c r="R840" s="227"/>
      <c r="S840" s="227"/>
      <c r="T840" s="227"/>
      <c r="U840" s="227"/>
      <c r="V840" s="227"/>
      <c r="W840" s="227"/>
      <c r="X840" s="227"/>
      <c r="Y840" s="227"/>
      <c r="Z840" s="227"/>
    </row>
    <row r="841" spans="1:26">
      <c r="A841" s="227"/>
      <c r="B841" s="227"/>
      <c r="C841" s="227"/>
      <c r="D841" s="227"/>
      <c r="E841" s="227"/>
      <c r="F841" s="227"/>
      <c r="G841" s="227"/>
      <c r="H841" s="227"/>
      <c r="I841" s="227"/>
      <c r="J841" s="227"/>
      <c r="K841" s="227"/>
      <c r="L841" s="227"/>
      <c r="M841" s="227"/>
      <c r="N841" s="227"/>
      <c r="O841" s="227"/>
      <c r="P841" s="227"/>
      <c r="Q841" s="227"/>
      <c r="R841" s="227"/>
      <c r="S841" s="227"/>
      <c r="T841" s="227"/>
      <c r="U841" s="227"/>
      <c r="V841" s="227"/>
      <c r="W841" s="227"/>
      <c r="X841" s="227"/>
      <c r="Y841" s="227"/>
      <c r="Z841" s="227"/>
    </row>
    <row r="842" spans="1:26">
      <c r="A842" s="227"/>
      <c r="B842" s="227"/>
      <c r="C842" s="227"/>
      <c r="D842" s="227"/>
      <c r="E842" s="227"/>
      <c r="F842" s="227"/>
      <c r="G842" s="227"/>
      <c r="H842" s="227"/>
      <c r="I842" s="227"/>
      <c r="J842" s="227"/>
      <c r="K842" s="227"/>
      <c r="L842" s="227"/>
      <c r="M842" s="227"/>
      <c r="N842" s="227"/>
      <c r="O842" s="227"/>
      <c r="P842" s="227"/>
      <c r="Q842" s="227"/>
      <c r="R842" s="227"/>
      <c r="S842" s="227"/>
      <c r="T842" s="227"/>
      <c r="U842" s="227"/>
      <c r="V842" s="227"/>
      <c r="W842" s="227"/>
      <c r="X842" s="227"/>
      <c r="Y842" s="227"/>
      <c r="Z842" s="227"/>
    </row>
    <row r="843" spans="1:26">
      <c r="A843" s="227"/>
      <c r="B843" s="227"/>
      <c r="C843" s="227"/>
      <c r="D843" s="227"/>
      <c r="E843" s="227"/>
      <c r="F843" s="227"/>
      <c r="G843" s="227"/>
      <c r="H843" s="227"/>
      <c r="I843" s="227"/>
      <c r="J843" s="227"/>
      <c r="K843" s="227"/>
      <c r="L843" s="227"/>
      <c r="M843" s="227"/>
      <c r="N843" s="227"/>
      <c r="O843" s="227"/>
      <c r="P843" s="227"/>
      <c r="Q843" s="227"/>
      <c r="R843" s="227"/>
      <c r="S843" s="227"/>
      <c r="T843" s="227"/>
      <c r="U843" s="227"/>
      <c r="V843" s="227"/>
      <c r="W843" s="227"/>
      <c r="X843" s="227"/>
      <c r="Y843" s="227"/>
      <c r="Z843" s="227"/>
    </row>
    <row r="844" spans="1:26">
      <c r="A844" s="227"/>
      <c r="B844" s="227"/>
      <c r="C844" s="227"/>
      <c r="D844" s="227"/>
      <c r="E844" s="227"/>
      <c r="F844" s="227"/>
      <c r="G844" s="227"/>
      <c r="H844" s="227"/>
      <c r="I844" s="227"/>
      <c r="J844" s="227"/>
      <c r="K844" s="227"/>
      <c r="L844" s="227"/>
      <c r="M844" s="227"/>
      <c r="N844" s="227"/>
      <c r="O844" s="227"/>
      <c r="P844" s="227"/>
      <c r="Q844" s="227"/>
      <c r="R844" s="227"/>
      <c r="S844" s="227"/>
      <c r="T844" s="227"/>
      <c r="U844" s="227"/>
      <c r="V844" s="227"/>
      <c r="W844" s="227"/>
      <c r="X844" s="227"/>
      <c r="Y844" s="227"/>
      <c r="Z844" s="227"/>
    </row>
    <row r="845" spans="1:26">
      <c r="A845" s="227"/>
      <c r="B845" s="227"/>
      <c r="C845" s="227"/>
      <c r="D845" s="227"/>
      <c r="E845" s="227"/>
      <c r="F845" s="227"/>
      <c r="G845" s="227"/>
      <c r="H845" s="227"/>
      <c r="I845" s="227"/>
      <c r="J845" s="227"/>
      <c r="K845" s="227"/>
      <c r="L845" s="227"/>
      <c r="M845" s="227"/>
      <c r="N845" s="227"/>
      <c r="O845" s="227"/>
      <c r="P845" s="227"/>
      <c r="Q845" s="227"/>
      <c r="R845" s="227"/>
      <c r="S845" s="227"/>
      <c r="T845" s="227"/>
      <c r="U845" s="227"/>
      <c r="V845" s="227"/>
      <c r="W845" s="227"/>
      <c r="X845" s="227"/>
      <c r="Y845" s="227"/>
      <c r="Z845" s="227"/>
    </row>
    <row r="846" spans="1:26">
      <c r="A846" s="227"/>
      <c r="B846" s="227"/>
      <c r="C846" s="227"/>
      <c r="D846" s="227"/>
      <c r="E846" s="227"/>
      <c r="F846" s="227"/>
      <c r="G846" s="227"/>
      <c r="H846" s="227"/>
      <c r="I846" s="227"/>
      <c r="J846" s="227"/>
      <c r="K846" s="227"/>
      <c r="L846" s="227"/>
      <c r="M846" s="227"/>
      <c r="N846" s="227"/>
      <c r="O846" s="227"/>
      <c r="P846" s="227"/>
      <c r="Q846" s="227"/>
      <c r="R846" s="227"/>
      <c r="S846" s="227"/>
      <c r="T846" s="227"/>
      <c r="U846" s="227"/>
      <c r="V846" s="227"/>
      <c r="W846" s="227"/>
      <c r="X846" s="227"/>
      <c r="Y846" s="227"/>
      <c r="Z846" s="227"/>
    </row>
    <row r="847" spans="1:26">
      <c r="A847" s="227"/>
      <c r="B847" s="227"/>
      <c r="C847" s="227"/>
      <c r="D847" s="227"/>
      <c r="E847" s="227"/>
      <c r="F847" s="227"/>
      <c r="G847" s="227"/>
      <c r="H847" s="227"/>
      <c r="I847" s="227"/>
      <c r="J847" s="227"/>
      <c r="K847" s="227"/>
      <c r="L847" s="227"/>
      <c r="M847" s="227"/>
      <c r="N847" s="227"/>
      <c r="O847" s="227"/>
      <c r="P847" s="227"/>
      <c r="Q847" s="227"/>
      <c r="R847" s="227"/>
      <c r="S847" s="227"/>
      <c r="T847" s="227"/>
      <c r="U847" s="227"/>
      <c r="V847" s="227"/>
      <c r="W847" s="227"/>
      <c r="X847" s="227"/>
      <c r="Y847" s="227"/>
      <c r="Z847" s="227"/>
    </row>
    <row r="848" spans="1:26">
      <c r="A848" s="227"/>
      <c r="B848" s="227"/>
      <c r="C848" s="227"/>
      <c r="D848" s="227"/>
      <c r="E848" s="227"/>
      <c r="F848" s="227"/>
      <c r="G848" s="227"/>
      <c r="H848" s="227"/>
      <c r="I848" s="227"/>
      <c r="J848" s="227"/>
      <c r="K848" s="227"/>
      <c r="L848" s="227"/>
      <c r="M848" s="227"/>
      <c r="N848" s="227"/>
      <c r="O848" s="227"/>
      <c r="P848" s="227"/>
      <c r="Q848" s="227"/>
      <c r="R848" s="227"/>
      <c r="S848" s="227"/>
      <c r="T848" s="227"/>
      <c r="U848" s="227"/>
      <c r="V848" s="227"/>
      <c r="W848" s="227"/>
      <c r="X848" s="227"/>
      <c r="Y848" s="227"/>
      <c r="Z848" s="227"/>
    </row>
    <row r="849" spans="1:26">
      <c r="A849" s="227"/>
      <c r="B849" s="227"/>
      <c r="C849" s="227"/>
      <c r="D849" s="227"/>
      <c r="E849" s="227"/>
      <c r="F849" s="227"/>
      <c r="G849" s="227"/>
      <c r="H849" s="227"/>
      <c r="I849" s="227"/>
      <c r="J849" s="227"/>
      <c r="K849" s="227"/>
      <c r="L849" s="227"/>
      <c r="M849" s="227"/>
      <c r="N849" s="227"/>
      <c r="O849" s="227"/>
      <c r="P849" s="227"/>
      <c r="Q849" s="227"/>
      <c r="R849" s="227"/>
      <c r="S849" s="227"/>
      <c r="T849" s="227"/>
      <c r="U849" s="227"/>
      <c r="V849" s="227"/>
      <c r="W849" s="227"/>
      <c r="X849" s="227"/>
      <c r="Y849" s="227"/>
      <c r="Z849" s="227"/>
    </row>
    <row r="850" spans="1:26">
      <c r="A850" s="227"/>
      <c r="B850" s="227"/>
      <c r="C850" s="227"/>
      <c r="D850" s="227"/>
      <c r="E850" s="227"/>
      <c r="F850" s="227"/>
      <c r="G850" s="227"/>
      <c r="H850" s="227"/>
      <c r="I850" s="227"/>
      <c r="J850" s="227"/>
      <c r="K850" s="227"/>
      <c r="L850" s="227"/>
      <c r="M850" s="227"/>
      <c r="N850" s="227"/>
      <c r="O850" s="227"/>
      <c r="P850" s="227"/>
      <c r="Q850" s="227"/>
      <c r="R850" s="227"/>
      <c r="S850" s="227"/>
      <c r="T850" s="227"/>
      <c r="U850" s="227"/>
      <c r="V850" s="227"/>
      <c r="W850" s="227"/>
      <c r="X850" s="227"/>
      <c r="Y850" s="227"/>
      <c r="Z850" s="227"/>
    </row>
    <row r="851" spans="1:26">
      <c r="A851" s="227"/>
      <c r="B851" s="227"/>
      <c r="C851" s="227"/>
      <c r="D851" s="227"/>
      <c r="E851" s="227"/>
      <c r="F851" s="227"/>
      <c r="G851" s="227"/>
      <c r="H851" s="227"/>
      <c r="I851" s="227"/>
      <c r="J851" s="227"/>
      <c r="K851" s="227"/>
      <c r="L851" s="227"/>
      <c r="M851" s="227"/>
      <c r="N851" s="227"/>
      <c r="O851" s="227"/>
      <c r="P851" s="227"/>
      <c r="Q851" s="227"/>
      <c r="R851" s="227"/>
      <c r="S851" s="227"/>
      <c r="T851" s="227"/>
      <c r="U851" s="227"/>
      <c r="V851" s="227"/>
      <c r="W851" s="227"/>
      <c r="X851" s="227"/>
      <c r="Y851" s="227"/>
      <c r="Z851" s="227"/>
    </row>
    <row r="852" spans="1:26">
      <c r="A852" s="227"/>
      <c r="B852" s="227"/>
      <c r="C852" s="227"/>
      <c r="D852" s="227"/>
      <c r="E852" s="227"/>
      <c r="F852" s="227"/>
      <c r="G852" s="227"/>
      <c r="H852" s="227"/>
      <c r="I852" s="227"/>
      <c r="J852" s="227"/>
      <c r="K852" s="227"/>
      <c r="L852" s="227"/>
      <c r="M852" s="227"/>
      <c r="N852" s="227"/>
      <c r="O852" s="227"/>
      <c r="P852" s="227"/>
      <c r="Q852" s="227"/>
      <c r="R852" s="227"/>
      <c r="S852" s="227"/>
      <c r="T852" s="227"/>
      <c r="U852" s="227"/>
      <c r="V852" s="227"/>
      <c r="W852" s="227"/>
      <c r="X852" s="227"/>
      <c r="Y852" s="227"/>
      <c r="Z852" s="227"/>
    </row>
    <row r="853" spans="1:26">
      <c r="A853" s="227"/>
      <c r="B853" s="227"/>
      <c r="C853" s="227"/>
      <c r="D853" s="227"/>
      <c r="E853" s="227"/>
      <c r="F853" s="227"/>
      <c r="G853" s="227"/>
      <c r="H853" s="227"/>
      <c r="I853" s="227"/>
      <c r="J853" s="227"/>
      <c r="K853" s="227"/>
      <c r="L853" s="227"/>
      <c r="M853" s="227"/>
      <c r="N853" s="227"/>
      <c r="O853" s="227"/>
      <c r="P853" s="227"/>
      <c r="Q853" s="227"/>
      <c r="R853" s="227"/>
      <c r="S853" s="227"/>
      <c r="T853" s="227"/>
      <c r="U853" s="227"/>
      <c r="V853" s="227"/>
      <c r="W853" s="227"/>
      <c r="X853" s="227"/>
      <c r="Y853" s="227"/>
      <c r="Z853" s="227"/>
    </row>
    <row r="854" spans="1:26">
      <c r="A854" s="227"/>
      <c r="B854" s="227"/>
      <c r="C854" s="227"/>
      <c r="D854" s="227"/>
      <c r="E854" s="227"/>
      <c r="F854" s="227"/>
      <c r="G854" s="227"/>
      <c r="H854" s="227"/>
      <c r="I854" s="227"/>
      <c r="J854" s="227"/>
      <c r="K854" s="227"/>
      <c r="L854" s="227"/>
      <c r="M854" s="227"/>
      <c r="N854" s="227"/>
      <c r="O854" s="227"/>
      <c r="P854" s="227"/>
      <c r="Q854" s="227"/>
      <c r="R854" s="227"/>
      <c r="S854" s="227"/>
      <c r="T854" s="227"/>
      <c r="U854" s="227"/>
      <c r="V854" s="227"/>
      <c r="W854" s="227"/>
      <c r="X854" s="227"/>
      <c r="Y854" s="227"/>
      <c r="Z854" s="227"/>
    </row>
    <row r="855" spans="1:26">
      <c r="A855" s="227"/>
      <c r="B855" s="227"/>
      <c r="C855" s="227"/>
      <c r="D855" s="227"/>
      <c r="E855" s="227"/>
      <c r="F855" s="227"/>
      <c r="G855" s="227"/>
      <c r="H855" s="227"/>
      <c r="I855" s="227"/>
      <c r="J855" s="227"/>
      <c r="K855" s="227"/>
      <c r="L855" s="227"/>
      <c r="M855" s="227"/>
      <c r="N855" s="227"/>
      <c r="O855" s="227"/>
      <c r="P855" s="227"/>
      <c r="Q855" s="227"/>
      <c r="R855" s="227"/>
      <c r="S855" s="227"/>
      <c r="T855" s="227"/>
      <c r="U855" s="227"/>
      <c r="V855" s="227"/>
      <c r="W855" s="227"/>
      <c r="X855" s="227"/>
      <c r="Y855" s="227"/>
      <c r="Z855" s="227"/>
    </row>
    <row r="856" spans="1:26">
      <c r="A856" s="227"/>
      <c r="B856" s="227"/>
      <c r="C856" s="227"/>
      <c r="D856" s="227"/>
      <c r="E856" s="227"/>
      <c r="F856" s="227"/>
      <c r="G856" s="227"/>
      <c r="H856" s="227"/>
      <c r="I856" s="227"/>
      <c r="J856" s="227"/>
      <c r="K856" s="227"/>
      <c r="L856" s="227"/>
      <c r="M856" s="227"/>
      <c r="N856" s="227"/>
      <c r="O856" s="227"/>
      <c r="P856" s="227"/>
      <c r="Q856" s="227"/>
      <c r="R856" s="227"/>
      <c r="S856" s="227"/>
      <c r="T856" s="227"/>
      <c r="U856" s="227"/>
      <c r="V856" s="227"/>
      <c r="W856" s="227"/>
      <c r="X856" s="227"/>
      <c r="Y856" s="227"/>
      <c r="Z856" s="227"/>
    </row>
    <row r="857" spans="1:26">
      <c r="A857" s="227"/>
      <c r="B857" s="227"/>
      <c r="C857" s="227"/>
      <c r="D857" s="227"/>
      <c r="E857" s="227"/>
      <c r="F857" s="227"/>
      <c r="G857" s="227"/>
      <c r="H857" s="227"/>
      <c r="I857" s="227"/>
      <c r="J857" s="227"/>
      <c r="K857" s="227"/>
      <c r="L857" s="227"/>
      <c r="M857" s="227"/>
      <c r="N857" s="227"/>
      <c r="O857" s="227"/>
      <c r="P857" s="227"/>
      <c r="Q857" s="227"/>
      <c r="R857" s="227"/>
      <c r="S857" s="227"/>
      <c r="T857" s="227"/>
      <c r="U857" s="227"/>
      <c r="V857" s="227"/>
      <c r="W857" s="227"/>
      <c r="X857" s="227"/>
      <c r="Y857" s="227"/>
      <c r="Z857" s="227"/>
    </row>
    <row r="858" spans="1:26">
      <c r="A858" s="227"/>
      <c r="B858" s="227"/>
      <c r="C858" s="227"/>
      <c r="D858" s="227"/>
      <c r="E858" s="227"/>
      <c r="F858" s="227"/>
      <c r="G858" s="227"/>
      <c r="H858" s="227"/>
      <c r="I858" s="227"/>
      <c r="J858" s="227"/>
      <c r="K858" s="227"/>
      <c r="L858" s="227"/>
      <c r="M858" s="227"/>
      <c r="N858" s="227"/>
      <c r="O858" s="227"/>
      <c r="P858" s="227"/>
      <c r="Q858" s="227"/>
      <c r="R858" s="227"/>
      <c r="S858" s="227"/>
      <c r="T858" s="227"/>
      <c r="U858" s="227"/>
      <c r="V858" s="227"/>
      <c r="W858" s="227"/>
      <c r="X858" s="227"/>
      <c r="Y858" s="227"/>
      <c r="Z858" s="227"/>
    </row>
    <row r="859" spans="1:26">
      <c r="A859" s="227"/>
      <c r="B859" s="227"/>
      <c r="C859" s="227"/>
      <c r="D859" s="227"/>
      <c r="E859" s="227"/>
      <c r="F859" s="227"/>
      <c r="G859" s="227"/>
      <c r="H859" s="227"/>
      <c r="I859" s="227"/>
      <c r="J859" s="227"/>
      <c r="K859" s="227"/>
      <c r="L859" s="227"/>
      <c r="M859" s="227"/>
      <c r="N859" s="227"/>
      <c r="O859" s="227"/>
      <c r="P859" s="227"/>
      <c r="Q859" s="227"/>
      <c r="R859" s="227"/>
      <c r="S859" s="227"/>
      <c r="T859" s="227"/>
      <c r="U859" s="227"/>
      <c r="V859" s="227"/>
      <c r="W859" s="227"/>
      <c r="X859" s="227"/>
      <c r="Y859" s="227"/>
      <c r="Z859" s="227"/>
    </row>
    <row r="860" spans="1:26">
      <c r="A860" s="227"/>
      <c r="B860" s="227"/>
      <c r="C860" s="227"/>
      <c r="D860" s="227"/>
      <c r="E860" s="227"/>
      <c r="F860" s="227"/>
      <c r="G860" s="227"/>
      <c r="H860" s="227"/>
      <c r="I860" s="227"/>
      <c r="J860" s="227"/>
      <c r="K860" s="227"/>
      <c r="L860" s="227"/>
      <c r="M860" s="227"/>
      <c r="N860" s="227"/>
      <c r="O860" s="227"/>
      <c r="P860" s="227"/>
      <c r="Q860" s="227"/>
      <c r="R860" s="227"/>
      <c r="S860" s="227"/>
      <c r="T860" s="227"/>
      <c r="U860" s="227"/>
      <c r="V860" s="227"/>
      <c r="W860" s="227"/>
      <c r="X860" s="227"/>
      <c r="Y860" s="227"/>
      <c r="Z860" s="227"/>
    </row>
    <row r="861" spans="1:26">
      <c r="A861" s="227"/>
      <c r="B861" s="227"/>
      <c r="C861" s="227"/>
      <c r="D861" s="227"/>
      <c r="E861" s="227"/>
      <c r="F861" s="227"/>
      <c r="G861" s="227"/>
      <c r="H861" s="227"/>
      <c r="I861" s="227"/>
      <c r="J861" s="227"/>
      <c r="K861" s="227"/>
      <c r="L861" s="227"/>
      <c r="M861" s="227"/>
      <c r="N861" s="227"/>
      <c r="O861" s="227"/>
      <c r="P861" s="227"/>
      <c r="Q861" s="227"/>
      <c r="R861" s="227"/>
      <c r="S861" s="227"/>
      <c r="T861" s="227"/>
      <c r="U861" s="227"/>
      <c r="V861" s="227"/>
      <c r="W861" s="227"/>
      <c r="X861" s="227"/>
      <c r="Y861" s="227"/>
      <c r="Z861" s="227"/>
    </row>
    <row r="862" spans="1:26">
      <c r="A862" s="227"/>
      <c r="B862" s="227"/>
      <c r="C862" s="227"/>
      <c r="D862" s="227"/>
      <c r="E862" s="227"/>
      <c r="F862" s="227"/>
      <c r="G862" s="227"/>
      <c r="H862" s="227"/>
      <c r="I862" s="227"/>
      <c r="J862" s="227"/>
      <c r="K862" s="227"/>
      <c r="L862" s="227"/>
      <c r="M862" s="227"/>
      <c r="N862" s="227"/>
      <c r="O862" s="227"/>
      <c r="P862" s="227"/>
      <c r="Q862" s="227"/>
      <c r="R862" s="227"/>
      <c r="S862" s="227"/>
      <c r="T862" s="227"/>
      <c r="U862" s="227"/>
      <c r="V862" s="227"/>
      <c r="W862" s="227"/>
      <c r="X862" s="227"/>
      <c r="Y862" s="227"/>
      <c r="Z862" s="227"/>
    </row>
    <row r="863" spans="1:26">
      <c r="A863" s="227"/>
      <c r="B863" s="227"/>
      <c r="C863" s="227"/>
      <c r="D863" s="227"/>
      <c r="E863" s="227"/>
      <c r="F863" s="227"/>
      <c r="G863" s="227"/>
      <c r="H863" s="227"/>
      <c r="I863" s="227"/>
      <c r="J863" s="227"/>
      <c r="K863" s="227"/>
      <c r="L863" s="227"/>
      <c r="M863" s="227"/>
      <c r="N863" s="227"/>
      <c r="O863" s="227"/>
      <c r="P863" s="227"/>
      <c r="Q863" s="227"/>
      <c r="R863" s="227"/>
      <c r="S863" s="227"/>
      <c r="T863" s="227"/>
      <c r="U863" s="227"/>
      <c r="V863" s="227"/>
      <c r="W863" s="227"/>
      <c r="X863" s="227"/>
      <c r="Y863" s="227"/>
      <c r="Z863" s="227"/>
    </row>
    <row r="864" spans="1:26">
      <c r="A864" s="227"/>
      <c r="B864" s="227"/>
      <c r="C864" s="227"/>
      <c r="D864" s="227"/>
      <c r="E864" s="227"/>
      <c r="F864" s="227"/>
      <c r="G864" s="227"/>
      <c r="H864" s="227"/>
      <c r="I864" s="227"/>
      <c r="J864" s="227"/>
      <c r="K864" s="227"/>
      <c r="L864" s="227"/>
      <c r="M864" s="227"/>
      <c r="N864" s="227"/>
      <c r="O864" s="227"/>
      <c r="P864" s="227"/>
      <c r="Q864" s="227"/>
      <c r="R864" s="227"/>
      <c r="S864" s="227"/>
      <c r="T864" s="227"/>
      <c r="U864" s="227"/>
      <c r="V864" s="227"/>
      <c r="W864" s="227"/>
      <c r="X864" s="227"/>
      <c r="Y864" s="227"/>
      <c r="Z864" s="227"/>
    </row>
    <row r="865" spans="1:26">
      <c r="A865" s="227"/>
      <c r="B865" s="227"/>
      <c r="C865" s="227"/>
      <c r="D865" s="227"/>
      <c r="E865" s="227"/>
      <c r="F865" s="227"/>
      <c r="G865" s="227"/>
      <c r="H865" s="227"/>
      <c r="I865" s="227"/>
      <c r="J865" s="227"/>
      <c r="K865" s="227"/>
      <c r="L865" s="227"/>
      <c r="M865" s="227"/>
      <c r="N865" s="227"/>
      <c r="O865" s="227"/>
      <c r="P865" s="227"/>
      <c r="Q865" s="227"/>
      <c r="R865" s="227"/>
      <c r="S865" s="227"/>
      <c r="T865" s="227"/>
      <c r="U865" s="227"/>
      <c r="V865" s="227"/>
      <c r="W865" s="227"/>
      <c r="X865" s="227"/>
      <c r="Y865" s="227"/>
      <c r="Z865" s="227"/>
    </row>
    <row r="866" spans="1:26">
      <c r="A866" s="227"/>
      <c r="B866" s="227"/>
      <c r="C866" s="227"/>
      <c r="D866" s="227"/>
      <c r="E866" s="227"/>
      <c r="F866" s="227"/>
      <c r="G866" s="227"/>
      <c r="H866" s="227"/>
      <c r="I866" s="227"/>
      <c r="J866" s="227"/>
      <c r="K866" s="227"/>
      <c r="L866" s="227"/>
      <c r="M866" s="227"/>
      <c r="N866" s="227"/>
      <c r="O866" s="227"/>
      <c r="P866" s="227"/>
      <c r="Q866" s="227"/>
      <c r="R866" s="227"/>
      <c r="S866" s="227"/>
      <c r="T866" s="227"/>
      <c r="U866" s="227"/>
      <c r="V866" s="227"/>
      <c r="W866" s="227"/>
      <c r="X866" s="227"/>
      <c r="Y866" s="227"/>
      <c r="Z866" s="227"/>
    </row>
    <row r="867" spans="1:26">
      <c r="A867" s="227"/>
      <c r="B867" s="227"/>
      <c r="C867" s="227"/>
      <c r="D867" s="227"/>
      <c r="E867" s="227"/>
      <c r="F867" s="227"/>
      <c r="G867" s="227"/>
      <c r="H867" s="227"/>
      <c r="I867" s="227"/>
      <c r="J867" s="227"/>
      <c r="K867" s="227"/>
      <c r="L867" s="227"/>
      <c r="M867" s="227"/>
      <c r="N867" s="227"/>
      <c r="O867" s="227"/>
      <c r="P867" s="227"/>
      <c r="Q867" s="227"/>
      <c r="R867" s="227"/>
      <c r="S867" s="227"/>
      <c r="T867" s="227"/>
      <c r="U867" s="227"/>
      <c r="V867" s="227"/>
      <c r="W867" s="227"/>
      <c r="X867" s="227"/>
      <c r="Y867" s="227"/>
      <c r="Z867" s="227"/>
    </row>
    <row r="868" spans="1:26">
      <c r="A868" s="227"/>
      <c r="B868" s="227"/>
      <c r="C868" s="227"/>
      <c r="D868" s="227"/>
      <c r="E868" s="227"/>
      <c r="F868" s="227"/>
      <c r="G868" s="227"/>
      <c r="H868" s="227"/>
      <c r="I868" s="227"/>
      <c r="J868" s="227"/>
      <c r="K868" s="227"/>
      <c r="L868" s="227"/>
      <c r="M868" s="227"/>
      <c r="N868" s="227"/>
      <c r="O868" s="227"/>
      <c r="P868" s="227"/>
      <c r="Q868" s="227"/>
      <c r="R868" s="227"/>
      <c r="S868" s="227"/>
      <c r="T868" s="227"/>
      <c r="U868" s="227"/>
      <c r="V868" s="227"/>
      <c r="W868" s="227"/>
      <c r="X868" s="227"/>
      <c r="Y868" s="227"/>
      <c r="Z868" s="227"/>
    </row>
    <row r="869" spans="1:26">
      <c r="A869" s="227"/>
      <c r="B869" s="227"/>
      <c r="C869" s="227"/>
      <c r="D869" s="227"/>
      <c r="E869" s="227"/>
      <c r="F869" s="227"/>
      <c r="G869" s="227"/>
      <c r="H869" s="227"/>
      <c r="I869" s="227"/>
      <c r="J869" s="227"/>
      <c r="K869" s="227"/>
      <c r="L869" s="227"/>
      <c r="M869" s="227"/>
      <c r="N869" s="227"/>
      <c r="O869" s="227"/>
      <c r="P869" s="227"/>
      <c r="Q869" s="227"/>
      <c r="R869" s="227"/>
      <c r="S869" s="227"/>
      <c r="T869" s="227"/>
      <c r="U869" s="227"/>
      <c r="V869" s="227"/>
      <c r="W869" s="227"/>
      <c r="X869" s="227"/>
      <c r="Y869" s="227"/>
      <c r="Z869" s="227"/>
    </row>
    <row r="870" spans="1:26">
      <c r="A870" s="227"/>
      <c r="B870" s="227"/>
      <c r="C870" s="227"/>
      <c r="D870" s="227"/>
      <c r="E870" s="227"/>
      <c r="F870" s="227"/>
      <c r="G870" s="227"/>
      <c r="H870" s="227"/>
      <c r="I870" s="227"/>
      <c r="J870" s="227"/>
      <c r="K870" s="227"/>
      <c r="L870" s="227"/>
      <c r="M870" s="227"/>
      <c r="N870" s="227"/>
      <c r="O870" s="227"/>
      <c r="P870" s="227"/>
      <c r="Q870" s="227"/>
      <c r="R870" s="227"/>
      <c r="S870" s="227"/>
      <c r="T870" s="227"/>
      <c r="U870" s="227"/>
      <c r="V870" s="227"/>
      <c r="W870" s="227"/>
      <c r="X870" s="227"/>
      <c r="Y870" s="227"/>
      <c r="Z870" s="227"/>
    </row>
    <row r="871" spans="1:26">
      <c r="A871" s="227"/>
      <c r="B871" s="227"/>
      <c r="C871" s="227"/>
      <c r="D871" s="227"/>
      <c r="E871" s="227"/>
      <c r="F871" s="227"/>
      <c r="G871" s="227"/>
      <c r="H871" s="227"/>
      <c r="I871" s="227"/>
      <c r="J871" s="227"/>
      <c r="K871" s="227"/>
      <c r="L871" s="227"/>
      <c r="M871" s="227"/>
      <c r="N871" s="227"/>
      <c r="O871" s="227"/>
      <c r="P871" s="227"/>
      <c r="Q871" s="227"/>
      <c r="R871" s="227"/>
      <c r="S871" s="227"/>
      <c r="T871" s="227"/>
      <c r="U871" s="227"/>
      <c r="V871" s="227"/>
      <c r="W871" s="227"/>
      <c r="X871" s="227"/>
      <c r="Y871" s="227"/>
      <c r="Z871" s="227"/>
    </row>
    <row r="872" spans="1:26">
      <c r="A872" s="227"/>
      <c r="B872" s="227"/>
      <c r="C872" s="227"/>
      <c r="D872" s="227"/>
      <c r="E872" s="227"/>
      <c r="F872" s="227"/>
      <c r="G872" s="227"/>
      <c r="H872" s="227"/>
      <c r="I872" s="227"/>
      <c r="J872" s="227"/>
      <c r="K872" s="227"/>
      <c r="L872" s="227"/>
      <c r="M872" s="227"/>
      <c r="N872" s="227"/>
      <c r="O872" s="227"/>
      <c r="P872" s="227"/>
      <c r="Q872" s="227"/>
      <c r="R872" s="227"/>
      <c r="S872" s="227"/>
      <c r="T872" s="227"/>
      <c r="U872" s="227"/>
      <c r="V872" s="227"/>
      <c r="W872" s="227"/>
      <c r="X872" s="227"/>
      <c r="Y872" s="227"/>
      <c r="Z872" s="227"/>
    </row>
    <row r="873" spans="1:26">
      <c r="A873" s="227"/>
      <c r="B873" s="227"/>
      <c r="C873" s="227"/>
      <c r="D873" s="227"/>
      <c r="E873" s="227"/>
      <c r="F873" s="227"/>
      <c r="G873" s="227"/>
      <c r="H873" s="227"/>
      <c r="I873" s="227"/>
      <c r="J873" s="227"/>
      <c r="K873" s="227"/>
      <c r="L873" s="227"/>
      <c r="M873" s="227"/>
      <c r="N873" s="227"/>
      <c r="O873" s="227"/>
      <c r="P873" s="227"/>
      <c r="Q873" s="227"/>
      <c r="R873" s="227"/>
      <c r="S873" s="227"/>
      <c r="T873" s="227"/>
      <c r="U873" s="227"/>
      <c r="V873" s="227"/>
      <c r="W873" s="227"/>
      <c r="X873" s="227"/>
      <c r="Y873" s="227"/>
      <c r="Z873" s="227"/>
    </row>
    <row r="874" spans="1:26">
      <c r="A874" s="227"/>
      <c r="B874" s="227"/>
      <c r="C874" s="227"/>
      <c r="D874" s="227"/>
      <c r="E874" s="227"/>
      <c r="F874" s="227"/>
      <c r="G874" s="227"/>
      <c r="H874" s="227"/>
      <c r="I874" s="227"/>
      <c r="J874" s="227"/>
      <c r="K874" s="227"/>
      <c r="L874" s="227"/>
      <c r="M874" s="227"/>
      <c r="N874" s="227"/>
      <c r="O874" s="227"/>
      <c r="P874" s="227"/>
      <c r="Q874" s="227"/>
      <c r="R874" s="227"/>
      <c r="S874" s="227"/>
      <c r="T874" s="227"/>
      <c r="U874" s="227"/>
      <c r="V874" s="227"/>
      <c r="W874" s="227"/>
      <c r="X874" s="227"/>
      <c r="Y874" s="227"/>
      <c r="Z874" s="227"/>
    </row>
    <row r="875" spans="1:26">
      <c r="A875" s="227"/>
      <c r="B875" s="227"/>
      <c r="C875" s="227"/>
      <c r="D875" s="227"/>
      <c r="E875" s="227"/>
      <c r="F875" s="227"/>
      <c r="G875" s="227"/>
      <c r="H875" s="227"/>
      <c r="I875" s="227"/>
      <c r="J875" s="227"/>
      <c r="K875" s="227"/>
      <c r="L875" s="227"/>
      <c r="M875" s="227"/>
      <c r="N875" s="227"/>
      <c r="O875" s="227"/>
      <c r="P875" s="227"/>
      <c r="Q875" s="227"/>
      <c r="R875" s="227"/>
      <c r="S875" s="227"/>
      <c r="T875" s="227"/>
      <c r="U875" s="227"/>
      <c r="V875" s="227"/>
      <c r="W875" s="227"/>
      <c r="X875" s="227"/>
      <c r="Y875" s="227"/>
      <c r="Z875" s="227"/>
    </row>
    <row r="876" spans="1:26">
      <c r="A876" s="227"/>
      <c r="B876" s="227"/>
      <c r="C876" s="227"/>
      <c r="D876" s="227"/>
      <c r="E876" s="227"/>
      <c r="F876" s="227"/>
      <c r="G876" s="227"/>
      <c r="H876" s="227"/>
      <c r="I876" s="227"/>
      <c r="J876" s="227"/>
      <c r="K876" s="227"/>
      <c r="L876" s="227"/>
      <c r="M876" s="227"/>
      <c r="N876" s="227"/>
      <c r="O876" s="227"/>
      <c r="P876" s="227"/>
      <c r="Q876" s="227"/>
      <c r="R876" s="227"/>
      <c r="S876" s="227"/>
      <c r="T876" s="227"/>
      <c r="U876" s="227"/>
      <c r="V876" s="227"/>
      <c r="W876" s="227"/>
      <c r="X876" s="227"/>
      <c r="Y876" s="227"/>
      <c r="Z876" s="227"/>
    </row>
    <row r="877" spans="1:26">
      <c r="A877" s="227"/>
      <c r="B877" s="227"/>
      <c r="C877" s="227"/>
      <c r="D877" s="227"/>
      <c r="E877" s="227"/>
      <c r="F877" s="227"/>
      <c r="G877" s="227"/>
      <c r="H877" s="227"/>
      <c r="I877" s="227"/>
      <c r="J877" s="227"/>
      <c r="K877" s="227"/>
      <c r="L877" s="227"/>
      <c r="M877" s="227"/>
      <c r="N877" s="227"/>
      <c r="O877" s="227"/>
      <c r="P877" s="227"/>
      <c r="Q877" s="227"/>
      <c r="R877" s="227"/>
      <c r="S877" s="227"/>
      <c r="T877" s="227"/>
      <c r="U877" s="227"/>
      <c r="V877" s="227"/>
      <c r="W877" s="227"/>
      <c r="X877" s="227"/>
      <c r="Y877" s="227"/>
      <c r="Z877" s="227"/>
    </row>
    <row r="878" spans="1:26">
      <c r="A878" s="227"/>
      <c r="B878" s="227"/>
      <c r="C878" s="227"/>
      <c r="D878" s="227"/>
      <c r="E878" s="227"/>
      <c r="F878" s="227"/>
      <c r="G878" s="227"/>
      <c r="H878" s="227"/>
      <c r="I878" s="227"/>
      <c r="J878" s="227"/>
      <c r="K878" s="227"/>
      <c r="L878" s="227"/>
      <c r="M878" s="227"/>
      <c r="N878" s="227"/>
      <c r="O878" s="227"/>
      <c r="P878" s="227"/>
      <c r="Q878" s="227"/>
      <c r="R878" s="227"/>
      <c r="S878" s="227"/>
      <c r="T878" s="227"/>
      <c r="U878" s="227"/>
      <c r="V878" s="227"/>
      <c r="W878" s="227"/>
      <c r="X878" s="227"/>
      <c r="Y878" s="227"/>
      <c r="Z878" s="227"/>
    </row>
    <row r="879" spans="1:26">
      <c r="A879" s="227"/>
      <c r="B879" s="227"/>
      <c r="C879" s="227"/>
      <c r="D879" s="227"/>
      <c r="E879" s="227"/>
      <c r="F879" s="227"/>
      <c r="G879" s="227"/>
      <c r="H879" s="227"/>
      <c r="I879" s="227"/>
      <c r="J879" s="227"/>
      <c r="K879" s="227"/>
      <c r="L879" s="227"/>
      <c r="M879" s="227"/>
      <c r="N879" s="227"/>
      <c r="O879" s="227"/>
      <c r="P879" s="227"/>
      <c r="Q879" s="227"/>
      <c r="R879" s="227"/>
      <c r="S879" s="227"/>
      <c r="T879" s="227"/>
      <c r="U879" s="227"/>
      <c r="V879" s="227"/>
      <c r="W879" s="227"/>
      <c r="X879" s="227"/>
      <c r="Y879" s="227"/>
      <c r="Z879" s="227"/>
    </row>
    <row r="880" spans="1:26">
      <c r="A880" s="227"/>
      <c r="B880" s="227"/>
      <c r="C880" s="227"/>
      <c r="D880" s="227"/>
      <c r="E880" s="227"/>
      <c r="F880" s="227"/>
      <c r="G880" s="227"/>
      <c r="H880" s="227"/>
      <c r="I880" s="227"/>
      <c r="J880" s="227"/>
      <c r="K880" s="227"/>
      <c r="L880" s="227"/>
      <c r="M880" s="227"/>
      <c r="N880" s="227"/>
      <c r="O880" s="227"/>
      <c r="P880" s="227"/>
      <c r="Q880" s="227"/>
      <c r="R880" s="227"/>
      <c r="S880" s="227"/>
      <c r="T880" s="227"/>
      <c r="U880" s="227"/>
      <c r="V880" s="227"/>
      <c r="W880" s="227"/>
      <c r="X880" s="227"/>
      <c r="Y880" s="227"/>
      <c r="Z880" s="227"/>
    </row>
    <row r="881" spans="1:26">
      <c r="A881" s="227"/>
      <c r="B881" s="227"/>
      <c r="C881" s="227"/>
      <c r="D881" s="227"/>
      <c r="E881" s="227"/>
      <c r="F881" s="227"/>
      <c r="G881" s="227"/>
      <c r="H881" s="227"/>
      <c r="I881" s="227"/>
      <c r="J881" s="227"/>
      <c r="K881" s="227"/>
      <c r="L881" s="227"/>
      <c r="M881" s="227"/>
      <c r="N881" s="227"/>
      <c r="O881" s="227"/>
      <c r="P881" s="227"/>
      <c r="Q881" s="227"/>
      <c r="R881" s="227"/>
      <c r="S881" s="227"/>
      <c r="T881" s="227"/>
      <c r="U881" s="227"/>
      <c r="V881" s="227"/>
      <c r="W881" s="227"/>
      <c r="X881" s="227"/>
      <c r="Y881" s="227"/>
      <c r="Z881" s="227"/>
    </row>
    <row r="882" spans="1:26">
      <c r="A882" s="227"/>
      <c r="B882" s="227"/>
      <c r="C882" s="227"/>
      <c r="D882" s="227"/>
      <c r="E882" s="227"/>
      <c r="F882" s="227"/>
      <c r="G882" s="227"/>
      <c r="H882" s="227"/>
      <c r="I882" s="227"/>
      <c r="J882" s="227"/>
      <c r="K882" s="227"/>
      <c r="L882" s="227"/>
      <c r="M882" s="227"/>
      <c r="N882" s="227"/>
      <c r="O882" s="227"/>
      <c r="P882" s="227"/>
      <c r="Q882" s="227"/>
      <c r="R882" s="227"/>
      <c r="S882" s="227"/>
      <c r="T882" s="227"/>
      <c r="U882" s="227"/>
      <c r="V882" s="227"/>
      <c r="W882" s="227"/>
      <c r="X882" s="227"/>
      <c r="Y882" s="227"/>
      <c r="Z882" s="227"/>
    </row>
    <row r="883" spans="1:26">
      <c r="A883" s="227"/>
      <c r="B883" s="227"/>
      <c r="C883" s="227"/>
      <c r="D883" s="227"/>
      <c r="E883" s="227"/>
      <c r="F883" s="227"/>
      <c r="G883" s="227"/>
      <c r="H883" s="227"/>
      <c r="I883" s="227"/>
      <c r="J883" s="227"/>
      <c r="K883" s="227"/>
      <c r="L883" s="227"/>
      <c r="M883" s="227"/>
      <c r="N883" s="227"/>
      <c r="O883" s="227"/>
      <c r="P883" s="227"/>
      <c r="Q883" s="227"/>
      <c r="R883" s="227"/>
      <c r="S883" s="227"/>
      <c r="T883" s="227"/>
      <c r="U883" s="227"/>
      <c r="V883" s="227"/>
      <c r="W883" s="227"/>
      <c r="X883" s="227"/>
      <c r="Y883" s="227"/>
      <c r="Z883" s="227"/>
    </row>
    <row r="884" spans="1:26">
      <c r="A884" s="227"/>
      <c r="B884" s="227"/>
      <c r="C884" s="227"/>
      <c r="D884" s="227"/>
      <c r="E884" s="227"/>
      <c r="F884" s="227"/>
      <c r="G884" s="227"/>
      <c r="H884" s="227"/>
      <c r="I884" s="227"/>
      <c r="J884" s="227"/>
      <c r="K884" s="227"/>
      <c r="L884" s="227"/>
      <c r="M884" s="227"/>
      <c r="N884" s="227"/>
      <c r="O884" s="227"/>
      <c r="P884" s="227"/>
      <c r="Q884" s="227"/>
      <c r="R884" s="227"/>
      <c r="S884" s="227"/>
      <c r="T884" s="227"/>
      <c r="U884" s="227"/>
      <c r="V884" s="227"/>
      <c r="W884" s="227"/>
      <c r="X884" s="227"/>
      <c r="Y884" s="227"/>
      <c r="Z884" s="227"/>
    </row>
    <row r="885" spans="1:26">
      <c r="A885" s="227"/>
      <c r="B885" s="227"/>
      <c r="C885" s="227"/>
      <c r="D885" s="227"/>
      <c r="E885" s="227"/>
      <c r="F885" s="227"/>
      <c r="G885" s="227"/>
      <c r="H885" s="227"/>
      <c r="I885" s="227"/>
      <c r="J885" s="227"/>
      <c r="K885" s="227"/>
      <c r="L885" s="227"/>
      <c r="M885" s="227"/>
      <c r="N885" s="227"/>
      <c r="O885" s="227"/>
      <c r="P885" s="227"/>
      <c r="Q885" s="227"/>
      <c r="R885" s="227"/>
      <c r="S885" s="227"/>
      <c r="T885" s="227"/>
      <c r="U885" s="227"/>
      <c r="V885" s="227"/>
      <c r="W885" s="227"/>
      <c r="X885" s="227"/>
      <c r="Y885" s="227"/>
      <c r="Z885" s="227"/>
    </row>
    <row r="886" spans="1:26">
      <c r="A886" s="227"/>
      <c r="B886" s="227"/>
      <c r="C886" s="227"/>
      <c r="D886" s="227"/>
      <c r="E886" s="227"/>
      <c r="F886" s="227"/>
      <c r="G886" s="227"/>
      <c r="H886" s="227"/>
      <c r="I886" s="227"/>
      <c r="J886" s="227"/>
      <c r="K886" s="227"/>
      <c r="L886" s="227"/>
      <c r="M886" s="227"/>
      <c r="N886" s="227"/>
      <c r="O886" s="227"/>
      <c r="P886" s="227"/>
      <c r="Q886" s="227"/>
      <c r="R886" s="227"/>
      <c r="S886" s="227"/>
      <c r="T886" s="227"/>
      <c r="U886" s="227"/>
      <c r="V886" s="227"/>
      <c r="W886" s="227"/>
      <c r="X886" s="227"/>
      <c r="Y886" s="227"/>
      <c r="Z886" s="227"/>
    </row>
    <row r="887" spans="1:26">
      <c r="A887" s="227"/>
      <c r="B887" s="227"/>
      <c r="C887" s="227"/>
      <c r="D887" s="227"/>
      <c r="E887" s="227"/>
      <c r="F887" s="227"/>
      <c r="G887" s="227"/>
      <c r="H887" s="227"/>
      <c r="I887" s="227"/>
      <c r="J887" s="227"/>
      <c r="K887" s="227"/>
      <c r="L887" s="227"/>
      <c r="M887" s="227"/>
      <c r="N887" s="227"/>
      <c r="O887" s="227"/>
      <c r="P887" s="227"/>
      <c r="Q887" s="227"/>
      <c r="R887" s="227"/>
      <c r="S887" s="227"/>
      <c r="T887" s="227"/>
      <c r="U887" s="227"/>
      <c r="V887" s="227"/>
      <c r="W887" s="227"/>
      <c r="X887" s="227"/>
      <c r="Y887" s="227"/>
      <c r="Z887" s="227"/>
    </row>
    <row r="888" spans="1:26">
      <c r="A888" s="227"/>
      <c r="B888" s="227"/>
      <c r="C888" s="227"/>
      <c r="D888" s="227"/>
      <c r="E888" s="227"/>
      <c r="F888" s="227"/>
      <c r="G888" s="227"/>
      <c r="H888" s="227"/>
      <c r="I888" s="227"/>
      <c r="J888" s="227"/>
      <c r="K888" s="227"/>
      <c r="L888" s="227"/>
      <c r="M888" s="227"/>
      <c r="N888" s="227"/>
      <c r="O888" s="227"/>
      <c r="P888" s="227"/>
      <c r="Q888" s="227"/>
      <c r="R888" s="227"/>
      <c r="S888" s="227"/>
      <c r="T888" s="227"/>
      <c r="U888" s="227"/>
      <c r="V888" s="227"/>
      <c r="W888" s="227"/>
      <c r="X888" s="227"/>
      <c r="Y888" s="227"/>
      <c r="Z888" s="227"/>
    </row>
    <row r="889" spans="1:26">
      <c r="A889" s="227"/>
      <c r="B889" s="227"/>
      <c r="C889" s="227"/>
      <c r="D889" s="227"/>
      <c r="E889" s="227"/>
      <c r="F889" s="227"/>
      <c r="G889" s="227"/>
      <c r="H889" s="227"/>
      <c r="I889" s="227"/>
      <c r="J889" s="227"/>
      <c r="K889" s="227"/>
      <c r="L889" s="227"/>
      <c r="M889" s="227"/>
      <c r="N889" s="227"/>
      <c r="O889" s="227"/>
      <c r="P889" s="227"/>
      <c r="Q889" s="227"/>
      <c r="R889" s="227"/>
      <c r="S889" s="227"/>
      <c r="T889" s="227"/>
      <c r="U889" s="227"/>
      <c r="V889" s="227"/>
      <c r="W889" s="227"/>
      <c r="X889" s="227"/>
      <c r="Y889" s="227"/>
      <c r="Z889" s="227"/>
    </row>
    <row r="890" spans="1:26">
      <c r="A890" s="227"/>
      <c r="B890" s="227"/>
      <c r="C890" s="227"/>
      <c r="D890" s="227"/>
      <c r="E890" s="227"/>
      <c r="F890" s="227"/>
      <c r="G890" s="227"/>
      <c r="H890" s="227"/>
      <c r="I890" s="227"/>
      <c r="J890" s="227"/>
      <c r="K890" s="227"/>
      <c r="L890" s="227"/>
      <c r="M890" s="227"/>
      <c r="N890" s="227"/>
      <c r="O890" s="227"/>
      <c r="P890" s="227"/>
      <c r="Q890" s="227"/>
      <c r="R890" s="227"/>
      <c r="S890" s="227"/>
      <c r="T890" s="227"/>
      <c r="U890" s="227"/>
      <c r="V890" s="227"/>
      <c r="W890" s="227"/>
      <c r="X890" s="227"/>
      <c r="Y890" s="227"/>
      <c r="Z890" s="227"/>
    </row>
    <row r="891" spans="1:26">
      <c r="A891" s="227"/>
      <c r="B891" s="227"/>
      <c r="C891" s="227"/>
      <c r="D891" s="227"/>
      <c r="E891" s="227"/>
      <c r="F891" s="227"/>
      <c r="G891" s="227"/>
      <c r="H891" s="227"/>
      <c r="I891" s="227"/>
      <c r="J891" s="227"/>
      <c r="K891" s="227"/>
      <c r="L891" s="227"/>
      <c r="M891" s="227"/>
      <c r="N891" s="227"/>
      <c r="O891" s="227"/>
      <c r="P891" s="227"/>
      <c r="Q891" s="227"/>
      <c r="R891" s="227"/>
      <c r="S891" s="227"/>
      <c r="T891" s="227"/>
      <c r="U891" s="227"/>
      <c r="V891" s="227"/>
      <c r="W891" s="227"/>
      <c r="X891" s="227"/>
      <c r="Y891" s="227"/>
      <c r="Z891" s="227"/>
    </row>
    <row r="892" spans="1:26">
      <c r="A892" s="227"/>
      <c r="B892" s="227"/>
      <c r="C892" s="227"/>
      <c r="D892" s="227"/>
      <c r="E892" s="227"/>
      <c r="F892" s="227"/>
      <c r="G892" s="227"/>
      <c r="H892" s="227"/>
      <c r="I892" s="227"/>
      <c r="J892" s="227"/>
      <c r="K892" s="227"/>
      <c r="L892" s="227"/>
      <c r="M892" s="227"/>
      <c r="N892" s="227"/>
      <c r="O892" s="227"/>
      <c r="P892" s="227"/>
      <c r="Q892" s="227"/>
      <c r="R892" s="227"/>
      <c r="S892" s="227"/>
      <c r="T892" s="227"/>
      <c r="U892" s="227"/>
      <c r="V892" s="227"/>
      <c r="W892" s="227"/>
      <c r="X892" s="227"/>
      <c r="Y892" s="227"/>
      <c r="Z892" s="227"/>
    </row>
    <row r="893" spans="1:26">
      <c r="A893" s="227"/>
      <c r="B893" s="227"/>
      <c r="C893" s="227"/>
      <c r="D893" s="227"/>
      <c r="E893" s="227"/>
      <c r="F893" s="227"/>
      <c r="G893" s="227"/>
      <c r="H893" s="227"/>
      <c r="I893" s="227"/>
      <c r="J893" s="227"/>
      <c r="K893" s="227"/>
      <c r="L893" s="227"/>
      <c r="M893" s="227"/>
      <c r="N893" s="227"/>
      <c r="O893" s="227"/>
      <c r="P893" s="227"/>
      <c r="Q893" s="227"/>
      <c r="R893" s="227"/>
      <c r="S893" s="227"/>
      <c r="T893" s="227"/>
      <c r="U893" s="227"/>
      <c r="V893" s="227"/>
      <c r="W893" s="227"/>
      <c r="X893" s="227"/>
      <c r="Y893" s="227"/>
      <c r="Z893" s="227"/>
    </row>
    <row r="894" spans="1:26">
      <c r="A894" s="227"/>
      <c r="B894" s="227"/>
      <c r="C894" s="227"/>
      <c r="D894" s="227"/>
      <c r="E894" s="227"/>
      <c r="F894" s="227"/>
      <c r="G894" s="227"/>
      <c r="H894" s="227"/>
      <c r="I894" s="227"/>
      <c r="J894" s="227"/>
      <c r="K894" s="227"/>
      <c r="L894" s="227"/>
      <c r="M894" s="227"/>
      <c r="N894" s="227"/>
      <c r="O894" s="227"/>
      <c r="P894" s="227"/>
      <c r="Q894" s="227"/>
      <c r="R894" s="227"/>
      <c r="S894" s="227"/>
      <c r="T894" s="227"/>
      <c r="U894" s="227"/>
      <c r="V894" s="227"/>
      <c r="W894" s="227"/>
      <c r="X894" s="227"/>
      <c r="Y894" s="227"/>
      <c r="Z894" s="227"/>
    </row>
    <row r="895" spans="1:26">
      <c r="A895" s="227"/>
      <c r="B895" s="227"/>
      <c r="C895" s="227"/>
      <c r="D895" s="227"/>
      <c r="E895" s="227"/>
      <c r="F895" s="227"/>
      <c r="G895" s="227"/>
      <c r="H895" s="227"/>
      <c r="I895" s="227"/>
      <c r="J895" s="227"/>
      <c r="K895" s="227"/>
      <c r="L895" s="227"/>
      <c r="M895" s="227"/>
      <c r="N895" s="227"/>
      <c r="O895" s="227"/>
      <c r="P895" s="227"/>
      <c r="Q895" s="227"/>
      <c r="R895" s="227"/>
      <c r="S895" s="227"/>
      <c r="T895" s="227"/>
      <c r="U895" s="227"/>
      <c r="V895" s="227"/>
      <c r="W895" s="227"/>
      <c r="X895" s="227"/>
      <c r="Y895" s="227"/>
      <c r="Z895" s="227"/>
    </row>
    <row r="896" spans="1:26">
      <c r="A896" s="227"/>
      <c r="B896" s="227"/>
      <c r="C896" s="227"/>
      <c r="D896" s="227"/>
      <c r="E896" s="227"/>
      <c r="F896" s="227"/>
      <c r="G896" s="227"/>
      <c r="H896" s="227"/>
      <c r="I896" s="227"/>
      <c r="J896" s="227"/>
      <c r="K896" s="227"/>
      <c r="L896" s="227"/>
      <c r="M896" s="227"/>
      <c r="N896" s="227"/>
      <c r="O896" s="227"/>
      <c r="P896" s="227"/>
      <c r="Q896" s="227"/>
      <c r="R896" s="227"/>
      <c r="S896" s="227"/>
      <c r="T896" s="227"/>
      <c r="U896" s="227"/>
      <c r="V896" s="227"/>
      <c r="W896" s="227"/>
      <c r="X896" s="227"/>
      <c r="Y896" s="227"/>
      <c r="Z896" s="227"/>
    </row>
    <row r="897" spans="1:26">
      <c r="A897" s="227"/>
      <c r="B897" s="227"/>
      <c r="C897" s="227"/>
      <c r="D897" s="227"/>
      <c r="E897" s="227"/>
      <c r="F897" s="227"/>
      <c r="G897" s="227"/>
      <c r="H897" s="227"/>
      <c r="I897" s="227"/>
      <c r="J897" s="227"/>
      <c r="K897" s="227"/>
      <c r="L897" s="227"/>
      <c r="M897" s="227"/>
      <c r="N897" s="227"/>
      <c r="O897" s="227"/>
      <c r="P897" s="227"/>
      <c r="Q897" s="227"/>
      <c r="R897" s="227"/>
      <c r="S897" s="227"/>
      <c r="T897" s="227"/>
      <c r="U897" s="227"/>
      <c r="V897" s="227"/>
      <c r="W897" s="227"/>
      <c r="X897" s="227"/>
      <c r="Y897" s="227"/>
      <c r="Z897" s="227"/>
    </row>
    <row r="898" spans="1:26">
      <c r="A898" s="227"/>
      <c r="B898" s="227"/>
      <c r="C898" s="227"/>
      <c r="D898" s="227"/>
      <c r="E898" s="227"/>
      <c r="F898" s="227"/>
      <c r="G898" s="227"/>
      <c r="H898" s="227"/>
      <c r="I898" s="227"/>
      <c r="J898" s="227"/>
      <c r="K898" s="227"/>
      <c r="L898" s="227"/>
      <c r="M898" s="227"/>
      <c r="N898" s="227"/>
      <c r="O898" s="227"/>
      <c r="P898" s="227"/>
      <c r="Q898" s="227"/>
      <c r="R898" s="227"/>
      <c r="S898" s="227"/>
      <c r="T898" s="227"/>
      <c r="U898" s="227"/>
      <c r="V898" s="227"/>
      <c r="W898" s="227"/>
      <c r="X898" s="227"/>
      <c r="Y898" s="227"/>
      <c r="Z898" s="227"/>
    </row>
    <row r="899" spans="1:26">
      <c r="A899" s="227"/>
      <c r="B899" s="227"/>
      <c r="C899" s="227"/>
      <c r="D899" s="227"/>
      <c r="E899" s="227"/>
      <c r="F899" s="227"/>
      <c r="G899" s="227"/>
      <c r="H899" s="227"/>
      <c r="I899" s="227"/>
      <c r="J899" s="227"/>
      <c r="K899" s="227"/>
      <c r="L899" s="227"/>
      <c r="M899" s="227"/>
      <c r="N899" s="227"/>
      <c r="O899" s="227"/>
      <c r="P899" s="227"/>
      <c r="Q899" s="227"/>
      <c r="R899" s="227"/>
      <c r="S899" s="227"/>
      <c r="T899" s="227"/>
      <c r="U899" s="227"/>
      <c r="V899" s="227"/>
      <c r="W899" s="227"/>
      <c r="X899" s="227"/>
      <c r="Y899" s="227"/>
      <c r="Z899" s="227"/>
    </row>
    <row r="900" spans="1:26">
      <c r="A900" s="227"/>
      <c r="B900" s="227"/>
      <c r="C900" s="227"/>
      <c r="D900" s="227"/>
      <c r="E900" s="227"/>
      <c r="F900" s="227"/>
      <c r="G900" s="227"/>
      <c r="H900" s="227"/>
      <c r="I900" s="227"/>
      <c r="J900" s="227"/>
      <c r="K900" s="227"/>
      <c r="L900" s="227"/>
      <c r="M900" s="227"/>
      <c r="N900" s="227"/>
      <c r="O900" s="227"/>
      <c r="P900" s="227"/>
      <c r="Q900" s="227"/>
      <c r="R900" s="227"/>
      <c r="S900" s="227"/>
      <c r="T900" s="227"/>
      <c r="U900" s="227"/>
      <c r="V900" s="227"/>
      <c r="W900" s="227"/>
      <c r="X900" s="227"/>
      <c r="Y900" s="227"/>
      <c r="Z900" s="227"/>
    </row>
    <row r="901" spans="1:26">
      <c r="A901" s="227"/>
      <c r="B901" s="227"/>
      <c r="C901" s="227"/>
      <c r="D901" s="227"/>
      <c r="E901" s="227"/>
      <c r="F901" s="227"/>
      <c r="G901" s="227"/>
      <c r="H901" s="227"/>
      <c r="I901" s="227"/>
      <c r="J901" s="227"/>
      <c r="K901" s="227"/>
      <c r="L901" s="227"/>
      <c r="M901" s="227"/>
      <c r="N901" s="227"/>
      <c r="O901" s="227"/>
      <c r="P901" s="227"/>
      <c r="Q901" s="227"/>
      <c r="R901" s="227"/>
      <c r="S901" s="227"/>
      <c r="T901" s="227"/>
      <c r="U901" s="227"/>
      <c r="V901" s="227"/>
      <c r="W901" s="227"/>
      <c r="X901" s="227"/>
      <c r="Y901" s="227"/>
      <c r="Z901" s="227"/>
    </row>
    <row r="902" spans="1:26">
      <c r="A902" s="227"/>
      <c r="B902" s="227"/>
      <c r="C902" s="227"/>
      <c r="D902" s="227"/>
      <c r="E902" s="227"/>
      <c r="F902" s="227"/>
      <c r="G902" s="227"/>
      <c r="H902" s="227"/>
      <c r="I902" s="227"/>
      <c r="J902" s="227"/>
      <c r="K902" s="227"/>
      <c r="L902" s="227"/>
      <c r="M902" s="227"/>
      <c r="N902" s="227"/>
      <c r="O902" s="227"/>
      <c r="P902" s="227"/>
      <c r="Q902" s="227"/>
      <c r="R902" s="227"/>
      <c r="S902" s="227"/>
      <c r="T902" s="227"/>
      <c r="U902" s="227"/>
      <c r="V902" s="227"/>
      <c r="W902" s="227"/>
      <c r="X902" s="227"/>
      <c r="Y902" s="227"/>
      <c r="Z902" s="227"/>
    </row>
    <row r="903" spans="1:26">
      <c r="A903" s="227"/>
      <c r="B903" s="227"/>
      <c r="C903" s="227"/>
      <c r="D903" s="227"/>
      <c r="E903" s="227"/>
      <c r="F903" s="227"/>
      <c r="G903" s="227"/>
      <c r="H903" s="227"/>
      <c r="I903" s="227"/>
      <c r="J903" s="227"/>
      <c r="K903" s="227"/>
      <c r="L903" s="227"/>
      <c r="M903" s="227"/>
      <c r="N903" s="227"/>
      <c r="O903" s="227"/>
      <c r="P903" s="227"/>
      <c r="Q903" s="227"/>
      <c r="R903" s="227"/>
      <c r="S903" s="227"/>
      <c r="T903" s="227"/>
      <c r="U903" s="227"/>
      <c r="V903" s="227"/>
      <c r="W903" s="227"/>
      <c r="X903" s="227"/>
      <c r="Y903" s="227"/>
      <c r="Z903" s="227"/>
    </row>
    <row r="904" spans="1:26">
      <c r="A904" s="227"/>
      <c r="B904" s="227"/>
      <c r="C904" s="227"/>
      <c r="D904" s="227"/>
      <c r="E904" s="227"/>
      <c r="F904" s="227"/>
      <c r="G904" s="227"/>
      <c r="H904" s="227"/>
      <c r="I904" s="227"/>
      <c r="J904" s="227"/>
      <c r="K904" s="227"/>
      <c r="L904" s="227"/>
      <c r="M904" s="227"/>
      <c r="N904" s="227"/>
      <c r="O904" s="227"/>
      <c r="P904" s="227"/>
      <c r="Q904" s="227"/>
      <c r="R904" s="227"/>
      <c r="S904" s="227"/>
      <c r="T904" s="227"/>
      <c r="U904" s="227"/>
      <c r="V904" s="227"/>
      <c r="W904" s="227"/>
      <c r="X904" s="227"/>
      <c r="Y904" s="227"/>
      <c r="Z904" s="227"/>
    </row>
    <row r="905" spans="1:26">
      <c r="A905" s="227"/>
      <c r="B905" s="227"/>
      <c r="C905" s="227"/>
      <c r="D905" s="227"/>
      <c r="E905" s="227"/>
      <c r="F905" s="227"/>
      <c r="G905" s="227"/>
      <c r="H905" s="227"/>
      <c r="I905" s="227"/>
      <c r="J905" s="227"/>
      <c r="K905" s="227"/>
      <c r="L905" s="227"/>
      <c r="M905" s="227"/>
      <c r="N905" s="227"/>
      <c r="O905" s="227"/>
      <c r="P905" s="227"/>
      <c r="Q905" s="227"/>
      <c r="R905" s="227"/>
      <c r="S905" s="227"/>
      <c r="T905" s="227"/>
      <c r="U905" s="227"/>
      <c r="V905" s="227"/>
      <c r="W905" s="227"/>
      <c r="X905" s="227"/>
      <c r="Y905" s="227"/>
      <c r="Z905" s="227"/>
    </row>
    <row r="906" spans="1:26">
      <c r="A906" s="227"/>
      <c r="B906" s="227"/>
      <c r="C906" s="227"/>
      <c r="D906" s="227"/>
      <c r="E906" s="227"/>
      <c r="F906" s="227"/>
      <c r="G906" s="227"/>
      <c r="H906" s="227"/>
      <c r="I906" s="227"/>
      <c r="J906" s="227"/>
      <c r="K906" s="227"/>
      <c r="L906" s="227"/>
      <c r="M906" s="227"/>
      <c r="N906" s="227"/>
      <c r="O906" s="227"/>
      <c r="P906" s="227"/>
      <c r="Q906" s="227"/>
      <c r="R906" s="227"/>
      <c r="S906" s="227"/>
      <c r="T906" s="227"/>
      <c r="U906" s="227"/>
      <c r="V906" s="227"/>
      <c r="W906" s="227"/>
      <c r="X906" s="227"/>
      <c r="Y906" s="227"/>
      <c r="Z906" s="227"/>
    </row>
    <row r="907" spans="1:26">
      <c r="A907" s="227"/>
      <c r="B907" s="227"/>
      <c r="C907" s="227"/>
      <c r="D907" s="227"/>
      <c r="E907" s="227"/>
      <c r="F907" s="227"/>
      <c r="G907" s="227"/>
      <c r="H907" s="227"/>
      <c r="I907" s="227"/>
      <c r="J907" s="227"/>
      <c r="K907" s="227"/>
      <c r="L907" s="227"/>
      <c r="M907" s="227"/>
      <c r="N907" s="227"/>
      <c r="O907" s="227"/>
      <c r="P907" s="227"/>
      <c r="Q907" s="227"/>
      <c r="R907" s="227"/>
      <c r="S907" s="227"/>
      <c r="T907" s="227"/>
      <c r="U907" s="227"/>
      <c r="V907" s="227"/>
      <c r="W907" s="227"/>
      <c r="X907" s="227"/>
      <c r="Y907" s="227"/>
      <c r="Z907" s="227"/>
    </row>
    <row r="908" spans="1:26">
      <c r="A908" s="227"/>
      <c r="B908" s="227"/>
      <c r="C908" s="227"/>
      <c r="D908" s="227"/>
      <c r="E908" s="227"/>
      <c r="F908" s="227"/>
      <c r="G908" s="227"/>
      <c r="H908" s="227"/>
      <c r="I908" s="227"/>
      <c r="J908" s="227"/>
      <c r="K908" s="227"/>
      <c r="L908" s="227"/>
      <c r="M908" s="227"/>
      <c r="N908" s="227"/>
      <c r="O908" s="227"/>
      <c r="P908" s="227"/>
      <c r="Q908" s="227"/>
      <c r="R908" s="227"/>
      <c r="S908" s="227"/>
      <c r="T908" s="227"/>
      <c r="U908" s="227"/>
      <c r="V908" s="227"/>
      <c r="W908" s="227"/>
      <c r="X908" s="227"/>
      <c r="Y908" s="227"/>
      <c r="Z908" s="227"/>
    </row>
    <row r="909" spans="1:26">
      <c r="A909" s="227"/>
      <c r="B909" s="227"/>
      <c r="C909" s="227"/>
      <c r="D909" s="227"/>
      <c r="E909" s="227"/>
      <c r="F909" s="227"/>
      <c r="G909" s="227"/>
      <c r="H909" s="227"/>
      <c r="I909" s="227"/>
      <c r="J909" s="227"/>
      <c r="K909" s="227"/>
      <c r="L909" s="227"/>
      <c r="M909" s="227"/>
      <c r="N909" s="227"/>
      <c r="O909" s="227"/>
      <c r="P909" s="227"/>
      <c r="Q909" s="227"/>
      <c r="R909" s="227"/>
      <c r="S909" s="227"/>
      <c r="T909" s="227"/>
      <c r="U909" s="227"/>
      <c r="V909" s="227"/>
      <c r="W909" s="227"/>
      <c r="X909" s="227"/>
      <c r="Y909" s="227"/>
      <c r="Z909" s="227"/>
    </row>
    <row r="910" spans="1:26">
      <c r="A910" s="227"/>
      <c r="B910" s="227"/>
      <c r="C910" s="227"/>
      <c r="D910" s="227"/>
      <c r="E910" s="227"/>
      <c r="F910" s="227"/>
      <c r="G910" s="227"/>
      <c r="H910" s="227"/>
      <c r="I910" s="227"/>
      <c r="J910" s="227"/>
      <c r="K910" s="227"/>
      <c r="L910" s="227"/>
      <c r="M910" s="227"/>
      <c r="N910" s="227"/>
      <c r="O910" s="227"/>
      <c r="P910" s="227"/>
      <c r="Q910" s="227"/>
      <c r="R910" s="227"/>
      <c r="S910" s="227"/>
      <c r="T910" s="227"/>
      <c r="U910" s="227"/>
      <c r="V910" s="227"/>
      <c r="W910" s="227"/>
      <c r="X910" s="227"/>
      <c r="Y910" s="227"/>
      <c r="Z910" s="227"/>
    </row>
    <row r="911" spans="1:26">
      <c r="A911" s="227"/>
      <c r="B911" s="227"/>
      <c r="C911" s="227"/>
      <c r="D911" s="227"/>
      <c r="E911" s="227"/>
      <c r="F911" s="227"/>
      <c r="G911" s="227"/>
      <c r="H911" s="227"/>
      <c r="I911" s="227"/>
      <c r="J911" s="227"/>
      <c r="K911" s="227"/>
      <c r="L911" s="227"/>
      <c r="M911" s="227"/>
      <c r="N911" s="227"/>
      <c r="O911" s="227"/>
      <c r="P911" s="227"/>
      <c r="Q911" s="227"/>
      <c r="R911" s="227"/>
      <c r="S911" s="227"/>
      <c r="T911" s="227"/>
      <c r="U911" s="227"/>
      <c r="V911" s="227"/>
      <c r="W911" s="227"/>
      <c r="X911" s="227"/>
      <c r="Y911" s="227"/>
      <c r="Z911" s="227"/>
    </row>
    <row r="912" spans="1:26">
      <c r="A912" s="227"/>
      <c r="B912" s="227"/>
      <c r="C912" s="227"/>
      <c r="D912" s="227"/>
      <c r="E912" s="227"/>
      <c r="F912" s="227"/>
      <c r="G912" s="227"/>
      <c r="H912" s="227"/>
      <c r="I912" s="227"/>
      <c r="J912" s="227"/>
      <c r="K912" s="227"/>
      <c r="L912" s="227"/>
      <c r="M912" s="227"/>
      <c r="N912" s="227"/>
      <c r="O912" s="227"/>
      <c r="P912" s="227"/>
      <c r="Q912" s="227"/>
      <c r="R912" s="227"/>
      <c r="S912" s="227"/>
      <c r="T912" s="227"/>
      <c r="U912" s="227"/>
      <c r="V912" s="227"/>
      <c r="W912" s="227"/>
      <c r="X912" s="227"/>
      <c r="Y912" s="227"/>
      <c r="Z912" s="227"/>
    </row>
    <row r="913" spans="1:26">
      <c r="A913" s="227"/>
      <c r="B913" s="227"/>
      <c r="C913" s="227"/>
      <c r="D913" s="227"/>
      <c r="E913" s="227"/>
      <c r="F913" s="227"/>
      <c r="G913" s="227"/>
      <c r="H913" s="227"/>
      <c r="I913" s="227"/>
      <c r="J913" s="227"/>
      <c r="K913" s="227"/>
      <c r="L913" s="227"/>
      <c r="M913" s="227"/>
      <c r="N913" s="227"/>
      <c r="O913" s="227"/>
      <c r="P913" s="227"/>
      <c r="Q913" s="227"/>
      <c r="R913" s="227"/>
      <c r="S913" s="227"/>
      <c r="T913" s="227"/>
      <c r="U913" s="227"/>
      <c r="V913" s="227"/>
      <c r="W913" s="227"/>
      <c r="X913" s="227"/>
      <c r="Y913" s="227"/>
      <c r="Z913" s="227"/>
    </row>
    <row r="914" spans="1:26">
      <c r="A914" s="227"/>
      <c r="B914" s="227"/>
      <c r="C914" s="227"/>
      <c r="D914" s="227"/>
      <c r="E914" s="227"/>
      <c r="F914" s="227"/>
      <c r="G914" s="227"/>
      <c r="H914" s="227"/>
      <c r="I914" s="227"/>
      <c r="J914" s="227"/>
      <c r="K914" s="227"/>
      <c r="L914" s="227"/>
      <c r="M914" s="227"/>
      <c r="N914" s="227"/>
      <c r="O914" s="227"/>
      <c r="P914" s="227"/>
      <c r="Q914" s="227"/>
      <c r="R914" s="227"/>
      <c r="S914" s="227"/>
      <c r="T914" s="227"/>
      <c r="U914" s="227"/>
      <c r="V914" s="227"/>
      <c r="W914" s="227"/>
      <c r="X914" s="227"/>
      <c r="Y914" s="227"/>
      <c r="Z914" s="227"/>
    </row>
    <row r="915" spans="1:26">
      <c r="A915" s="227"/>
      <c r="B915" s="227"/>
      <c r="C915" s="227"/>
      <c r="D915" s="227"/>
      <c r="E915" s="227"/>
      <c r="F915" s="227"/>
      <c r="G915" s="227"/>
      <c r="H915" s="227"/>
      <c r="I915" s="227"/>
      <c r="J915" s="227"/>
      <c r="K915" s="227"/>
      <c r="L915" s="227"/>
      <c r="M915" s="227"/>
      <c r="N915" s="227"/>
      <c r="O915" s="227"/>
      <c r="P915" s="227"/>
      <c r="Q915" s="227"/>
      <c r="R915" s="227"/>
      <c r="S915" s="227"/>
      <c r="T915" s="227"/>
      <c r="U915" s="227"/>
      <c r="V915" s="227"/>
      <c r="W915" s="227"/>
      <c r="X915" s="227"/>
      <c r="Y915" s="227"/>
      <c r="Z915" s="227"/>
    </row>
    <row r="916" spans="1:26">
      <c r="A916" s="227"/>
      <c r="B916" s="227"/>
      <c r="C916" s="227"/>
      <c r="D916" s="227"/>
      <c r="E916" s="227"/>
      <c r="F916" s="227"/>
      <c r="G916" s="227"/>
      <c r="H916" s="227"/>
      <c r="I916" s="227"/>
      <c r="J916" s="227"/>
      <c r="K916" s="227"/>
      <c r="L916" s="227"/>
      <c r="M916" s="227"/>
      <c r="N916" s="227"/>
      <c r="O916" s="227"/>
      <c r="P916" s="227"/>
      <c r="Q916" s="227"/>
      <c r="R916" s="227"/>
      <c r="S916" s="227"/>
      <c r="T916" s="227"/>
      <c r="U916" s="227"/>
      <c r="V916" s="227"/>
      <c r="W916" s="227"/>
      <c r="X916" s="227"/>
      <c r="Y916" s="227"/>
      <c r="Z916" s="227"/>
    </row>
    <row r="917" spans="1:26">
      <c r="A917" s="227"/>
      <c r="B917" s="227"/>
      <c r="C917" s="227"/>
      <c r="D917" s="227"/>
      <c r="E917" s="227"/>
      <c r="F917" s="227"/>
      <c r="G917" s="227"/>
      <c r="H917" s="227"/>
      <c r="I917" s="227"/>
      <c r="J917" s="227"/>
      <c r="K917" s="227"/>
      <c r="L917" s="227"/>
      <c r="M917" s="227"/>
      <c r="N917" s="227"/>
      <c r="O917" s="227"/>
      <c r="P917" s="227"/>
      <c r="Q917" s="227"/>
      <c r="R917" s="227"/>
      <c r="S917" s="227"/>
      <c r="T917" s="227"/>
      <c r="U917" s="227"/>
      <c r="V917" s="227"/>
      <c r="W917" s="227"/>
      <c r="X917" s="227"/>
      <c r="Y917" s="227"/>
      <c r="Z917" s="227"/>
    </row>
    <row r="918" spans="1:26">
      <c r="A918" s="227"/>
      <c r="B918" s="227"/>
      <c r="C918" s="227"/>
      <c r="D918" s="227"/>
      <c r="E918" s="227"/>
      <c r="F918" s="227"/>
      <c r="G918" s="227"/>
      <c r="H918" s="227"/>
      <c r="I918" s="227"/>
      <c r="J918" s="227"/>
      <c r="K918" s="227"/>
      <c r="L918" s="227"/>
      <c r="M918" s="227"/>
      <c r="N918" s="227"/>
      <c r="O918" s="227"/>
      <c r="P918" s="227"/>
      <c r="Q918" s="227"/>
      <c r="R918" s="227"/>
      <c r="S918" s="227"/>
      <c r="T918" s="227"/>
      <c r="U918" s="227"/>
      <c r="V918" s="227"/>
      <c r="W918" s="227"/>
      <c r="X918" s="227"/>
      <c r="Y918" s="227"/>
      <c r="Z918" s="227"/>
    </row>
    <row r="919" spans="1:26">
      <c r="A919" s="227"/>
      <c r="B919" s="227"/>
      <c r="C919" s="227"/>
      <c r="D919" s="227"/>
      <c r="E919" s="227"/>
      <c r="F919" s="227"/>
      <c r="G919" s="227"/>
      <c r="H919" s="227"/>
      <c r="I919" s="227"/>
      <c r="J919" s="227"/>
      <c r="K919" s="227"/>
      <c r="L919" s="227"/>
      <c r="M919" s="227"/>
      <c r="N919" s="227"/>
      <c r="O919" s="227"/>
      <c r="P919" s="227"/>
      <c r="Q919" s="227"/>
      <c r="R919" s="227"/>
      <c r="S919" s="227"/>
      <c r="T919" s="227"/>
      <c r="U919" s="227"/>
      <c r="V919" s="227"/>
      <c r="W919" s="227"/>
      <c r="X919" s="227"/>
      <c r="Y919" s="227"/>
      <c r="Z919" s="227"/>
    </row>
    <row r="920" spans="1:26">
      <c r="A920" s="227"/>
      <c r="B920" s="227"/>
      <c r="C920" s="227"/>
      <c r="D920" s="227"/>
      <c r="E920" s="227"/>
      <c r="F920" s="227"/>
      <c r="G920" s="227"/>
      <c r="H920" s="227"/>
      <c r="I920" s="227"/>
      <c r="J920" s="227"/>
      <c r="K920" s="227"/>
      <c r="L920" s="227"/>
      <c r="M920" s="227"/>
      <c r="N920" s="227"/>
      <c r="O920" s="227"/>
      <c r="P920" s="227"/>
      <c r="Q920" s="227"/>
      <c r="R920" s="227"/>
      <c r="S920" s="227"/>
      <c r="T920" s="227"/>
      <c r="U920" s="227"/>
      <c r="V920" s="227"/>
      <c r="W920" s="227"/>
      <c r="X920" s="227"/>
      <c r="Y920" s="227"/>
      <c r="Z920" s="227"/>
    </row>
    <row r="921" spans="1:26">
      <c r="A921" s="227"/>
      <c r="B921" s="227"/>
      <c r="C921" s="227"/>
      <c r="D921" s="227"/>
      <c r="E921" s="227"/>
      <c r="F921" s="227"/>
      <c r="G921" s="227"/>
      <c r="H921" s="227"/>
      <c r="I921" s="227"/>
      <c r="J921" s="227"/>
      <c r="K921" s="227"/>
      <c r="L921" s="227"/>
      <c r="M921" s="227"/>
      <c r="N921" s="227"/>
      <c r="O921" s="227"/>
      <c r="P921" s="227"/>
      <c r="Q921" s="227"/>
      <c r="R921" s="227"/>
      <c r="S921" s="227"/>
      <c r="T921" s="227"/>
      <c r="U921" s="227"/>
      <c r="V921" s="227"/>
      <c r="W921" s="227"/>
      <c r="X921" s="227"/>
      <c r="Y921" s="227"/>
      <c r="Z921" s="227"/>
    </row>
    <row r="922" spans="1:26">
      <c r="A922" s="227"/>
      <c r="B922" s="227"/>
      <c r="C922" s="227"/>
      <c r="D922" s="227"/>
      <c r="E922" s="227"/>
      <c r="F922" s="227"/>
      <c r="G922" s="227"/>
      <c r="H922" s="227"/>
      <c r="I922" s="227"/>
      <c r="J922" s="227"/>
      <c r="K922" s="227"/>
      <c r="L922" s="227"/>
      <c r="M922" s="227"/>
      <c r="N922" s="227"/>
      <c r="O922" s="227"/>
      <c r="P922" s="227"/>
      <c r="Q922" s="227"/>
      <c r="R922" s="227"/>
      <c r="S922" s="227"/>
      <c r="T922" s="227"/>
      <c r="U922" s="227"/>
      <c r="V922" s="227"/>
      <c r="W922" s="227"/>
      <c r="X922" s="227"/>
      <c r="Y922" s="227"/>
      <c r="Z922" s="227"/>
    </row>
    <row r="923" spans="1:26">
      <c r="A923" s="227"/>
      <c r="B923" s="227"/>
      <c r="C923" s="227"/>
      <c r="D923" s="227"/>
      <c r="E923" s="227"/>
      <c r="F923" s="227"/>
      <c r="G923" s="227"/>
      <c r="H923" s="227"/>
      <c r="I923" s="227"/>
      <c r="J923" s="227"/>
      <c r="K923" s="227"/>
      <c r="L923" s="227"/>
      <c r="M923" s="227"/>
      <c r="N923" s="227"/>
      <c r="O923" s="227"/>
      <c r="P923" s="227"/>
      <c r="Q923" s="227"/>
      <c r="R923" s="227"/>
      <c r="S923" s="227"/>
      <c r="T923" s="227"/>
      <c r="U923" s="227"/>
      <c r="V923" s="227"/>
      <c r="W923" s="227"/>
      <c r="X923" s="227"/>
      <c r="Y923" s="227"/>
      <c r="Z923" s="227"/>
    </row>
    <row r="924" spans="1:26">
      <c r="A924" s="227"/>
      <c r="B924" s="227"/>
      <c r="C924" s="227"/>
      <c r="D924" s="227"/>
      <c r="E924" s="227"/>
      <c r="F924" s="227"/>
      <c r="G924" s="227"/>
      <c r="H924" s="227"/>
      <c r="I924" s="227"/>
      <c r="J924" s="227"/>
      <c r="K924" s="227"/>
      <c r="L924" s="227"/>
      <c r="M924" s="227"/>
      <c r="N924" s="227"/>
      <c r="O924" s="227"/>
      <c r="P924" s="227"/>
      <c r="Q924" s="227"/>
      <c r="R924" s="227"/>
      <c r="S924" s="227"/>
      <c r="T924" s="227"/>
      <c r="U924" s="227"/>
      <c r="V924" s="227"/>
      <c r="W924" s="227"/>
      <c r="X924" s="227"/>
      <c r="Y924" s="227"/>
      <c r="Z924" s="227"/>
    </row>
    <row r="925" spans="1:26">
      <c r="A925" s="227"/>
      <c r="B925" s="227"/>
      <c r="C925" s="227"/>
      <c r="D925" s="227"/>
      <c r="E925" s="227"/>
      <c r="F925" s="227"/>
      <c r="G925" s="227"/>
      <c r="H925" s="227"/>
      <c r="I925" s="227"/>
      <c r="J925" s="227"/>
      <c r="K925" s="227"/>
      <c r="L925" s="227"/>
      <c r="M925" s="227"/>
      <c r="N925" s="227"/>
      <c r="O925" s="227"/>
      <c r="P925" s="227"/>
      <c r="Q925" s="227"/>
      <c r="R925" s="227"/>
      <c r="S925" s="227"/>
      <c r="T925" s="227"/>
      <c r="U925" s="227"/>
      <c r="V925" s="227"/>
      <c r="W925" s="227"/>
      <c r="X925" s="227"/>
      <c r="Y925" s="227"/>
      <c r="Z925" s="227"/>
    </row>
    <row r="926" spans="1:26">
      <c r="A926" s="227"/>
      <c r="B926" s="227"/>
      <c r="C926" s="227"/>
      <c r="D926" s="227"/>
      <c r="E926" s="227"/>
      <c r="F926" s="227"/>
      <c r="G926" s="227"/>
      <c r="H926" s="227"/>
      <c r="I926" s="227"/>
      <c r="J926" s="227"/>
      <c r="K926" s="227"/>
      <c r="L926" s="227"/>
      <c r="M926" s="227"/>
      <c r="N926" s="227"/>
      <c r="O926" s="227"/>
      <c r="P926" s="227"/>
      <c r="Q926" s="227"/>
      <c r="R926" s="227"/>
      <c r="S926" s="227"/>
      <c r="T926" s="227"/>
      <c r="U926" s="227"/>
      <c r="V926" s="227"/>
      <c r="W926" s="227"/>
      <c r="X926" s="227"/>
      <c r="Y926" s="227"/>
      <c r="Z926" s="227"/>
    </row>
    <row r="927" spans="1:26">
      <c r="A927" s="227"/>
      <c r="B927" s="227"/>
      <c r="C927" s="227"/>
      <c r="D927" s="227"/>
      <c r="E927" s="227"/>
      <c r="F927" s="227"/>
      <c r="G927" s="227"/>
      <c r="H927" s="227"/>
      <c r="I927" s="227"/>
      <c r="J927" s="227"/>
      <c r="K927" s="227"/>
      <c r="L927" s="227"/>
      <c r="M927" s="227"/>
      <c r="N927" s="227"/>
      <c r="O927" s="227"/>
      <c r="P927" s="227"/>
      <c r="Q927" s="227"/>
      <c r="R927" s="227"/>
      <c r="S927" s="227"/>
      <c r="T927" s="227"/>
      <c r="U927" s="227"/>
      <c r="V927" s="227"/>
      <c r="W927" s="227"/>
      <c r="X927" s="227"/>
      <c r="Y927" s="227"/>
      <c r="Z927" s="227"/>
    </row>
    <row r="928" spans="1:26">
      <c r="A928" s="227"/>
      <c r="B928" s="227"/>
      <c r="C928" s="227"/>
      <c r="D928" s="227"/>
      <c r="E928" s="227"/>
      <c r="F928" s="227"/>
      <c r="G928" s="227"/>
      <c r="H928" s="227"/>
      <c r="I928" s="227"/>
      <c r="J928" s="227"/>
      <c r="K928" s="227"/>
      <c r="L928" s="227"/>
      <c r="M928" s="227"/>
      <c r="N928" s="227"/>
      <c r="O928" s="227"/>
      <c r="P928" s="227"/>
      <c r="Q928" s="227"/>
      <c r="R928" s="227"/>
      <c r="S928" s="227"/>
      <c r="T928" s="227"/>
      <c r="U928" s="227"/>
      <c r="V928" s="227"/>
      <c r="W928" s="227"/>
      <c r="X928" s="227"/>
      <c r="Y928" s="227"/>
      <c r="Z928" s="227"/>
    </row>
    <row r="929" spans="1:26">
      <c r="A929" s="227"/>
      <c r="B929" s="227"/>
      <c r="C929" s="227"/>
      <c r="D929" s="227"/>
      <c r="E929" s="227"/>
      <c r="F929" s="227"/>
      <c r="G929" s="227"/>
      <c r="H929" s="227"/>
      <c r="I929" s="227"/>
      <c r="J929" s="227"/>
      <c r="K929" s="227"/>
      <c r="L929" s="227"/>
      <c r="M929" s="227"/>
      <c r="N929" s="227"/>
      <c r="O929" s="227"/>
      <c r="P929" s="227"/>
      <c r="Q929" s="227"/>
      <c r="R929" s="227"/>
      <c r="S929" s="227"/>
      <c r="T929" s="227"/>
      <c r="U929" s="227"/>
      <c r="V929" s="227"/>
      <c r="W929" s="227"/>
      <c r="X929" s="227"/>
      <c r="Y929" s="227"/>
      <c r="Z929" s="227"/>
    </row>
    <row r="930" spans="1:26">
      <c r="A930" s="227"/>
      <c r="B930" s="227"/>
      <c r="C930" s="227"/>
      <c r="D930" s="227"/>
      <c r="E930" s="227"/>
      <c r="F930" s="227"/>
      <c r="G930" s="227"/>
      <c r="H930" s="227"/>
      <c r="I930" s="227"/>
      <c r="J930" s="227"/>
      <c r="K930" s="227"/>
      <c r="L930" s="227"/>
      <c r="M930" s="227"/>
      <c r="N930" s="227"/>
      <c r="O930" s="227"/>
      <c r="P930" s="227"/>
      <c r="Q930" s="227"/>
      <c r="R930" s="227"/>
      <c r="S930" s="227"/>
      <c r="T930" s="227"/>
      <c r="U930" s="227"/>
      <c r="V930" s="227"/>
      <c r="W930" s="227"/>
      <c r="X930" s="227"/>
      <c r="Y930" s="227"/>
      <c r="Z930" s="227"/>
    </row>
    <row r="931" spans="1:26">
      <c r="A931" s="227"/>
      <c r="B931" s="227"/>
      <c r="C931" s="227"/>
      <c r="D931" s="227"/>
      <c r="E931" s="227"/>
      <c r="F931" s="227"/>
      <c r="G931" s="227"/>
      <c r="H931" s="227"/>
      <c r="I931" s="227"/>
      <c r="J931" s="227"/>
      <c r="K931" s="227"/>
      <c r="L931" s="227"/>
      <c r="M931" s="227"/>
      <c r="N931" s="227"/>
      <c r="O931" s="227"/>
      <c r="P931" s="227"/>
      <c r="Q931" s="227"/>
      <c r="R931" s="227"/>
      <c r="S931" s="227"/>
      <c r="T931" s="227"/>
      <c r="U931" s="227"/>
      <c r="V931" s="227"/>
      <c r="W931" s="227"/>
      <c r="X931" s="227"/>
      <c r="Y931" s="227"/>
      <c r="Z931" s="227"/>
    </row>
    <row r="932" spans="1:26">
      <c r="A932" s="227"/>
      <c r="B932" s="227"/>
      <c r="C932" s="227"/>
      <c r="D932" s="227"/>
      <c r="E932" s="227"/>
      <c r="F932" s="227"/>
      <c r="G932" s="227"/>
      <c r="H932" s="227"/>
      <c r="I932" s="227"/>
      <c r="J932" s="227"/>
      <c r="K932" s="227"/>
      <c r="L932" s="227"/>
      <c r="M932" s="227"/>
      <c r="N932" s="227"/>
      <c r="O932" s="227"/>
      <c r="P932" s="227"/>
      <c r="Q932" s="227"/>
      <c r="R932" s="227"/>
      <c r="S932" s="227"/>
      <c r="T932" s="227"/>
      <c r="U932" s="227"/>
      <c r="V932" s="227"/>
      <c r="W932" s="227"/>
      <c r="X932" s="227"/>
      <c r="Y932" s="227"/>
      <c r="Z932" s="227"/>
    </row>
    <row r="933" spans="1:26">
      <c r="A933" s="227"/>
      <c r="B933" s="227"/>
      <c r="C933" s="227"/>
      <c r="D933" s="227"/>
      <c r="E933" s="227"/>
      <c r="F933" s="227"/>
      <c r="G933" s="227"/>
      <c r="H933" s="227"/>
      <c r="I933" s="227"/>
      <c r="J933" s="227"/>
      <c r="K933" s="227"/>
      <c r="L933" s="227"/>
      <c r="M933" s="227"/>
      <c r="N933" s="227"/>
      <c r="O933" s="227"/>
      <c r="P933" s="227"/>
      <c r="Q933" s="227"/>
      <c r="R933" s="227"/>
      <c r="S933" s="227"/>
      <c r="T933" s="227"/>
      <c r="U933" s="227"/>
      <c r="V933" s="227"/>
      <c r="W933" s="227"/>
      <c r="X933" s="227"/>
      <c r="Y933" s="227"/>
      <c r="Z933" s="227"/>
    </row>
    <row r="934" spans="1:26">
      <c r="A934" s="227"/>
      <c r="B934" s="227"/>
      <c r="C934" s="227"/>
      <c r="D934" s="227"/>
      <c r="E934" s="227"/>
      <c r="F934" s="227"/>
      <c r="G934" s="227"/>
      <c r="H934" s="227"/>
      <c r="I934" s="227"/>
      <c r="J934" s="227"/>
      <c r="K934" s="227"/>
      <c r="L934" s="227"/>
      <c r="M934" s="227"/>
      <c r="N934" s="227"/>
      <c r="O934" s="227"/>
      <c r="P934" s="227"/>
      <c r="Q934" s="227"/>
      <c r="R934" s="227"/>
      <c r="S934" s="227"/>
      <c r="T934" s="227"/>
      <c r="U934" s="227"/>
      <c r="V934" s="227"/>
      <c r="W934" s="227"/>
      <c r="X934" s="227"/>
      <c r="Y934" s="227"/>
      <c r="Z934" s="227"/>
    </row>
    <row r="935" spans="1:26">
      <c r="A935" s="227"/>
      <c r="B935" s="227"/>
      <c r="C935" s="227"/>
      <c r="D935" s="227"/>
      <c r="E935" s="227"/>
      <c r="F935" s="227"/>
      <c r="G935" s="227"/>
      <c r="H935" s="227"/>
      <c r="I935" s="227"/>
      <c r="J935" s="227"/>
      <c r="K935" s="227"/>
      <c r="L935" s="227"/>
      <c r="M935" s="227"/>
      <c r="N935" s="227"/>
      <c r="O935" s="227"/>
      <c r="P935" s="227"/>
      <c r="Q935" s="227"/>
      <c r="R935" s="227"/>
      <c r="S935" s="227"/>
      <c r="T935" s="227"/>
      <c r="U935" s="227"/>
      <c r="V935" s="227"/>
      <c r="W935" s="227"/>
      <c r="X935" s="227"/>
      <c r="Y935" s="227"/>
      <c r="Z935" s="227"/>
    </row>
    <row r="936" spans="1:26">
      <c r="A936" s="227"/>
      <c r="B936" s="227"/>
      <c r="C936" s="227"/>
      <c r="D936" s="227"/>
      <c r="E936" s="227"/>
      <c r="F936" s="227"/>
      <c r="G936" s="227"/>
      <c r="H936" s="227"/>
      <c r="I936" s="227"/>
      <c r="J936" s="227"/>
      <c r="K936" s="227"/>
      <c r="L936" s="227"/>
      <c r="M936" s="227"/>
      <c r="N936" s="227"/>
      <c r="O936" s="227"/>
      <c r="P936" s="227"/>
      <c r="Q936" s="227"/>
      <c r="R936" s="227"/>
      <c r="S936" s="227"/>
      <c r="T936" s="227"/>
      <c r="U936" s="227"/>
      <c r="V936" s="227"/>
      <c r="W936" s="227"/>
      <c r="X936" s="227"/>
      <c r="Y936" s="227"/>
      <c r="Z936" s="227"/>
    </row>
    <row r="937" spans="1:26">
      <c r="A937" s="227"/>
      <c r="B937" s="227"/>
      <c r="C937" s="227"/>
      <c r="D937" s="227"/>
      <c r="E937" s="227"/>
      <c r="F937" s="227"/>
      <c r="G937" s="227"/>
      <c r="H937" s="227"/>
      <c r="I937" s="227"/>
      <c r="J937" s="227"/>
      <c r="K937" s="227"/>
      <c r="L937" s="227"/>
      <c r="M937" s="227"/>
      <c r="N937" s="227"/>
      <c r="O937" s="227"/>
      <c r="P937" s="227"/>
      <c r="Q937" s="227"/>
      <c r="R937" s="227"/>
      <c r="S937" s="227"/>
      <c r="T937" s="227"/>
      <c r="U937" s="227"/>
      <c r="V937" s="227"/>
      <c r="W937" s="227"/>
      <c r="X937" s="227"/>
      <c r="Y937" s="227"/>
      <c r="Z937" s="227"/>
    </row>
    <row r="938" spans="1:26">
      <c r="A938" s="227"/>
      <c r="B938" s="227"/>
      <c r="C938" s="227"/>
      <c r="D938" s="227"/>
      <c r="E938" s="227"/>
      <c r="F938" s="227"/>
      <c r="G938" s="227"/>
      <c r="H938" s="227"/>
      <c r="I938" s="227"/>
      <c r="J938" s="227"/>
      <c r="K938" s="227"/>
      <c r="L938" s="227"/>
      <c r="M938" s="227"/>
      <c r="N938" s="227"/>
      <c r="O938" s="227"/>
      <c r="P938" s="227"/>
      <c r="Q938" s="227"/>
      <c r="R938" s="227"/>
      <c r="S938" s="227"/>
      <c r="T938" s="227"/>
      <c r="U938" s="227"/>
      <c r="V938" s="227"/>
      <c r="W938" s="227"/>
      <c r="X938" s="227"/>
      <c r="Y938" s="227"/>
      <c r="Z938" s="227"/>
    </row>
    <row r="939" spans="1:26">
      <c r="A939" s="227"/>
      <c r="B939" s="227"/>
      <c r="C939" s="227"/>
      <c r="D939" s="227"/>
      <c r="E939" s="227"/>
      <c r="F939" s="227"/>
      <c r="G939" s="227"/>
      <c r="H939" s="227"/>
      <c r="I939" s="227"/>
      <c r="J939" s="227"/>
      <c r="K939" s="227"/>
      <c r="L939" s="227"/>
      <c r="M939" s="227"/>
      <c r="N939" s="227"/>
      <c r="O939" s="227"/>
      <c r="P939" s="227"/>
      <c r="Q939" s="227"/>
      <c r="R939" s="227"/>
      <c r="S939" s="227"/>
      <c r="T939" s="227"/>
      <c r="U939" s="227"/>
      <c r="V939" s="227"/>
      <c r="W939" s="227"/>
      <c r="X939" s="227"/>
      <c r="Y939" s="227"/>
      <c r="Z939" s="227"/>
    </row>
    <row r="940" spans="1:26">
      <c r="A940" s="227"/>
      <c r="B940" s="227"/>
      <c r="C940" s="227"/>
      <c r="D940" s="227"/>
      <c r="E940" s="227"/>
      <c r="F940" s="227"/>
      <c r="G940" s="227"/>
      <c r="H940" s="227"/>
      <c r="I940" s="227"/>
      <c r="J940" s="227"/>
      <c r="K940" s="227"/>
      <c r="L940" s="227"/>
      <c r="M940" s="227"/>
      <c r="N940" s="227"/>
      <c r="O940" s="227"/>
      <c r="P940" s="227"/>
      <c r="Q940" s="227"/>
      <c r="R940" s="227"/>
      <c r="S940" s="227"/>
      <c r="T940" s="227"/>
      <c r="U940" s="227"/>
      <c r="V940" s="227"/>
      <c r="W940" s="227"/>
      <c r="X940" s="227"/>
      <c r="Y940" s="227"/>
      <c r="Z940" s="227"/>
    </row>
    <row r="941" spans="1:26">
      <c r="A941" s="227"/>
      <c r="B941" s="227"/>
      <c r="C941" s="227"/>
      <c r="D941" s="227"/>
      <c r="E941" s="227"/>
      <c r="F941" s="227"/>
      <c r="G941" s="227"/>
      <c r="H941" s="227"/>
      <c r="I941" s="227"/>
      <c r="J941" s="227"/>
      <c r="K941" s="227"/>
      <c r="L941" s="227"/>
      <c r="M941" s="227"/>
      <c r="N941" s="227"/>
      <c r="O941" s="227"/>
      <c r="P941" s="227"/>
      <c r="Q941" s="227"/>
      <c r="R941" s="227"/>
      <c r="S941" s="227"/>
      <c r="T941" s="227"/>
      <c r="U941" s="227"/>
      <c r="V941" s="227"/>
      <c r="W941" s="227"/>
      <c r="X941" s="227"/>
      <c r="Y941" s="227"/>
      <c r="Z941" s="227"/>
    </row>
    <row r="942" spans="1:26">
      <c r="A942" s="227"/>
      <c r="B942" s="227"/>
      <c r="C942" s="227"/>
      <c r="D942" s="227"/>
      <c r="E942" s="227"/>
      <c r="F942" s="227"/>
      <c r="G942" s="227"/>
      <c r="H942" s="227"/>
      <c r="I942" s="227"/>
      <c r="J942" s="227"/>
      <c r="K942" s="227"/>
      <c r="L942" s="227"/>
      <c r="M942" s="227"/>
      <c r="N942" s="227"/>
      <c r="O942" s="227"/>
      <c r="P942" s="227"/>
      <c r="Q942" s="227"/>
      <c r="R942" s="227"/>
      <c r="S942" s="227"/>
      <c r="T942" s="227"/>
      <c r="U942" s="227"/>
      <c r="V942" s="227"/>
      <c r="W942" s="227"/>
      <c r="X942" s="227"/>
      <c r="Y942" s="227"/>
      <c r="Z942" s="227"/>
    </row>
    <row r="943" spans="1:26">
      <c r="A943" s="227"/>
      <c r="B943" s="227"/>
      <c r="C943" s="227"/>
      <c r="D943" s="227"/>
      <c r="E943" s="227"/>
      <c r="F943" s="227"/>
      <c r="G943" s="227"/>
      <c r="H943" s="227"/>
      <c r="I943" s="227"/>
      <c r="J943" s="227"/>
      <c r="K943" s="227"/>
      <c r="L943" s="227"/>
      <c r="M943" s="227"/>
      <c r="N943" s="227"/>
      <c r="O943" s="227"/>
      <c r="P943" s="227"/>
      <c r="Q943" s="227"/>
      <c r="R943" s="227"/>
      <c r="S943" s="227"/>
      <c r="T943" s="227"/>
      <c r="U943" s="227"/>
      <c r="V943" s="227"/>
      <c r="W943" s="227"/>
      <c r="X943" s="227"/>
      <c r="Y943" s="227"/>
      <c r="Z943" s="227"/>
    </row>
    <row r="944" spans="1:26">
      <c r="A944" s="227"/>
      <c r="B944" s="227"/>
      <c r="C944" s="227"/>
      <c r="D944" s="227"/>
      <c r="E944" s="227"/>
      <c r="F944" s="227"/>
      <c r="G944" s="227"/>
      <c r="H944" s="227"/>
      <c r="I944" s="227"/>
      <c r="J944" s="227"/>
      <c r="K944" s="227"/>
      <c r="L944" s="227"/>
      <c r="M944" s="227"/>
      <c r="N944" s="227"/>
      <c r="O944" s="227"/>
      <c r="P944" s="227"/>
      <c r="Q944" s="227"/>
      <c r="R944" s="227"/>
      <c r="S944" s="227"/>
      <c r="T944" s="227"/>
      <c r="U944" s="227"/>
      <c r="V944" s="227"/>
      <c r="W944" s="227"/>
      <c r="X944" s="227"/>
      <c r="Y944" s="227"/>
      <c r="Z944" s="227"/>
    </row>
    <row r="945" spans="1:26">
      <c r="A945" s="227"/>
      <c r="B945" s="227"/>
      <c r="C945" s="227"/>
      <c r="D945" s="227"/>
      <c r="E945" s="227"/>
      <c r="F945" s="227"/>
      <c r="G945" s="227"/>
      <c r="H945" s="227"/>
      <c r="I945" s="227"/>
      <c r="J945" s="227"/>
      <c r="K945" s="227"/>
      <c r="L945" s="227"/>
      <c r="M945" s="227"/>
      <c r="N945" s="227"/>
      <c r="O945" s="227"/>
      <c r="P945" s="227"/>
      <c r="Q945" s="227"/>
      <c r="R945" s="227"/>
      <c r="S945" s="227"/>
      <c r="T945" s="227"/>
      <c r="U945" s="227"/>
      <c r="V945" s="227"/>
      <c r="W945" s="227"/>
      <c r="X945" s="227"/>
      <c r="Y945" s="227"/>
      <c r="Z945" s="227"/>
    </row>
    <row r="946" spans="1:26">
      <c r="A946" s="227"/>
      <c r="B946" s="227"/>
      <c r="C946" s="227"/>
      <c r="D946" s="227"/>
      <c r="E946" s="227"/>
      <c r="F946" s="227"/>
      <c r="G946" s="227"/>
      <c r="H946" s="227"/>
      <c r="I946" s="227"/>
      <c r="J946" s="227"/>
      <c r="K946" s="227"/>
      <c r="L946" s="227"/>
      <c r="M946" s="227"/>
      <c r="N946" s="227"/>
      <c r="O946" s="227"/>
      <c r="P946" s="227"/>
      <c r="Q946" s="227"/>
      <c r="R946" s="227"/>
      <c r="S946" s="227"/>
      <c r="T946" s="227"/>
      <c r="U946" s="227"/>
      <c r="V946" s="227"/>
      <c r="W946" s="227"/>
      <c r="X946" s="227"/>
      <c r="Y946" s="227"/>
      <c r="Z946" s="227"/>
    </row>
    <row r="947" spans="1:26">
      <c r="A947" s="227"/>
      <c r="B947" s="227"/>
      <c r="C947" s="227"/>
      <c r="D947" s="227"/>
      <c r="E947" s="227"/>
      <c r="F947" s="227"/>
      <c r="G947" s="227"/>
      <c r="H947" s="227"/>
      <c r="I947" s="227"/>
      <c r="J947" s="227"/>
      <c r="K947" s="227"/>
      <c r="L947" s="227"/>
      <c r="M947" s="227"/>
      <c r="N947" s="227"/>
      <c r="O947" s="227"/>
      <c r="P947" s="227"/>
      <c r="Q947" s="227"/>
      <c r="R947" s="227"/>
      <c r="S947" s="227"/>
      <c r="T947" s="227"/>
      <c r="U947" s="227"/>
      <c r="V947" s="227"/>
      <c r="W947" s="227"/>
      <c r="X947" s="227"/>
      <c r="Y947" s="227"/>
      <c r="Z947" s="227"/>
    </row>
    <row r="948" spans="1:26">
      <c r="A948" s="227"/>
      <c r="B948" s="227"/>
      <c r="C948" s="227"/>
      <c r="D948" s="227"/>
      <c r="E948" s="227"/>
      <c r="F948" s="227"/>
      <c r="G948" s="227"/>
      <c r="H948" s="227"/>
      <c r="I948" s="227"/>
      <c r="J948" s="227"/>
      <c r="K948" s="227"/>
      <c r="L948" s="227"/>
      <c r="M948" s="227"/>
      <c r="N948" s="227"/>
      <c r="O948" s="227"/>
      <c r="P948" s="227"/>
      <c r="Q948" s="227"/>
      <c r="R948" s="227"/>
      <c r="S948" s="227"/>
      <c r="T948" s="227"/>
      <c r="U948" s="227"/>
      <c r="V948" s="227"/>
      <c r="W948" s="227"/>
      <c r="X948" s="227"/>
      <c r="Y948" s="227"/>
      <c r="Z948" s="227"/>
    </row>
    <row r="949" spans="1:26">
      <c r="A949" s="227"/>
      <c r="B949" s="227"/>
      <c r="C949" s="227"/>
      <c r="D949" s="227"/>
      <c r="E949" s="227"/>
      <c r="F949" s="227"/>
      <c r="G949" s="227"/>
      <c r="H949" s="227"/>
      <c r="I949" s="227"/>
      <c r="J949" s="227"/>
      <c r="K949" s="227"/>
      <c r="L949" s="227"/>
      <c r="M949" s="227"/>
      <c r="N949" s="227"/>
      <c r="O949" s="227"/>
      <c r="P949" s="227"/>
      <c r="Q949" s="227"/>
      <c r="R949" s="227"/>
      <c r="S949" s="227"/>
      <c r="T949" s="227"/>
      <c r="U949" s="227"/>
      <c r="V949" s="227"/>
      <c r="W949" s="227"/>
      <c r="X949" s="227"/>
      <c r="Y949" s="227"/>
      <c r="Z949" s="227"/>
    </row>
    <row r="950" spans="1:26">
      <c r="A950" s="227"/>
      <c r="B950" s="227"/>
      <c r="C950" s="227"/>
      <c r="D950" s="227"/>
      <c r="E950" s="227"/>
      <c r="F950" s="227"/>
      <c r="G950" s="227"/>
      <c r="H950" s="227"/>
      <c r="I950" s="227"/>
      <c r="J950" s="227"/>
      <c r="K950" s="227"/>
      <c r="L950" s="227"/>
      <c r="M950" s="227"/>
      <c r="N950" s="227"/>
      <c r="O950" s="227"/>
      <c r="P950" s="227"/>
      <c r="Q950" s="227"/>
      <c r="R950" s="227"/>
      <c r="S950" s="227"/>
      <c r="T950" s="227"/>
      <c r="U950" s="227"/>
      <c r="V950" s="227"/>
      <c r="W950" s="227"/>
      <c r="X950" s="227"/>
      <c r="Y950" s="227"/>
      <c r="Z950" s="227"/>
    </row>
    <row r="951" spans="1:26">
      <c r="A951" s="227"/>
      <c r="B951" s="227"/>
      <c r="C951" s="227"/>
      <c r="D951" s="227"/>
      <c r="E951" s="227"/>
      <c r="F951" s="227"/>
      <c r="G951" s="227"/>
      <c r="H951" s="227"/>
      <c r="I951" s="227"/>
      <c r="J951" s="227"/>
      <c r="K951" s="227"/>
      <c r="L951" s="227"/>
      <c r="M951" s="227"/>
      <c r="N951" s="227"/>
      <c r="O951" s="227"/>
      <c r="P951" s="227"/>
      <c r="Q951" s="227"/>
      <c r="R951" s="227"/>
      <c r="S951" s="227"/>
      <c r="T951" s="227"/>
      <c r="U951" s="227"/>
      <c r="V951" s="227"/>
      <c r="W951" s="227"/>
      <c r="X951" s="227"/>
      <c r="Y951" s="227"/>
      <c r="Z951" s="227"/>
    </row>
    <row r="952" spans="1:26">
      <c r="A952" s="227"/>
      <c r="B952" s="227"/>
      <c r="C952" s="227"/>
      <c r="D952" s="227"/>
      <c r="E952" s="227"/>
      <c r="F952" s="227"/>
      <c r="G952" s="227"/>
      <c r="H952" s="227"/>
      <c r="I952" s="227"/>
      <c r="J952" s="227"/>
      <c r="K952" s="227"/>
      <c r="L952" s="227"/>
      <c r="M952" s="227"/>
      <c r="N952" s="227"/>
      <c r="O952" s="227"/>
      <c r="P952" s="227"/>
      <c r="Q952" s="227"/>
      <c r="R952" s="227"/>
      <c r="S952" s="227"/>
      <c r="T952" s="227"/>
      <c r="U952" s="227"/>
      <c r="V952" s="227"/>
      <c r="W952" s="227"/>
      <c r="X952" s="227"/>
      <c r="Y952" s="227"/>
      <c r="Z952" s="227"/>
    </row>
    <row r="953" spans="1:26">
      <c r="A953" s="227"/>
      <c r="B953" s="227"/>
      <c r="C953" s="227"/>
      <c r="D953" s="227"/>
      <c r="E953" s="227"/>
      <c r="F953" s="227"/>
      <c r="G953" s="227"/>
      <c r="H953" s="227"/>
      <c r="I953" s="227"/>
      <c r="J953" s="227"/>
      <c r="K953" s="227"/>
      <c r="L953" s="227"/>
      <c r="M953" s="227"/>
      <c r="N953" s="227"/>
      <c r="O953" s="227"/>
      <c r="P953" s="227"/>
      <c r="Q953" s="227"/>
      <c r="R953" s="227"/>
      <c r="S953" s="227"/>
      <c r="T953" s="227"/>
      <c r="U953" s="227"/>
      <c r="V953" s="227"/>
      <c r="W953" s="227"/>
      <c r="X953" s="227"/>
      <c r="Y953" s="227"/>
      <c r="Z953" s="227"/>
    </row>
    <row r="954" spans="1:26">
      <c r="A954" s="227"/>
      <c r="B954" s="227"/>
      <c r="C954" s="227"/>
      <c r="D954" s="227"/>
      <c r="E954" s="227"/>
      <c r="F954" s="227"/>
      <c r="G954" s="227"/>
      <c r="H954" s="227"/>
      <c r="I954" s="227"/>
      <c r="J954" s="227"/>
      <c r="K954" s="227"/>
      <c r="L954" s="227"/>
      <c r="M954" s="227"/>
      <c r="N954" s="227"/>
      <c r="O954" s="227"/>
      <c r="P954" s="227"/>
      <c r="Q954" s="227"/>
      <c r="R954" s="227"/>
      <c r="S954" s="227"/>
      <c r="T954" s="227"/>
      <c r="U954" s="227"/>
      <c r="V954" s="227"/>
      <c r="W954" s="227"/>
      <c r="X954" s="227"/>
      <c r="Y954" s="227"/>
      <c r="Z954" s="227"/>
    </row>
    <row r="955" spans="1:26">
      <c r="A955" s="227"/>
      <c r="B955" s="227"/>
      <c r="C955" s="227"/>
      <c r="D955" s="227"/>
      <c r="E955" s="227"/>
      <c r="F955" s="227"/>
      <c r="G955" s="227"/>
      <c r="H955" s="227"/>
      <c r="I955" s="227"/>
      <c r="J955" s="227"/>
      <c r="K955" s="227"/>
      <c r="L955" s="227"/>
      <c r="M955" s="227"/>
      <c r="N955" s="227"/>
      <c r="O955" s="227"/>
      <c r="P955" s="227"/>
      <c r="Q955" s="227"/>
      <c r="R955" s="227"/>
      <c r="S955" s="227"/>
      <c r="T955" s="227"/>
      <c r="U955" s="227"/>
      <c r="V955" s="227"/>
      <c r="W955" s="227"/>
      <c r="X955" s="227"/>
      <c r="Y955" s="227"/>
      <c r="Z955" s="227"/>
    </row>
    <row r="956" spans="1:26">
      <c r="A956" s="227"/>
      <c r="B956" s="227"/>
      <c r="C956" s="227"/>
      <c r="D956" s="227"/>
      <c r="E956" s="227"/>
      <c r="F956" s="227"/>
      <c r="G956" s="227"/>
      <c r="H956" s="227"/>
      <c r="I956" s="227"/>
      <c r="J956" s="227"/>
      <c r="K956" s="227"/>
      <c r="L956" s="227"/>
      <c r="M956" s="227"/>
      <c r="N956" s="227"/>
      <c r="O956" s="227"/>
      <c r="P956" s="227"/>
      <c r="Q956" s="227"/>
      <c r="R956" s="227"/>
      <c r="S956" s="227"/>
      <c r="T956" s="227"/>
      <c r="U956" s="227"/>
      <c r="V956" s="227"/>
      <c r="W956" s="227"/>
      <c r="X956" s="227"/>
      <c r="Y956" s="227"/>
      <c r="Z956" s="227"/>
    </row>
    <row r="957" spans="1:26">
      <c r="A957" s="227"/>
      <c r="B957" s="227"/>
      <c r="C957" s="227"/>
      <c r="D957" s="227"/>
      <c r="E957" s="227"/>
      <c r="F957" s="227"/>
      <c r="G957" s="227"/>
      <c r="H957" s="227"/>
      <c r="I957" s="227"/>
      <c r="J957" s="227"/>
      <c r="K957" s="227"/>
      <c r="L957" s="227"/>
      <c r="M957" s="227"/>
      <c r="N957" s="227"/>
      <c r="O957" s="227"/>
      <c r="P957" s="227"/>
      <c r="Q957" s="227"/>
      <c r="R957" s="227"/>
      <c r="S957" s="227"/>
      <c r="T957" s="227"/>
      <c r="U957" s="227"/>
      <c r="V957" s="227"/>
      <c r="W957" s="227"/>
      <c r="X957" s="227"/>
      <c r="Y957" s="227"/>
      <c r="Z957" s="227"/>
    </row>
    <row r="958" spans="1:26">
      <c r="A958" s="227"/>
      <c r="B958" s="227"/>
      <c r="C958" s="227"/>
      <c r="D958" s="227"/>
      <c r="E958" s="227"/>
      <c r="F958" s="227"/>
      <c r="G958" s="227"/>
      <c r="H958" s="227"/>
      <c r="I958" s="227"/>
      <c r="J958" s="227"/>
      <c r="K958" s="227"/>
      <c r="L958" s="227"/>
      <c r="M958" s="227"/>
      <c r="N958" s="227"/>
      <c r="O958" s="227"/>
      <c r="P958" s="227"/>
      <c r="Q958" s="227"/>
      <c r="R958" s="227"/>
      <c r="S958" s="227"/>
      <c r="T958" s="227"/>
      <c r="U958" s="227"/>
      <c r="V958" s="227"/>
      <c r="W958" s="227"/>
      <c r="X958" s="227"/>
      <c r="Y958" s="227"/>
      <c r="Z958" s="227"/>
    </row>
    <row r="959" spans="1:26">
      <c r="A959" s="227"/>
      <c r="B959" s="227"/>
      <c r="C959" s="227"/>
      <c r="D959" s="227"/>
      <c r="E959" s="227"/>
      <c r="F959" s="227"/>
      <c r="G959" s="227"/>
      <c r="H959" s="227"/>
      <c r="I959" s="227"/>
      <c r="J959" s="227"/>
      <c r="K959" s="227"/>
      <c r="L959" s="227"/>
      <c r="M959" s="227"/>
      <c r="N959" s="227"/>
      <c r="O959" s="227"/>
      <c r="P959" s="227"/>
      <c r="Q959" s="227"/>
      <c r="R959" s="227"/>
      <c r="S959" s="227"/>
      <c r="T959" s="227"/>
      <c r="U959" s="227"/>
      <c r="V959" s="227"/>
      <c r="W959" s="227"/>
      <c r="X959" s="227"/>
      <c r="Y959" s="227"/>
      <c r="Z959" s="227"/>
    </row>
    <row r="960" spans="1:26">
      <c r="A960" s="227"/>
      <c r="B960" s="227"/>
      <c r="C960" s="227"/>
      <c r="D960" s="227"/>
      <c r="E960" s="227"/>
      <c r="F960" s="227"/>
      <c r="G960" s="227"/>
      <c r="H960" s="227"/>
      <c r="I960" s="227"/>
      <c r="J960" s="227"/>
      <c r="K960" s="227"/>
      <c r="L960" s="227"/>
      <c r="M960" s="227"/>
      <c r="N960" s="227"/>
      <c r="O960" s="227"/>
      <c r="P960" s="227"/>
      <c r="Q960" s="227"/>
      <c r="R960" s="227"/>
      <c r="S960" s="227"/>
      <c r="T960" s="227"/>
      <c r="U960" s="227"/>
      <c r="V960" s="227"/>
      <c r="W960" s="227"/>
      <c r="X960" s="227"/>
      <c r="Y960" s="227"/>
      <c r="Z960" s="227"/>
    </row>
    <row r="961" spans="1:26">
      <c r="A961" s="227"/>
      <c r="B961" s="227"/>
      <c r="C961" s="227"/>
      <c r="D961" s="227"/>
      <c r="E961" s="227"/>
      <c r="F961" s="227"/>
      <c r="G961" s="227"/>
      <c r="H961" s="227"/>
      <c r="I961" s="227"/>
      <c r="J961" s="227"/>
      <c r="K961" s="227"/>
      <c r="L961" s="227"/>
      <c r="M961" s="227"/>
      <c r="N961" s="227"/>
      <c r="O961" s="227"/>
      <c r="P961" s="227"/>
      <c r="Q961" s="227"/>
      <c r="R961" s="227"/>
      <c r="S961" s="227"/>
      <c r="T961" s="227"/>
      <c r="U961" s="227"/>
      <c r="V961" s="227"/>
      <c r="W961" s="227"/>
      <c r="X961" s="227"/>
      <c r="Y961" s="227"/>
      <c r="Z961" s="227"/>
    </row>
    <row r="962" spans="1:26">
      <c r="A962" s="227"/>
      <c r="B962" s="227"/>
      <c r="C962" s="227"/>
      <c r="D962" s="227"/>
      <c r="E962" s="227"/>
      <c r="F962" s="227"/>
      <c r="G962" s="227"/>
      <c r="H962" s="227"/>
      <c r="I962" s="227"/>
      <c r="J962" s="227"/>
      <c r="K962" s="227"/>
      <c r="L962" s="227"/>
      <c r="M962" s="227"/>
      <c r="N962" s="227"/>
      <c r="O962" s="227"/>
      <c r="P962" s="227"/>
      <c r="Q962" s="227"/>
      <c r="R962" s="227"/>
      <c r="S962" s="227"/>
      <c r="T962" s="227"/>
      <c r="U962" s="227"/>
      <c r="V962" s="227"/>
      <c r="W962" s="227"/>
      <c r="X962" s="227"/>
      <c r="Y962" s="227"/>
      <c r="Z962" s="227"/>
    </row>
    <row r="963" spans="1:26">
      <c r="A963" s="227"/>
      <c r="B963" s="227"/>
      <c r="C963" s="227"/>
      <c r="D963" s="227"/>
      <c r="E963" s="227"/>
      <c r="F963" s="227"/>
      <c r="G963" s="227"/>
      <c r="H963" s="227"/>
      <c r="I963" s="227"/>
      <c r="J963" s="227"/>
      <c r="K963" s="227"/>
      <c r="L963" s="227"/>
      <c r="M963" s="227"/>
      <c r="N963" s="227"/>
      <c r="O963" s="227"/>
      <c r="P963" s="227"/>
      <c r="Q963" s="227"/>
      <c r="R963" s="227"/>
      <c r="S963" s="227"/>
      <c r="T963" s="227"/>
      <c r="U963" s="227"/>
      <c r="V963" s="227"/>
      <c r="W963" s="227"/>
      <c r="X963" s="227"/>
      <c r="Y963" s="227"/>
      <c r="Z963" s="227"/>
    </row>
    <row r="964" spans="1:26">
      <c r="A964" s="227"/>
      <c r="B964" s="227"/>
      <c r="C964" s="227"/>
      <c r="D964" s="227"/>
      <c r="E964" s="227"/>
      <c r="F964" s="227"/>
      <c r="G964" s="227"/>
      <c r="H964" s="227"/>
      <c r="I964" s="227"/>
      <c r="J964" s="227"/>
      <c r="K964" s="227"/>
      <c r="L964" s="227"/>
      <c r="M964" s="227"/>
      <c r="N964" s="227"/>
      <c r="O964" s="227"/>
      <c r="P964" s="227"/>
      <c r="Q964" s="227"/>
      <c r="R964" s="227"/>
      <c r="S964" s="227"/>
      <c r="T964" s="227"/>
      <c r="U964" s="227"/>
      <c r="V964" s="227"/>
      <c r="W964" s="227"/>
      <c r="X964" s="227"/>
      <c r="Y964" s="227"/>
      <c r="Z964" s="227"/>
    </row>
    <row r="965" spans="1:26">
      <c r="A965" s="227"/>
      <c r="B965" s="227"/>
      <c r="C965" s="227"/>
      <c r="D965" s="227"/>
      <c r="E965" s="227"/>
      <c r="F965" s="227"/>
      <c r="G965" s="227"/>
      <c r="H965" s="227"/>
      <c r="I965" s="227"/>
      <c r="J965" s="227"/>
      <c r="K965" s="227"/>
      <c r="L965" s="227"/>
      <c r="M965" s="227"/>
      <c r="N965" s="227"/>
      <c r="O965" s="227"/>
      <c r="P965" s="227"/>
      <c r="Q965" s="227"/>
      <c r="R965" s="227"/>
      <c r="S965" s="227"/>
      <c r="T965" s="227"/>
      <c r="U965" s="227"/>
      <c r="V965" s="227"/>
      <c r="W965" s="227"/>
      <c r="X965" s="227"/>
      <c r="Y965" s="227"/>
      <c r="Z965" s="227"/>
    </row>
    <row r="966" spans="1:26">
      <c r="A966" s="227"/>
      <c r="B966" s="227"/>
      <c r="C966" s="227"/>
      <c r="D966" s="227"/>
      <c r="E966" s="227"/>
      <c r="F966" s="227"/>
      <c r="G966" s="227"/>
      <c r="H966" s="227"/>
      <c r="I966" s="227"/>
      <c r="J966" s="227"/>
      <c r="K966" s="227"/>
      <c r="L966" s="227"/>
      <c r="M966" s="227"/>
      <c r="N966" s="227"/>
      <c r="O966" s="227"/>
      <c r="P966" s="227"/>
      <c r="Q966" s="227"/>
      <c r="R966" s="227"/>
      <c r="S966" s="227"/>
      <c r="T966" s="227"/>
      <c r="U966" s="227"/>
      <c r="V966" s="227"/>
      <c r="W966" s="227"/>
      <c r="X966" s="227"/>
      <c r="Y966" s="227"/>
      <c r="Z966" s="227"/>
    </row>
    <row r="967" spans="1:26">
      <c r="A967" s="227"/>
      <c r="B967" s="227"/>
      <c r="C967" s="227"/>
      <c r="D967" s="227"/>
      <c r="E967" s="227"/>
      <c r="F967" s="227"/>
      <c r="G967" s="227"/>
      <c r="H967" s="227"/>
      <c r="I967" s="227"/>
      <c r="J967" s="227"/>
      <c r="K967" s="227"/>
      <c r="L967" s="227"/>
      <c r="M967" s="227"/>
      <c r="N967" s="227"/>
      <c r="O967" s="227"/>
      <c r="P967" s="227"/>
      <c r="Q967" s="227"/>
      <c r="R967" s="227"/>
      <c r="S967" s="227"/>
      <c r="T967" s="227"/>
      <c r="U967" s="227"/>
      <c r="V967" s="227"/>
      <c r="W967" s="227"/>
      <c r="X967" s="227"/>
      <c r="Y967" s="227"/>
      <c r="Z967" s="227"/>
    </row>
    <row r="968" spans="1:26">
      <c r="A968" s="227"/>
      <c r="B968" s="227"/>
      <c r="C968" s="227"/>
      <c r="D968" s="227"/>
      <c r="E968" s="227"/>
      <c r="F968" s="227"/>
      <c r="G968" s="227"/>
      <c r="H968" s="227"/>
      <c r="I968" s="227"/>
      <c r="J968" s="227"/>
      <c r="K968" s="227"/>
      <c r="L968" s="227"/>
      <c r="M968" s="227"/>
      <c r="N968" s="227"/>
      <c r="O968" s="227"/>
      <c r="P968" s="227"/>
      <c r="Q968" s="227"/>
      <c r="R968" s="227"/>
      <c r="S968" s="227"/>
      <c r="T968" s="227"/>
      <c r="U968" s="227"/>
      <c r="V968" s="227"/>
      <c r="W968" s="227"/>
      <c r="X968" s="227"/>
      <c r="Y968" s="227"/>
      <c r="Z968" s="227"/>
    </row>
    <row r="969" spans="1:26">
      <c r="A969" s="227"/>
      <c r="B969" s="227"/>
      <c r="C969" s="227"/>
      <c r="D969" s="227"/>
      <c r="E969" s="227"/>
      <c r="F969" s="227"/>
      <c r="G969" s="227"/>
      <c r="H969" s="227"/>
      <c r="I969" s="227"/>
      <c r="J969" s="227"/>
      <c r="K969" s="227"/>
      <c r="L969" s="227"/>
      <c r="M969" s="227"/>
      <c r="N969" s="227"/>
      <c r="O969" s="227"/>
      <c r="P969" s="227"/>
      <c r="Q969" s="227"/>
      <c r="R969" s="227"/>
      <c r="S969" s="227"/>
      <c r="T969" s="227"/>
      <c r="U969" s="227"/>
      <c r="V969" s="227"/>
      <c r="W969" s="227"/>
      <c r="X969" s="227"/>
      <c r="Y969" s="227"/>
      <c r="Z969" s="227"/>
    </row>
    <row r="970" spans="1:26">
      <c r="A970" s="227"/>
      <c r="B970" s="227"/>
      <c r="C970" s="227"/>
      <c r="D970" s="227"/>
      <c r="E970" s="227"/>
      <c r="F970" s="227"/>
      <c r="G970" s="227"/>
      <c r="H970" s="227"/>
      <c r="I970" s="227"/>
      <c r="J970" s="227"/>
      <c r="K970" s="227"/>
      <c r="L970" s="227"/>
      <c r="M970" s="227"/>
      <c r="N970" s="227"/>
      <c r="O970" s="227"/>
      <c r="P970" s="227"/>
      <c r="Q970" s="227"/>
      <c r="R970" s="227"/>
      <c r="S970" s="227"/>
      <c r="T970" s="227"/>
      <c r="U970" s="227"/>
      <c r="V970" s="227"/>
      <c r="W970" s="227"/>
      <c r="X970" s="227"/>
      <c r="Y970" s="227"/>
      <c r="Z970" s="227"/>
    </row>
    <row r="971" spans="1:26">
      <c r="A971" s="227"/>
      <c r="B971" s="227"/>
      <c r="C971" s="227"/>
      <c r="D971" s="227"/>
      <c r="E971" s="227"/>
      <c r="F971" s="227"/>
      <c r="G971" s="227"/>
      <c r="H971" s="227"/>
      <c r="I971" s="227"/>
      <c r="J971" s="227"/>
      <c r="K971" s="227"/>
      <c r="L971" s="227"/>
      <c r="M971" s="227"/>
      <c r="N971" s="227"/>
      <c r="O971" s="227"/>
      <c r="P971" s="227"/>
      <c r="Q971" s="227"/>
      <c r="R971" s="227"/>
      <c r="S971" s="227"/>
      <c r="T971" s="227"/>
      <c r="U971" s="227"/>
      <c r="V971" s="227"/>
      <c r="W971" s="227"/>
      <c r="X971" s="227"/>
      <c r="Y971" s="227"/>
      <c r="Z971" s="227"/>
    </row>
    <row r="972" spans="1:26">
      <c r="A972" s="227"/>
      <c r="B972" s="227"/>
      <c r="C972" s="227"/>
      <c r="D972" s="227"/>
      <c r="E972" s="227"/>
      <c r="F972" s="227"/>
      <c r="G972" s="227"/>
      <c r="H972" s="227"/>
      <c r="I972" s="227"/>
      <c r="J972" s="227"/>
      <c r="K972" s="227"/>
      <c r="L972" s="227"/>
      <c r="M972" s="227"/>
      <c r="N972" s="227"/>
      <c r="O972" s="227"/>
      <c r="P972" s="227"/>
      <c r="Q972" s="227"/>
      <c r="R972" s="227"/>
      <c r="S972" s="227"/>
      <c r="T972" s="227"/>
      <c r="U972" s="227"/>
      <c r="V972" s="227"/>
      <c r="W972" s="227"/>
      <c r="X972" s="227"/>
      <c r="Y972" s="227"/>
      <c r="Z972" s="227"/>
    </row>
    <row r="973" spans="1:26">
      <c r="A973" s="227"/>
      <c r="B973" s="227"/>
      <c r="C973" s="227"/>
      <c r="D973" s="227"/>
      <c r="E973" s="227"/>
      <c r="F973" s="227"/>
      <c r="G973" s="227"/>
      <c r="H973" s="227"/>
      <c r="I973" s="227"/>
      <c r="J973" s="227"/>
      <c r="K973" s="227"/>
      <c r="L973" s="227"/>
      <c r="M973" s="227"/>
      <c r="N973" s="227"/>
      <c r="O973" s="227"/>
      <c r="P973" s="227"/>
      <c r="Q973" s="227"/>
      <c r="R973" s="227"/>
      <c r="S973" s="227"/>
      <c r="T973" s="227"/>
      <c r="U973" s="227"/>
      <c r="V973" s="227"/>
      <c r="W973" s="227"/>
      <c r="X973" s="227"/>
      <c r="Y973" s="227"/>
      <c r="Z973" s="227"/>
    </row>
    <row r="974" spans="1:26">
      <c r="A974" s="227"/>
      <c r="B974" s="227"/>
      <c r="C974" s="227"/>
      <c r="D974" s="227"/>
      <c r="E974" s="227"/>
      <c r="F974" s="227"/>
      <c r="G974" s="227"/>
      <c r="H974" s="227"/>
      <c r="I974" s="227"/>
      <c r="J974" s="227"/>
      <c r="K974" s="227"/>
      <c r="L974" s="227"/>
      <c r="M974" s="227"/>
      <c r="N974" s="227"/>
      <c r="O974" s="227"/>
      <c r="P974" s="227"/>
      <c r="Q974" s="227"/>
      <c r="R974" s="227"/>
      <c r="S974" s="227"/>
      <c r="T974" s="227"/>
      <c r="U974" s="227"/>
      <c r="V974" s="227"/>
      <c r="W974" s="227"/>
      <c r="X974" s="227"/>
      <c r="Y974" s="227"/>
      <c r="Z974" s="227"/>
    </row>
    <row r="975" spans="1:26">
      <c r="A975" s="227"/>
      <c r="B975" s="227"/>
      <c r="C975" s="227"/>
      <c r="D975" s="227"/>
      <c r="E975" s="227"/>
      <c r="F975" s="227"/>
      <c r="G975" s="227"/>
      <c r="H975" s="227"/>
      <c r="I975" s="227"/>
      <c r="J975" s="227"/>
      <c r="K975" s="227"/>
      <c r="L975" s="227"/>
      <c r="M975" s="227"/>
      <c r="N975" s="227"/>
      <c r="O975" s="227"/>
      <c r="P975" s="227"/>
      <c r="Q975" s="227"/>
      <c r="R975" s="227"/>
      <c r="S975" s="227"/>
      <c r="T975" s="227"/>
      <c r="U975" s="227"/>
      <c r="V975" s="227"/>
      <c r="W975" s="227"/>
      <c r="X975" s="227"/>
      <c r="Y975" s="227"/>
      <c r="Z975" s="227"/>
    </row>
    <row r="976" spans="1:26">
      <c r="A976" s="227"/>
      <c r="B976" s="227"/>
      <c r="C976" s="227"/>
      <c r="D976" s="227"/>
      <c r="E976" s="227"/>
      <c r="F976" s="227"/>
      <c r="G976" s="227"/>
      <c r="H976" s="227"/>
      <c r="I976" s="227"/>
      <c r="J976" s="227"/>
      <c r="K976" s="227"/>
      <c r="L976" s="227"/>
      <c r="M976" s="227"/>
      <c r="N976" s="227"/>
      <c r="O976" s="227"/>
      <c r="P976" s="227"/>
      <c r="Q976" s="227"/>
      <c r="R976" s="227"/>
      <c r="S976" s="227"/>
      <c r="T976" s="227"/>
      <c r="U976" s="227"/>
      <c r="V976" s="227"/>
      <c r="W976" s="227"/>
      <c r="X976" s="227"/>
      <c r="Y976" s="227"/>
      <c r="Z976" s="227"/>
    </row>
    <row r="977" spans="1:26">
      <c r="A977" s="227"/>
      <c r="B977" s="227"/>
      <c r="C977" s="227"/>
      <c r="D977" s="227"/>
      <c r="E977" s="227"/>
      <c r="F977" s="227"/>
      <c r="G977" s="227"/>
      <c r="H977" s="227"/>
      <c r="I977" s="227"/>
      <c r="J977" s="227"/>
      <c r="K977" s="227"/>
      <c r="L977" s="227"/>
      <c r="M977" s="227"/>
      <c r="N977" s="227"/>
      <c r="O977" s="227"/>
      <c r="P977" s="227"/>
      <c r="Q977" s="227"/>
      <c r="R977" s="227"/>
      <c r="S977" s="227"/>
      <c r="T977" s="227"/>
      <c r="U977" s="227"/>
      <c r="V977" s="227"/>
      <c r="W977" s="227"/>
      <c r="X977" s="227"/>
      <c r="Y977" s="227"/>
      <c r="Z977" s="227"/>
    </row>
    <row r="978" spans="1:26">
      <c r="A978" s="227"/>
      <c r="B978" s="227"/>
      <c r="C978" s="227"/>
      <c r="D978" s="227"/>
      <c r="E978" s="227"/>
      <c r="F978" s="227"/>
      <c r="G978" s="227"/>
      <c r="H978" s="227"/>
      <c r="I978" s="227"/>
      <c r="J978" s="227"/>
      <c r="K978" s="227"/>
      <c r="L978" s="227"/>
      <c r="M978" s="227"/>
      <c r="N978" s="227"/>
      <c r="O978" s="227"/>
      <c r="P978" s="227"/>
      <c r="Q978" s="227"/>
      <c r="R978" s="227"/>
      <c r="S978" s="227"/>
      <c r="T978" s="227"/>
      <c r="U978" s="227"/>
      <c r="V978" s="227"/>
      <c r="W978" s="227"/>
      <c r="X978" s="227"/>
      <c r="Y978" s="227"/>
      <c r="Z978" s="227"/>
    </row>
    <row r="979" spans="1:26">
      <c r="A979" s="227"/>
      <c r="B979" s="227"/>
      <c r="C979" s="227"/>
      <c r="D979" s="227"/>
      <c r="E979" s="227"/>
      <c r="F979" s="227"/>
      <c r="G979" s="227"/>
      <c r="H979" s="227"/>
      <c r="I979" s="227"/>
      <c r="J979" s="227"/>
      <c r="K979" s="227"/>
      <c r="L979" s="227"/>
      <c r="M979" s="227"/>
      <c r="N979" s="227"/>
      <c r="O979" s="227"/>
      <c r="P979" s="227"/>
      <c r="Q979" s="227"/>
      <c r="R979" s="227"/>
      <c r="S979" s="227"/>
      <c r="T979" s="227"/>
      <c r="U979" s="227"/>
      <c r="V979" s="227"/>
      <c r="W979" s="227"/>
      <c r="X979" s="227"/>
      <c r="Y979" s="227"/>
      <c r="Z979" s="227"/>
    </row>
    <row r="980" spans="1:26">
      <c r="A980" s="227"/>
      <c r="B980" s="227"/>
      <c r="C980" s="227"/>
      <c r="D980" s="227"/>
      <c r="E980" s="227"/>
      <c r="F980" s="227"/>
      <c r="G980" s="227"/>
      <c r="H980" s="227"/>
      <c r="I980" s="227"/>
      <c r="J980" s="227"/>
      <c r="K980" s="227"/>
      <c r="L980" s="227"/>
      <c r="M980" s="227"/>
      <c r="N980" s="227"/>
      <c r="O980" s="227"/>
      <c r="P980" s="227"/>
      <c r="Q980" s="227"/>
      <c r="R980" s="227"/>
      <c r="S980" s="227"/>
      <c r="T980" s="227"/>
      <c r="U980" s="227"/>
      <c r="V980" s="227"/>
      <c r="W980" s="227"/>
      <c r="X980" s="227"/>
      <c r="Y980" s="227"/>
      <c r="Z980" s="227"/>
    </row>
    <row r="981" spans="1:26">
      <c r="A981" s="227"/>
      <c r="B981" s="227"/>
      <c r="C981" s="227"/>
      <c r="D981" s="227"/>
      <c r="E981" s="227"/>
      <c r="F981" s="227"/>
      <c r="G981" s="227"/>
      <c r="H981" s="227"/>
      <c r="I981" s="227"/>
      <c r="J981" s="227"/>
      <c r="K981" s="227"/>
      <c r="L981" s="227"/>
      <c r="M981" s="227"/>
      <c r="N981" s="227"/>
      <c r="O981" s="227"/>
      <c r="P981" s="227"/>
      <c r="Q981" s="227"/>
      <c r="R981" s="227"/>
      <c r="S981" s="227"/>
      <c r="T981" s="227"/>
      <c r="U981" s="227"/>
      <c r="V981" s="227"/>
      <c r="W981" s="227"/>
      <c r="X981" s="227"/>
      <c r="Y981" s="227"/>
      <c r="Z981" s="227"/>
    </row>
    <row r="982" spans="1:26">
      <c r="A982" s="227"/>
      <c r="B982" s="227"/>
      <c r="C982" s="227"/>
      <c r="D982" s="227"/>
      <c r="E982" s="227"/>
      <c r="F982" s="227"/>
      <c r="G982" s="227"/>
      <c r="H982" s="227"/>
      <c r="I982" s="227"/>
      <c r="J982" s="227"/>
      <c r="K982" s="227"/>
      <c r="L982" s="227"/>
      <c r="M982" s="227"/>
      <c r="N982" s="227"/>
      <c r="O982" s="227"/>
      <c r="P982" s="227"/>
      <c r="Q982" s="227"/>
      <c r="R982" s="227"/>
      <c r="S982" s="227"/>
      <c r="T982" s="227"/>
      <c r="U982" s="227"/>
      <c r="V982" s="227"/>
      <c r="W982" s="227"/>
      <c r="X982" s="227"/>
      <c r="Y982" s="227"/>
      <c r="Z982" s="227"/>
    </row>
    <row r="983" spans="1:26">
      <c r="A983" s="227"/>
      <c r="B983" s="227"/>
      <c r="C983" s="227"/>
      <c r="D983" s="227"/>
      <c r="E983" s="227"/>
      <c r="F983" s="227"/>
      <c r="G983" s="227"/>
      <c r="H983" s="227"/>
      <c r="I983" s="227"/>
      <c r="J983" s="227"/>
      <c r="K983" s="227"/>
      <c r="L983" s="227"/>
      <c r="M983" s="227"/>
      <c r="N983" s="227"/>
      <c r="O983" s="227"/>
      <c r="P983" s="227"/>
      <c r="Q983" s="227"/>
      <c r="R983" s="227"/>
      <c r="S983" s="227"/>
      <c r="T983" s="227"/>
      <c r="U983" s="227"/>
      <c r="V983" s="227"/>
      <c r="W983" s="227"/>
      <c r="X983" s="227"/>
      <c r="Y983" s="227"/>
      <c r="Z983" s="227"/>
    </row>
    <row r="984" spans="1:26">
      <c r="A984" s="227"/>
      <c r="B984" s="227"/>
      <c r="C984" s="227"/>
      <c r="D984" s="227"/>
      <c r="E984" s="227"/>
      <c r="F984" s="227"/>
      <c r="G984" s="227"/>
      <c r="H984" s="227"/>
      <c r="I984" s="227"/>
      <c r="J984" s="227"/>
      <c r="K984" s="227"/>
      <c r="L984" s="227"/>
      <c r="M984" s="227"/>
      <c r="N984" s="227"/>
      <c r="O984" s="227"/>
      <c r="P984" s="227"/>
      <c r="Q984" s="227"/>
      <c r="R984" s="227"/>
      <c r="S984" s="227"/>
      <c r="T984" s="227"/>
      <c r="U984" s="227"/>
      <c r="V984" s="227"/>
      <c r="W984" s="227"/>
      <c r="X984" s="227"/>
      <c r="Y984" s="227"/>
      <c r="Z984" s="227"/>
    </row>
    <row r="985" spans="1:26">
      <c r="A985" s="227"/>
      <c r="B985" s="227"/>
      <c r="C985" s="227"/>
      <c r="D985" s="227"/>
      <c r="E985" s="227"/>
      <c r="F985" s="227"/>
      <c r="G985" s="227"/>
      <c r="H985" s="227"/>
      <c r="I985" s="227"/>
      <c r="J985" s="227"/>
      <c r="K985" s="227"/>
      <c r="L985" s="227"/>
      <c r="M985" s="227"/>
      <c r="N985" s="227"/>
      <c r="O985" s="227"/>
      <c r="P985" s="227"/>
      <c r="Q985" s="227"/>
      <c r="R985" s="227"/>
      <c r="S985" s="227"/>
      <c r="T985" s="227"/>
      <c r="U985" s="227"/>
      <c r="V985" s="227"/>
      <c r="W985" s="227"/>
      <c r="X985" s="227"/>
      <c r="Y985" s="227"/>
      <c r="Z985" s="227"/>
    </row>
    <row r="986" spans="1:26">
      <c r="A986" s="227"/>
      <c r="B986" s="227"/>
      <c r="C986" s="227"/>
      <c r="D986" s="227"/>
      <c r="E986" s="227"/>
      <c r="F986" s="227"/>
      <c r="G986" s="227"/>
      <c r="H986" s="227"/>
      <c r="I986" s="227"/>
      <c r="J986" s="227"/>
      <c r="K986" s="227"/>
      <c r="L986" s="227"/>
      <c r="M986" s="227"/>
      <c r="N986" s="227"/>
      <c r="O986" s="227"/>
      <c r="P986" s="227"/>
      <c r="Q986" s="227"/>
      <c r="R986" s="227"/>
      <c r="S986" s="227"/>
      <c r="T986" s="227"/>
      <c r="U986" s="227"/>
      <c r="V986" s="227"/>
      <c r="W986" s="227"/>
      <c r="X986" s="227"/>
      <c r="Y986" s="227"/>
      <c r="Z986" s="227"/>
    </row>
    <row r="987" spans="1:26">
      <c r="A987" s="227"/>
      <c r="B987" s="227"/>
      <c r="C987" s="227"/>
      <c r="D987" s="227"/>
      <c r="E987" s="227"/>
      <c r="F987" s="227"/>
      <c r="G987" s="227"/>
      <c r="H987" s="227"/>
      <c r="I987" s="227"/>
      <c r="J987" s="227"/>
      <c r="K987" s="227"/>
      <c r="L987" s="227"/>
      <c r="M987" s="227"/>
      <c r="N987" s="227"/>
      <c r="O987" s="227"/>
      <c r="P987" s="227"/>
      <c r="Q987" s="227"/>
      <c r="R987" s="227"/>
      <c r="S987" s="227"/>
      <c r="T987" s="227"/>
      <c r="U987" s="227"/>
      <c r="V987" s="227"/>
      <c r="W987" s="227"/>
      <c r="X987" s="227"/>
      <c r="Y987" s="227"/>
      <c r="Z987" s="227"/>
    </row>
    <row r="988" spans="1:26">
      <c r="A988" s="227"/>
      <c r="B988" s="227"/>
      <c r="C988" s="227"/>
      <c r="D988" s="227"/>
      <c r="E988" s="227"/>
      <c r="F988" s="227"/>
      <c r="G988" s="227"/>
      <c r="H988" s="227"/>
      <c r="I988" s="227"/>
      <c r="J988" s="227"/>
      <c r="K988" s="227"/>
      <c r="L988" s="227"/>
      <c r="M988" s="227"/>
      <c r="N988" s="227"/>
      <c r="O988" s="227"/>
      <c r="P988" s="227"/>
      <c r="Q988" s="227"/>
      <c r="R988" s="227"/>
      <c r="S988" s="227"/>
      <c r="T988" s="227"/>
      <c r="U988" s="227"/>
      <c r="V988" s="227"/>
      <c r="W988" s="227"/>
      <c r="X988" s="227"/>
      <c r="Y988" s="227"/>
      <c r="Z988" s="227"/>
    </row>
    <row r="989" spans="1:26">
      <c r="A989" s="227"/>
      <c r="B989" s="227"/>
      <c r="C989" s="227"/>
      <c r="D989" s="227"/>
      <c r="E989" s="227"/>
      <c r="F989" s="227"/>
      <c r="G989" s="227"/>
      <c r="H989" s="227"/>
      <c r="I989" s="227"/>
      <c r="J989" s="227"/>
      <c r="K989" s="227"/>
      <c r="L989" s="227"/>
      <c r="M989" s="227"/>
      <c r="N989" s="227"/>
      <c r="O989" s="227"/>
      <c r="P989" s="227"/>
      <c r="Q989" s="227"/>
      <c r="R989" s="227"/>
      <c r="S989" s="227"/>
      <c r="T989" s="227"/>
      <c r="U989" s="227"/>
      <c r="V989" s="227"/>
      <c r="W989" s="227"/>
      <c r="X989" s="227"/>
      <c r="Y989" s="227"/>
      <c r="Z989" s="227"/>
    </row>
    <row r="990" spans="1:26">
      <c r="A990" s="227"/>
      <c r="B990" s="227"/>
      <c r="C990" s="227"/>
      <c r="D990" s="227"/>
      <c r="E990" s="227"/>
      <c r="F990" s="227"/>
      <c r="G990" s="227"/>
      <c r="H990" s="227"/>
      <c r="I990" s="227"/>
      <c r="J990" s="227"/>
      <c r="K990" s="227"/>
      <c r="L990" s="227"/>
      <c r="M990" s="227"/>
      <c r="N990" s="227"/>
      <c r="O990" s="227"/>
      <c r="P990" s="227"/>
      <c r="Q990" s="227"/>
      <c r="R990" s="227"/>
      <c r="S990" s="227"/>
      <c r="T990" s="227"/>
      <c r="U990" s="227"/>
      <c r="V990" s="227"/>
      <c r="W990" s="227"/>
      <c r="X990" s="227"/>
      <c r="Y990" s="227"/>
      <c r="Z990" s="227"/>
    </row>
    <row r="991" spans="1:26">
      <c r="A991" s="227"/>
      <c r="B991" s="227"/>
      <c r="C991" s="227"/>
      <c r="D991" s="227"/>
      <c r="E991" s="227"/>
      <c r="F991" s="227"/>
      <c r="G991" s="227"/>
      <c r="H991" s="227"/>
      <c r="I991" s="227"/>
      <c r="J991" s="227"/>
      <c r="K991" s="227"/>
      <c r="L991" s="227"/>
      <c r="M991" s="227"/>
      <c r="N991" s="227"/>
      <c r="O991" s="227"/>
      <c r="P991" s="227"/>
      <c r="Q991" s="227"/>
      <c r="R991" s="227"/>
      <c r="S991" s="227"/>
      <c r="T991" s="227"/>
      <c r="U991" s="227"/>
      <c r="V991" s="227"/>
      <c r="W991" s="227"/>
      <c r="X991" s="227"/>
      <c r="Y991" s="227"/>
      <c r="Z991" s="227"/>
    </row>
    <row r="992" spans="1:26">
      <c r="A992" s="227"/>
      <c r="B992" s="227"/>
      <c r="C992" s="227"/>
      <c r="D992" s="227"/>
      <c r="E992" s="227"/>
      <c r="F992" s="227"/>
      <c r="G992" s="227"/>
      <c r="H992" s="227"/>
      <c r="I992" s="227"/>
      <c r="J992" s="227"/>
      <c r="K992" s="227"/>
      <c r="L992" s="227"/>
      <c r="M992" s="227"/>
      <c r="N992" s="227"/>
      <c r="O992" s="227"/>
      <c r="P992" s="227"/>
      <c r="Q992" s="227"/>
      <c r="R992" s="227"/>
      <c r="S992" s="227"/>
      <c r="T992" s="227"/>
      <c r="U992" s="227"/>
      <c r="V992" s="227"/>
      <c r="W992" s="227"/>
      <c r="X992" s="227"/>
      <c r="Y992" s="227"/>
      <c r="Z992" s="227"/>
    </row>
    <row r="993" spans="1:26">
      <c r="A993" s="227"/>
      <c r="B993" s="227"/>
      <c r="C993" s="227"/>
      <c r="D993" s="227"/>
      <c r="E993" s="227"/>
      <c r="F993" s="227"/>
      <c r="G993" s="227"/>
      <c r="H993" s="227"/>
      <c r="I993" s="227"/>
      <c r="J993" s="227"/>
      <c r="K993" s="227"/>
      <c r="L993" s="227"/>
      <c r="M993" s="227"/>
      <c r="N993" s="227"/>
      <c r="O993" s="227"/>
      <c r="P993" s="227"/>
      <c r="Q993" s="227"/>
      <c r="R993" s="227"/>
      <c r="S993" s="227"/>
      <c r="T993" s="227"/>
      <c r="U993" s="227"/>
      <c r="V993" s="227"/>
      <c r="W993" s="227"/>
      <c r="X993" s="227"/>
      <c r="Y993" s="227"/>
      <c r="Z993" s="227"/>
    </row>
    <row r="994" spans="1:26">
      <c r="A994" s="227"/>
      <c r="B994" s="227"/>
      <c r="C994" s="227"/>
      <c r="D994" s="227"/>
      <c r="E994" s="227"/>
      <c r="F994" s="227"/>
      <c r="G994" s="227"/>
      <c r="H994" s="227"/>
      <c r="I994" s="227"/>
      <c r="J994" s="227"/>
      <c r="K994" s="227"/>
      <c r="L994" s="227"/>
      <c r="M994" s="227"/>
      <c r="N994" s="227"/>
      <c r="O994" s="227"/>
      <c r="P994" s="227"/>
      <c r="Q994" s="227"/>
      <c r="R994" s="227"/>
      <c r="S994" s="227"/>
      <c r="T994" s="227"/>
      <c r="U994" s="227"/>
      <c r="V994" s="227"/>
      <c r="W994" s="227"/>
      <c r="X994" s="227"/>
      <c r="Y994" s="227"/>
      <c r="Z994" s="227"/>
    </row>
    <row r="995" spans="1:26">
      <c r="A995" s="227"/>
      <c r="B995" s="227"/>
      <c r="C995" s="227"/>
      <c r="D995" s="227"/>
      <c r="E995" s="227"/>
      <c r="F995" s="227"/>
      <c r="G995" s="227"/>
      <c r="H995" s="227"/>
      <c r="I995" s="227"/>
      <c r="J995" s="227"/>
      <c r="K995" s="227"/>
      <c r="L995" s="227"/>
      <c r="M995" s="227"/>
      <c r="N995" s="227"/>
      <c r="O995" s="227"/>
      <c r="P995" s="227"/>
      <c r="Q995" s="227"/>
      <c r="R995" s="227"/>
      <c r="S995" s="227"/>
      <c r="T995" s="227"/>
      <c r="U995" s="227"/>
      <c r="V995" s="227"/>
      <c r="W995" s="227"/>
      <c r="X995" s="227"/>
      <c r="Y995" s="227"/>
      <c r="Z995" s="227"/>
    </row>
    <row r="996" spans="1:26">
      <c r="A996" s="227"/>
      <c r="B996" s="227"/>
      <c r="C996" s="227"/>
      <c r="D996" s="227"/>
      <c r="E996" s="227"/>
      <c r="F996" s="227"/>
      <c r="G996" s="227"/>
      <c r="H996" s="227"/>
      <c r="I996" s="227"/>
      <c r="J996" s="227"/>
      <c r="K996" s="227"/>
      <c r="L996" s="227"/>
      <c r="M996" s="227"/>
      <c r="N996" s="227"/>
      <c r="O996" s="227"/>
      <c r="P996" s="227"/>
      <c r="Q996" s="227"/>
      <c r="R996" s="227"/>
      <c r="S996" s="227"/>
      <c r="T996" s="227"/>
      <c r="U996" s="227"/>
      <c r="V996" s="227"/>
      <c r="W996" s="227"/>
      <c r="X996" s="227"/>
      <c r="Y996" s="227"/>
      <c r="Z996" s="227"/>
    </row>
    <row r="997" spans="1:26">
      <c r="A997" s="227"/>
      <c r="B997" s="227"/>
      <c r="C997" s="227"/>
      <c r="D997" s="227"/>
      <c r="E997" s="227"/>
      <c r="F997" s="227"/>
      <c r="G997" s="227"/>
      <c r="H997" s="227"/>
      <c r="I997" s="227"/>
      <c r="J997" s="227"/>
      <c r="K997" s="227"/>
      <c r="L997" s="227"/>
      <c r="M997" s="227"/>
      <c r="N997" s="227"/>
      <c r="O997" s="227"/>
      <c r="P997" s="227"/>
      <c r="Q997" s="227"/>
      <c r="R997" s="227"/>
      <c r="S997" s="227"/>
      <c r="T997" s="227"/>
      <c r="U997" s="227"/>
      <c r="V997" s="227"/>
      <c r="W997" s="227"/>
      <c r="X997" s="227"/>
      <c r="Y997" s="227"/>
      <c r="Z997" s="227"/>
    </row>
    <row r="998" spans="1:26">
      <c r="A998" s="227"/>
      <c r="B998" s="227"/>
      <c r="C998" s="227"/>
      <c r="D998" s="227"/>
      <c r="E998" s="227"/>
      <c r="F998" s="227"/>
      <c r="G998" s="227"/>
      <c r="H998" s="227"/>
      <c r="I998" s="227"/>
      <c r="J998" s="227"/>
      <c r="K998" s="227"/>
      <c r="L998" s="227"/>
      <c r="M998" s="227"/>
      <c r="N998" s="227"/>
      <c r="O998" s="227"/>
      <c r="P998" s="227"/>
      <c r="Q998" s="227"/>
      <c r="R998" s="227"/>
      <c r="S998" s="227"/>
      <c r="T998" s="227"/>
      <c r="U998" s="227"/>
      <c r="V998" s="227"/>
      <c r="W998" s="227"/>
      <c r="X998" s="227"/>
      <c r="Y998" s="227"/>
      <c r="Z998" s="227"/>
    </row>
    <row r="999" spans="1:26">
      <c r="A999" s="227"/>
      <c r="B999" s="227"/>
      <c r="C999" s="227"/>
      <c r="D999" s="227"/>
      <c r="E999" s="227"/>
      <c r="F999" s="227"/>
      <c r="G999" s="227"/>
      <c r="H999" s="227"/>
      <c r="I999" s="227"/>
      <c r="J999" s="227"/>
      <c r="K999" s="227"/>
      <c r="L999" s="227"/>
      <c r="M999" s="227"/>
      <c r="N999" s="227"/>
      <c r="O999" s="227"/>
      <c r="P999" s="227"/>
      <c r="Q999" s="227"/>
      <c r="R999" s="227"/>
      <c r="S999" s="227"/>
      <c r="T999" s="227"/>
      <c r="U999" s="227"/>
      <c r="V999" s="227"/>
      <c r="W999" s="227"/>
      <c r="X999" s="227"/>
      <c r="Y999" s="227"/>
      <c r="Z999" s="227"/>
    </row>
    <row r="1000" spans="1:26">
      <c r="A1000" s="227"/>
      <c r="B1000" s="227"/>
      <c r="C1000" s="227"/>
      <c r="D1000" s="227"/>
      <c r="E1000" s="227"/>
      <c r="F1000" s="227"/>
      <c r="G1000" s="227"/>
      <c r="H1000" s="227"/>
      <c r="I1000" s="227"/>
      <c r="J1000" s="227"/>
      <c r="K1000" s="227"/>
      <c r="L1000" s="227"/>
      <c r="M1000" s="227"/>
      <c r="N1000" s="227"/>
      <c r="O1000" s="227"/>
      <c r="P1000" s="227"/>
      <c r="Q1000" s="227"/>
      <c r="R1000" s="227"/>
      <c r="S1000" s="227"/>
      <c r="T1000" s="227"/>
      <c r="U1000" s="227"/>
      <c r="V1000" s="227"/>
      <c r="W1000" s="227"/>
      <c r="X1000" s="227"/>
      <c r="Y1000" s="227"/>
      <c r="Z1000" s="227"/>
    </row>
    <row r="1001" spans="1:26">
      <c r="A1001" s="227"/>
      <c r="B1001" s="227"/>
      <c r="C1001" s="227"/>
      <c r="D1001" s="227"/>
      <c r="E1001" s="227"/>
      <c r="F1001" s="227"/>
      <c r="G1001" s="227"/>
      <c r="H1001" s="227"/>
      <c r="I1001" s="227"/>
      <c r="J1001" s="227"/>
      <c r="K1001" s="227"/>
      <c r="L1001" s="227"/>
      <c r="M1001" s="227"/>
      <c r="N1001" s="227"/>
      <c r="O1001" s="227"/>
      <c r="P1001" s="227"/>
      <c r="Q1001" s="227"/>
      <c r="R1001" s="227"/>
      <c r="S1001" s="227"/>
      <c r="T1001" s="227"/>
      <c r="U1001" s="227"/>
      <c r="V1001" s="227"/>
      <c r="W1001" s="227"/>
      <c r="X1001" s="227"/>
      <c r="Y1001" s="227"/>
      <c r="Z1001" s="227"/>
    </row>
    <row r="1002" spans="1:26">
      <c r="A1002" s="227"/>
      <c r="B1002" s="227"/>
      <c r="C1002" s="227"/>
      <c r="D1002" s="227"/>
      <c r="E1002" s="227"/>
      <c r="F1002" s="227"/>
      <c r="G1002" s="227"/>
      <c r="H1002" s="227"/>
      <c r="I1002" s="227"/>
      <c r="J1002" s="227"/>
      <c r="K1002" s="227"/>
      <c r="L1002" s="227"/>
      <c r="M1002" s="227"/>
      <c r="N1002" s="227"/>
      <c r="O1002" s="227"/>
      <c r="P1002" s="227"/>
      <c r="Q1002" s="227"/>
      <c r="R1002" s="227"/>
      <c r="S1002" s="227"/>
      <c r="T1002" s="227"/>
      <c r="U1002" s="227"/>
      <c r="V1002" s="227"/>
      <c r="W1002" s="227"/>
      <c r="X1002" s="227"/>
      <c r="Y1002" s="227"/>
      <c r="Z1002" s="227"/>
    </row>
    <row r="1003" spans="1:26">
      <c r="A1003" s="227"/>
      <c r="B1003" s="227"/>
      <c r="C1003" s="227"/>
      <c r="D1003" s="227"/>
      <c r="E1003" s="227"/>
      <c r="F1003" s="227"/>
      <c r="G1003" s="227"/>
      <c r="H1003" s="227"/>
      <c r="I1003" s="227"/>
      <c r="J1003" s="227"/>
      <c r="K1003" s="227"/>
      <c r="L1003" s="227"/>
      <c r="M1003" s="227"/>
      <c r="N1003" s="227"/>
      <c r="O1003" s="227"/>
      <c r="P1003" s="227"/>
      <c r="Q1003" s="227"/>
      <c r="R1003" s="227"/>
      <c r="S1003" s="227"/>
      <c r="T1003" s="227"/>
      <c r="U1003" s="227"/>
      <c r="V1003" s="227"/>
      <c r="W1003" s="227"/>
      <c r="X1003" s="227"/>
      <c r="Y1003" s="227"/>
      <c r="Z1003" s="227"/>
    </row>
    <row r="1004" spans="1:26">
      <c r="A1004" s="227"/>
      <c r="B1004" s="227"/>
      <c r="C1004" s="227"/>
      <c r="D1004" s="227"/>
      <c r="E1004" s="227"/>
      <c r="F1004" s="227"/>
      <c r="G1004" s="227"/>
      <c r="H1004" s="227"/>
      <c r="I1004" s="227"/>
      <c r="J1004" s="227"/>
      <c r="K1004" s="227"/>
      <c r="L1004" s="227"/>
      <c r="M1004" s="227"/>
      <c r="N1004" s="227"/>
      <c r="O1004" s="227"/>
      <c r="P1004" s="227"/>
      <c r="Q1004" s="227"/>
      <c r="R1004" s="227"/>
      <c r="S1004" s="227"/>
      <c r="T1004" s="227"/>
      <c r="U1004" s="227"/>
      <c r="V1004" s="227"/>
      <c r="W1004" s="227"/>
      <c r="X1004" s="227"/>
      <c r="Y1004" s="227"/>
      <c r="Z1004" s="227"/>
    </row>
    <row r="1005" spans="1:26">
      <c r="A1005" s="227"/>
      <c r="B1005" s="227"/>
      <c r="C1005" s="227"/>
      <c r="D1005" s="227"/>
      <c r="E1005" s="227"/>
      <c r="F1005" s="227"/>
      <c r="G1005" s="227"/>
      <c r="H1005" s="227"/>
      <c r="I1005" s="227"/>
      <c r="J1005" s="227"/>
      <c r="K1005" s="227"/>
      <c r="L1005" s="227"/>
      <c r="M1005" s="227"/>
      <c r="N1005" s="227"/>
      <c r="O1005" s="227"/>
      <c r="P1005" s="227"/>
      <c r="Q1005" s="227"/>
      <c r="R1005" s="227"/>
      <c r="S1005" s="227"/>
      <c r="T1005" s="227"/>
      <c r="U1005" s="227"/>
      <c r="V1005" s="227"/>
      <c r="W1005" s="227"/>
      <c r="X1005" s="227"/>
      <c r="Y1005" s="227"/>
      <c r="Z1005" s="227"/>
    </row>
    <row r="1006" spans="1:26">
      <c r="A1006" s="227"/>
      <c r="B1006" s="227"/>
      <c r="C1006" s="227"/>
      <c r="D1006" s="227"/>
      <c r="E1006" s="227"/>
      <c r="F1006" s="227"/>
      <c r="G1006" s="227"/>
      <c r="H1006" s="227"/>
      <c r="I1006" s="227"/>
      <c r="J1006" s="227"/>
      <c r="K1006" s="227"/>
      <c r="L1006" s="227"/>
      <c r="M1006" s="227"/>
      <c r="N1006" s="227"/>
      <c r="O1006" s="227"/>
      <c r="P1006" s="227"/>
      <c r="Q1006" s="227"/>
      <c r="R1006" s="227"/>
      <c r="S1006" s="227"/>
      <c r="T1006" s="227"/>
      <c r="U1006" s="227"/>
      <c r="V1006" s="227"/>
      <c r="W1006" s="227"/>
      <c r="X1006" s="227"/>
      <c r="Y1006" s="227"/>
      <c r="Z1006" s="227"/>
    </row>
    <row r="1007" spans="1:26">
      <c r="A1007" s="227"/>
      <c r="B1007" s="227"/>
      <c r="C1007" s="227"/>
      <c r="D1007" s="227"/>
      <c r="E1007" s="227"/>
      <c r="F1007" s="227"/>
      <c r="G1007" s="227"/>
      <c r="H1007" s="227"/>
      <c r="I1007" s="227"/>
      <c r="J1007" s="227"/>
      <c r="K1007" s="227"/>
      <c r="L1007" s="227"/>
      <c r="M1007" s="227"/>
      <c r="N1007" s="227"/>
      <c r="O1007" s="227"/>
      <c r="P1007" s="227"/>
      <c r="Q1007" s="227"/>
      <c r="R1007" s="227"/>
      <c r="S1007" s="227"/>
      <c r="T1007" s="227"/>
      <c r="U1007" s="227"/>
      <c r="V1007" s="227"/>
      <c r="W1007" s="227"/>
      <c r="X1007" s="227"/>
      <c r="Y1007" s="227"/>
      <c r="Z1007" s="227"/>
    </row>
    <row r="1008" spans="1:26">
      <c r="A1008" s="227"/>
      <c r="B1008" s="227"/>
      <c r="C1008" s="227"/>
      <c r="D1008" s="227"/>
      <c r="E1008" s="227"/>
      <c r="F1008" s="227"/>
      <c r="G1008" s="227"/>
      <c r="H1008" s="227"/>
      <c r="I1008" s="227"/>
      <c r="J1008" s="227"/>
      <c r="K1008" s="227"/>
      <c r="L1008" s="227"/>
      <c r="M1008" s="227"/>
      <c r="N1008" s="227"/>
      <c r="O1008" s="227"/>
      <c r="P1008" s="227"/>
      <c r="Q1008" s="227"/>
      <c r="R1008" s="227"/>
      <c r="S1008" s="227"/>
      <c r="T1008" s="227"/>
      <c r="U1008" s="227"/>
      <c r="V1008" s="227"/>
      <c r="W1008" s="227"/>
      <c r="X1008" s="227"/>
      <c r="Y1008" s="227"/>
      <c r="Z1008" s="227"/>
    </row>
    <row r="1009" spans="1:26">
      <c r="A1009" s="227"/>
      <c r="B1009" s="227"/>
      <c r="C1009" s="227"/>
      <c r="D1009" s="227"/>
      <c r="E1009" s="227"/>
      <c r="F1009" s="227"/>
      <c r="G1009" s="227"/>
      <c r="H1009" s="227"/>
      <c r="I1009" s="227"/>
      <c r="J1009" s="227"/>
      <c r="K1009" s="227"/>
      <c r="L1009" s="227"/>
      <c r="M1009" s="227"/>
      <c r="N1009" s="227"/>
      <c r="O1009" s="227"/>
      <c r="P1009" s="227"/>
      <c r="Q1009" s="227"/>
      <c r="R1009" s="227"/>
      <c r="S1009" s="227"/>
      <c r="T1009" s="227"/>
      <c r="U1009" s="227"/>
      <c r="V1009" s="227"/>
      <c r="W1009" s="227"/>
      <c r="X1009" s="227"/>
      <c r="Y1009" s="227"/>
      <c r="Z1009" s="227"/>
    </row>
    <row r="1010" spans="1:26">
      <c r="A1010" s="227"/>
      <c r="B1010" s="227"/>
      <c r="C1010" s="227"/>
      <c r="D1010" s="227"/>
      <c r="E1010" s="227"/>
      <c r="F1010" s="227"/>
      <c r="G1010" s="227"/>
      <c r="H1010" s="227"/>
      <c r="I1010" s="227"/>
      <c r="J1010" s="227"/>
      <c r="K1010" s="227"/>
      <c r="L1010" s="227"/>
      <c r="M1010" s="227"/>
      <c r="N1010" s="227"/>
      <c r="O1010" s="227"/>
      <c r="P1010" s="227"/>
      <c r="Q1010" s="227"/>
      <c r="R1010" s="227"/>
      <c r="S1010" s="227"/>
      <c r="T1010" s="227"/>
      <c r="U1010" s="227"/>
      <c r="V1010" s="227"/>
      <c r="W1010" s="227"/>
      <c r="X1010" s="227"/>
      <c r="Y1010" s="227"/>
      <c r="Z1010" s="227"/>
    </row>
    <row r="1011" spans="1:26">
      <c r="A1011" s="227"/>
      <c r="B1011" s="227"/>
      <c r="C1011" s="227"/>
      <c r="D1011" s="227"/>
      <c r="E1011" s="227"/>
      <c r="F1011" s="227"/>
      <c r="G1011" s="227"/>
      <c r="H1011" s="227"/>
      <c r="I1011" s="227"/>
      <c r="J1011" s="227"/>
      <c r="K1011" s="227"/>
      <c r="L1011" s="227"/>
      <c r="M1011" s="227"/>
      <c r="N1011" s="227"/>
      <c r="O1011" s="227"/>
      <c r="P1011" s="227"/>
      <c r="Q1011" s="227"/>
      <c r="R1011" s="227"/>
      <c r="S1011" s="227"/>
      <c r="T1011" s="227"/>
      <c r="U1011" s="227"/>
      <c r="V1011" s="227"/>
      <c r="W1011" s="227"/>
      <c r="X1011" s="227"/>
      <c r="Y1011" s="227"/>
      <c r="Z1011" s="227"/>
    </row>
    <row r="1012" spans="1:26">
      <c r="A1012" s="227"/>
      <c r="B1012" s="227"/>
      <c r="C1012" s="227"/>
      <c r="D1012" s="227"/>
      <c r="E1012" s="227"/>
      <c r="F1012" s="227"/>
      <c r="G1012" s="227"/>
      <c r="H1012" s="227"/>
      <c r="I1012" s="227"/>
      <c r="J1012" s="227"/>
      <c r="K1012" s="227"/>
      <c r="L1012" s="227"/>
      <c r="M1012" s="227"/>
      <c r="N1012" s="227"/>
      <c r="O1012" s="227"/>
      <c r="P1012" s="227"/>
      <c r="Q1012" s="227"/>
      <c r="R1012" s="227"/>
      <c r="S1012" s="227"/>
      <c r="T1012" s="227"/>
      <c r="U1012" s="227"/>
      <c r="V1012" s="227"/>
      <c r="W1012" s="227"/>
      <c r="X1012" s="227"/>
      <c r="Y1012" s="227"/>
      <c r="Z1012" s="227"/>
    </row>
    <row r="1013" spans="1:26">
      <c r="A1013" s="227"/>
      <c r="B1013" s="227"/>
      <c r="C1013" s="227"/>
      <c r="D1013" s="227"/>
      <c r="E1013" s="227"/>
      <c r="F1013" s="227"/>
      <c r="G1013" s="227"/>
      <c r="H1013" s="227"/>
      <c r="I1013" s="227"/>
      <c r="J1013" s="227"/>
      <c r="K1013" s="227"/>
      <c r="L1013" s="227"/>
      <c r="M1013" s="227"/>
      <c r="N1013" s="227"/>
      <c r="O1013" s="227"/>
      <c r="P1013" s="227"/>
      <c r="Q1013" s="227"/>
      <c r="R1013" s="227"/>
      <c r="S1013" s="227"/>
      <c r="T1013" s="227"/>
      <c r="U1013" s="227"/>
      <c r="V1013" s="227"/>
      <c r="W1013" s="227"/>
      <c r="X1013" s="227"/>
      <c r="Y1013" s="227"/>
      <c r="Z1013" s="227"/>
    </row>
    <row r="1014" spans="1:26">
      <c r="A1014" s="227"/>
      <c r="B1014" s="227"/>
      <c r="C1014" s="227"/>
      <c r="D1014" s="227"/>
      <c r="E1014" s="227"/>
      <c r="F1014" s="227"/>
      <c r="G1014" s="227"/>
      <c r="H1014" s="227"/>
      <c r="I1014" s="227"/>
      <c r="J1014" s="227"/>
      <c r="K1014" s="227"/>
      <c r="L1014" s="227"/>
      <c r="M1014" s="227"/>
      <c r="N1014" s="227"/>
      <c r="O1014" s="227"/>
      <c r="P1014" s="227"/>
      <c r="Q1014" s="227"/>
      <c r="R1014" s="227"/>
      <c r="S1014" s="227"/>
      <c r="T1014" s="227"/>
      <c r="U1014" s="227"/>
      <c r="V1014" s="227"/>
      <c r="W1014" s="227"/>
      <c r="X1014" s="227"/>
      <c r="Y1014" s="227"/>
      <c r="Z1014" s="227"/>
    </row>
    <row r="1015" spans="1:26">
      <c r="A1015" s="227"/>
      <c r="B1015" s="227"/>
      <c r="C1015" s="227"/>
      <c r="D1015" s="227"/>
      <c r="E1015" s="227"/>
      <c r="F1015" s="227"/>
      <c r="G1015" s="227"/>
      <c r="H1015" s="227"/>
      <c r="I1015" s="227"/>
      <c r="J1015" s="227"/>
      <c r="K1015" s="227"/>
      <c r="L1015" s="227"/>
      <c r="M1015" s="227"/>
      <c r="N1015" s="227"/>
      <c r="O1015" s="227"/>
      <c r="P1015" s="227"/>
      <c r="Q1015" s="227"/>
      <c r="R1015" s="227"/>
      <c r="S1015" s="227"/>
      <c r="T1015" s="227"/>
      <c r="U1015" s="227"/>
      <c r="V1015" s="227"/>
      <c r="W1015" s="227"/>
      <c r="X1015" s="227"/>
      <c r="Y1015" s="227"/>
      <c r="Z1015" s="227"/>
    </row>
    <row r="1016" spans="1:26">
      <c r="A1016" s="227"/>
      <c r="B1016" s="227"/>
      <c r="C1016" s="227"/>
      <c r="D1016" s="227"/>
      <c r="E1016" s="227"/>
      <c r="F1016" s="227"/>
      <c r="G1016" s="227"/>
      <c r="H1016" s="227"/>
      <c r="I1016" s="227"/>
      <c r="J1016" s="227"/>
      <c r="K1016" s="227"/>
      <c r="L1016" s="227"/>
      <c r="M1016" s="227"/>
      <c r="N1016" s="227"/>
      <c r="O1016" s="227"/>
      <c r="P1016" s="227"/>
      <c r="Q1016" s="227"/>
      <c r="R1016" s="227"/>
      <c r="S1016" s="227"/>
      <c r="T1016" s="227"/>
      <c r="U1016" s="227"/>
      <c r="V1016" s="227"/>
      <c r="W1016" s="227"/>
      <c r="X1016" s="227"/>
      <c r="Y1016" s="227"/>
      <c r="Z1016" s="227"/>
    </row>
    <row r="1017" spans="1:26">
      <c r="A1017" s="227"/>
      <c r="B1017" s="227"/>
      <c r="C1017" s="227"/>
      <c r="D1017" s="227"/>
      <c r="E1017" s="227"/>
      <c r="F1017" s="227"/>
      <c r="G1017" s="227"/>
      <c r="H1017" s="227"/>
      <c r="I1017" s="227"/>
      <c r="J1017" s="227"/>
      <c r="K1017" s="227"/>
      <c r="L1017" s="227"/>
      <c r="M1017" s="227"/>
      <c r="N1017" s="227"/>
      <c r="O1017" s="227"/>
      <c r="P1017" s="227"/>
      <c r="Q1017" s="227"/>
      <c r="R1017" s="227"/>
      <c r="S1017" s="227"/>
      <c r="T1017" s="227"/>
      <c r="U1017" s="227"/>
      <c r="V1017" s="227"/>
      <c r="W1017" s="227"/>
      <c r="X1017" s="227"/>
      <c r="Y1017" s="227"/>
      <c r="Z1017" s="227"/>
    </row>
    <row r="1018" spans="1:26">
      <c r="A1018" s="227"/>
      <c r="B1018" s="227"/>
      <c r="C1018" s="227"/>
      <c r="D1018" s="227"/>
      <c r="E1018" s="227"/>
      <c r="F1018" s="227"/>
      <c r="G1018" s="227"/>
      <c r="H1018" s="227"/>
      <c r="I1018" s="227"/>
      <c r="J1018" s="227"/>
      <c r="K1018" s="227"/>
      <c r="L1018" s="227"/>
      <c r="M1018" s="227"/>
      <c r="N1018" s="227"/>
      <c r="O1018" s="227"/>
      <c r="P1018" s="227"/>
      <c r="Q1018" s="227"/>
      <c r="R1018" s="227"/>
      <c r="S1018" s="227"/>
      <c r="T1018" s="227"/>
      <c r="U1018" s="227"/>
      <c r="V1018" s="227"/>
      <c r="W1018" s="227"/>
      <c r="X1018" s="227"/>
      <c r="Y1018" s="227"/>
      <c r="Z1018" s="227"/>
    </row>
    <row r="1019" spans="1:26">
      <c r="A1019" s="227"/>
      <c r="B1019" s="227"/>
      <c r="C1019" s="227"/>
      <c r="D1019" s="227"/>
      <c r="E1019" s="227"/>
      <c r="F1019" s="227"/>
      <c r="G1019" s="227"/>
      <c r="H1019" s="227"/>
      <c r="I1019" s="227"/>
      <c r="J1019" s="227"/>
      <c r="K1019" s="227"/>
      <c r="L1019" s="227"/>
      <c r="M1019" s="227"/>
      <c r="N1019" s="227"/>
      <c r="O1019" s="227"/>
      <c r="P1019" s="227"/>
      <c r="Q1019" s="227"/>
      <c r="R1019" s="227"/>
      <c r="S1019" s="227"/>
      <c r="T1019" s="227"/>
      <c r="U1019" s="227"/>
      <c r="V1019" s="227"/>
      <c r="W1019" s="227"/>
      <c r="X1019" s="227"/>
      <c r="Y1019" s="227"/>
      <c r="Z1019" s="227"/>
    </row>
    <row r="1020" spans="1:26">
      <c r="A1020" s="227"/>
      <c r="B1020" s="227"/>
      <c r="C1020" s="227"/>
      <c r="D1020" s="227"/>
      <c r="E1020" s="227"/>
      <c r="F1020" s="227"/>
      <c r="G1020" s="227"/>
      <c r="H1020" s="227"/>
      <c r="I1020" s="227"/>
      <c r="J1020" s="227"/>
      <c r="K1020" s="227"/>
      <c r="L1020" s="227"/>
      <c r="M1020" s="227"/>
      <c r="N1020" s="227"/>
      <c r="O1020" s="227"/>
      <c r="P1020" s="227"/>
      <c r="Q1020" s="227"/>
      <c r="R1020" s="227"/>
      <c r="S1020" s="227"/>
      <c r="T1020" s="227"/>
      <c r="U1020" s="227"/>
      <c r="V1020" s="227"/>
      <c r="W1020" s="227"/>
      <c r="X1020" s="227"/>
      <c r="Y1020" s="227"/>
      <c r="Z1020" s="227"/>
    </row>
    <row r="1021" spans="1:26">
      <c r="A1021" s="227"/>
      <c r="B1021" s="227"/>
      <c r="C1021" s="227"/>
      <c r="D1021" s="227"/>
      <c r="E1021" s="227"/>
      <c r="F1021" s="227"/>
      <c r="G1021" s="227"/>
      <c r="H1021" s="227"/>
      <c r="I1021" s="227"/>
      <c r="J1021" s="227"/>
      <c r="K1021" s="227"/>
      <c r="L1021" s="227"/>
      <c r="M1021" s="227"/>
      <c r="N1021" s="227"/>
      <c r="O1021" s="227"/>
      <c r="P1021" s="227"/>
      <c r="Q1021" s="227"/>
      <c r="R1021" s="227"/>
      <c r="S1021" s="227"/>
      <c r="T1021" s="227"/>
      <c r="U1021" s="227"/>
      <c r="V1021" s="227"/>
      <c r="W1021" s="227"/>
      <c r="X1021" s="227"/>
      <c r="Y1021" s="227"/>
      <c r="Z1021" s="227"/>
    </row>
    <row r="1022" spans="1:26">
      <c r="A1022" s="227"/>
      <c r="B1022" s="227"/>
      <c r="C1022" s="227"/>
      <c r="D1022" s="227"/>
      <c r="E1022" s="227"/>
      <c r="F1022" s="227"/>
      <c r="G1022" s="227"/>
      <c r="H1022" s="227"/>
      <c r="I1022" s="227"/>
      <c r="J1022" s="227"/>
      <c r="K1022" s="227"/>
      <c r="L1022" s="227"/>
      <c r="M1022" s="227"/>
      <c r="N1022" s="227"/>
      <c r="O1022" s="227"/>
      <c r="P1022" s="227"/>
      <c r="Q1022" s="227"/>
      <c r="R1022" s="227"/>
      <c r="S1022" s="227"/>
      <c r="T1022" s="227"/>
      <c r="U1022" s="227"/>
      <c r="V1022" s="227"/>
      <c r="W1022" s="227"/>
      <c r="X1022" s="227"/>
      <c r="Y1022" s="227"/>
      <c r="Z1022" s="227"/>
    </row>
    <row r="1023" spans="1:26">
      <c r="A1023" s="227"/>
      <c r="B1023" s="227"/>
      <c r="C1023" s="227"/>
      <c r="D1023" s="227"/>
      <c r="E1023" s="227"/>
      <c r="F1023" s="227"/>
      <c r="G1023" s="227"/>
      <c r="H1023" s="227"/>
      <c r="I1023" s="227"/>
      <c r="J1023" s="227"/>
      <c r="K1023" s="227"/>
      <c r="L1023" s="227"/>
      <c r="M1023" s="227"/>
      <c r="N1023" s="227"/>
      <c r="O1023" s="227"/>
      <c r="P1023" s="227"/>
      <c r="Q1023" s="227"/>
      <c r="R1023" s="227"/>
      <c r="S1023" s="227"/>
      <c r="T1023" s="227"/>
      <c r="U1023" s="227"/>
      <c r="V1023" s="227"/>
      <c r="W1023" s="227"/>
      <c r="X1023" s="227"/>
      <c r="Y1023" s="227"/>
      <c r="Z1023" s="227"/>
    </row>
    <row r="1024" spans="1:26">
      <c r="A1024" s="227"/>
      <c r="B1024" s="227"/>
      <c r="C1024" s="227"/>
      <c r="D1024" s="227"/>
      <c r="E1024" s="227"/>
      <c r="F1024" s="227"/>
      <c r="G1024" s="227"/>
      <c r="H1024" s="227"/>
      <c r="I1024" s="227"/>
      <c r="J1024" s="227"/>
      <c r="K1024" s="227"/>
      <c r="L1024" s="227"/>
      <c r="M1024" s="227"/>
      <c r="N1024" s="227"/>
      <c r="O1024" s="227"/>
      <c r="P1024" s="227"/>
      <c r="Q1024" s="227"/>
      <c r="R1024" s="227"/>
      <c r="S1024" s="227"/>
      <c r="T1024" s="227"/>
      <c r="U1024" s="227"/>
      <c r="V1024" s="227"/>
      <c r="W1024" s="227"/>
      <c r="X1024" s="227"/>
      <c r="Y1024" s="227"/>
      <c r="Z1024" s="227"/>
    </row>
    <row r="1025" spans="1:26">
      <c r="A1025" s="227"/>
      <c r="B1025" s="227"/>
      <c r="C1025" s="227"/>
      <c r="D1025" s="227"/>
      <c r="E1025" s="227"/>
      <c r="F1025" s="227"/>
      <c r="G1025" s="227"/>
      <c r="H1025" s="227"/>
      <c r="I1025" s="227"/>
      <c r="J1025" s="227"/>
      <c r="K1025" s="227"/>
      <c r="L1025" s="227"/>
      <c r="M1025" s="227"/>
      <c r="N1025" s="227"/>
      <c r="O1025" s="227"/>
      <c r="P1025" s="227"/>
      <c r="Q1025" s="227"/>
      <c r="R1025" s="227"/>
      <c r="S1025" s="227"/>
      <c r="T1025" s="227"/>
      <c r="U1025" s="227"/>
      <c r="V1025" s="227"/>
      <c r="W1025" s="227"/>
      <c r="X1025" s="227"/>
      <c r="Y1025" s="227"/>
      <c r="Z1025" s="227"/>
    </row>
    <row r="1026" spans="1:26">
      <c r="A1026" s="227"/>
      <c r="B1026" s="227"/>
      <c r="C1026" s="227"/>
      <c r="D1026" s="227"/>
      <c r="E1026" s="227"/>
      <c r="F1026" s="227"/>
      <c r="G1026" s="227"/>
      <c r="H1026" s="227"/>
      <c r="I1026" s="227"/>
      <c r="J1026" s="227"/>
      <c r="K1026" s="227"/>
      <c r="L1026" s="227"/>
      <c r="M1026" s="227"/>
      <c r="N1026" s="227"/>
      <c r="O1026" s="227"/>
      <c r="P1026" s="227"/>
      <c r="Q1026" s="227"/>
      <c r="R1026" s="227"/>
      <c r="S1026" s="227"/>
      <c r="T1026" s="227"/>
      <c r="U1026" s="227"/>
      <c r="V1026" s="227"/>
      <c r="W1026" s="227"/>
      <c r="X1026" s="227"/>
      <c r="Y1026" s="227"/>
      <c r="Z1026" s="227"/>
    </row>
    <row r="1027" spans="1:26">
      <c r="A1027" s="227"/>
      <c r="B1027" s="227"/>
      <c r="C1027" s="227"/>
      <c r="D1027" s="227"/>
      <c r="E1027" s="227"/>
      <c r="F1027" s="227"/>
      <c r="G1027" s="227"/>
      <c r="H1027" s="227"/>
      <c r="I1027" s="227"/>
      <c r="J1027" s="227"/>
      <c r="K1027" s="227"/>
      <c r="L1027" s="227"/>
      <c r="M1027" s="227"/>
      <c r="N1027" s="227"/>
      <c r="O1027" s="227"/>
      <c r="P1027" s="227"/>
      <c r="Q1027" s="227"/>
      <c r="R1027" s="227"/>
      <c r="S1027" s="227"/>
      <c r="T1027" s="227"/>
      <c r="U1027" s="227"/>
      <c r="V1027" s="227"/>
      <c r="W1027" s="227"/>
      <c r="X1027" s="227"/>
      <c r="Y1027" s="227"/>
      <c r="Z1027" s="227"/>
    </row>
    <row r="1028" spans="1:26">
      <c r="A1028" s="227"/>
      <c r="B1028" s="227"/>
      <c r="C1028" s="227"/>
      <c r="D1028" s="227"/>
      <c r="E1028" s="227"/>
      <c r="F1028" s="227"/>
      <c r="G1028" s="227"/>
      <c r="H1028" s="227"/>
      <c r="I1028" s="227"/>
      <c r="J1028" s="227"/>
      <c r="K1028" s="227"/>
      <c r="L1028" s="227"/>
      <c r="M1028" s="227"/>
      <c r="N1028" s="227"/>
      <c r="O1028" s="227"/>
      <c r="P1028" s="227"/>
      <c r="Q1028" s="227"/>
      <c r="R1028" s="227"/>
      <c r="S1028" s="227"/>
      <c r="T1028" s="227"/>
      <c r="U1028" s="227"/>
      <c r="V1028" s="227"/>
      <c r="W1028" s="227"/>
      <c r="X1028" s="227"/>
      <c r="Y1028" s="227"/>
      <c r="Z1028" s="227"/>
    </row>
    <row r="1029" spans="1:26">
      <c r="A1029" s="227"/>
      <c r="B1029" s="227"/>
      <c r="C1029" s="227"/>
      <c r="D1029" s="227"/>
      <c r="E1029" s="227"/>
      <c r="F1029" s="227"/>
      <c r="G1029" s="227"/>
      <c r="H1029" s="227"/>
      <c r="I1029" s="227"/>
      <c r="J1029" s="227"/>
      <c r="K1029" s="227"/>
      <c r="L1029" s="227"/>
      <c r="M1029" s="227"/>
      <c r="N1029" s="227"/>
      <c r="O1029" s="227"/>
      <c r="P1029" s="227"/>
      <c r="Q1029" s="227"/>
      <c r="R1029" s="227"/>
      <c r="S1029" s="227"/>
      <c r="T1029" s="227"/>
      <c r="U1029" s="227"/>
      <c r="V1029" s="227"/>
      <c r="W1029" s="227"/>
      <c r="X1029" s="227"/>
      <c r="Y1029" s="227"/>
      <c r="Z1029" s="227"/>
    </row>
    <row r="1030" spans="1:26">
      <c r="A1030" s="227"/>
      <c r="B1030" s="227"/>
      <c r="C1030" s="227"/>
      <c r="D1030" s="227"/>
      <c r="E1030" s="227"/>
      <c r="F1030" s="227"/>
      <c r="G1030" s="227"/>
      <c r="H1030" s="227"/>
      <c r="I1030" s="227"/>
      <c r="J1030" s="227"/>
      <c r="K1030" s="227"/>
      <c r="L1030" s="227"/>
      <c r="M1030" s="227"/>
      <c r="N1030" s="227"/>
      <c r="O1030" s="227"/>
      <c r="P1030" s="227"/>
      <c r="Q1030" s="227"/>
      <c r="R1030" s="227"/>
      <c r="S1030" s="227"/>
      <c r="T1030" s="227"/>
      <c r="U1030" s="227"/>
      <c r="V1030" s="227"/>
      <c r="W1030" s="227"/>
      <c r="X1030" s="227"/>
      <c r="Y1030" s="227"/>
      <c r="Z1030" s="227"/>
    </row>
    <row r="1031" spans="1:26">
      <c r="A1031" s="227"/>
      <c r="B1031" s="227"/>
      <c r="C1031" s="227"/>
      <c r="D1031" s="227"/>
      <c r="E1031" s="227"/>
      <c r="F1031" s="227"/>
      <c r="G1031" s="227"/>
      <c r="H1031" s="227"/>
      <c r="I1031" s="227"/>
      <c r="J1031" s="227"/>
      <c r="K1031" s="227"/>
      <c r="L1031" s="227"/>
      <c r="M1031" s="227"/>
      <c r="N1031" s="227"/>
      <c r="O1031" s="227"/>
      <c r="P1031" s="227"/>
      <c r="Q1031" s="227"/>
      <c r="R1031" s="227"/>
      <c r="S1031" s="227"/>
      <c r="T1031" s="227"/>
      <c r="U1031" s="227"/>
      <c r="V1031" s="227"/>
      <c r="W1031" s="227"/>
      <c r="X1031" s="227"/>
      <c r="Y1031" s="227"/>
      <c r="Z1031" s="227"/>
    </row>
    <row r="1032" spans="1:26">
      <c r="A1032" s="227"/>
      <c r="B1032" s="227"/>
      <c r="C1032" s="227"/>
      <c r="D1032" s="227"/>
      <c r="E1032" s="227"/>
      <c r="F1032" s="227"/>
      <c r="G1032" s="227"/>
      <c r="H1032" s="227"/>
      <c r="I1032" s="227"/>
      <c r="J1032" s="227"/>
      <c r="K1032" s="227"/>
      <c r="L1032" s="227"/>
      <c r="M1032" s="227"/>
      <c r="N1032" s="227"/>
      <c r="O1032" s="227"/>
      <c r="P1032" s="227"/>
      <c r="Q1032" s="227"/>
      <c r="R1032" s="227"/>
      <c r="S1032" s="227"/>
      <c r="T1032" s="227"/>
      <c r="U1032" s="227"/>
      <c r="V1032" s="227"/>
      <c r="W1032" s="227"/>
      <c r="X1032" s="227"/>
      <c r="Y1032" s="227"/>
      <c r="Z1032" s="227"/>
    </row>
    <row r="1033" spans="1:26">
      <c r="A1033" s="227"/>
      <c r="B1033" s="227"/>
      <c r="C1033" s="227"/>
      <c r="D1033" s="227"/>
      <c r="E1033" s="227"/>
      <c r="F1033" s="227"/>
      <c r="G1033" s="227"/>
      <c r="H1033" s="227"/>
      <c r="I1033" s="227"/>
      <c r="J1033" s="227"/>
      <c r="K1033" s="227"/>
      <c r="L1033" s="227"/>
      <c r="M1033" s="227"/>
      <c r="N1033" s="227"/>
      <c r="O1033" s="227"/>
      <c r="P1033" s="227"/>
      <c r="Q1033" s="227"/>
      <c r="R1033" s="227"/>
      <c r="S1033" s="227"/>
      <c r="T1033" s="227"/>
      <c r="U1033" s="227"/>
      <c r="V1033" s="227"/>
      <c r="W1033" s="227"/>
      <c r="X1033" s="227"/>
      <c r="Y1033" s="227"/>
      <c r="Z1033" s="227"/>
    </row>
    <row r="1034" spans="1:26">
      <c r="A1034" s="227"/>
      <c r="B1034" s="227"/>
      <c r="C1034" s="227"/>
      <c r="D1034" s="227"/>
      <c r="E1034" s="227"/>
      <c r="F1034" s="227"/>
      <c r="G1034" s="227"/>
      <c r="H1034" s="227"/>
      <c r="I1034" s="227"/>
      <c r="J1034" s="227"/>
      <c r="K1034" s="227"/>
      <c r="L1034" s="227"/>
      <c r="M1034" s="227"/>
      <c r="N1034" s="227"/>
      <c r="O1034" s="227"/>
      <c r="P1034" s="227"/>
      <c r="Q1034" s="227"/>
      <c r="R1034" s="227"/>
      <c r="S1034" s="227"/>
      <c r="T1034" s="227"/>
      <c r="U1034" s="227"/>
      <c r="V1034" s="227"/>
      <c r="W1034" s="227"/>
      <c r="X1034" s="227"/>
      <c r="Y1034" s="227"/>
      <c r="Z1034" s="227"/>
    </row>
    <row r="1035" spans="1:26">
      <c r="A1035" s="227"/>
      <c r="B1035" s="227"/>
      <c r="C1035" s="227"/>
      <c r="D1035" s="227"/>
      <c r="E1035" s="227"/>
      <c r="F1035" s="227"/>
      <c r="G1035" s="227"/>
      <c r="H1035" s="227"/>
      <c r="I1035" s="227"/>
      <c r="J1035" s="227"/>
      <c r="K1035" s="227"/>
      <c r="L1035" s="227"/>
      <c r="M1035" s="227"/>
      <c r="N1035" s="227"/>
      <c r="O1035" s="227"/>
      <c r="P1035" s="227"/>
      <c r="Q1035" s="227"/>
      <c r="R1035" s="227"/>
      <c r="S1035" s="227"/>
      <c r="T1035" s="227"/>
      <c r="U1035" s="227"/>
      <c r="V1035" s="227"/>
      <c r="W1035" s="227"/>
      <c r="X1035" s="227"/>
      <c r="Y1035" s="227"/>
      <c r="Z1035" s="227"/>
    </row>
    <row r="1036" spans="1:26">
      <c r="A1036" s="227"/>
      <c r="B1036" s="227"/>
      <c r="C1036" s="227"/>
      <c r="D1036" s="227"/>
      <c r="E1036" s="227"/>
      <c r="F1036" s="227"/>
      <c r="G1036" s="227"/>
      <c r="H1036" s="227"/>
      <c r="I1036" s="227"/>
      <c r="J1036" s="227"/>
      <c r="K1036" s="227"/>
      <c r="L1036" s="227"/>
      <c r="M1036" s="227"/>
      <c r="N1036" s="227"/>
      <c r="O1036" s="227"/>
      <c r="P1036" s="227"/>
      <c r="Q1036" s="227"/>
      <c r="R1036" s="227"/>
      <c r="S1036" s="227"/>
      <c r="T1036" s="227"/>
      <c r="U1036" s="227"/>
      <c r="V1036" s="227"/>
      <c r="W1036" s="227"/>
      <c r="X1036" s="227"/>
      <c r="Y1036" s="227"/>
      <c r="Z1036" s="227"/>
    </row>
    <row r="1037" spans="1:26">
      <c r="A1037" s="227"/>
      <c r="B1037" s="227"/>
      <c r="C1037" s="227"/>
      <c r="D1037" s="227"/>
      <c r="E1037" s="227"/>
      <c r="F1037" s="227"/>
      <c r="G1037" s="227"/>
      <c r="H1037" s="227"/>
      <c r="I1037" s="227"/>
      <c r="J1037" s="227"/>
      <c r="K1037" s="227"/>
      <c r="L1037" s="227"/>
      <c r="M1037" s="227"/>
      <c r="N1037" s="227"/>
      <c r="O1037" s="227"/>
      <c r="P1037" s="227"/>
      <c r="Q1037" s="227"/>
      <c r="R1037" s="227"/>
      <c r="S1037" s="227"/>
      <c r="T1037" s="227"/>
      <c r="U1037" s="227"/>
      <c r="V1037" s="227"/>
      <c r="W1037" s="227"/>
      <c r="X1037" s="227"/>
      <c r="Y1037" s="227"/>
      <c r="Z1037" s="227"/>
    </row>
    <row r="1038" spans="1:26">
      <c r="A1038" s="227"/>
      <c r="B1038" s="227"/>
      <c r="C1038" s="227"/>
      <c r="D1038" s="227"/>
      <c r="E1038" s="227"/>
      <c r="F1038" s="227"/>
      <c r="G1038" s="227"/>
      <c r="H1038" s="227"/>
      <c r="I1038" s="227"/>
      <c r="J1038" s="227"/>
      <c r="K1038" s="227"/>
      <c r="L1038" s="227"/>
      <c r="M1038" s="227"/>
      <c r="N1038" s="227"/>
      <c r="O1038" s="227"/>
      <c r="P1038" s="227"/>
      <c r="Q1038" s="227"/>
      <c r="R1038" s="227"/>
      <c r="S1038" s="227"/>
      <c r="T1038" s="227"/>
      <c r="U1038" s="227"/>
      <c r="V1038" s="227"/>
      <c r="W1038" s="227"/>
      <c r="X1038" s="227"/>
      <c r="Y1038" s="227"/>
      <c r="Z1038" s="227"/>
    </row>
    <row r="1039" spans="1:26">
      <c r="A1039" s="227"/>
      <c r="B1039" s="227"/>
      <c r="C1039" s="227"/>
      <c r="D1039" s="227"/>
      <c r="E1039" s="227"/>
      <c r="F1039" s="227"/>
      <c r="G1039" s="227"/>
      <c r="H1039" s="227"/>
      <c r="I1039" s="227"/>
      <c r="J1039" s="227"/>
      <c r="K1039" s="227"/>
      <c r="L1039" s="227"/>
      <c r="M1039" s="227"/>
      <c r="N1039" s="227"/>
      <c r="O1039" s="227"/>
      <c r="P1039" s="227"/>
      <c r="Q1039" s="227"/>
      <c r="R1039" s="227"/>
      <c r="S1039" s="227"/>
      <c r="T1039" s="227"/>
      <c r="U1039" s="227"/>
      <c r="V1039" s="227"/>
      <c r="W1039" s="227"/>
      <c r="X1039" s="227"/>
      <c r="Y1039" s="227"/>
      <c r="Z1039" s="227"/>
    </row>
    <row r="1040" spans="1:26">
      <c r="A1040" s="227"/>
      <c r="B1040" s="227"/>
      <c r="C1040" s="227"/>
      <c r="D1040" s="227"/>
      <c r="E1040" s="227"/>
      <c r="F1040" s="227"/>
      <c r="G1040" s="227"/>
      <c r="H1040" s="227"/>
      <c r="I1040" s="227"/>
      <c r="J1040" s="227"/>
      <c r="K1040" s="227"/>
      <c r="L1040" s="227"/>
      <c r="M1040" s="227"/>
      <c r="N1040" s="227"/>
      <c r="O1040" s="227"/>
      <c r="P1040" s="227"/>
      <c r="Q1040" s="227"/>
      <c r="R1040" s="227"/>
      <c r="S1040" s="227"/>
      <c r="T1040" s="227"/>
      <c r="U1040" s="227"/>
      <c r="V1040" s="227"/>
      <c r="W1040" s="227"/>
      <c r="X1040" s="227"/>
      <c r="Y1040" s="227"/>
      <c r="Z1040" s="227"/>
    </row>
    <row r="1041" spans="1:26">
      <c r="A1041" s="227"/>
      <c r="B1041" s="227"/>
      <c r="C1041" s="227"/>
      <c r="D1041" s="227"/>
      <c r="E1041" s="227"/>
      <c r="F1041" s="227"/>
      <c r="G1041" s="227"/>
      <c r="H1041" s="227"/>
      <c r="I1041" s="227"/>
      <c r="J1041" s="227"/>
      <c r="K1041" s="227"/>
      <c r="L1041" s="227"/>
      <c r="M1041" s="227"/>
      <c r="N1041" s="227"/>
      <c r="O1041" s="227"/>
      <c r="P1041" s="227"/>
      <c r="Q1041" s="227"/>
      <c r="R1041" s="227"/>
      <c r="S1041" s="227"/>
      <c r="T1041" s="227"/>
      <c r="U1041" s="227"/>
      <c r="V1041" s="227"/>
      <c r="W1041" s="227"/>
      <c r="X1041" s="227"/>
      <c r="Y1041" s="227"/>
      <c r="Z1041" s="227"/>
    </row>
    <row r="1042" spans="1:26">
      <c r="A1042" s="227"/>
      <c r="B1042" s="227"/>
      <c r="C1042" s="227"/>
      <c r="D1042" s="227"/>
      <c r="E1042" s="227"/>
      <c r="F1042" s="227"/>
      <c r="G1042" s="227"/>
      <c r="H1042" s="227"/>
      <c r="I1042" s="227"/>
      <c r="J1042" s="227"/>
      <c r="K1042" s="227"/>
      <c r="L1042" s="227"/>
      <c r="M1042" s="227"/>
      <c r="N1042" s="227"/>
      <c r="O1042" s="227"/>
      <c r="P1042" s="227"/>
      <c r="Q1042" s="227"/>
      <c r="R1042" s="227"/>
      <c r="S1042" s="227"/>
      <c r="T1042" s="227"/>
      <c r="U1042" s="227"/>
      <c r="V1042" s="227"/>
      <c r="W1042" s="227"/>
      <c r="X1042" s="227"/>
      <c r="Y1042" s="227"/>
      <c r="Z1042" s="227"/>
    </row>
    <row r="1043" spans="1:26">
      <c r="A1043" s="227"/>
      <c r="B1043" s="227"/>
      <c r="C1043" s="227"/>
      <c r="D1043" s="227"/>
      <c r="E1043" s="227"/>
      <c r="F1043" s="227"/>
      <c r="G1043" s="227"/>
      <c r="H1043" s="227"/>
      <c r="I1043" s="227"/>
      <c r="J1043" s="227"/>
      <c r="K1043" s="227"/>
      <c r="L1043" s="227"/>
      <c r="M1043" s="227"/>
      <c r="N1043" s="227"/>
      <c r="O1043" s="227"/>
      <c r="P1043" s="227"/>
      <c r="Q1043" s="227"/>
      <c r="R1043" s="227"/>
      <c r="S1043" s="227"/>
      <c r="T1043" s="227"/>
      <c r="U1043" s="227"/>
      <c r="V1043" s="227"/>
      <c r="W1043" s="227"/>
      <c r="X1043" s="227"/>
      <c r="Y1043" s="227"/>
      <c r="Z1043" s="227"/>
    </row>
    <row r="1044" spans="1:26">
      <c r="A1044" s="227"/>
      <c r="B1044" s="227"/>
      <c r="C1044" s="227"/>
      <c r="D1044" s="227"/>
      <c r="E1044" s="227"/>
      <c r="F1044" s="227"/>
      <c r="G1044" s="227"/>
      <c r="H1044" s="227"/>
      <c r="I1044" s="227"/>
      <c r="J1044" s="227"/>
      <c r="K1044" s="227"/>
      <c r="L1044" s="227"/>
      <c r="M1044" s="227"/>
      <c r="N1044" s="227"/>
      <c r="O1044" s="227"/>
      <c r="P1044" s="227"/>
      <c r="Q1044" s="227"/>
      <c r="R1044" s="227"/>
      <c r="S1044" s="227"/>
      <c r="T1044" s="227"/>
      <c r="U1044" s="227"/>
      <c r="V1044" s="227"/>
      <c r="W1044" s="227"/>
      <c r="X1044" s="227"/>
      <c r="Y1044" s="227"/>
      <c r="Z1044" s="227"/>
    </row>
    <row r="1045" spans="1:26">
      <c r="A1045" s="227"/>
      <c r="B1045" s="227"/>
      <c r="C1045" s="227"/>
      <c r="D1045" s="227"/>
      <c r="E1045" s="227"/>
      <c r="F1045" s="227"/>
      <c r="G1045" s="227"/>
      <c r="H1045" s="227"/>
      <c r="I1045" s="227"/>
      <c r="J1045" s="227"/>
      <c r="K1045" s="227"/>
      <c r="L1045" s="227"/>
      <c r="M1045" s="227"/>
      <c r="N1045" s="227"/>
      <c r="O1045" s="227"/>
      <c r="P1045" s="227"/>
      <c r="Q1045" s="227"/>
      <c r="R1045" s="227"/>
      <c r="S1045" s="227"/>
      <c r="T1045" s="227"/>
      <c r="U1045" s="227"/>
      <c r="V1045" s="227"/>
      <c r="W1045" s="227"/>
      <c r="X1045" s="227"/>
      <c r="Y1045" s="227"/>
      <c r="Z1045" s="227"/>
    </row>
    <row r="1046" spans="1:26">
      <c r="A1046" s="227"/>
      <c r="B1046" s="227"/>
      <c r="C1046" s="227"/>
      <c r="D1046" s="227"/>
      <c r="E1046" s="227"/>
      <c r="F1046" s="227"/>
      <c r="G1046" s="227"/>
      <c r="H1046" s="227"/>
      <c r="I1046" s="227"/>
      <c r="J1046" s="227"/>
      <c r="K1046" s="227"/>
      <c r="L1046" s="227"/>
      <c r="M1046" s="227"/>
      <c r="N1046" s="227"/>
      <c r="O1046" s="227"/>
      <c r="P1046" s="227"/>
      <c r="Q1046" s="227"/>
      <c r="R1046" s="227"/>
      <c r="S1046" s="227"/>
      <c r="T1046" s="227"/>
      <c r="U1046" s="227"/>
      <c r="V1046" s="227"/>
      <c r="W1046" s="227"/>
      <c r="X1046" s="227"/>
      <c r="Y1046" s="227"/>
      <c r="Z1046" s="227"/>
    </row>
    <row r="1047" spans="1:26">
      <c r="A1047" s="227"/>
      <c r="B1047" s="227"/>
      <c r="C1047" s="227"/>
      <c r="D1047" s="227"/>
      <c r="E1047" s="227"/>
      <c r="F1047" s="227"/>
      <c r="G1047" s="227"/>
      <c r="H1047" s="227"/>
      <c r="I1047" s="227"/>
      <c r="J1047" s="227"/>
      <c r="K1047" s="227"/>
      <c r="L1047" s="227"/>
      <c r="M1047" s="227"/>
      <c r="N1047" s="227"/>
      <c r="O1047" s="227"/>
      <c r="P1047" s="227"/>
      <c r="Q1047" s="227"/>
      <c r="R1047" s="227"/>
      <c r="S1047" s="227"/>
      <c r="T1047" s="227"/>
      <c r="U1047" s="227"/>
      <c r="V1047" s="227"/>
      <c r="W1047" s="227"/>
      <c r="X1047" s="227"/>
      <c r="Y1047" s="227"/>
      <c r="Z1047" s="227"/>
    </row>
    <row r="1048" spans="1:26">
      <c r="A1048" s="227"/>
      <c r="B1048" s="227"/>
      <c r="C1048" s="227"/>
      <c r="D1048" s="227"/>
      <c r="E1048" s="227"/>
      <c r="F1048" s="227"/>
      <c r="G1048" s="227"/>
      <c r="H1048" s="227"/>
      <c r="I1048" s="227"/>
      <c r="J1048" s="227"/>
      <c r="K1048" s="227"/>
      <c r="L1048" s="227"/>
      <c r="M1048" s="227"/>
      <c r="N1048" s="227"/>
      <c r="O1048" s="227"/>
      <c r="P1048" s="227"/>
      <c r="Q1048" s="227"/>
      <c r="R1048" s="227"/>
      <c r="S1048" s="227"/>
      <c r="T1048" s="227"/>
      <c r="U1048" s="227"/>
      <c r="V1048" s="227"/>
      <c r="W1048" s="227"/>
      <c r="X1048" s="227"/>
      <c r="Y1048" s="227"/>
      <c r="Z1048" s="227"/>
    </row>
    <row r="1049" spans="1:26">
      <c r="A1049" s="227"/>
      <c r="B1049" s="227"/>
      <c r="C1049" s="227"/>
      <c r="D1049" s="227"/>
      <c r="E1049" s="227"/>
      <c r="F1049" s="227"/>
      <c r="G1049" s="227"/>
      <c r="H1049" s="227"/>
      <c r="I1049" s="227"/>
      <c r="J1049" s="227"/>
      <c r="K1049" s="227"/>
      <c r="L1049" s="227"/>
      <c r="M1049" s="227"/>
      <c r="N1049" s="227"/>
      <c r="O1049" s="227"/>
      <c r="P1049" s="227"/>
      <c r="Q1049" s="227"/>
      <c r="R1049" s="227"/>
      <c r="S1049" s="227"/>
      <c r="T1049" s="227"/>
      <c r="U1049" s="227"/>
      <c r="V1049" s="227"/>
      <c r="W1049" s="227"/>
      <c r="X1049" s="227"/>
      <c r="Y1049" s="227"/>
      <c r="Z1049" s="227"/>
    </row>
    <row r="1050" spans="1:26">
      <c r="A1050" s="227"/>
      <c r="B1050" s="227"/>
      <c r="C1050" s="227"/>
      <c r="D1050" s="227"/>
      <c r="E1050" s="227"/>
      <c r="F1050" s="227"/>
      <c r="G1050" s="227"/>
      <c r="H1050" s="227"/>
      <c r="I1050" s="227"/>
      <c r="J1050" s="227"/>
      <c r="K1050" s="227"/>
      <c r="L1050" s="227"/>
      <c r="M1050" s="227"/>
      <c r="N1050" s="227"/>
      <c r="O1050" s="227"/>
      <c r="P1050" s="227"/>
      <c r="Q1050" s="227"/>
      <c r="R1050" s="227"/>
      <c r="S1050" s="227"/>
      <c r="T1050" s="227"/>
      <c r="U1050" s="227"/>
      <c r="V1050" s="227"/>
      <c r="W1050" s="227"/>
      <c r="X1050" s="227"/>
      <c r="Y1050" s="227"/>
      <c r="Z1050" s="227"/>
    </row>
    <row r="1051" spans="1:26">
      <c r="A1051" s="227"/>
      <c r="B1051" s="227"/>
      <c r="C1051" s="227"/>
      <c r="D1051" s="227"/>
      <c r="E1051" s="227"/>
      <c r="F1051" s="227"/>
      <c r="G1051" s="227"/>
      <c r="H1051" s="227"/>
      <c r="I1051" s="227"/>
      <c r="J1051" s="227"/>
      <c r="K1051" s="227"/>
      <c r="L1051" s="227"/>
      <c r="M1051" s="227"/>
      <c r="N1051" s="227"/>
      <c r="O1051" s="227"/>
      <c r="P1051" s="227"/>
      <c r="Q1051" s="227"/>
      <c r="R1051" s="227"/>
      <c r="S1051" s="227"/>
      <c r="T1051" s="227"/>
      <c r="U1051" s="227"/>
      <c r="V1051" s="227"/>
      <c r="W1051" s="227"/>
      <c r="X1051" s="227"/>
      <c r="Y1051" s="227"/>
      <c r="Z1051" s="227"/>
    </row>
    <row r="1052" spans="1:26">
      <c r="A1052" s="227"/>
      <c r="B1052" s="227"/>
      <c r="C1052" s="227"/>
      <c r="D1052" s="227"/>
      <c r="E1052" s="227"/>
      <c r="F1052" s="227"/>
      <c r="G1052" s="227"/>
      <c r="H1052" s="227"/>
      <c r="I1052" s="227"/>
      <c r="J1052" s="227"/>
      <c r="K1052" s="227"/>
      <c r="L1052" s="227"/>
      <c r="M1052" s="227"/>
      <c r="N1052" s="227"/>
      <c r="O1052" s="227"/>
      <c r="P1052" s="227"/>
      <c r="Q1052" s="227"/>
      <c r="R1052" s="227"/>
      <c r="S1052" s="227"/>
      <c r="T1052" s="227"/>
      <c r="U1052" s="227"/>
      <c r="V1052" s="227"/>
      <c r="W1052" s="227"/>
      <c r="X1052" s="227"/>
      <c r="Y1052" s="227"/>
      <c r="Z1052" s="227"/>
    </row>
    <row r="1053" spans="1:26">
      <c r="A1053" s="227"/>
      <c r="B1053" s="227"/>
      <c r="C1053" s="227"/>
      <c r="D1053" s="227"/>
      <c r="E1053" s="227"/>
      <c r="F1053" s="227"/>
      <c r="G1053" s="227"/>
      <c r="H1053" s="227"/>
      <c r="I1053" s="227"/>
      <c r="J1053" s="227"/>
      <c r="K1053" s="227"/>
      <c r="L1053" s="227"/>
      <c r="M1053" s="227"/>
      <c r="N1053" s="227"/>
      <c r="O1053" s="227"/>
      <c r="P1053" s="227"/>
      <c r="Q1053" s="227"/>
      <c r="R1053" s="227"/>
      <c r="S1053" s="227"/>
      <c r="T1053" s="227"/>
      <c r="U1053" s="227"/>
      <c r="V1053" s="227"/>
      <c r="W1053" s="227"/>
      <c r="X1053" s="227"/>
      <c r="Y1053" s="227"/>
      <c r="Z1053" s="227"/>
    </row>
    <row r="1054" spans="1:26">
      <c r="A1054" s="227"/>
      <c r="B1054" s="227"/>
      <c r="C1054" s="227"/>
      <c r="D1054" s="227"/>
      <c r="E1054" s="227"/>
      <c r="F1054" s="227"/>
      <c r="G1054" s="227"/>
      <c r="H1054" s="227"/>
      <c r="I1054" s="227"/>
      <c r="J1054" s="227"/>
      <c r="K1054" s="227"/>
      <c r="L1054" s="227"/>
      <c r="M1054" s="227"/>
      <c r="N1054" s="227"/>
      <c r="O1054" s="227"/>
      <c r="P1054" s="227"/>
      <c r="Q1054" s="227"/>
      <c r="R1054" s="227"/>
      <c r="S1054" s="227"/>
      <c r="T1054" s="227"/>
      <c r="U1054" s="227"/>
      <c r="V1054" s="227"/>
      <c r="W1054" s="227"/>
      <c r="X1054" s="227"/>
      <c r="Y1054" s="227"/>
      <c r="Z1054" s="227"/>
    </row>
    <row r="1055" spans="1:26">
      <c r="A1055" s="227"/>
      <c r="B1055" s="227"/>
      <c r="C1055" s="227"/>
      <c r="D1055" s="227"/>
      <c r="E1055" s="227"/>
      <c r="F1055" s="227"/>
      <c r="G1055" s="227"/>
      <c r="H1055" s="227"/>
      <c r="I1055" s="227"/>
      <c r="J1055" s="227"/>
      <c r="K1055" s="227"/>
      <c r="L1055" s="227"/>
      <c r="M1055" s="227"/>
      <c r="N1055" s="227"/>
      <c r="O1055" s="227"/>
      <c r="P1055" s="227"/>
      <c r="Q1055" s="227"/>
      <c r="R1055" s="227"/>
      <c r="S1055" s="227"/>
      <c r="T1055" s="227"/>
      <c r="U1055" s="227"/>
      <c r="V1055" s="227"/>
      <c r="W1055" s="227"/>
      <c r="X1055" s="227"/>
      <c r="Y1055" s="227"/>
      <c r="Z1055" s="227"/>
    </row>
    <row r="1056" spans="1:26">
      <c r="A1056" s="227"/>
      <c r="B1056" s="227"/>
      <c r="C1056" s="227"/>
      <c r="D1056" s="227"/>
      <c r="E1056" s="227"/>
      <c r="F1056" s="227"/>
      <c r="G1056" s="227"/>
      <c r="H1056" s="227"/>
      <c r="I1056" s="227"/>
      <c r="J1056" s="227"/>
      <c r="K1056" s="227"/>
      <c r="L1056" s="227"/>
      <c r="M1056" s="227"/>
      <c r="N1056" s="227"/>
      <c r="O1056" s="227"/>
      <c r="P1056" s="227"/>
      <c r="Q1056" s="227"/>
      <c r="R1056" s="227"/>
      <c r="S1056" s="227"/>
      <c r="T1056" s="227"/>
      <c r="U1056" s="227"/>
      <c r="V1056" s="227"/>
      <c r="W1056" s="227"/>
      <c r="X1056" s="227"/>
      <c r="Y1056" s="227"/>
      <c r="Z1056" s="227"/>
    </row>
    <row r="1057" spans="1:26">
      <c r="A1057" s="227"/>
      <c r="B1057" s="227"/>
      <c r="C1057" s="227"/>
      <c r="D1057" s="227"/>
      <c r="E1057" s="227"/>
      <c r="F1057" s="227"/>
      <c r="G1057" s="227"/>
      <c r="H1057" s="227"/>
      <c r="I1057" s="227"/>
      <c r="J1057" s="227"/>
      <c r="K1057" s="227"/>
      <c r="L1057" s="227"/>
      <c r="M1057" s="227"/>
      <c r="N1057" s="227"/>
      <c r="O1057" s="227"/>
      <c r="P1057" s="227"/>
      <c r="Q1057" s="227"/>
      <c r="R1057" s="227"/>
      <c r="S1057" s="227"/>
      <c r="T1057" s="227"/>
      <c r="U1057" s="227"/>
      <c r="V1057" s="227"/>
      <c r="W1057" s="227"/>
      <c r="X1057" s="227"/>
      <c r="Y1057" s="227"/>
      <c r="Z1057" s="227"/>
    </row>
    <row r="1058" spans="1:26">
      <c r="A1058" s="227"/>
      <c r="B1058" s="227"/>
      <c r="C1058" s="227"/>
      <c r="D1058" s="227"/>
      <c r="E1058" s="227"/>
      <c r="F1058" s="227"/>
      <c r="G1058" s="227"/>
      <c r="H1058" s="227"/>
      <c r="I1058" s="227"/>
      <c r="J1058" s="227"/>
      <c r="K1058" s="227"/>
      <c r="L1058" s="227"/>
      <c r="M1058" s="227"/>
      <c r="N1058" s="227"/>
      <c r="O1058" s="227"/>
      <c r="P1058" s="227"/>
      <c r="Q1058" s="227"/>
      <c r="R1058" s="227"/>
      <c r="S1058" s="227"/>
      <c r="T1058" s="227"/>
      <c r="U1058" s="227"/>
      <c r="V1058" s="227"/>
      <c r="W1058" s="227"/>
      <c r="X1058" s="227"/>
      <c r="Y1058" s="227"/>
      <c r="Z1058" s="227"/>
    </row>
    <row r="1059" spans="1:26">
      <c r="A1059" s="227"/>
      <c r="B1059" s="227"/>
      <c r="C1059" s="227"/>
      <c r="D1059" s="227"/>
      <c r="E1059" s="227"/>
      <c r="F1059" s="227"/>
      <c r="G1059" s="227"/>
      <c r="H1059" s="227"/>
      <c r="I1059" s="227"/>
      <c r="J1059" s="227"/>
      <c r="K1059" s="227"/>
      <c r="L1059" s="227"/>
      <c r="M1059" s="227"/>
      <c r="N1059" s="227"/>
      <c r="O1059" s="227"/>
      <c r="P1059" s="227"/>
      <c r="Q1059" s="227"/>
      <c r="R1059" s="227"/>
      <c r="S1059" s="227"/>
      <c r="T1059" s="227"/>
      <c r="U1059" s="227"/>
      <c r="V1059" s="227"/>
      <c r="W1059" s="227"/>
      <c r="X1059" s="227"/>
      <c r="Y1059" s="227"/>
      <c r="Z1059" s="227"/>
    </row>
    <row r="1060" spans="1:26">
      <c r="A1060" s="227"/>
      <c r="B1060" s="227"/>
      <c r="C1060" s="227"/>
      <c r="D1060" s="227"/>
      <c r="E1060" s="227"/>
      <c r="F1060" s="227"/>
      <c r="G1060" s="227"/>
      <c r="H1060" s="227"/>
      <c r="I1060" s="227"/>
      <c r="J1060" s="227"/>
      <c r="K1060" s="227"/>
      <c r="L1060" s="227"/>
      <c r="M1060" s="227"/>
      <c r="N1060" s="227"/>
      <c r="O1060" s="227"/>
      <c r="P1060" s="227"/>
      <c r="Q1060" s="227"/>
      <c r="R1060" s="227"/>
      <c r="S1060" s="227"/>
      <c r="T1060" s="227"/>
      <c r="U1060" s="227"/>
      <c r="V1060" s="227"/>
      <c r="W1060" s="227"/>
      <c r="X1060" s="227"/>
      <c r="Y1060" s="227"/>
      <c r="Z1060" s="227"/>
    </row>
    <row r="1061" spans="1:26">
      <c r="A1061" s="227"/>
      <c r="B1061" s="227"/>
      <c r="C1061" s="227"/>
      <c r="D1061" s="227"/>
      <c r="E1061" s="227"/>
      <c r="F1061" s="227"/>
      <c r="G1061" s="227"/>
      <c r="H1061" s="227"/>
      <c r="I1061" s="227"/>
      <c r="J1061" s="227"/>
      <c r="K1061" s="227"/>
      <c r="L1061" s="227"/>
      <c r="M1061" s="227"/>
      <c r="N1061" s="227"/>
      <c r="O1061" s="227"/>
      <c r="P1061" s="227"/>
      <c r="Q1061" s="227"/>
      <c r="R1061" s="227"/>
      <c r="S1061" s="227"/>
      <c r="T1061" s="227"/>
      <c r="U1061" s="227"/>
      <c r="V1061" s="227"/>
      <c r="W1061" s="227"/>
      <c r="X1061" s="227"/>
      <c r="Y1061" s="227"/>
      <c r="Z1061" s="227"/>
    </row>
    <row r="1062" spans="1:26">
      <c r="A1062" s="227"/>
      <c r="B1062" s="227"/>
      <c r="C1062" s="227"/>
      <c r="D1062" s="227"/>
      <c r="E1062" s="227"/>
      <c r="F1062" s="227"/>
      <c r="G1062" s="227"/>
      <c r="H1062" s="227"/>
      <c r="I1062" s="227"/>
      <c r="J1062" s="227"/>
      <c r="K1062" s="227"/>
      <c r="L1062" s="227"/>
      <c r="M1062" s="227"/>
      <c r="N1062" s="227"/>
      <c r="O1062" s="227"/>
      <c r="P1062" s="227"/>
      <c r="Q1062" s="227"/>
      <c r="R1062" s="227"/>
      <c r="S1062" s="227"/>
      <c r="T1062" s="227"/>
      <c r="U1062" s="227"/>
      <c r="V1062" s="227"/>
      <c r="W1062" s="227"/>
      <c r="X1062" s="227"/>
      <c r="Y1062" s="227"/>
      <c r="Z1062" s="227"/>
    </row>
    <row r="1063" spans="1:26">
      <c r="A1063" s="227"/>
      <c r="B1063" s="227"/>
      <c r="C1063" s="227"/>
      <c r="D1063" s="227"/>
      <c r="E1063" s="227"/>
      <c r="F1063" s="227"/>
      <c r="G1063" s="227"/>
      <c r="H1063" s="227"/>
      <c r="I1063" s="227"/>
      <c r="J1063" s="227"/>
      <c r="K1063" s="227"/>
      <c r="L1063" s="227"/>
      <c r="M1063" s="227"/>
      <c r="N1063" s="227"/>
      <c r="O1063" s="227"/>
      <c r="P1063" s="227"/>
      <c r="Q1063" s="227"/>
      <c r="R1063" s="227"/>
      <c r="S1063" s="227"/>
      <c r="T1063" s="227"/>
      <c r="U1063" s="227"/>
      <c r="V1063" s="227"/>
      <c r="W1063" s="227"/>
      <c r="X1063" s="227"/>
      <c r="Y1063" s="227"/>
      <c r="Z1063" s="227"/>
    </row>
    <row r="1064" spans="1:26">
      <c r="A1064" s="227"/>
      <c r="B1064" s="227"/>
      <c r="C1064" s="227"/>
      <c r="D1064" s="227"/>
      <c r="E1064" s="227"/>
      <c r="F1064" s="227"/>
      <c r="G1064" s="227"/>
      <c r="H1064" s="227"/>
      <c r="I1064" s="227"/>
      <c r="J1064" s="227"/>
      <c r="K1064" s="227"/>
      <c r="L1064" s="227"/>
      <c r="M1064" s="227"/>
      <c r="N1064" s="227"/>
      <c r="O1064" s="227"/>
      <c r="P1064" s="227"/>
      <c r="Q1064" s="227"/>
      <c r="R1064" s="227"/>
      <c r="S1064" s="227"/>
      <c r="T1064" s="227"/>
      <c r="U1064" s="227"/>
      <c r="V1064" s="227"/>
      <c r="W1064" s="227"/>
      <c r="X1064" s="227"/>
      <c r="Y1064" s="227"/>
      <c r="Z1064" s="227"/>
    </row>
    <row r="1065" spans="1:26">
      <c r="A1065" s="227"/>
      <c r="B1065" s="227"/>
      <c r="C1065" s="227"/>
      <c r="D1065" s="227"/>
      <c r="E1065" s="227"/>
      <c r="F1065" s="227"/>
      <c r="G1065" s="227"/>
      <c r="H1065" s="227"/>
      <c r="I1065" s="227"/>
      <c r="J1065" s="227"/>
      <c r="K1065" s="227"/>
      <c r="L1065" s="227"/>
      <c r="M1065" s="227"/>
      <c r="N1065" s="227"/>
      <c r="O1065" s="227"/>
      <c r="P1065" s="227"/>
      <c r="Q1065" s="227"/>
      <c r="R1065" s="227"/>
      <c r="S1065" s="227"/>
      <c r="T1065" s="227"/>
      <c r="U1065" s="227"/>
      <c r="V1065" s="227"/>
      <c r="W1065" s="227"/>
      <c r="X1065" s="227"/>
      <c r="Y1065" s="227"/>
      <c r="Z1065" s="227"/>
    </row>
    <row r="1066" spans="1:26">
      <c r="A1066" s="227"/>
      <c r="B1066" s="227"/>
      <c r="C1066" s="227"/>
      <c r="D1066" s="227"/>
      <c r="E1066" s="227"/>
      <c r="F1066" s="227"/>
      <c r="G1066" s="227"/>
      <c r="H1066" s="227"/>
      <c r="I1066" s="227"/>
      <c r="J1066" s="227"/>
      <c r="K1066" s="227"/>
      <c r="L1066" s="227"/>
      <c r="M1066" s="227"/>
      <c r="N1066" s="227"/>
      <c r="O1066" s="227"/>
      <c r="P1066" s="227"/>
      <c r="Q1066" s="227"/>
      <c r="R1066" s="227"/>
      <c r="S1066" s="227"/>
      <c r="T1066" s="227"/>
      <c r="U1066" s="227"/>
      <c r="V1066" s="227"/>
      <c r="W1066" s="227"/>
      <c r="X1066" s="227"/>
      <c r="Y1066" s="227"/>
      <c r="Z1066" s="227"/>
    </row>
  </sheetData>
  <mergeCells count="65">
    <mergeCell ref="F84:G84"/>
    <mergeCell ref="H4:H18"/>
    <mergeCell ref="G20:G35"/>
    <mergeCell ref="H20:H35"/>
    <mergeCell ref="H37:H51"/>
    <mergeCell ref="H55:H57"/>
    <mergeCell ref="G4:G18"/>
    <mergeCell ref="G37:G51"/>
    <mergeCell ref="G59:G62"/>
    <mergeCell ref="G64:G67"/>
    <mergeCell ref="E68:F68"/>
    <mergeCell ref="E37:E38"/>
    <mergeCell ref="F37:F38"/>
    <mergeCell ref="E39:E51"/>
    <mergeCell ref="H59:H69"/>
    <mergeCell ref="C4:C14"/>
    <mergeCell ref="C15:C18"/>
    <mergeCell ref="C71:C96"/>
    <mergeCell ref="C55:C57"/>
    <mergeCell ref="F71:G79"/>
    <mergeCell ref="F82:G83"/>
    <mergeCell ref="F85:G96"/>
    <mergeCell ref="E69:F69"/>
    <mergeCell ref="E70:G70"/>
    <mergeCell ref="F39:F51"/>
    <mergeCell ref="E53:F53"/>
    <mergeCell ref="E85:E88"/>
    <mergeCell ref="E89:E96"/>
    <mergeCell ref="E4:E5"/>
    <mergeCell ref="F4:F5"/>
    <mergeCell ref="F81:G81"/>
    <mergeCell ref="B55:B57"/>
    <mergeCell ref="B63:G63"/>
    <mergeCell ref="C59:C62"/>
    <mergeCell ref="C64:C68"/>
    <mergeCell ref="E55:G57"/>
    <mergeCell ref="E59:F62"/>
    <mergeCell ref="E64:F67"/>
    <mergeCell ref="B1:I1"/>
    <mergeCell ref="D2:D3"/>
    <mergeCell ref="B2:B3"/>
    <mergeCell ref="E2:F2"/>
    <mergeCell ref="B4:B18"/>
    <mergeCell ref="I4:I96"/>
    <mergeCell ref="H71:H75"/>
    <mergeCell ref="H76:H96"/>
    <mergeCell ref="C2:C3"/>
    <mergeCell ref="B20:B35"/>
    <mergeCell ref="C20:C31"/>
    <mergeCell ref="C32:C35"/>
    <mergeCell ref="H2:I2"/>
    <mergeCell ref="B37:B51"/>
    <mergeCell ref="C37:C47"/>
    <mergeCell ref="C48:C51"/>
    <mergeCell ref="E6:E16"/>
    <mergeCell ref="F6:F16"/>
    <mergeCell ref="E20:E22"/>
    <mergeCell ref="F20:F22"/>
    <mergeCell ref="E76:E79"/>
    <mergeCell ref="E82:E83"/>
    <mergeCell ref="E17:E18"/>
    <mergeCell ref="F17:F18"/>
    <mergeCell ref="E23:E35"/>
    <mergeCell ref="F23:F35"/>
    <mergeCell ref="F80:G80"/>
  </mergeCells>
  <phoneticPr fontId="36" type="noConversion"/>
  <pageMargins left="0.7" right="0.7" top="0.75" bottom="0.75" header="0.3" footer="0.3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16686-9E14-4B8C-B067-ADE4A8162E44}">
  <sheetPr codeName="Sheet1"/>
  <dimension ref="A1:T223"/>
  <sheetViews>
    <sheetView zoomScale="85" zoomScaleNormal="85" workbookViewId="0">
      <pane xSplit="1" ySplit="5" topLeftCell="B18" activePane="bottomRight" state="frozen"/>
      <selection activeCell="E142" sqref="E142"/>
      <selection pane="topRight" activeCell="E142" sqref="E142"/>
      <selection pane="bottomLeft" activeCell="E142" sqref="E142"/>
      <selection pane="bottomRight" activeCell="B4" sqref="B4:B5"/>
    </sheetView>
  </sheetViews>
  <sheetFormatPr defaultColWidth="9" defaultRowHeight="14.25"/>
  <cols>
    <col min="1" max="1" width="13.42578125" style="182" bestFit="1" customWidth="1"/>
    <col min="2" max="2" width="34.42578125" style="182" bestFit="1" customWidth="1"/>
    <col min="3" max="3" width="43.85546875" style="182" customWidth="1"/>
    <col min="4" max="4" width="19.85546875" style="185" bestFit="1" customWidth="1"/>
    <col min="5" max="5" width="18.42578125" style="182" customWidth="1"/>
    <col min="6" max="6" width="11.42578125" style="182" customWidth="1"/>
    <col min="7" max="7" width="4.28515625" style="182" bestFit="1" customWidth="1"/>
    <col min="8" max="8" width="11.42578125" style="182" customWidth="1"/>
    <col min="9" max="9" width="11.42578125" style="538" customWidth="1"/>
    <col min="10" max="10" width="19.5703125" style="182" customWidth="1"/>
    <col min="11" max="11" width="16.5703125" style="182" customWidth="1"/>
    <col min="12" max="12" width="10.42578125" style="182" customWidth="1"/>
    <col min="13" max="13" width="7.42578125" style="182" customWidth="1"/>
    <col min="14" max="14" width="5.42578125" style="182" customWidth="1"/>
    <col min="15" max="15" width="8.140625" style="182" customWidth="1"/>
    <col min="16" max="16" width="13.140625" style="182" customWidth="1"/>
    <col min="17" max="17" width="54.42578125" style="182" bestFit="1" customWidth="1"/>
    <col min="18" max="18" width="9" style="182"/>
    <col min="19" max="19" width="8.85546875" style="182" customWidth="1"/>
    <col min="20" max="16384" width="9" style="182"/>
  </cols>
  <sheetData>
    <row r="1" spans="1:20" ht="45" thickBot="1">
      <c r="A1" s="658" t="s">
        <v>216</v>
      </c>
      <c r="B1" s="658"/>
      <c r="C1" s="658"/>
      <c r="D1" s="658"/>
      <c r="E1" s="658"/>
      <c r="F1" s="658"/>
      <c r="G1" s="658"/>
      <c r="H1" s="658"/>
      <c r="I1" s="658"/>
      <c r="J1" s="658"/>
      <c r="K1" s="658"/>
      <c r="L1" s="658"/>
      <c r="M1" s="658"/>
      <c r="N1" s="658"/>
      <c r="O1" s="658"/>
      <c r="P1" s="658"/>
      <c r="Q1" s="658"/>
    </row>
    <row r="2" spans="1:20" ht="19.149999999999999" customHeight="1" thickTop="1">
      <c r="A2" s="183"/>
      <c r="B2" s="183"/>
      <c r="C2" s="183"/>
      <c r="D2" s="183"/>
      <c r="E2" s="183"/>
      <c r="F2" s="183"/>
      <c r="G2" s="183"/>
      <c r="H2" s="183"/>
      <c r="I2" s="537"/>
      <c r="J2" s="183"/>
      <c r="K2" s="183"/>
      <c r="L2" s="183"/>
      <c r="M2" s="183"/>
      <c r="N2" s="183"/>
      <c r="O2" s="183"/>
      <c r="P2" s="183"/>
      <c r="Q2" s="184" t="s">
        <v>320</v>
      </c>
    </row>
    <row r="3" spans="1:20" ht="19.5">
      <c r="J3" s="182" t="e" vm="1">
        <v>#VALUE!</v>
      </c>
      <c r="K3" s="528" cm="1">
        <f t="array" aca="1" ref="K3" ca="1">_FV(J3,"Apertura")</f>
        <v>26.355499999999999</v>
      </c>
      <c r="L3" s="182">
        <f>420/8</f>
        <v>52.5</v>
      </c>
      <c r="Q3" s="184"/>
    </row>
    <row r="4" spans="1:20" ht="34.9" customHeight="1">
      <c r="A4" s="643" t="s">
        <v>0</v>
      </c>
      <c r="B4" s="643" t="s">
        <v>217</v>
      </c>
      <c r="C4" s="643" t="s">
        <v>217</v>
      </c>
      <c r="D4" s="655" t="s">
        <v>230</v>
      </c>
      <c r="E4" s="643" t="s">
        <v>1</v>
      </c>
      <c r="F4" s="643" t="s">
        <v>218</v>
      </c>
      <c r="G4" s="644"/>
      <c r="H4" s="643" t="s">
        <v>258</v>
      </c>
      <c r="I4" s="539"/>
      <c r="J4" s="655" t="s">
        <v>219</v>
      </c>
      <c r="K4" s="644" t="s">
        <v>2</v>
      </c>
      <c r="L4" s="646" t="s">
        <v>71</v>
      </c>
      <c r="M4" s="647"/>
      <c r="N4" s="647"/>
      <c r="O4" s="648"/>
      <c r="P4" s="655" t="s">
        <v>220</v>
      </c>
      <c r="Q4" s="656" t="s">
        <v>3</v>
      </c>
      <c r="S4" s="182">
        <f>16*S21</f>
        <v>453.59199999999998</v>
      </c>
    </row>
    <row r="5" spans="1:20" ht="34.9" customHeight="1">
      <c r="A5" s="643"/>
      <c r="B5" s="644"/>
      <c r="C5" s="644"/>
      <c r="D5" s="656"/>
      <c r="E5" s="644"/>
      <c r="F5" s="644"/>
      <c r="G5" s="644"/>
      <c r="H5" s="644"/>
      <c r="I5" s="540" t="s">
        <v>1106</v>
      </c>
      <c r="J5" s="656"/>
      <c r="K5" s="644"/>
      <c r="L5" s="649"/>
      <c r="M5" s="650"/>
      <c r="N5" s="650"/>
      <c r="O5" s="651"/>
      <c r="P5" s="656"/>
      <c r="Q5" s="656"/>
    </row>
    <row r="6" spans="1:20" ht="14.45" customHeight="1">
      <c r="A6" s="662" t="s">
        <v>44</v>
      </c>
      <c r="B6" s="298" t="s">
        <v>40</v>
      </c>
      <c r="C6" s="299" t="s">
        <v>221</v>
      </c>
      <c r="D6" s="645" t="s">
        <v>849</v>
      </c>
      <c r="E6" s="298">
        <v>1</v>
      </c>
      <c r="F6" s="298">
        <v>1000</v>
      </c>
      <c r="G6" s="298" t="s">
        <v>365</v>
      </c>
      <c r="H6" s="298">
        <v>1000</v>
      </c>
      <c r="I6" s="541">
        <v>74.959999999999994</v>
      </c>
      <c r="J6" s="524">
        <f ca="1">+I6/$K$3</f>
        <v>2.8441881201267285</v>
      </c>
      <c r="K6" s="76">
        <f ca="1">J6/H6</f>
        <v>2.8441881201267285E-3</v>
      </c>
      <c r="L6" s="652">
        <v>650</v>
      </c>
      <c r="M6" s="653"/>
      <c r="N6" s="652">
        <v>1300</v>
      </c>
      <c r="O6" s="653"/>
      <c r="P6" s="7">
        <v>98</v>
      </c>
      <c r="Q6" s="288" t="s">
        <v>201</v>
      </c>
      <c r="R6" s="8" t="s">
        <v>24</v>
      </c>
      <c r="S6" s="8" t="s">
        <v>25</v>
      </c>
    </row>
    <row r="7" spans="1:20" ht="14.45" customHeight="1">
      <c r="A7" s="663"/>
      <c r="B7" s="298" t="s">
        <v>41</v>
      </c>
      <c r="C7" s="299" t="s">
        <v>222</v>
      </c>
      <c r="D7" s="645"/>
      <c r="E7" s="298">
        <v>1</v>
      </c>
      <c r="F7" s="298">
        <v>1000</v>
      </c>
      <c r="G7" s="298" t="s">
        <v>365</v>
      </c>
      <c r="H7" s="298">
        <v>1000</v>
      </c>
      <c r="I7" s="541">
        <v>60.5</v>
      </c>
      <c r="J7" s="524">
        <f ca="1">+I7/$K$3</f>
        <v>2.2955360361214927</v>
      </c>
      <c r="K7" s="76">
        <f ca="1">J7/H7</f>
        <v>2.2955360361214929E-3</v>
      </c>
      <c r="L7" s="289">
        <v>300</v>
      </c>
      <c r="M7" s="654">
        <f>L7*2</f>
        <v>600</v>
      </c>
      <c r="N7" s="654"/>
      <c r="O7" s="289">
        <f>L7*3</f>
        <v>900</v>
      </c>
      <c r="P7" s="7">
        <v>95</v>
      </c>
      <c r="Q7" s="668" t="s">
        <v>420</v>
      </c>
      <c r="R7" s="1">
        <v>1</v>
      </c>
      <c r="S7" s="1">
        <v>453.59199999999998</v>
      </c>
    </row>
    <row r="8" spans="1:20" ht="14.45" customHeight="1">
      <c r="A8" s="663"/>
      <c r="B8" s="298" t="s">
        <v>223</v>
      </c>
      <c r="C8" s="299" t="s">
        <v>224</v>
      </c>
      <c r="D8" s="645"/>
      <c r="E8" s="298">
        <v>1</v>
      </c>
      <c r="F8" s="298">
        <v>1000</v>
      </c>
      <c r="G8" s="298" t="s">
        <v>365</v>
      </c>
      <c r="H8" s="298">
        <v>1000</v>
      </c>
      <c r="I8" s="541">
        <v>110.23</v>
      </c>
      <c r="J8" s="524">
        <f ca="1">+I8/$K$3</f>
        <v>4.1824287150689612</v>
      </c>
      <c r="K8" s="76">
        <f ca="1">J8/H8</f>
        <v>4.1824287150689608E-3</v>
      </c>
      <c r="L8" s="654">
        <v>240</v>
      </c>
      <c r="M8" s="654">
        <f>L8*2</f>
        <v>480</v>
      </c>
      <c r="N8" s="654"/>
      <c r="O8" s="654">
        <f>L8*3</f>
        <v>720</v>
      </c>
      <c r="P8" s="7">
        <v>80</v>
      </c>
      <c r="Q8" s="669"/>
      <c r="R8" s="6" t="s">
        <v>26</v>
      </c>
      <c r="S8" s="1" t="s">
        <v>25</v>
      </c>
    </row>
    <row r="9" spans="1:20" ht="14.45" customHeight="1">
      <c r="A9" s="663"/>
      <c r="B9" s="298" t="s">
        <v>225</v>
      </c>
      <c r="C9" s="299" t="s">
        <v>226</v>
      </c>
      <c r="D9" s="645"/>
      <c r="E9" s="298">
        <v>1</v>
      </c>
      <c r="F9" s="298">
        <v>1000</v>
      </c>
      <c r="G9" s="298" t="s">
        <v>365</v>
      </c>
      <c r="H9" s="298">
        <v>1000</v>
      </c>
      <c r="I9" s="541">
        <v>149.91</v>
      </c>
      <c r="J9" s="524">
        <f ca="1">+I9/$K$3</f>
        <v>5.6879968128094704</v>
      </c>
      <c r="K9" s="76">
        <f ca="1">J9/H9</f>
        <v>5.6879968128094706E-3</v>
      </c>
      <c r="L9" s="654"/>
      <c r="M9" s="654"/>
      <c r="N9" s="654"/>
      <c r="O9" s="654"/>
      <c r="P9" s="7">
        <v>80</v>
      </c>
      <c r="Q9" s="670"/>
      <c r="R9" s="6">
        <v>1</v>
      </c>
      <c r="S9" s="1">
        <v>1000</v>
      </c>
    </row>
    <row r="10" spans="1:20" ht="14.45" customHeight="1">
      <c r="A10" s="663"/>
      <c r="B10" s="665"/>
      <c r="C10" s="666"/>
      <c r="D10" s="666"/>
      <c r="E10" s="666"/>
      <c r="F10" s="666"/>
      <c r="G10" s="666"/>
      <c r="H10" s="666"/>
      <c r="I10" s="666"/>
      <c r="J10" s="666"/>
      <c r="K10" s="666"/>
      <c r="L10" s="142"/>
      <c r="M10" s="142"/>
      <c r="N10" s="142"/>
      <c r="O10" s="142"/>
      <c r="P10" s="671"/>
      <c r="Q10" s="672"/>
      <c r="R10" s="64"/>
      <c r="S10" s="64"/>
    </row>
    <row r="11" spans="1:20" ht="14.45" customHeight="1">
      <c r="A11" s="663"/>
      <c r="B11" s="211" t="s">
        <v>390</v>
      </c>
      <c r="C11" s="212" t="s">
        <v>221</v>
      </c>
      <c r="D11" s="657"/>
      <c r="E11" s="74" t="s">
        <v>389</v>
      </c>
      <c r="F11" s="74">
        <v>29.25</v>
      </c>
      <c r="G11" s="74" t="s">
        <v>4</v>
      </c>
      <c r="H11" s="74">
        <f>F11*S7</f>
        <v>13267.565999999999</v>
      </c>
      <c r="I11" s="542"/>
      <c r="J11" s="75">
        <v>93.26</v>
      </c>
      <c r="K11" s="76">
        <f>J11/H11</f>
        <v>7.0291717410714228E-3</v>
      </c>
      <c r="L11" s="639">
        <v>650</v>
      </c>
      <c r="M11" s="640"/>
      <c r="N11" s="639">
        <v>1300</v>
      </c>
      <c r="O11" s="640"/>
      <c r="P11" s="75">
        <v>90</v>
      </c>
      <c r="Q11" s="77" t="s">
        <v>73</v>
      </c>
      <c r="R11" s="8" t="s">
        <v>83</v>
      </c>
      <c r="S11" s="8" t="s">
        <v>25</v>
      </c>
      <c r="T11" s="626" t="s">
        <v>84</v>
      </c>
    </row>
    <row r="12" spans="1:20" ht="14.45" customHeight="1">
      <c r="A12" s="663"/>
      <c r="B12" s="211" t="s">
        <v>391</v>
      </c>
      <c r="C12" s="212" t="s">
        <v>386</v>
      </c>
      <c r="D12" s="638"/>
      <c r="E12" s="74" t="s">
        <v>388</v>
      </c>
      <c r="F12" s="74">
        <v>30</v>
      </c>
      <c r="G12" s="74" t="s">
        <v>4</v>
      </c>
      <c r="H12" s="74">
        <f>F12*S7</f>
        <v>13607.76</v>
      </c>
      <c r="I12" s="542"/>
      <c r="J12" s="78">
        <v>126.06</v>
      </c>
      <c r="K12" s="76">
        <f>J12/H12</f>
        <v>9.2638318136122333E-3</v>
      </c>
      <c r="L12" s="146">
        <v>420</v>
      </c>
      <c r="M12" s="630">
        <f>L12*2</f>
        <v>840</v>
      </c>
      <c r="N12" s="630"/>
      <c r="O12" s="146">
        <f>L12*3</f>
        <v>1260</v>
      </c>
      <c r="P12" s="75">
        <v>95</v>
      </c>
      <c r="Q12" s="631" t="s">
        <v>232</v>
      </c>
      <c r="R12" s="8">
        <v>1</v>
      </c>
      <c r="S12" s="8">
        <v>3785.42</v>
      </c>
      <c r="T12" s="626"/>
    </row>
    <row r="13" spans="1:20" ht="14.45" customHeight="1">
      <c r="A13" s="663"/>
      <c r="B13" s="211" t="s">
        <v>392</v>
      </c>
      <c r="C13" s="212" t="s">
        <v>227</v>
      </c>
      <c r="D13" s="638"/>
      <c r="E13" s="74" t="s">
        <v>43</v>
      </c>
      <c r="F13" s="74">
        <v>40</v>
      </c>
      <c r="G13" s="74" t="s">
        <v>4</v>
      </c>
      <c r="H13" s="74">
        <f>F13*S7</f>
        <v>18143.68</v>
      </c>
      <c r="I13" s="542"/>
      <c r="J13" s="75">
        <v>100.79</v>
      </c>
      <c r="K13" s="76">
        <f>J13/H13</f>
        <v>5.5551023827580736E-3</v>
      </c>
      <c r="L13" s="630">
        <v>320</v>
      </c>
      <c r="M13" s="630">
        <f>L13*2</f>
        <v>640</v>
      </c>
      <c r="N13" s="630"/>
      <c r="O13" s="630">
        <f>L13*3</f>
        <v>960</v>
      </c>
      <c r="P13" s="75">
        <v>80</v>
      </c>
      <c r="Q13" s="632"/>
      <c r="R13" s="185"/>
      <c r="S13" s="185"/>
      <c r="T13" s="186"/>
    </row>
    <row r="14" spans="1:20" ht="14.45" customHeight="1">
      <c r="A14" s="663"/>
      <c r="B14" s="211" t="s">
        <v>393</v>
      </c>
      <c r="C14" s="212" t="s">
        <v>228</v>
      </c>
      <c r="D14" s="638"/>
      <c r="E14" s="74" t="s">
        <v>387</v>
      </c>
      <c r="F14" s="74">
        <v>10</v>
      </c>
      <c r="G14" s="74" t="s">
        <v>4</v>
      </c>
      <c r="H14" s="74">
        <f>F14*S7</f>
        <v>4535.92</v>
      </c>
      <c r="I14" s="542"/>
      <c r="J14" s="78">
        <v>91.1</v>
      </c>
      <c r="K14" s="76">
        <f>J14/H14</f>
        <v>2.0084128467874211E-2</v>
      </c>
      <c r="L14" s="630"/>
      <c r="M14" s="630"/>
      <c r="N14" s="630"/>
      <c r="O14" s="630"/>
      <c r="P14" s="75">
        <v>80</v>
      </c>
      <c r="Q14" s="633"/>
      <c r="R14" s="8" t="s">
        <v>149</v>
      </c>
      <c r="S14" s="8" t="s">
        <v>25</v>
      </c>
      <c r="T14" s="626" t="s">
        <v>84</v>
      </c>
    </row>
    <row r="15" spans="1:20" ht="14.45" customHeight="1">
      <c r="A15" s="663"/>
      <c r="B15" s="667"/>
      <c r="C15" s="667"/>
      <c r="D15" s="667"/>
      <c r="E15" s="667"/>
      <c r="F15" s="667"/>
      <c r="G15" s="667"/>
      <c r="H15" s="667"/>
      <c r="I15" s="667"/>
      <c r="J15" s="667"/>
      <c r="K15" s="667"/>
      <c r="L15" s="80"/>
      <c r="M15" s="80"/>
      <c r="N15" s="80"/>
      <c r="O15" s="80"/>
      <c r="P15" s="635"/>
      <c r="Q15" s="636"/>
      <c r="R15" s="8">
        <v>1</v>
      </c>
      <c r="S15" s="8">
        <v>26.02</v>
      </c>
      <c r="T15" s="626"/>
    </row>
    <row r="16" spans="1:20" ht="14.45" customHeight="1">
      <c r="A16" s="663"/>
      <c r="B16" s="74" t="s">
        <v>41</v>
      </c>
      <c r="C16" s="144" t="s">
        <v>222</v>
      </c>
      <c r="D16" s="638"/>
      <c r="E16" s="74" t="s">
        <v>43</v>
      </c>
      <c r="F16" s="74">
        <v>40</v>
      </c>
      <c r="G16" s="74" t="s">
        <v>4</v>
      </c>
      <c r="H16" s="74">
        <f>F16*S7</f>
        <v>18143.68</v>
      </c>
      <c r="I16" s="542"/>
      <c r="J16" s="75">
        <v>135.99</v>
      </c>
      <c r="K16" s="76">
        <f>J16/H16</f>
        <v>7.4951718725197979E-3</v>
      </c>
      <c r="L16" s="146">
        <v>420</v>
      </c>
      <c r="M16" s="630">
        <f>L16*2</f>
        <v>840</v>
      </c>
      <c r="N16" s="630"/>
      <c r="O16" s="146">
        <f>L16*3</f>
        <v>1260</v>
      </c>
      <c r="P16" s="75">
        <v>95</v>
      </c>
      <c r="Q16" s="631" t="s">
        <v>232</v>
      </c>
    </row>
    <row r="17" spans="1:19" ht="14.45" customHeight="1">
      <c r="A17" s="663"/>
      <c r="B17" s="143" t="s">
        <v>223</v>
      </c>
      <c r="C17" s="144" t="s">
        <v>227</v>
      </c>
      <c r="D17" s="638"/>
      <c r="E17" s="74" t="s">
        <v>43</v>
      </c>
      <c r="F17" s="74">
        <v>40</v>
      </c>
      <c r="G17" s="74" t="s">
        <v>4</v>
      </c>
      <c r="H17" s="74">
        <f>F17*S7</f>
        <v>18143.68</v>
      </c>
      <c r="I17" s="542"/>
      <c r="J17" s="75">
        <v>89.76</v>
      </c>
      <c r="K17" s="76">
        <f>J17/H17</f>
        <v>4.947177198892397E-3</v>
      </c>
      <c r="L17" s="630">
        <v>320</v>
      </c>
      <c r="M17" s="630">
        <f>L17*2</f>
        <v>640</v>
      </c>
      <c r="N17" s="630"/>
      <c r="O17" s="630">
        <f>L17*3</f>
        <v>960</v>
      </c>
      <c r="P17" s="75">
        <v>80</v>
      </c>
      <c r="Q17" s="632"/>
      <c r="R17" s="8" t="s">
        <v>106</v>
      </c>
      <c r="S17" s="8" t="s">
        <v>25</v>
      </c>
    </row>
    <row r="18" spans="1:19" ht="14.45" customHeight="1">
      <c r="A18" s="663"/>
      <c r="B18" s="143" t="s">
        <v>225</v>
      </c>
      <c r="C18" s="144" t="s">
        <v>228</v>
      </c>
      <c r="D18" s="638"/>
      <c r="E18" s="74" t="s">
        <v>43</v>
      </c>
      <c r="F18" s="74">
        <v>40</v>
      </c>
      <c r="G18" s="74" t="s">
        <v>4</v>
      </c>
      <c r="H18" s="74">
        <f>F18*S7</f>
        <v>18143.68</v>
      </c>
      <c r="I18" s="542"/>
      <c r="J18" s="75">
        <v>86.02</v>
      </c>
      <c r="K18" s="76">
        <f>J18/H18</f>
        <v>4.7410448156052134E-3</v>
      </c>
      <c r="L18" s="630"/>
      <c r="M18" s="630"/>
      <c r="N18" s="630"/>
      <c r="O18" s="630"/>
      <c r="P18" s="75">
        <v>80</v>
      </c>
      <c r="Q18" s="633"/>
      <c r="R18" s="8">
        <v>1</v>
      </c>
      <c r="S18" s="8">
        <v>1000</v>
      </c>
    </row>
    <row r="19" spans="1:19" ht="14.45" customHeight="1">
      <c r="A19" s="663"/>
      <c r="B19" s="667"/>
      <c r="C19" s="667"/>
      <c r="D19" s="667"/>
      <c r="E19" s="667"/>
      <c r="F19" s="667"/>
      <c r="G19" s="667"/>
      <c r="H19" s="667"/>
      <c r="I19" s="667"/>
      <c r="J19" s="667"/>
      <c r="K19" s="667"/>
      <c r="L19" s="80"/>
      <c r="M19" s="80"/>
      <c r="N19" s="80"/>
      <c r="O19" s="80"/>
      <c r="P19" s="635"/>
      <c r="Q19" s="636"/>
    </row>
    <row r="20" spans="1:19" ht="14.45" customHeight="1">
      <c r="A20" s="663"/>
      <c r="B20" s="143" t="s">
        <v>40</v>
      </c>
      <c r="C20" s="144" t="s">
        <v>221</v>
      </c>
      <c r="D20" s="638"/>
      <c r="E20" s="74" t="s">
        <v>42</v>
      </c>
      <c r="F20" s="74">
        <v>50</v>
      </c>
      <c r="G20" s="74" t="s">
        <v>4</v>
      </c>
      <c r="H20" s="74">
        <f>F20*S7</f>
        <v>22679.599999999999</v>
      </c>
      <c r="I20" s="542"/>
      <c r="J20" s="78">
        <v>77.5</v>
      </c>
      <c r="K20" s="76">
        <f>J20/H20</f>
        <v>3.4171678512848551E-3</v>
      </c>
      <c r="L20" s="639">
        <v>650</v>
      </c>
      <c r="M20" s="640"/>
      <c r="N20" s="639">
        <v>1300</v>
      </c>
      <c r="O20" s="640"/>
      <c r="P20" s="75">
        <v>90</v>
      </c>
      <c r="Q20" s="77" t="s">
        <v>73</v>
      </c>
      <c r="R20" s="8" t="s">
        <v>94</v>
      </c>
      <c r="S20" s="8" t="s">
        <v>25</v>
      </c>
    </row>
    <row r="21" spans="1:19" ht="14.45" customHeight="1">
      <c r="A21" s="663"/>
      <c r="B21" s="143" t="s">
        <v>41</v>
      </c>
      <c r="C21" s="144" t="s">
        <v>222</v>
      </c>
      <c r="D21" s="638"/>
      <c r="E21" s="74" t="s">
        <v>43</v>
      </c>
      <c r="F21" s="74">
        <v>40</v>
      </c>
      <c r="G21" s="74" t="s">
        <v>4</v>
      </c>
      <c r="H21" s="74">
        <f>F21*S7</f>
        <v>18143.68</v>
      </c>
      <c r="I21" s="542"/>
      <c r="J21" s="78">
        <v>148.6</v>
      </c>
      <c r="K21" s="76">
        <f>J21/H21</f>
        <v>8.1901797209827324E-3</v>
      </c>
      <c r="L21" s="146">
        <v>420</v>
      </c>
      <c r="M21" s="630">
        <f>L21*2</f>
        <v>840</v>
      </c>
      <c r="N21" s="630"/>
      <c r="O21" s="146">
        <f>L21*3</f>
        <v>1260</v>
      </c>
      <c r="P21" s="75">
        <v>95</v>
      </c>
      <c r="Q21" s="631" t="s">
        <v>232</v>
      </c>
      <c r="R21" s="8">
        <v>1</v>
      </c>
      <c r="S21" s="8">
        <v>28.349499999999999</v>
      </c>
    </row>
    <row r="22" spans="1:19" ht="14.45" customHeight="1">
      <c r="A22" s="663"/>
      <c r="B22" s="143" t="s">
        <v>223</v>
      </c>
      <c r="C22" s="144" t="s">
        <v>227</v>
      </c>
      <c r="D22" s="638"/>
      <c r="E22" s="74" t="s">
        <v>43</v>
      </c>
      <c r="F22" s="74">
        <v>40</v>
      </c>
      <c r="G22" s="74" t="s">
        <v>4</v>
      </c>
      <c r="H22" s="74">
        <f>F22*S7</f>
        <v>18143.68</v>
      </c>
      <c r="I22" s="542"/>
      <c r="J22" s="75">
        <v>86.95</v>
      </c>
      <c r="K22" s="76">
        <f>J22/H22</f>
        <v>4.792302333374486E-3</v>
      </c>
      <c r="L22" s="630">
        <v>320</v>
      </c>
      <c r="M22" s="630">
        <f>L22*2</f>
        <v>640</v>
      </c>
      <c r="N22" s="630"/>
      <c r="O22" s="630">
        <f>L22*3</f>
        <v>960</v>
      </c>
      <c r="P22" s="75">
        <v>80</v>
      </c>
      <c r="Q22" s="632"/>
    </row>
    <row r="23" spans="1:19" ht="14.45" customHeight="1">
      <c r="A23" s="663"/>
      <c r="B23" s="143" t="s">
        <v>225</v>
      </c>
      <c r="C23" s="144" t="s">
        <v>228</v>
      </c>
      <c r="D23" s="638"/>
      <c r="E23" s="74" t="s">
        <v>43</v>
      </c>
      <c r="F23" s="74">
        <v>40</v>
      </c>
      <c r="G23" s="74" t="s">
        <v>4</v>
      </c>
      <c r="H23" s="74">
        <f>F23*S7</f>
        <v>18143.68</v>
      </c>
      <c r="I23" s="542"/>
      <c r="J23" s="78">
        <v>62</v>
      </c>
      <c r="K23" s="76">
        <f>J23/H23</f>
        <v>3.4171678512848551E-3</v>
      </c>
      <c r="L23" s="630"/>
      <c r="M23" s="630"/>
      <c r="N23" s="630"/>
      <c r="O23" s="630"/>
      <c r="P23" s="75">
        <v>80</v>
      </c>
      <c r="Q23" s="633"/>
      <c r="R23" s="182" t="s">
        <v>321</v>
      </c>
    </row>
    <row r="24" spans="1:19" ht="14.45" customHeight="1">
      <c r="A24" s="663"/>
      <c r="B24" s="667"/>
      <c r="C24" s="667"/>
      <c r="D24" s="667"/>
      <c r="E24" s="667"/>
      <c r="F24" s="667"/>
      <c r="G24" s="667"/>
      <c r="H24" s="667"/>
      <c r="I24" s="667"/>
      <c r="J24" s="667"/>
      <c r="K24" s="667"/>
      <c r="L24" s="80"/>
      <c r="M24" s="80"/>
      <c r="N24" s="80"/>
      <c r="O24" s="80"/>
      <c r="P24" s="635"/>
      <c r="Q24" s="636"/>
    </row>
    <row r="25" spans="1:19" ht="14.45" customHeight="1">
      <c r="A25" s="663"/>
      <c r="B25" s="143" t="s">
        <v>40</v>
      </c>
      <c r="C25" s="144" t="s">
        <v>221</v>
      </c>
      <c r="D25" s="638"/>
      <c r="E25" s="74" t="s">
        <v>42</v>
      </c>
      <c r="F25" s="74">
        <v>50</v>
      </c>
      <c r="G25" s="74" t="s">
        <v>4</v>
      </c>
      <c r="H25" s="74">
        <f>F25*S7</f>
        <v>22679.599999999999</v>
      </c>
      <c r="I25" s="542"/>
      <c r="J25" s="75">
        <v>69.2</v>
      </c>
      <c r="K25" s="76">
        <f>J25/H25</f>
        <v>3.0512001975343483E-3</v>
      </c>
      <c r="L25" s="639">
        <v>650</v>
      </c>
      <c r="M25" s="640"/>
      <c r="N25" s="639">
        <v>1300</v>
      </c>
      <c r="O25" s="640"/>
      <c r="P25" s="75">
        <v>90</v>
      </c>
      <c r="Q25" s="77" t="s">
        <v>73</v>
      </c>
    </row>
    <row r="26" spans="1:19" ht="14.45" customHeight="1">
      <c r="A26" s="663"/>
      <c r="B26" s="143" t="s">
        <v>41</v>
      </c>
      <c r="C26" s="144" t="s">
        <v>222</v>
      </c>
      <c r="D26" s="638"/>
      <c r="E26" s="74" t="s">
        <v>43</v>
      </c>
      <c r="F26" s="74">
        <v>40</v>
      </c>
      <c r="G26" s="74" t="s">
        <v>4</v>
      </c>
      <c r="H26" s="74">
        <f>F26*S7</f>
        <v>18143.68</v>
      </c>
      <c r="I26" s="542"/>
      <c r="J26" s="75">
        <v>148.28</v>
      </c>
      <c r="K26" s="76">
        <f>J26/H26</f>
        <v>8.1725427256212624E-3</v>
      </c>
      <c r="L26" s="146">
        <v>420</v>
      </c>
      <c r="M26" s="630">
        <f>L26*2</f>
        <v>840</v>
      </c>
      <c r="N26" s="630"/>
      <c r="O26" s="146">
        <f>L26*3</f>
        <v>1260</v>
      </c>
      <c r="P26" s="75">
        <v>95</v>
      </c>
      <c r="Q26" s="637" t="s">
        <v>232</v>
      </c>
    </row>
    <row r="27" spans="1:19" ht="14.45" customHeight="1">
      <c r="A27" s="664"/>
      <c r="B27" s="143" t="s">
        <v>223</v>
      </c>
      <c r="C27" s="144" t="s">
        <v>227</v>
      </c>
      <c r="D27" s="638"/>
      <c r="E27" s="74" t="s">
        <v>43</v>
      </c>
      <c r="F27" s="74">
        <v>40</v>
      </c>
      <c r="G27" s="74" t="s">
        <v>4</v>
      </c>
      <c r="H27" s="74">
        <f>F27*S7</f>
        <v>18143.68</v>
      </c>
      <c r="I27" s="542"/>
      <c r="J27" s="78">
        <v>90.82</v>
      </c>
      <c r="K27" s="76">
        <f>J27/H27</f>
        <v>5.0055997460272663E-3</v>
      </c>
      <c r="L27" s="187">
        <v>320</v>
      </c>
      <c r="M27" s="634">
        <f>L27*2</f>
        <v>640</v>
      </c>
      <c r="N27" s="634"/>
      <c r="O27" s="79">
        <f>L27*3</f>
        <v>960</v>
      </c>
      <c r="P27" s="75">
        <v>80</v>
      </c>
      <c r="Q27" s="638"/>
    </row>
    <row r="28" spans="1:19" ht="14.25" customHeight="1">
      <c r="A28" s="12"/>
      <c r="B28" s="2"/>
      <c r="C28" s="3"/>
      <c r="D28" s="5"/>
      <c r="E28" s="4"/>
      <c r="F28" s="4"/>
      <c r="G28" s="4"/>
      <c r="H28" s="4"/>
      <c r="I28" s="543"/>
      <c r="J28" s="5"/>
      <c r="K28" s="10"/>
      <c r="L28" s="10"/>
      <c r="M28" s="10"/>
      <c r="N28" s="10"/>
      <c r="O28" s="10"/>
      <c r="P28" s="5"/>
      <c r="Q28" s="63"/>
    </row>
    <row r="29" spans="1:19">
      <c r="A29" s="681" t="s">
        <v>45</v>
      </c>
      <c r="B29" s="367" t="s">
        <v>79</v>
      </c>
      <c r="C29" s="368" t="s">
        <v>80</v>
      </c>
      <c r="D29" s="268" t="s">
        <v>835</v>
      </c>
      <c r="E29" s="371" t="s">
        <v>585</v>
      </c>
      <c r="F29" s="371">
        <v>1</v>
      </c>
      <c r="G29" s="371" t="s">
        <v>353</v>
      </c>
      <c r="H29" s="371">
        <f>F29*S12</f>
        <v>3785.42</v>
      </c>
      <c r="I29" s="544">
        <v>311</v>
      </c>
      <c r="J29" s="524">
        <f ca="1">+I29/$K$3</f>
        <v>11.800193507996434</v>
      </c>
      <c r="K29" s="327">
        <f t="shared" ref="K29:K43" ca="1" si="0">J29/H29</f>
        <v>3.1172745713808334E-3</v>
      </c>
      <c r="L29" s="627">
        <v>0.25</v>
      </c>
      <c r="M29" s="628"/>
      <c r="N29" s="628"/>
      <c r="O29" s="629"/>
      <c r="P29" s="70">
        <v>100</v>
      </c>
      <c r="Q29" s="70" t="s">
        <v>64</v>
      </c>
    </row>
    <row r="30" spans="1:19" s="281" customFormat="1">
      <c r="A30" s="682"/>
      <c r="B30" s="568" t="s">
        <v>836</v>
      </c>
      <c r="C30" s="325" t="s">
        <v>837</v>
      </c>
      <c r="D30" s="261" t="s">
        <v>1107</v>
      </c>
      <c r="E30" s="569" t="s">
        <v>615</v>
      </c>
      <c r="F30" s="569">
        <v>5</v>
      </c>
      <c r="G30" s="569" t="s">
        <v>361</v>
      </c>
      <c r="H30" s="569">
        <f>F30*S18</f>
        <v>5000</v>
      </c>
      <c r="I30" s="570"/>
      <c r="J30" s="288">
        <f t="shared" ref="J30:J56" ca="1" si="1">+I30/$K$3</f>
        <v>0</v>
      </c>
      <c r="K30" s="327">
        <f t="shared" ca="1" si="0"/>
        <v>0</v>
      </c>
      <c r="L30" s="571"/>
      <c r="M30" s="675"/>
      <c r="N30" s="675"/>
      <c r="O30" s="572"/>
      <c r="P30" s="261">
        <v>100</v>
      </c>
      <c r="Q30" s="261" t="s">
        <v>64</v>
      </c>
    </row>
    <row r="31" spans="1:19">
      <c r="A31" s="682"/>
      <c r="B31" s="369" t="s">
        <v>613</v>
      </c>
      <c r="C31" s="368" t="s">
        <v>614</v>
      </c>
      <c r="D31" s="268" t="s">
        <v>1107</v>
      </c>
      <c r="E31" s="371" t="s">
        <v>1110</v>
      </c>
      <c r="F31" s="371">
        <v>1.32</v>
      </c>
      <c r="G31" s="371" t="s">
        <v>361</v>
      </c>
      <c r="H31" s="371">
        <f>F31*S18</f>
        <v>1320</v>
      </c>
      <c r="I31" s="545">
        <v>394.95</v>
      </c>
      <c r="J31" s="524">
        <f t="shared" ca="1" si="1"/>
        <v>14.985486900267496</v>
      </c>
      <c r="K31" s="9">
        <f t="shared" ca="1" si="0"/>
        <v>1.135264159111174E-2</v>
      </c>
      <c r="L31" s="11">
        <v>3.5</v>
      </c>
      <c r="M31" s="11">
        <v>7</v>
      </c>
      <c r="N31" s="676">
        <v>10</v>
      </c>
      <c r="O31" s="677"/>
      <c r="P31" s="13">
        <v>100</v>
      </c>
      <c r="Q31" s="70" t="s">
        <v>64</v>
      </c>
    </row>
    <row r="32" spans="1:19">
      <c r="A32" s="682"/>
      <c r="B32" s="369" t="s">
        <v>838</v>
      </c>
      <c r="C32" s="368" t="s">
        <v>839</v>
      </c>
      <c r="D32" s="73" t="s">
        <v>1109</v>
      </c>
      <c r="E32" s="371" t="s">
        <v>1108</v>
      </c>
      <c r="F32" s="371">
        <v>1</v>
      </c>
      <c r="G32" s="371" t="s">
        <v>361</v>
      </c>
      <c r="H32" s="371">
        <f>F32*S18</f>
        <v>1000</v>
      </c>
      <c r="I32" s="545">
        <v>393.59</v>
      </c>
      <c r="J32" s="524">
        <f ca="1">+I32/$K$3</f>
        <v>14.93388476788526</v>
      </c>
      <c r="K32" s="9">
        <f t="shared" ca="1" si="0"/>
        <v>1.493388476788526E-2</v>
      </c>
      <c r="L32" s="627"/>
      <c r="M32" s="628"/>
      <c r="N32" s="628"/>
      <c r="O32" s="629"/>
      <c r="P32" s="13">
        <v>100</v>
      </c>
      <c r="Q32" s="70" t="s">
        <v>64</v>
      </c>
    </row>
    <row r="33" spans="1:17">
      <c r="A33" s="682"/>
      <c r="B33" s="324" t="s">
        <v>108</v>
      </c>
      <c r="C33" s="325" t="s">
        <v>716</v>
      </c>
      <c r="D33" s="7"/>
      <c r="E33" s="326" t="s">
        <v>109</v>
      </c>
      <c r="F33" s="326">
        <v>80</v>
      </c>
      <c r="G33" s="326" t="s">
        <v>25</v>
      </c>
      <c r="H33" s="326">
        <v>80</v>
      </c>
      <c r="I33" s="546"/>
      <c r="J33" s="283">
        <v>5.99</v>
      </c>
      <c r="K33" s="9">
        <f t="shared" si="0"/>
        <v>7.4874999999999997E-2</v>
      </c>
      <c r="L33" s="627"/>
      <c r="M33" s="628"/>
      <c r="N33" s="628"/>
      <c r="O33" s="629"/>
      <c r="P33" s="13">
        <v>100</v>
      </c>
      <c r="Q33" s="13"/>
    </row>
    <row r="34" spans="1:17">
      <c r="A34" s="683"/>
      <c r="B34" s="373" t="s">
        <v>840</v>
      </c>
      <c r="C34" s="370" t="s">
        <v>841</v>
      </c>
      <c r="D34" s="268" t="s">
        <v>1107</v>
      </c>
      <c r="E34" s="374" t="s">
        <v>842</v>
      </c>
      <c r="F34" s="374">
        <v>35</v>
      </c>
      <c r="G34" s="374" t="s">
        <v>348</v>
      </c>
      <c r="H34" s="371">
        <f>F34*S7</f>
        <v>15875.72</v>
      </c>
      <c r="I34" s="545">
        <v>740</v>
      </c>
      <c r="J34" s="524">
        <f t="shared" ca="1" si="1"/>
        <v>28.077630855039747</v>
      </c>
      <c r="K34" s="9">
        <f t="shared" ca="1" si="0"/>
        <v>1.7685894469693184E-3</v>
      </c>
      <c r="L34" s="69"/>
      <c r="M34" s="69"/>
      <c r="N34" s="69"/>
      <c r="O34" s="69"/>
      <c r="P34" s="13"/>
      <c r="Q34" s="70" t="s">
        <v>64</v>
      </c>
    </row>
    <row r="35" spans="1:17">
      <c r="A35" s="659" t="s">
        <v>46</v>
      </c>
      <c r="B35" s="380" t="s">
        <v>203</v>
      </c>
      <c r="C35" s="376" t="s">
        <v>576</v>
      </c>
      <c r="D35" s="268" t="s">
        <v>848</v>
      </c>
      <c r="E35" s="377" t="s">
        <v>759</v>
      </c>
      <c r="F35" s="377">
        <f>500*15</f>
        <v>7500</v>
      </c>
      <c r="G35" s="377" t="s">
        <v>25</v>
      </c>
      <c r="H35" s="377">
        <v>7500</v>
      </c>
      <c r="I35" s="547">
        <v>2480.5</v>
      </c>
      <c r="J35" s="524">
        <f t="shared" ca="1" si="1"/>
        <v>94.116977480981205</v>
      </c>
      <c r="K35" s="69">
        <f t="shared" ca="1" si="0"/>
        <v>1.2548930330797493E-2</v>
      </c>
      <c r="L35" s="614">
        <v>7.0000000000000007E-2</v>
      </c>
      <c r="M35" s="615"/>
      <c r="N35" s="615"/>
      <c r="O35" s="616"/>
      <c r="P35" s="70">
        <v>98</v>
      </c>
      <c r="Q35" s="13"/>
    </row>
    <row r="36" spans="1:17">
      <c r="A36" s="660"/>
      <c r="B36" s="380" t="s">
        <v>204</v>
      </c>
      <c r="C36" s="376" t="s">
        <v>736</v>
      </c>
      <c r="D36" s="268" t="s">
        <v>848</v>
      </c>
      <c r="E36" s="377" t="s">
        <v>577</v>
      </c>
      <c r="F36" s="377">
        <v>20</v>
      </c>
      <c r="G36" s="377" t="s">
        <v>26</v>
      </c>
      <c r="H36" s="377">
        <f>F36*$S$9</f>
        <v>20000</v>
      </c>
      <c r="I36" s="547">
        <v>4163.25</v>
      </c>
      <c r="J36" s="524">
        <f t="shared" ca="1" si="1"/>
        <v>157.96513061789759</v>
      </c>
      <c r="K36" s="9">
        <f t="shared" ca="1" si="0"/>
        <v>7.8982565308948795E-3</v>
      </c>
      <c r="L36" s="641">
        <v>1.2999999999999999E-2</v>
      </c>
      <c r="M36" s="641"/>
      <c r="N36" s="673">
        <v>1.2E-2</v>
      </c>
      <c r="O36" s="674"/>
      <c r="P36" s="70">
        <v>98</v>
      </c>
      <c r="Q36" s="13" t="s">
        <v>63</v>
      </c>
    </row>
    <row r="37" spans="1:17">
      <c r="A37" s="660"/>
      <c r="B37" s="328" t="s">
        <v>205</v>
      </c>
      <c r="C37" s="329" t="s">
        <v>735</v>
      </c>
      <c r="D37" s="261"/>
      <c r="E37" s="270" t="s">
        <v>5</v>
      </c>
      <c r="F37" s="270">
        <v>5</v>
      </c>
      <c r="G37" s="270" t="s">
        <v>26</v>
      </c>
      <c r="H37" s="270">
        <f>F37*$S$9</f>
        <v>5000</v>
      </c>
      <c r="I37" s="548"/>
      <c r="J37" s="283">
        <v>44.94</v>
      </c>
      <c r="K37" s="9">
        <f t="shared" si="0"/>
        <v>8.9879999999999995E-3</v>
      </c>
      <c r="L37" s="642">
        <v>7.0000000000000007E-2</v>
      </c>
      <c r="M37" s="642"/>
      <c r="N37" s="642">
        <v>0.17</v>
      </c>
      <c r="O37" s="642"/>
      <c r="P37" s="70">
        <v>100</v>
      </c>
      <c r="Q37" s="13" t="s">
        <v>112</v>
      </c>
    </row>
    <row r="38" spans="1:17">
      <c r="A38" s="660"/>
      <c r="B38" s="380" t="s">
        <v>27</v>
      </c>
      <c r="C38" s="376" t="s">
        <v>734</v>
      </c>
      <c r="D38" s="268" t="s">
        <v>848</v>
      </c>
      <c r="E38" s="377" t="s">
        <v>577</v>
      </c>
      <c r="F38" s="377">
        <v>20</v>
      </c>
      <c r="G38" s="377" t="s">
        <v>26</v>
      </c>
      <c r="H38" s="377">
        <f>F38*$S$9</f>
        <v>20000</v>
      </c>
      <c r="I38" s="547">
        <v>1960.65</v>
      </c>
      <c r="J38" s="524">
        <f t="shared" ca="1" si="1"/>
        <v>74.392441805315784</v>
      </c>
      <c r="K38" s="9">
        <f t="shared" ca="1" si="0"/>
        <v>3.7196220902657893E-3</v>
      </c>
      <c r="L38" s="199">
        <v>6.5000000000000002E-2</v>
      </c>
      <c r="M38" s="199">
        <v>3.0000000000000001E-3</v>
      </c>
      <c r="N38" s="627">
        <v>0.17</v>
      </c>
      <c r="O38" s="629"/>
      <c r="P38" s="70">
        <v>98</v>
      </c>
      <c r="Q38" s="13" t="s">
        <v>111</v>
      </c>
    </row>
    <row r="39" spans="1:17">
      <c r="A39" s="660"/>
      <c r="B39" s="385" t="s">
        <v>335</v>
      </c>
      <c r="C39" s="370" t="s">
        <v>336</v>
      </c>
      <c r="D39" s="268" t="s">
        <v>848</v>
      </c>
      <c r="E39" s="374" t="s">
        <v>577</v>
      </c>
      <c r="F39" s="374">
        <f>5*4</f>
        <v>20</v>
      </c>
      <c r="G39" s="374" t="s">
        <v>26</v>
      </c>
      <c r="H39" s="377">
        <f>F39*$S$9</f>
        <v>20000</v>
      </c>
      <c r="I39" s="547">
        <v>7587.37</v>
      </c>
      <c r="J39" s="524">
        <f t="shared" ca="1" si="1"/>
        <v>287.88564056838231</v>
      </c>
      <c r="K39" s="9">
        <f t="shared" ca="1" si="0"/>
        <v>1.4394282028419116E-2</v>
      </c>
      <c r="L39" s="599"/>
      <c r="M39" s="600"/>
      <c r="N39" s="600"/>
      <c r="O39" s="601"/>
      <c r="P39" s="13">
        <v>100</v>
      </c>
      <c r="Q39" s="13"/>
    </row>
    <row r="40" spans="1:17">
      <c r="A40" s="660"/>
      <c r="B40" s="328" t="s">
        <v>206</v>
      </c>
      <c r="C40" s="329" t="s">
        <v>7</v>
      </c>
      <c r="D40" s="261"/>
      <c r="E40" s="326" t="s">
        <v>8</v>
      </c>
      <c r="F40" s="326">
        <v>25</v>
      </c>
      <c r="G40" s="326" t="s">
        <v>4</v>
      </c>
      <c r="H40" s="326">
        <f>F40*S7</f>
        <v>11339.8</v>
      </c>
      <c r="I40" s="546"/>
      <c r="J40" s="283">
        <v>72</v>
      </c>
      <c r="K40" s="9">
        <f t="shared" si="0"/>
        <v>6.3493183301292794E-3</v>
      </c>
      <c r="L40" s="627">
        <v>0.1</v>
      </c>
      <c r="M40" s="628"/>
      <c r="N40" s="628"/>
      <c r="O40" s="629"/>
      <c r="P40" s="70">
        <v>100</v>
      </c>
      <c r="Q40" s="13" t="s">
        <v>65</v>
      </c>
    </row>
    <row r="41" spans="1:17">
      <c r="A41" s="660"/>
      <c r="B41" s="375" t="s">
        <v>573</v>
      </c>
      <c r="C41" s="376" t="s">
        <v>572</v>
      </c>
      <c r="D41" s="268" t="s">
        <v>848</v>
      </c>
      <c r="E41" s="377" t="s">
        <v>577</v>
      </c>
      <c r="F41" s="377">
        <v>20</v>
      </c>
      <c r="G41" s="377" t="s">
        <v>347</v>
      </c>
      <c r="H41" s="377">
        <v>20000</v>
      </c>
      <c r="I41" s="547">
        <v>2147.41</v>
      </c>
      <c r="J41" s="524">
        <f t="shared" ca="1" si="1"/>
        <v>81.478628749217421</v>
      </c>
      <c r="K41" s="9">
        <f t="shared" ca="1" si="0"/>
        <v>4.0739314374608707E-3</v>
      </c>
      <c r="L41" s="627">
        <v>0.25</v>
      </c>
      <c r="M41" s="628"/>
      <c r="N41" s="628"/>
      <c r="O41" s="629"/>
      <c r="P41" s="70">
        <v>85</v>
      </c>
      <c r="Q41" s="13" t="s">
        <v>199</v>
      </c>
    </row>
    <row r="42" spans="1:17">
      <c r="A42" s="660"/>
      <c r="B42" s="328" t="s">
        <v>207</v>
      </c>
      <c r="C42" s="329" t="s">
        <v>9</v>
      </c>
      <c r="D42" s="261"/>
      <c r="E42" s="270" t="s">
        <v>6</v>
      </c>
      <c r="F42" s="270">
        <v>50</v>
      </c>
      <c r="G42" s="270" t="s">
        <v>4</v>
      </c>
      <c r="H42" s="270">
        <f>F42*S7</f>
        <v>22679.599999999999</v>
      </c>
      <c r="I42" s="548"/>
      <c r="J42" s="283">
        <v>77.680000000000007</v>
      </c>
      <c r="K42" s="9">
        <f t="shared" si="0"/>
        <v>3.4251044991975171E-3</v>
      </c>
      <c r="L42" s="627"/>
      <c r="M42" s="628"/>
      <c r="N42" s="628"/>
      <c r="O42" s="629"/>
      <c r="P42" s="70">
        <v>100</v>
      </c>
      <c r="Q42" s="13"/>
    </row>
    <row r="43" spans="1:17">
      <c r="A43" s="661"/>
      <c r="B43" s="379" t="s">
        <v>269</v>
      </c>
      <c r="C43" s="376" t="s">
        <v>733</v>
      </c>
      <c r="D43" s="268" t="s">
        <v>848</v>
      </c>
      <c r="E43" s="377" t="s">
        <v>758</v>
      </c>
      <c r="F43" s="377">
        <v>20</v>
      </c>
      <c r="G43" s="377" t="s">
        <v>26</v>
      </c>
      <c r="H43" s="377">
        <f>F43*$S$9</f>
        <v>20000</v>
      </c>
      <c r="I43" s="547">
        <v>2349.9299999999998</v>
      </c>
      <c r="J43" s="524">
        <f t="shared" ca="1" si="1"/>
        <v>89.162793344842626</v>
      </c>
      <c r="K43" s="9">
        <f t="shared" ca="1" si="0"/>
        <v>4.4581396672421312E-3</v>
      </c>
      <c r="L43" s="627">
        <v>0.11</v>
      </c>
      <c r="M43" s="628"/>
      <c r="N43" s="628"/>
      <c r="O43" s="629"/>
      <c r="P43" s="70">
        <v>98</v>
      </c>
      <c r="Q43" s="275" t="s">
        <v>567</v>
      </c>
    </row>
    <row r="44" spans="1:17" ht="15">
      <c r="A44" s="12"/>
      <c r="B44" s="196"/>
      <c r="C44" s="197"/>
      <c r="D44" s="148"/>
      <c r="E44" s="198"/>
      <c r="F44" s="198"/>
      <c r="G44" s="198"/>
      <c r="H44" s="198"/>
      <c r="I44" s="549"/>
      <c r="J44" s="148"/>
      <c r="K44" s="194"/>
      <c r="L44" s="194"/>
      <c r="M44" s="194"/>
      <c r="N44" s="194"/>
      <c r="O44" s="194"/>
      <c r="P44" s="148"/>
      <c r="Q44" s="149"/>
    </row>
    <row r="45" spans="1:17">
      <c r="A45" s="687" t="s">
        <v>47</v>
      </c>
      <c r="B45" s="381" t="s">
        <v>208</v>
      </c>
      <c r="C45" s="376" t="s">
        <v>10</v>
      </c>
      <c r="D45" s="268" t="s">
        <v>848</v>
      </c>
      <c r="E45" s="377" t="s">
        <v>11</v>
      </c>
      <c r="F45" s="377">
        <v>10</v>
      </c>
      <c r="G45" s="377" t="s">
        <v>26</v>
      </c>
      <c r="H45" s="377">
        <f>F45*S9</f>
        <v>10000</v>
      </c>
      <c r="I45" s="547">
        <v>1361.47</v>
      </c>
      <c r="J45" s="524">
        <f t="shared" ca="1" si="1"/>
        <v>51.657908216501305</v>
      </c>
      <c r="K45" s="69">
        <f t="shared" ref="K45:K56" ca="1" si="2">J45/H45</f>
        <v>5.1657908216501307E-3</v>
      </c>
      <c r="L45" s="614"/>
      <c r="M45" s="615"/>
      <c r="N45" s="615"/>
      <c r="O45" s="616"/>
      <c r="P45" s="70">
        <v>96</v>
      </c>
      <c r="Q45" s="13"/>
    </row>
    <row r="46" spans="1:17">
      <c r="A46" s="580"/>
      <c r="B46" s="381" t="s">
        <v>28</v>
      </c>
      <c r="C46" s="376" t="s">
        <v>737</v>
      </c>
      <c r="D46" s="268" t="s">
        <v>848</v>
      </c>
      <c r="E46" s="377" t="s">
        <v>11</v>
      </c>
      <c r="F46" s="377">
        <v>10</v>
      </c>
      <c r="G46" s="377" t="s">
        <v>26</v>
      </c>
      <c r="H46" s="377">
        <f>F46*S9</f>
        <v>10000</v>
      </c>
      <c r="I46" s="547">
        <v>1283.6099999999999</v>
      </c>
      <c r="J46" s="524">
        <f t="shared" ca="1" si="1"/>
        <v>48.703686137618334</v>
      </c>
      <c r="K46" s="69">
        <f t="shared" ca="1" si="2"/>
        <v>4.8703686137618338E-3</v>
      </c>
      <c r="L46" s="614">
        <v>0.3</v>
      </c>
      <c r="M46" s="615"/>
      <c r="N46" s="615"/>
      <c r="O46" s="616"/>
      <c r="P46" s="70">
        <v>96</v>
      </c>
      <c r="Q46" s="13"/>
    </row>
    <row r="47" spans="1:17">
      <c r="A47" s="580"/>
      <c r="B47" s="381" t="s">
        <v>215</v>
      </c>
      <c r="C47" s="376" t="s">
        <v>12</v>
      </c>
      <c r="D47" s="268" t="s">
        <v>848</v>
      </c>
      <c r="E47" s="377" t="s">
        <v>11</v>
      </c>
      <c r="F47" s="377">
        <v>10</v>
      </c>
      <c r="G47" s="377" t="s">
        <v>26</v>
      </c>
      <c r="H47" s="377">
        <f>F47*S9</f>
        <v>10000</v>
      </c>
      <c r="I47" s="547">
        <v>1649.73</v>
      </c>
      <c r="J47" s="524">
        <f t="shared" ca="1" si="1"/>
        <v>62.595283716871243</v>
      </c>
      <c r="K47" s="69">
        <f t="shared" ca="1" si="2"/>
        <v>6.2595283716871241E-3</v>
      </c>
      <c r="L47" s="614">
        <v>0.1</v>
      </c>
      <c r="M47" s="615"/>
      <c r="N47" s="615"/>
      <c r="O47" s="616"/>
      <c r="P47" s="70">
        <v>96</v>
      </c>
      <c r="Q47" s="13"/>
    </row>
    <row r="48" spans="1:17">
      <c r="A48" s="580"/>
      <c r="B48" s="388" t="s">
        <v>1088</v>
      </c>
      <c r="C48" s="376" t="s">
        <v>740</v>
      </c>
      <c r="D48" s="268" t="s">
        <v>848</v>
      </c>
      <c r="E48" s="377" t="s">
        <v>755</v>
      </c>
      <c r="F48" s="377">
        <v>10</v>
      </c>
      <c r="G48" s="377" t="s">
        <v>26</v>
      </c>
      <c r="H48" s="377">
        <f>F48*S9</f>
        <v>10000</v>
      </c>
      <c r="I48" s="547">
        <v>1836.48</v>
      </c>
      <c r="J48" s="524">
        <f t="shared" ca="1" si="1"/>
        <v>69.681091233328914</v>
      </c>
      <c r="K48" s="69">
        <f t="shared" ca="1" si="2"/>
        <v>6.9681091233328918E-3</v>
      </c>
      <c r="L48" s="614">
        <v>7.0000000000000007E-2</v>
      </c>
      <c r="M48" s="615"/>
      <c r="N48" s="615"/>
      <c r="O48" s="616"/>
      <c r="P48" s="70">
        <v>96</v>
      </c>
      <c r="Q48" s="13"/>
    </row>
    <row r="49" spans="1:17">
      <c r="A49" s="580"/>
      <c r="B49" s="381" t="s">
        <v>209</v>
      </c>
      <c r="C49" s="376" t="s">
        <v>743</v>
      </c>
      <c r="D49" s="268" t="s">
        <v>848</v>
      </c>
      <c r="E49" s="377" t="s">
        <v>11</v>
      </c>
      <c r="F49" s="377">
        <v>10</v>
      </c>
      <c r="G49" s="377" t="s">
        <v>26</v>
      </c>
      <c r="H49" s="377">
        <f>F49*S9</f>
        <v>10000</v>
      </c>
      <c r="I49" s="547">
        <v>1525.06</v>
      </c>
      <c r="J49" s="524">
        <f t="shared" ca="1" si="1"/>
        <v>57.864961772685021</v>
      </c>
      <c r="K49" s="69">
        <f t="shared" ca="1" si="2"/>
        <v>5.7864961772685023E-3</v>
      </c>
      <c r="L49" s="614">
        <v>0.25</v>
      </c>
      <c r="M49" s="615"/>
      <c r="N49" s="615"/>
      <c r="O49" s="616"/>
      <c r="P49" s="70">
        <v>96</v>
      </c>
      <c r="Q49" s="7"/>
    </row>
    <row r="50" spans="1:17">
      <c r="A50" s="580"/>
      <c r="B50" s="381" t="s">
        <v>213</v>
      </c>
      <c r="C50" s="376" t="s">
        <v>738</v>
      </c>
      <c r="D50" s="268" t="s">
        <v>848</v>
      </c>
      <c r="E50" s="377" t="s">
        <v>11</v>
      </c>
      <c r="F50" s="377">
        <v>10</v>
      </c>
      <c r="G50" s="377" t="s">
        <v>26</v>
      </c>
      <c r="H50" s="377">
        <f>F50*S9</f>
        <v>10000</v>
      </c>
      <c r="I50" s="547">
        <v>1470.37</v>
      </c>
      <c r="J50" s="524">
        <f t="shared" ca="1" si="1"/>
        <v>55.789873081519985</v>
      </c>
      <c r="K50" s="69">
        <f t="shared" ca="1" si="2"/>
        <v>5.5789873081519984E-3</v>
      </c>
      <c r="L50" s="614">
        <v>0.2</v>
      </c>
      <c r="M50" s="616"/>
      <c r="N50" s="614">
        <v>0.15</v>
      </c>
      <c r="O50" s="616"/>
      <c r="P50" s="70">
        <v>96</v>
      </c>
      <c r="Q50" s="13" t="s">
        <v>72</v>
      </c>
    </row>
    <row r="51" spans="1:17">
      <c r="A51" s="580"/>
      <c r="B51" s="381" t="s">
        <v>210</v>
      </c>
      <c r="C51" s="376" t="s">
        <v>739</v>
      </c>
      <c r="D51" s="268" t="s">
        <v>848</v>
      </c>
      <c r="E51" s="377" t="s">
        <v>11</v>
      </c>
      <c r="F51" s="377">
        <v>10</v>
      </c>
      <c r="G51" s="377" t="s">
        <v>26</v>
      </c>
      <c r="H51" s="377">
        <f>F51*S9</f>
        <v>10000</v>
      </c>
      <c r="I51" s="547">
        <v>2256.8000000000002</v>
      </c>
      <c r="J51" s="524">
        <f t="shared" ca="1" si="1"/>
        <v>85.629185558991495</v>
      </c>
      <c r="K51" s="69">
        <f t="shared" ca="1" si="2"/>
        <v>8.5629185558991489E-3</v>
      </c>
      <c r="L51" s="614">
        <v>0.08</v>
      </c>
      <c r="M51" s="615"/>
      <c r="N51" s="615"/>
      <c r="O51" s="616"/>
      <c r="P51" s="70">
        <v>96</v>
      </c>
      <c r="Q51" s="13"/>
    </row>
    <row r="52" spans="1:17">
      <c r="A52" s="580"/>
      <c r="B52" s="381" t="s">
        <v>211</v>
      </c>
      <c r="C52" s="376" t="s">
        <v>742</v>
      </c>
      <c r="D52" s="268" t="s">
        <v>848</v>
      </c>
      <c r="E52" s="377" t="s">
        <v>756</v>
      </c>
      <c r="F52" s="377">
        <v>12</v>
      </c>
      <c r="G52" s="377" t="s">
        <v>26</v>
      </c>
      <c r="H52" s="377">
        <f>F52*S9</f>
        <v>12000</v>
      </c>
      <c r="I52" s="547">
        <v>2124.25</v>
      </c>
      <c r="J52" s="524">
        <f t="shared" ca="1" si="1"/>
        <v>80.599874788943481</v>
      </c>
      <c r="K52" s="69">
        <f t="shared" ca="1" si="2"/>
        <v>6.7166562324119565E-3</v>
      </c>
      <c r="L52" s="614">
        <v>0.2</v>
      </c>
      <c r="M52" s="615"/>
      <c r="N52" s="615"/>
      <c r="O52" s="616"/>
      <c r="P52" s="70">
        <v>96</v>
      </c>
      <c r="Q52" s="7"/>
    </row>
    <row r="53" spans="1:17">
      <c r="A53" s="580"/>
      <c r="B53" s="381" t="s">
        <v>140</v>
      </c>
      <c r="C53" s="376" t="s">
        <v>744</v>
      </c>
      <c r="D53" s="268" t="s">
        <v>848</v>
      </c>
      <c r="E53" s="377" t="s">
        <v>755</v>
      </c>
      <c r="F53" s="377">
        <v>10</v>
      </c>
      <c r="G53" s="377" t="s">
        <v>26</v>
      </c>
      <c r="H53" s="377">
        <f>F53*S9</f>
        <v>10000</v>
      </c>
      <c r="I53" s="547">
        <v>2680.56</v>
      </c>
      <c r="J53" s="524">
        <f t="shared" ca="1" si="1"/>
        <v>101.70780292538559</v>
      </c>
      <c r="K53" s="69">
        <f t="shared" ca="1" si="2"/>
        <v>1.017078029253856E-2</v>
      </c>
      <c r="L53" s="678"/>
      <c r="M53" s="679"/>
      <c r="N53" s="679"/>
      <c r="O53" s="680"/>
      <c r="P53" s="70">
        <v>96</v>
      </c>
      <c r="Q53" s="7" t="s">
        <v>259</v>
      </c>
    </row>
    <row r="54" spans="1:17">
      <c r="A54" s="580"/>
      <c r="B54" s="381" t="s">
        <v>212</v>
      </c>
      <c r="C54" s="376" t="s">
        <v>741</v>
      </c>
      <c r="D54" s="268" t="s">
        <v>848</v>
      </c>
      <c r="E54" s="377" t="s">
        <v>757</v>
      </c>
      <c r="F54" s="377">
        <v>12</v>
      </c>
      <c r="G54" s="377" t="s">
        <v>26</v>
      </c>
      <c r="H54" s="377">
        <f>F54*S9</f>
        <v>12000</v>
      </c>
      <c r="I54" s="547"/>
      <c r="J54" s="378">
        <v>121.39</v>
      </c>
      <c r="K54" s="69">
        <f t="shared" si="2"/>
        <v>1.0115833333333333E-2</v>
      </c>
      <c r="L54" s="614">
        <v>0.2</v>
      </c>
      <c r="M54" s="615"/>
      <c r="N54" s="615"/>
      <c r="O54" s="616"/>
      <c r="P54" s="70">
        <v>96</v>
      </c>
      <c r="Q54" s="7"/>
    </row>
    <row r="55" spans="1:17">
      <c r="A55" s="580"/>
      <c r="B55" s="381" t="s">
        <v>214</v>
      </c>
      <c r="C55" s="376" t="s">
        <v>18</v>
      </c>
      <c r="D55" s="268" t="s">
        <v>848</v>
      </c>
      <c r="E55" s="377" t="s">
        <v>16</v>
      </c>
      <c r="F55" s="377">
        <v>12</v>
      </c>
      <c r="G55" s="377" t="s">
        <v>26</v>
      </c>
      <c r="H55" s="377">
        <f>F55*S9</f>
        <v>12000</v>
      </c>
      <c r="I55" s="547">
        <v>2124.25</v>
      </c>
      <c r="J55" s="524">
        <f t="shared" ca="1" si="1"/>
        <v>80.599874788943481</v>
      </c>
      <c r="K55" s="69">
        <f t="shared" ca="1" si="2"/>
        <v>6.7166562324119565E-3</v>
      </c>
      <c r="L55" s="614">
        <v>0.2</v>
      </c>
      <c r="M55" s="615"/>
      <c r="N55" s="615"/>
      <c r="O55" s="616"/>
      <c r="P55" s="70">
        <v>96</v>
      </c>
      <c r="Q55" s="7"/>
    </row>
    <row r="56" spans="1:17">
      <c r="A56" s="581"/>
      <c r="B56" s="382" t="s">
        <v>273</v>
      </c>
      <c r="C56" s="383" t="s">
        <v>274</v>
      </c>
      <c r="D56" s="268" t="s">
        <v>848</v>
      </c>
      <c r="E56" s="384" t="s">
        <v>11</v>
      </c>
      <c r="F56" s="384">
        <v>10</v>
      </c>
      <c r="G56" s="384" t="s">
        <v>26</v>
      </c>
      <c r="H56" s="384">
        <f>F56*S9</f>
        <v>10000</v>
      </c>
      <c r="I56" s="550">
        <v>1828.6</v>
      </c>
      <c r="J56" s="524">
        <f t="shared" ca="1" si="1"/>
        <v>69.38210240746713</v>
      </c>
      <c r="K56" s="188">
        <f t="shared" ca="1" si="2"/>
        <v>6.9382102407467127E-3</v>
      </c>
      <c r="L56" s="614">
        <v>0.2</v>
      </c>
      <c r="M56" s="615"/>
      <c r="N56" s="615"/>
      <c r="O56" s="616"/>
      <c r="P56" s="189">
        <v>96</v>
      </c>
      <c r="Q56" s="189"/>
    </row>
    <row r="57" spans="1:17">
      <c r="A57" s="691"/>
      <c r="B57" s="691"/>
      <c r="C57" s="691"/>
      <c r="D57" s="691"/>
      <c r="E57" s="691"/>
      <c r="F57" s="691"/>
      <c r="G57" s="691"/>
      <c r="H57" s="691"/>
      <c r="I57" s="691"/>
      <c r="J57" s="691"/>
      <c r="K57" s="691"/>
      <c r="L57" s="691"/>
      <c r="M57" s="691"/>
      <c r="N57" s="691"/>
      <c r="O57" s="691"/>
      <c r="P57" s="691"/>
      <c r="Q57" s="692"/>
    </row>
    <row r="58" spans="1:17">
      <c r="A58" s="693" t="s">
        <v>1008</v>
      </c>
      <c r="B58" s="151" t="s">
        <v>81</v>
      </c>
      <c r="C58" s="67" t="s">
        <v>718</v>
      </c>
      <c r="D58" s="13"/>
      <c r="E58" s="68" t="s">
        <v>364</v>
      </c>
      <c r="F58" s="68">
        <v>14400</v>
      </c>
      <c r="G58" s="68" t="s">
        <v>365</v>
      </c>
      <c r="H58" s="68">
        <f>F58</f>
        <v>14400</v>
      </c>
      <c r="I58" s="551"/>
      <c r="J58" s="200">
        <v>193</v>
      </c>
      <c r="K58" s="69">
        <f t="shared" ref="K58:K101" si="3">J58/H58</f>
        <v>1.3402777777777777E-2</v>
      </c>
      <c r="L58" s="602"/>
      <c r="M58" s="602"/>
      <c r="N58" s="602"/>
      <c r="O58" s="602"/>
      <c r="P58" s="13">
        <v>100</v>
      </c>
      <c r="Q58" s="7"/>
    </row>
    <row r="59" spans="1:17">
      <c r="A59" s="574"/>
      <c r="B59" s="151" t="s">
        <v>85</v>
      </c>
      <c r="C59" s="67" t="s">
        <v>717</v>
      </c>
      <c r="D59" s="13"/>
      <c r="E59" s="68" t="s">
        <v>74</v>
      </c>
      <c r="F59" s="68">
        <v>5</v>
      </c>
      <c r="G59" s="68" t="s">
        <v>4</v>
      </c>
      <c r="H59" s="68">
        <f>F59*S7</f>
        <v>2267.96</v>
      </c>
      <c r="I59" s="551"/>
      <c r="J59" s="13">
        <v>17.86</v>
      </c>
      <c r="K59" s="69">
        <f t="shared" si="3"/>
        <v>7.8749184288964529E-3</v>
      </c>
      <c r="L59" s="602"/>
      <c r="M59" s="602"/>
      <c r="N59" s="602"/>
      <c r="O59" s="602"/>
      <c r="P59" s="13">
        <v>100</v>
      </c>
      <c r="Q59" s="7"/>
    </row>
    <row r="60" spans="1:17">
      <c r="A60" s="574"/>
      <c r="B60" s="151" t="s">
        <v>86</v>
      </c>
      <c r="C60" s="67" t="s">
        <v>87</v>
      </c>
      <c r="D60" s="13"/>
      <c r="E60" s="68" t="s">
        <v>88</v>
      </c>
      <c r="F60" s="68">
        <v>17</v>
      </c>
      <c r="G60" s="68" t="s">
        <v>26</v>
      </c>
      <c r="H60" s="68">
        <f>F60*S9</f>
        <v>17000</v>
      </c>
      <c r="I60" s="551"/>
      <c r="J60" s="13">
        <v>45</v>
      </c>
      <c r="K60" s="69">
        <f t="shared" si="3"/>
        <v>2.6470588235294116E-3</v>
      </c>
      <c r="L60" s="602"/>
      <c r="M60" s="602"/>
      <c r="N60" s="602"/>
      <c r="O60" s="602"/>
      <c r="P60" s="13">
        <v>100</v>
      </c>
      <c r="Q60" s="7"/>
    </row>
    <row r="61" spans="1:17">
      <c r="A61" s="574"/>
      <c r="B61" s="201" t="s">
        <v>367</v>
      </c>
      <c r="C61" s="67" t="s">
        <v>89</v>
      </c>
      <c r="D61" s="13"/>
      <c r="E61" s="68" t="s">
        <v>90</v>
      </c>
      <c r="F61" s="68">
        <v>15</v>
      </c>
      <c r="G61" s="68" t="s">
        <v>26</v>
      </c>
      <c r="H61" s="68">
        <f>F61*S9</f>
        <v>15000</v>
      </c>
      <c r="I61" s="551"/>
      <c r="J61" s="13">
        <v>34.94</v>
      </c>
      <c r="K61" s="69">
        <f t="shared" si="3"/>
        <v>2.329333333333333E-3</v>
      </c>
      <c r="L61" s="602"/>
      <c r="M61" s="602"/>
      <c r="N61" s="602"/>
      <c r="O61" s="602"/>
      <c r="P61" s="13">
        <v>100</v>
      </c>
      <c r="Q61" s="7"/>
    </row>
    <row r="62" spans="1:17">
      <c r="A62" s="574"/>
      <c r="B62" s="151" t="s">
        <v>91</v>
      </c>
      <c r="C62" s="67" t="s">
        <v>92</v>
      </c>
      <c r="D62" s="13"/>
      <c r="E62" s="68" t="s">
        <v>110</v>
      </c>
      <c r="F62" s="68">
        <v>1000</v>
      </c>
      <c r="G62" s="68" t="s">
        <v>25</v>
      </c>
      <c r="H62" s="68">
        <v>1000</v>
      </c>
      <c r="I62" s="551"/>
      <c r="J62" s="13">
        <v>14</v>
      </c>
      <c r="K62" s="69">
        <f t="shared" si="3"/>
        <v>1.4E-2</v>
      </c>
      <c r="L62" s="602"/>
      <c r="M62" s="602"/>
      <c r="N62" s="602"/>
      <c r="O62" s="602"/>
      <c r="P62" s="13">
        <v>100</v>
      </c>
      <c r="Q62" s="13"/>
    </row>
    <row r="63" spans="1:17">
      <c r="A63" s="574"/>
      <c r="B63" s="151" t="s">
        <v>116</v>
      </c>
      <c r="C63" s="67" t="s">
        <v>719</v>
      </c>
      <c r="D63" s="13"/>
      <c r="E63" s="68" t="s">
        <v>366</v>
      </c>
      <c r="F63" s="68">
        <v>24</v>
      </c>
      <c r="G63" s="68" t="s">
        <v>348</v>
      </c>
      <c r="H63" s="68">
        <f>F63*S7</f>
        <v>10886.207999999999</v>
      </c>
      <c r="I63" s="551"/>
      <c r="J63" s="200">
        <v>93.4</v>
      </c>
      <c r="K63" s="69">
        <f t="shared" si="3"/>
        <v>8.579663368548535E-3</v>
      </c>
      <c r="L63" s="602"/>
      <c r="M63" s="602"/>
      <c r="N63" s="602"/>
      <c r="O63" s="602"/>
      <c r="P63" s="13">
        <v>100</v>
      </c>
      <c r="Q63" s="13"/>
    </row>
    <row r="64" spans="1:17">
      <c r="A64" s="574"/>
      <c r="B64" s="151" t="s">
        <v>95</v>
      </c>
      <c r="C64" s="67" t="s">
        <v>96</v>
      </c>
      <c r="D64" s="13"/>
      <c r="E64" s="68" t="s">
        <v>107</v>
      </c>
      <c r="F64" s="68">
        <v>12</v>
      </c>
      <c r="G64" s="68" t="s">
        <v>97</v>
      </c>
      <c r="H64" s="68">
        <f>F64*S18</f>
        <v>12000</v>
      </c>
      <c r="I64" s="551"/>
      <c r="J64" s="13">
        <v>39.25</v>
      </c>
      <c r="K64" s="69">
        <f t="shared" si="3"/>
        <v>3.2708333333333335E-3</v>
      </c>
      <c r="L64" s="602"/>
      <c r="M64" s="602"/>
      <c r="N64" s="602"/>
      <c r="O64" s="602"/>
      <c r="P64" s="13">
        <v>100</v>
      </c>
      <c r="Q64" s="13"/>
    </row>
    <row r="65" spans="1:17">
      <c r="A65" s="574"/>
      <c r="B65" s="151" t="s">
        <v>179</v>
      </c>
      <c r="C65" s="67" t="s">
        <v>180</v>
      </c>
      <c r="D65" s="13"/>
      <c r="E65" s="68" t="s">
        <v>74</v>
      </c>
      <c r="F65" s="68">
        <v>5</v>
      </c>
      <c r="G65" s="68" t="s">
        <v>4</v>
      </c>
      <c r="H65" s="68">
        <f>F65*S7</f>
        <v>2267.96</v>
      </c>
      <c r="I65" s="551"/>
      <c r="J65" s="13">
        <v>15.95</v>
      </c>
      <c r="K65" s="69">
        <f t="shared" si="3"/>
        <v>7.0327519003862493E-3</v>
      </c>
      <c r="L65" s="599"/>
      <c r="M65" s="600"/>
      <c r="N65" s="600"/>
      <c r="O65" s="601"/>
      <c r="P65" s="13">
        <v>100</v>
      </c>
      <c r="Q65" s="13"/>
    </row>
    <row r="66" spans="1:17">
      <c r="A66" s="574"/>
      <c r="B66" s="151" t="s">
        <v>184</v>
      </c>
      <c r="C66" s="67" t="s">
        <v>185</v>
      </c>
      <c r="D66" s="13"/>
      <c r="E66" s="68" t="s">
        <v>75</v>
      </c>
      <c r="F66" s="68">
        <v>1</v>
      </c>
      <c r="G66" s="68" t="s">
        <v>4</v>
      </c>
      <c r="H66" s="68">
        <f>F66*S7</f>
        <v>453.59199999999998</v>
      </c>
      <c r="I66" s="551"/>
      <c r="J66" s="13">
        <v>3.49</v>
      </c>
      <c r="K66" s="69">
        <f t="shared" si="3"/>
        <v>7.6941392264413839E-3</v>
      </c>
      <c r="L66" s="599"/>
      <c r="M66" s="600"/>
      <c r="N66" s="600"/>
      <c r="O66" s="601"/>
      <c r="P66" s="13">
        <v>100</v>
      </c>
      <c r="Q66" s="13"/>
    </row>
    <row r="67" spans="1:17">
      <c r="A67" s="574"/>
      <c r="B67" s="413" t="s">
        <v>125</v>
      </c>
      <c r="C67" s="370" t="s">
        <v>760</v>
      </c>
      <c r="D67" s="407" t="s">
        <v>881</v>
      </c>
      <c r="E67" s="374" t="s">
        <v>584</v>
      </c>
      <c r="F67" s="374">
        <v>16</v>
      </c>
      <c r="G67" s="374" t="s">
        <v>350</v>
      </c>
      <c r="H67" s="374">
        <f>F67*S21</f>
        <v>453.59199999999998</v>
      </c>
      <c r="I67" s="552">
        <v>71.25</v>
      </c>
      <c r="J67" s="524">
        <f t="shared" ref="J67:J71" ca="1" si="4">+I67/$K$3</f>
        <v>2.7034205384075429</v>
      </c>
      <c r="K67" s="9">
        <f t="shared" ca="1" si="3"/>
        <v>5.9600269369996448E-3</v>
      </c>
      <c r="L67" s="602"/>
      <c r="M67" s="602"/>
      <c r="N67" s="602"/>
      <c r="O67" s="602"/>
      <c r="P67" s="13">
        <v>100</v>
      </c>
      <c r="Q67" s="13"/>
    </row>
    <row r="68" spans="1:17">
      <c r="A68" s="574"/>
      <c r="B68" s="412" t="s">
        <v>126</v>
      </c>
      <c r="C68" s="411" t="s">
        <v>761</v>
      </c>
      <c r="D68" s="73" t="s">
        <v>1111</v>
      </c>
      <c r="E68" s="374" t="s">
        <v>1112</v>
      </c>
      <c r="F68" s="374">
        <v>3.63</v>
      </c>
      <c r="G68" s="374" t="s">
        <v>347</v>
      </c>
      <c r="H68" s="374">
        <f>F68*S9</f>
        <v>3630</v>
      </c>
      <c r="I68" s="552">
        <v>275.64999999999998</v>
      </c>
      <c r="J68" s="524">
        <f t="shared" ca="1" si="4"/>
        <v>10.458917493502305</v>
      </c>
      <c r="K68" s="9">
        <f t="shared" ca="1" si="3"/>
        <v>2.881244488568128E-3</v>
      </c>
      <c r="L68" s="602"/>
      <c r="M68" s="602"/>
      <c r="N68" s="602"/>
      <c r="O68" s="602"/>
      <c r="P68" s="13">
        <v>100</v>
      </c>
      <c r="Q68" s="13" t="s">
        <v>130</v>
      </c>
    </row>
    <row r="69" spans="1:17">
      <c r="A69" s="574"/>
      <c r="B69" s="413" t="s">
        <v>127</v>
      </c>
      <c r="C69" s="370" t="s">
        <v>578</v>
      </c>
      <c r="D69" s="73" t="s">
        <v>1113</v>
      </c>
      <c r="E69" s="374" t="s">
        <v>585</v>
      </c>
      <c r="F69" s="374">
        <v>1</v>
      </c>
      <c r="G69" s="374" t="s">
        <v>353</v>
      </c>
      <c r="H69" s="374">
        <f>F69*S12</f>
        <v>3785.42</v>
      </c>
      <c r="I69" s="552">
        <v>105</v>
      </c>
      <c r="J69" s="524">
        <f t="shared" ca="1" si="4"/>
        <v>3.9839881618637478</v>
      </c>
      <c r="K69" s="9">
        <f t="shared" ca="1" si="3"/>
        <v>1.0524560449999597E-3</v>
      </c>
      <c r="L69" s="602"/>
      <c r="M69" s="602"/>
      <c r="N69" s="602"/>
      <c r="O69" s="602"/>
      <c r="P69" s="13">
        <v>100</v>
      </c>
      <c r="Q69" s="13" t="s">
        <v>129</v>
      </c>
    </row>
    <row r="70" spans="1:17">
      <c r="A70" s="574"/>
      <c r="B70" s="276" t="s">
        <v>98</v>
      </c>
      <c r="C70" s="277" t="s">
        <v>99</v>
      </c>
      <c r="D70" s="7"/>
      <c r="E70" s="278" t="s">
        <v>105</v>
      </c>
      <c r="F70" s="278">
        <v>16.2</v>
      </c>
      <c r="G70" s="278" t="s">
        <v>97</v>
      </c>
      <c r="H70" s="278">
        <f>F70*S18</f>
        <v>16200</v>
      </c>
      <c r="I70" s="553"/>
      <c r="J70" s="7">
        <v>42.87</v>
      </c>
      <c r="K70" s="9">
        <f t="shared" si="3"/>
        <v>2.6462962962962963E-3</v>
      </c>
      <c r="L70" s="602"/>
      <c r="M70" s="602"/>
      <c r="N70" s="602"/>
      <c r="O70" s="602"/>
      <c r="P70" s="13">
        <v>100</v>
      </c>
      <c r="Q70" s="13"/>
    </row>
    <row r="71" spans="1:17" s="281" customFormat="1">
      <c r="A71" s="574"/>
      <c r="B71" s="276" t="s">
        <v>145</v>
      </c>
      <c r="C71" s="277" t="s">
        <v>895</v>
      </c>
      <c r="D71" s="7" t="s">
        <v>872</v>
      </c>
      <c r="E71" s="278" t="s">
        <v>1123</v>
      </c>
      <c r="F71" s="278">
        <v>1</v>
      </c>
      <c r="G71" s="278" t="s">
        <v>97</v>
      </c>
      <c r="H71" s="278">
        <f>F71*S18</f>
        <v>1000</v>
      </c>
      <c r="I71" s="553">
        <v>310</v>
      </c>
      <c r="J71" s="524">
        <f t="shared" ca="1" si="4"/>
        <v>11.762250763597731</v>
      </c>
      <c r="K71" s="9">
        <f t="shared" ca="1" si="3"/>
        <v>1.176225076359773E-2</v>
      </c>
      <c r="L71" s="606"/>
      <c r="M71" s="606"/>
      <c r="N71" s="606"/>
      <c r="O71" s="606"/>
      <c r="P71" s="7">
        <v>100</v>
      </c>
      <c r="Q71" s="7" t="s">
        <v>148</v>
      </c>
    </row>
    <row r="72" spans="1:17">
      <c r="A72" s="574"/>
      <c r="B72" s="442" t="s">
        <v>934</v>
      </c>
      <c r="C72" s="411" t="s">
        <v>935</v>
      </c>
      <c r="D72" s="73" t="s">
        <v>1114</v>
      </c>
      <c r="E72" s="374" t="s">
        <v>1115</v>
      </c>
      <c r="F72" s="374">
        <v>7</v>
      </c>
      <c r="G72" s="374" t="s">
        <v>348</v>
      </c>
      <c r="H72" s="374">
        <f>F72*S7</f>
        <v>3175.1439999999998</v>
      </c>
      <c r="I72" s="552">
        <v>176.67</v>
      </c>
      <c r="J72" s="524">
        <f t="shared" ref="J72:J75" ca="1" si="5">+I72/$K$3</f>
        <v>6.7033446529187453</v>
      </c>
      <c r="K72" s="9">
        <f t="shared" ca="1" si="3"/>
        <v>2.1111939026761451E-3</v>
      </c>
      <c r="L72" s="599"/>
      <c r="M72" s="600"/>
      <c r="N72" s="600"/>
      <c r="O72" s="601"/>
      <c r="P72" s="13">
        <v>100</v>
      </c>
      <c r="Q72" s="13"/>
    </row>
    <row r="73" spans="1:17">
      <c r="A73" s="574"/>
      <c r="B73" s="412" t="s">
        <v>128</v>
      </c>
      <c r="C73" s="411" t="s">
        <v>762</v>
      </c>
      <c r="D73" s="73" t="s">
        <v>1117</v>
      </c>
      <c r="E73" s="374" t="s">
        <v>585</v>
      </c>
      <c r="F73" s="374">
        <v>1</v>
      </c>
      <c r="G73" s="374" t="s">
        <v>353</v>
      </c>
      <c r="H73" s="374">
        <f>F73*S12</f>
        <v>3785.42</v>
      </c>
      <c r="I73" s="552">
        <v>300</v>
      </c>
      <c r="J73" s="524">
        <f t="shared" ca="1" si="5"/>
        <v>11.382823319610708</v>
      </c>
      <c r="K73" s="9">
        <f t="shared" ca="1" si="3"/>
        <v>3.0070172714284564E-3</v>
      </c>
      <c r="L73" s="602"/>
      <c r="M73" s="602"/>
      <c r="N73" s="602"/>
      <c r="O73" s="602"/>
      <c r="P73" s="13">
        <v>100</v>
      </c>
      <c r="Q73" s="13" t="s">
        <v>131</v>
      </c>
    </row>
    <row r="74" spans="1:17">
      <c r="A74" s="574"/>
      <c r="B74" s="412" t="s">
        <v>100</v>
      </c>
      <c r="C74" s="411" t="s">
        <v>763</v>
      </c>
      <c r="D74" s="73" t="s">
        <v>1116</v>
      </c>
      <c r="E74" s="374" t="s">
        <v>582</v>
      </c>
      <c r="F74" s="374">
        <v>1</v>
      </c>
      <c r="G74" s="374" t="s">
        <v>4</v>
      </c>
      <c r="H74" s="374">
        <f>F74*S7</f>
        <v>453.59199999999998</v>
      </c>
      <c r="I74" s="552">
        <v>12.5</v>
      </c>
      <c r="J74" s="524">
        <f t="shared" ca="1" si="5"/>
        <v>0.47428430498377949</v>
      </c>
      <c r="K74" s="9">
        <f t="shared" ca="1" si="3"/>
        <v>1.0456187608771307E-3</v>
      </c>
      <c r="L74" s="602"/>
      <c r="M74" s="602"/>
      <c r="N74" s="602"/>
      <c r="O74" s="602"/>
      <c r="P74" s="13">
        <v>100</v>
      </c>
      <c r="Q74" s="13"/>
    </row>
    <row r="75" spans="1:17" s="531" customFormat="1">
      <c r="A75" s="574"/>
      <c r="B75" s="412" t="s">
        <v>159</v>
      </c>
      <c r="C75" s="411" t="s">
        <v>764</v>
      </c>
      <c r="D75" s="73" t="s">
        <v>1119</v>
      </c>
      <c r="E75" s="374" t="s">
        <v>873</v>
      </c>
      <c r="F75" s="374">
        <v>26</v>
      </c>
      <c r="G75" s="374" t="s">
        <v>350</v>
      </c>
      <c r="H75" s="374">
        <f>F75*S21</f>
        <v>737.08699999999999</v>
      </c>
      <c r="I75" s="552">
        <v>8.58</v>
      </c>
      <c r="J75" s="524">
        <f t="shared" ca="1" si="5"/>
        <v>0.32554874694086622</v>
      </c>
      <c r="K75" s="530">
        <f t="shared" ca="1" si="3"/>
        <v>4.4166936459449999E-4</v>
      </c>
      <c r="L75" s="603"/>
      <c r="M75" s="604"/>
      <c r="N75" s="604"/>
      <c r="O75" s="605"/>
      <c r="P75" s="73">
        <v>100</v>
      </c>
      <c r="Q75" s="73" t="s">
        <v>240</v>
      </c>
    </row>
    <row r="76" spans="1:17">
      <c r="A76" s="574"/>
      <c r="B76" s="416" t="s">
        <v>877</v>
      </c>
      <c r="C76" s="296" t="s">
        <v>876</v>
      </c>
      <c r="D76" s="7"/>
      <c r="E76" s="278" t="s">
        <v>584</v>
      </c>
      <c r="F76" s="278">
        <v>16</v>
      </c>
      <c r="G76" s="278" t="s">
        <v>350</v>
      </c>
      <c r="H76" s="278">
        <f>F76*S21</f>
        <v>453.59199999999998</v>
      </c>
      <c r="I76" s="553"/>
      <c r="J76" s="330">
        <v>8.33</v>
      </c>
      <c r="K76" s="9">
        <f t="shared" si="3"/>
        <v>1.8364521420130866E-2</v>
      </c>
      <c r="L76" s="599"/>
      <c r="M76" s="600"/>
      <c r="N76" s="600"/>
      <c r="O76" s="601"/>
      <c r="P76" s="13">
        <v>100</v>
      </c>
      <c r="Q76" s="13"/>
    </row>
    <row r="77" spans="1:17" s="281" customFormat="1">
      <c r="A77" s="574"/>
      <c r="B77" s="417" t="s">
        <v>878</v>
      </c>
      <c r="C77" s="370" t="s">
        <v>765</v>
      </c>
      <c r="D77" s="73" t="s">
        <v>1118</v>
      </c>
      <c r="E77" s="374" t="s">
        <v>874</v>
      </c>
      <c r="F77" s="374">
        <v>40</v>
      </c>
      <c r="G77" s="374" t="s">
        <v>365</v>
      </c>
      <c r="H77" s="374">
        <v>40</v>
      </c>
      <c r="I77" s="552">
        <v>8.7999999999999995E-2</v>
      </c>
      <c r="J77" s="529">
        <f t="shared" ref="J77:J80" ca="1" si="6">+I77/$K$3</f>
        <v>3.3389615070858075E-3</v>
      </c>
      <c r="K77" s="9">
        <f t="shared" ca="1" si="3"/>
        <v>8.3474037677145184E-5</v>
      </c>
      <c r="L77" s="279"/>
      <c r="M77" s="10"/>
      <c r="N77" s="10"/>
      <c r="O77" s="280"/>
      <c r="P77" s="7">
        <v>100</v>
      </c>
      <c r="Q77" s="7"/>
    </row>
    <row r="78" spans="1:17">
      <c r="A78" s="574"/>
      <c r="B78" s="412" t="s">
        <v>93</v>
      </c>
      <c r="C78" s="411" t="s">
        <v>595</v>
      </c>
      <c r="D78" s="407" t="s">
        <v>872</v>
      </c>
      <c r="E78" s="374" t="s">
        <v>901</v>
      </c>
      <c r="F78" s="374">
        <v>56</v>
      </c>
      <c r="G78" s="374" t="s">
        <v>94</v>
      </c>
      <c r="H78" s="374">
        <f>F78*S21</f>
        <v>1587.5719999999999</v>
      </c>
      <c r="I78" s="552">
        <v>1311.11</v>
      </c>
      <c r="J78" s="529">
        <f t="shared" ca="1" si="6"/>
        <v>49.747111608582649</v>
      </c>
      <c r="K78" s="9">
        <f t="shared" ca="1" si="3"/>
        <v>3.1335342024539768E-2</v>
      </c>
      <c r="L78" s="602"/>
      <c r="M78" s="602"/>
      <c r="N78" s="602"/>
      <c r="O78" s="602"/>
      <c r="P78" s="13">
        <v>100</v>
      </c>
      <c r="Q78" s="13"/>
    </row>
    <row r="79" spans="1:17">
      <c r="A79" s="574"/>
      <c r="B79" s="408" t="s">
        <v>70</v>
      </c>
      <c r="C79" s="406" t="s">
        <v>766</v>
      </c>
      <c r="D79" s="73" t="s">
        <v>881</v>
      </c>
      <c r="E79" s="377" t="s">
        <v>584</v>
      </c>
      <c r="F79" s="377">
        <v>16</v>
      </c>
      <c r="G79" s="374" t="s">
        <v>94</v>
      </c>
      <c r="H79" s="377">
        <f>F79*S21</f>
        <v>453.59199999999998</v>
      </c>
      <c r="I79" s="547">
        <v>130</v>
      </c>
      <c r="J79" s="529">
        <f t="shared" ca="1" si="6"/>
        <v>4.9325567718313064</v>
      </c>
      <c r="K79" s="9">
        <f t="shared" ca="1" si="3"/>
        <v>1.0874435113122159E-2</v>
      </c>
      <c r="L79" s="602"/>
      <c r="M79" s="602"/>
      <c r="N79" s="602"/>
      <c r="O79" s="602"/>
      <c r="P79" s="13">
        <v>100</v>
      </c>
      <c r="Q79" s="13"/>
    </row>
    <row r="80" spans="1:17">
      <c r="A80" s="574"/>
      <c r="B80" s="380" t="s">
        <v>115</v>
      </c>
      <c r="C80" s="419" t="s">
        <v>931</v>
      </c>
      <c r="D80" s="73" t="s">
        <v>891</v>
      </c>
      <c r="E80" s="377" t="s">
        <v>582</v>
      </c>
      <c r="F80" s="377">
        <v>1</v>
      </c>
      <c r="G80" s="377" t="s">
        <v>4</v>
      </c>
      <c r="H80" s="377">
        <f>F80*S7</f>
        <v>453.59199999999998</v>
      </c>
      <c r="I80" s="547">
        <v>26</v>
      </c>
      <c r="J80" s="529">
        <f t="shared" ca="1" si="6"/>
        <v>0.98651135436626136</v>
      </c>
      <c r="K80" s="9">
        <f t="shared" ca="1" si="3"/>
        <v>2.1748870226244322E-3</v>
      </c>
      <c r="L80" s="602"/>
      <c r="M80" s="602"/>
      <c r="N80" s="602"/>
      <c r="O80" s="602"/>
      <c r="P80" s="13">
        <v>80</v>
      </c>
      <c r="Q80" s="13"/>
    </row>
    <row r="81" spans="1:17">
      <c r="A81" s="574"/>
      <c r="B81" s="328" t="s">
        <v>174</v>
      </c>
      <c r="C81" s="282" t="s">
        <v>176</v>
      </c>
      <c r="D81" s="7"/>
      <c r="E81" s="270" t="s">
        <v>384</v>
      </c>
      <c r="F81" s="270">
        <v>7200</v>
      </c>
      <c r="G81" s="270" t="s">
        <v>385</v>
      </c>
      <c r="H81" s="270">
        <v>7200</v>
      </c>
      <c r="I81" s="548"/>
      <c r="J81" s="271">
        <v>49.07</v>
      </c>
      <c r="K81" s="9">
        <f t="shared" si="3"/>
        <v>6.8152777777777777E-3</v>
      </c>
      <c r="L81" s="599"/>
      <c r="M81" s="600"/>
      <c r="N81" s="600"/>
      <c r="O81" s="601"/>
      <c r="P81" s="13">
        <v>100</v>
      </c>
      <c r="Q81" s="13"/>
    </row>
    <row r="82" spans="1:17">
      <c r="A82" s="574"/>
      <c r="B82" s="328" t="s">
        <v>175</v>
      </c>
      <c r="C82" s="282" t="s">
        <v>177</v>
      </c>
      <c r="D82" s="7"/>
      <c r="E82" s="270" t="s">
        <v>422</v>
      </c>
      <c r="F82" s="270">
        <v>10000</v>
      </c>
      <c r="G82" s="270" t="s">
        <v>365</v>
      </c>
      <c r="H82" s="270">
        <v>10000</v>
      </c>
      <c r="I82" s="548"/>
      <c r="J82" s="271">
        <v>92.74</v>
      </c>
      <c r="K82" s="9">
        <f t="shared" si="3"/>
        <v>9.2739999999999993E-3</v>
      </c>
      <c r="L82" s="599"/>
      <c r="M82" s="600"/>
      <c r="N82" s="600"/>
      <c r="O82" s="601"/>
      <c r="P82" s="13">
        <v>100</v>
      </c>
      <c r="Q82" s="13"/>
    </row>
    <row r="83" spans="1:17">
      <c r="A83" s="574"/>
      <c r="B83" s="328" t="s">
        <v>244</v>
      </c>
      <c r="C83" s="282" t="s">
        <v>245</v>
      </c>
      <c r="D83" s="7"/>
      <c r="E83" s="270" t="s">
        <v>251</v>
      </c>
      <c r="F83" s="270">
        <v>1</v>
      </c>
      <c r="G83" s="270" t="s">
        <v>26</v>
      </c>
      <c r="H83" s="270">
        <f>F83*S9</f>
        <v>1000</v>
      </c>
      <c r="I83" s="548"/>
      <c r="J83" s="283">
        <v>4.99</v>
      </c>
      <c r="K83" s="9">
        <f t="shared" si="3"/>
        <v>4.9900000000000005E-3</v>
      </c>
      <c r="L83" s="599"/>
      <c r="M83" s="600"/>
      <c r="N83" s="600"/>
      <c r="O83" s="601"/>
      <c r="P83" s="13">
        <v>100</v>
      </c>
      <c r="Q83" s="13"/>
    </row>
    <row r="84" spans="1:17">
      <c r="A84" s="574"/>
      <c r="B84" s="405" t="s">
        <v>581</v>
      </c>
      <c r="C84" s="406" t="s">
        <v>351</v>
      </c>
      <c r="D84" s="407" t="s">
        <v>872</v>
      </c>
      <c r="E84" s="377" t="s">
        <v>349</v>
      </c>
      <c r="F84" s="377">
        <v>25</v>
      </c>
      <c r="G84" s="377" t="s">
        <v>4</v>
      </c>
      <c r="H84" s="377">
        <f>F84*S7</f>
        <v>11339.8</v>
      </c>
      <c r="I84" s="547">
        <v>380</v>
      </c>
      <c r="J84" s="529">
        <f t="shared" ref="J84:J85" ca="1" si="7">+I84/$K$3</f>
        <v>14.418242871506896</v>
      </c>
      <c r="K84" s="9">
        <f t="shared" ca="1" si="3"/>
        <v>1.271472413226591E-3</v>
      </c>
      <c r="L84" s="602"/>
      <c r="M84" s="602"/>
      <c r="N84" s="602"/>
      <c r="O84" s="602"/>
      <c r="P84" s="13">
        <v>100</v>
      </c>
      <c r="Q84" s="13"/>
    </row>
    <row r="85" spans="1:17">
      <c r="A85" s="574"/>
      <c r="B85" s="380" t="s">
        <v>300</v>
      </c>
      <c r="C85" s="419" t="s">
        <v>301</v>
      </c>
      <c r="D85" s="73" t="s">
        <v>916</v>
      </c>
      <c r="E85" s="377" t="s">
        <v>585</v>
      </c>
      <c r="F85" s="432">
        <v>1</v>
      </c>
      <c r="G85" s="377" t="s">
        <v>353</v>
      </c>
      <c r="H85" s="377">
        <f>F85*S12</f>
        <v>3785.42</v>
      </c>
      <c r="I85" s="547">
        <v>256</v>
      </c>
      <c r="J85" s="529">
        <f t="shared" ca="1" si="7"/>
        <v>9.7133425660678032</v>
      </c>
      <c r="K85" s="9">
        <f t="shared" ca="1" si="3"/>
        <v>2.5659880716189494E-3</v>
      </c>
      <c r="L85" s="599"/>
      <c r="M85" s="600"/>
      <c r="N85" s="600"/>
      <c r="O85" s="601"/>
      <c r="P85" s="13">
        <v>70</v>
      </c>
      <c r="Q85" s="13"/>
    </row>
    <row r="86" spans="1:17">
      <c r="A86" s="574"/>
      <c r="B86" s="328" t="s">
        <v>181</v>
      </c>
      <c r="C86" s="282" t="s">
        <v>182</v>
      </c>
      <c r="D86" s="7"/>
      <c r="E86" s="270" t="s">
        <v>183</v>
      </c>
      <c r="F86" s="270">
        <v>72</v>
      </c>
      <c r="G86" s="270" t="s">
        <v>29</v>
      </c>
      <c r="H86" s="270">
        <v>72</v>
      </c>
      <c r="I86" s="548"/>
      <c r="J86" s="283">
        <v>43.49</v>
      </c>
      <c r="K86" s="9">
        <f t="shared" si="3"/>
        <v>0.60402777777777783</v>
      </c>
      <c r="L86" s="599"/>
      <c r="M86" s="600"/>
      <c r="N86" s="600"/>
      <c r="O86" s="601"/>
      <c r="P86" s="13">
        <v>100</v>
      </c>
      <c r="Q86" s="13"/>
    </row>
    <row r="87" spans="1:17">
      <c r="A87" s="574"/>
      <c r="B87" s="328" t="s">
        <v>171</v>
      </c>
      <c r="C87" s="282" t="s">
        <v>172</v>
      </c>
      <c r="D87" s="7"/>
      <c r="E87" s="270" t="s">
        <v>173</v>
      </c>
      <c r="F87" s="270">
        <v>80</v>
      </c>
      <c r="G87" s="270" t="s">
        <v>29</v>
      </c>
      <c r="H87" s="270">
        <v>80</v>
      </c>
      <c r="I87" s="548"/>
      <c r="J87" s="283">
        <v>14.91</v>
      </c>
      <c r="K87" s="9">
        <f t="shared" si="3"/>
        <v>0.18637500000000001</v>
      </c>
      <c r="L87" s="599"/>
      <c r="M87" s="600"/>
      <c r="N87" s="600"/>
      <c r="O87" s="601"/>
      <c r="P87" s="13">
        <v>100</v>
      </c>
      <c r="Q87" s="13"/>
    </row>
    <row r="88" spans="1:17">
      <c r="A88" s="574"/>
      <c r="B88" s="328" t="s">
        <v>165</v>
      </c>
      <c r="C88" s="282" t="s">
        <v>166</v>
      </c>
      <c r="D88" s="7"/>
      <c r="E88" s="270" t="s">
        <v>167</v>
      </c>
      <c r="F88" s="270">
        <v>16</v>
      </c>
      <c r="G88" s="270" t="s">
        <v>29</v>
      </c>
      <c r="H88" s="270">
        <v>16</v>
      </c>
      <c r="I88" s="548"/>
      <c r="J88" s="283">
        <v>18.989999999999998</v>
      </c>
      <c r="K88" s="9">
        <f t="shared" si="3"/>
        <v>1.1868749999999999</v>
      </c>
      <c r="L88" s="599"/>
      <c r="M88" s="600"/>
      <c r="N88" s="600"/>
      <c r="O88" s="601"/>
      <c r="P88" s="13">
        <v>100</v>
      </c>
      <c r="Q88" s="13"/>
    </row>
    <row r="89" spans="1:17">
      <c r="A89" s="574"/>
      <c r="B89" s="381" t="s">
        <v>606</v>
      </c>
      <c r="C89" s="419" t="s">
        <v>606</v>
      </c>
      <c r="D89" s="73" t="s">
        <v>872</v>
      </c>
      <c r="E89" s="377" t="s">
        <v>943</v>
      </c>
      <c r="F89" s="377">
        <v>425</v>
      </c>
      <c r="G89" s="377" t="s">
        <v>365</v>
      </c>
      <c r="H89" s="377">
        <v>425</v>
      </c>
      <c r="I89" s="547">
        <v>18.739999999999998</v>
      </c>
      <c r="J89" s="529">
        <f t="shared" ref="J89" ca="1" si="8">+I89/$K$3</f>
        <v>0.71104703003168213</v>
      </c>
      <c r="K89" s="9">
        <f t="shared" ca="1" si="3"/>
        <v>1.6730518353686638E-3</v>
      </c>
      <c r="L89" s="602"/>
      <c r="M89" s="602"/>
      <c r="N89" s="602"/>
      <c r="O89" s="602"/>
      <c r="P89" s="13">
        <v>100</v>
      </c>
      <c r="Q89" s="13"/>
    </row>
    <row r="90" spans="1:17">
      <c r="A90" s="574"/>
      <c r="B90" s="328" t="s">
        <v>234</v>
      </c>
      <c r="C90" s="332" t="s">
        <v>233</v>
      </c>
      <c r="D90" s="7"/>
      <c r="E90" s="270" t="s">
        <v>252</v>
      </c>
      <c r="F90" s="270">
        <v>8</v>
      </c>
      <c r="G90" s="270" t="s">
        <v>29</v>
      </c>
      <c r="H90" s="270">
        <v>8</v>
      </c>
      <c r="I90" s="548"/>
      <c r="J90" s="283">
        <v>7.99</v>
      </c>
      <c r="K90" s="9">
        <f t="shared" si="3"/>
        <v>0.99875000000000003</v>
      </c>
      <c r="L90" s="602"/>
      <c r="M90" s="602"/>
      <c r="N90" s="602"/>
      <c r="O90" s="602"/>
      <c r="P90" s="13">
        <v>100</v>
      </c>
      <c r="Q90" s="149" t="s">
        <v>253</v>
      </c>
    </row>
    <row r="91" spans="1:17">
      <c r="A91" s="574"/>
      <c r="B91" s="328" t="s">
        <v>235</v>
      </c>
      <c r="C91" s="282" t="s">
        <v>237</v>
      </c>
      <c r="D91" s="333"/>
      <c r="E91" s="270" t="s">
        <v>368</v>
      </c>
      <c r="F91" s="270">
        <v>96</v>
      </c>
      <c r="G91" s="270" t="s">
        <v>350</v>
      </c>
      <c r="H91" s="278">
        <f>F91*S21</f>
        <v>2721.5519999999997</v>
      </c>
      <c r="I91" s="553"/>
      <c r="J91" s="283">
        <v>138.44999999999999</v>
      </c>
      <c r="K91" s="9">
        <f t="shared" si="3"/>
        <v>5.0871708495740665E-2</v>
      </c>
      <c r="L91" s="602"/>
      <c r="M91" s="602"/>
      <c r="N91" s="602"/>
      <c r="O91" s="602"/>
      <c r="P91" s="13">
        <v>100</v>
      </c>
      <c r="Q91" s="149"/>
    </row>
    <row r="92" spans="1:17">
      <c r="A92" s="574"/>
      <c r="B92" s="328" t="s">
        <v>236</v>
      </c>
      <c r="C92" s="282" t="s">
        <v>720</v>
      </c>
      <c r="D92" s="7"/>
      <c r="E92" s="270" t="s">
        <v>239</v>
      </c>
      <c r="F92" s="270">
        <v>2</v>
      </c>
      <c r="G92" s="270" t="s">
        <v>24</v>
      </c>
      <c r="H92" s="270">
        <f>F92*S7</f>
        <v>907.18399999999997</v>
      </c>
      <c r="I92" s="548"/>
      <c r="J92" s="283">
        <v>5.99</v>
      </c>
      <c r="K92" s="9">
        <f t="shared" si="3"/>
        <v>6.6028501384504138E-3</v>
      </c>
      <c r="L92" s="602"/>
      <c r="M92" s="602"/>
      <c r="N92" s="602"/>
      <c r="O92" s="602"/>
      <c r="P92" s="13">
        <v>100</v>
      </c>
      <c r="Q92" s="149"/>
    </row>
    <row r="93" spans="1:17">
      <c r="A93" s="574"/>
      <c r="B93" s="269" t="s">
        <v>254</v>
      </c>
      <c r="C93" s="332" t="s">
        <v>246</v>
      </c>
      <c r="D93" s="7"/>
      <c r="E93" s="270" t="s">
        <v>250</v>
      </c>
      <c r="F93" s="270">
        <v>443.55</v>
      </c>
      <c r="G93" s="270" t="s">
        <v>25</v>
      </c>
      <c r="H93" s="270">
        <f>F93</f>
        <v>443.55</v>
      </c>
      <c r="I93" s="548"/>
      <c r="J93" s="283">
        <v>0.88</v>
      </c>
      <c r="K93" s="9">
        <f t="shared" si="3"/>
        <v>1.9839927854807802E-3</v>
      </c>
      <c r="L93" s="602"/>
      <c r="M93" s="602"/>
      <c r="N93" s="602"/>
      <c r="O93" s="602"/>
      <c r="P93" s="148">
        <v>100</v>
      </c>
      <c r="Q93" s="13"/>
    </row>
    <row r="94" spans="1:17">
      <c r="A94" s="574"/>
      <c r="B94" s="269" t="s">
        <v>249</v>
      </c>
      <c r="C94" s="282" t="s">
        <v>255</v>
      </c>
      <c r="D94" s="7"/>
      <c r="E94" s="270" t="s">
        <v>256</v>
      </c>
      <c r="F94" s="270">
        <v>1</v>
      </c>
      <c r="G94" s="270" t="s">
        <v>29</v>
      </c>
      <c r="H94" s="270">
        <f>F94</f>
        <v>1</v>
      </c>
      <c r="I94" s="548"/>
      <c r="J94" s="283">
        <v>0.99</v>
      </c>
      <c r="K94" s="9">
        <f t="shared" si="3"/>
        <v>0.99</v>
      </c>
      <c r="L94" s="602"/>
      <c r="M94" s="602"/>
      <c r="N94" s="602"/>
      <c r="O94" s="602"/>
      <c r="P94" s="13">
        <v>100</v>
      </c>
      <c r="Q94" s="13" t="s">
        <v>257</v>
      </c>
    </row>
    <row r="95" spans="1:17">
      <c r="A95" s="574"/>
      <c r="B95" s="381" t="s">
        <v>263</v>
      </c>
      <c r="C95" s="419" t="s">
        <v>767</v>
      </c>
      <c r="D95" s="73" t="s">
        <v>904</v>
      </c>
      <c r="E95" s="377" t="s">
        <v>905</v>
      </c>
      <c r="F95" s="377">
        <v>28</v>
      </c>
      <c r="G95" s="377" t="s">
        <v>365</v>
      </c>
      <c r="H95" s="377">
        <v>28</v>
      </c>
      <c r="I95" s="547">
        <v>18.440000000000001</v>
      </c>
      <c r="J95" s="529">
        <f t="shared" ref="J95" ca="1" si="9">+I95/$K$3</f>
        <v>0.69966420671207152</v>
      </c>
      <c r="K95" s="9">
        <f t="shared" ca="1" si="3"/>
        <v>2.4988007382573982E-2</v>
      </c>
      <c r="L95" s="602"/>
      <c r="M95" s="602"/>
      <c r="N95" s="602"/>
      <c r="O95" s="602"/>
      <c r="P95" s="13">
        <v>100</v>
      </c>
      <c r="Q95" s="13"/>
    </row>
    <row r="96" spans="1:17" s="281" customFormat="1">
      <c r="A96" s="574"/>
      <c r="B96" s="269" t="s">
        <v>304</v>
      </c>
      <c r="C96" s="282" t="s">
        <v>305</v>
      </c>
      <c r="D96" s="7"/>
      <c r="E96" s="270" t="s">
        <v>311</v>
      </c>
      <c r="F96" s="270">
        <v>17</v>
      </c>
      <c r="G96" s="270" t="s">
        <v>94</v>
      </c>
      <c r="H96" s="278">
        <f>F96*S21</f>
        <v>481.94149999999996</v>
      </c>
      <c r="I96" s="553"/>
      <c r="J96" s="283">
        <v>5.48</v>
      </c>
      <c r="K96" s="9">
        <f t="shared" si="3"/>
        <v>1.137067465657139E-2</v>
      </c>
      <c r="L96" s="606"/>
      <c r="M96" s="606"/>
      <c r="N96" s="606"/>
      <c r="O96" s="606"/>
      <c r="P96" s="7">
        <v>100</v>
      </c>
      <c r="Q96" s="7"/>
    </row>
    <row r="97" spans="1:19" s="281" customFormat="1">
      <c r="A97" s="574"/>
      <c r="B97" s="269" t="s">
        <v>317</v>
      </c>
      <c r="C97" s="282" t="s">
        <v>308</v>
      </c>
      <c r="D97" s="7"/>
      <c r="E97" s="270" t="s">
        <v>310</v>
      </c>
      <c r="F97" s="270">
        <v>12</v>
      </c>
      <c r="G97" s="270" t="s">
        <v>94</v>
      </c>
      <c r="H97" s="278">
        <f>F97*S21</f>
        <v>340.19399999999996</v>
      </c>
      <c r="I97" s="553"/>
      <c r="J97" s="283">
        <v>1.73</v>
      </c>
      <c r="K97" s="9">
        <f t="shared" si="3"/>
        <v>5.085333662557247E-3</v>
      </c>
      <c r="L97" s="606"/>
      <c r="M97" s="606"/>
      <c r="N97" s="606"/>
      <c r="O97" s="606"/>
      <c r="P97" s="7">
        <v>62</v>
      </c>
      <c r="Q97" s="7" t="s">
        <v>312</v>
      </c>
    </row>
    <row r="98" spans="1:19" s="281" customFormat="1">
      <c r="A98" s="574"/>
      <c r="B98" s="381" t="s">
        <v>309</v>
      </c>
      <c r="C98" s="419" t="s">
        <v>768</v>
      </c>
      <c r="D98" s="73" t="s">
        <v>888</v>
      </c>
      <c r="E98" s="377" t="s">
        <v>944</v>
      </c>
      <c r="F98" s="377">
        <v>12</v>
      </c>
      <c r="G98" s="377" t="s">
        <v>350</v>
      </c>
      <c r="H98" s="374">
        <f>F98*S21</f>
        <v>340.19399999999996</v>
      </c>
      <c r="I98" s="552">
        <v>194.95</v>
      </c>
      <c r="J98" s="529">
        <f t="shared" ref="J98:J103" ca="1" si="10">+I98/$K$3</f>
        <v>7.3969380205270241</v>
      </c>
      <c r="K98" s="9">
        <f t="shared" ca="1" si="3"/>
        <v>2.1743293592852975E-2</v>
      </c>
      <c r="L98" s="606"/>
      <c r="M98" s="606"/>
      <c r="N98" s="606"/>
      <c r="O98" s="606"/>
      <c r="P98" s="7">
        <v>100</v>
      </c>
      <c r="Q98" s="7"/>
    </row>
    <row r="99" spans="1:19" s="281" customFormat="1">
      <c r="A99" s="574"/>
      <c r="B99" s="388" t="s">
        <v>593</v>
      </c>
      <c r="C99" s="419" t="s">
        <v>594</v>
      </c>
      <c r="D99" s="73" t="s">
        <v>872</v>
      </c>
      <c r="E99" s="377" t="s">
        <v>900</v>
      </c>
      <c r="F99" s="377">
        <v>1.1299999999999999</v>
      </c>
      <c r="G99" s="377" t="s">
        <v>347</v>
      </c>
      <c r="H99" s="374">
        <f>F99*S9</f>
        <v>1130</v>
      </c>
      <c r="I99" s="552">
        <v>217</v>
      </c>
      <c r="J99" s="529">
        <f t="shared" ca="1" si="10"/>
        <v>8.2335755345184118</v>
      </c>
      <c r="K99" s="9">
        <f t="shared" ca="1" si="3"/>
        <v>7.2863500305472674E-3</v>
      </c>
      <c r="L99" s="606"/>
      <c r="M99" s="606"/>
      <c r="N99" s="606"/>
      <c r="O99" s="606"/>
      <c r="P99" s="7">
        <v>100</v>
      </c>
      <c r="Q99" s="284" t="s">
        <v>334</v>
      </c>
    </row>
    <row r="100" spans="1:19" s="281" customFormat="1">
      <c r="A100" s="574"/>
      <c r="B100" s="285" t="s">
        <v>359</v>
      </c>
      <c r="C100" s="286" t="s">
        <v>360</v>
      </c>
      <c r="D100" s="287"/>
      <c r="E100" s="270" t="s">
        <v>352</v>
      </c>
      <c r="F100" s="270">
        <v>4</v>
      </c>
      <c r="G100" s="270" t="s">
        <v>353</v>
      </c>
      <c r="H100" s="278">
        <f>F100*S12</f>
        <v>15141.68</v>
      </c>
      <c r="I100" s="553"/>
      <c r="J100" s="271">
        <v>46.02</v>
      </c>
      <c r="K100" s="9">
        <f t="shared" si="3"/>
        <v>3.0392928657850386E-3</v>
      </c>
      <c r="L100" s="606"/>
      <c r="M100" s="606"/>
      <c r="N100" s="606"/>
      <c r="O100" s="606"/>
      <c r="P100" s="7">
        <v>100</v>
      </c>
      <c r="Q100" s="284"/>
    </row>
    <row r="101" spans="1:19" s="281" customFormat="1">
      <c r="A101" s="575"/>
      <c r="B101" s="440" t="s">
        <v>315</v>
      </c>
      <c r="C101" s="406" t="s">
        <v>316</v>
      </c>
      <c r="D101" s="407" t="s">
        <v>922</v>
      </c>
      <c r="E101" s="377" t="s">
        <v>582</v>
      </c>
      <c r="F101" s="377">
        <v>1</v>
      </c>
      <c r="G101" s="377" t="s">
        <v>348</v>
      </c>
      <c r="H101" s="374">
        <f>F101*S7</f>
        <v>453.59199999999998</v>
      </c>
      <c r="I101" s="552">
        <v>97.68</v>
      </c>
      <c r="J101" s="529">
        <f t="shared" ca="1" si="10"/>
        <v>3.7062472728652467</v>
      </c>
      <c r="K101" s="9">
        <f t="shared" ca="1" si="3"/>
        <v>8.1708832449982512E-3</v>
      </c>
      <c r="L101" s="9"/>
      <c r="M101" s="9"/>
      <c r="N101" s="9"/>
      <c r="O101" s="9"/>
      <c r="P101" s="7">
        <v>100</v>
      </c>
      <c r="Q101" s="7"/>
    </row>
    <row r="102" spans="1:19" ht="15">
      <c r="A102" s="12"/>
      <c r="B102" s="2"/>
      <c r="C102" s="3"/>
      <c r="D102" s="5"/>
      <c r="E102" s="4"/>
      <c r="F102" s="4"/>
      <c r="G102" s="4"/>
      <c r="H102" s="4"/>
      <c r="I102" s="543"/>
      <c r="J102" s="5"/>
      <c r="K102" s="10"/>
      <c r="L102" s="10"/>
      <c r="M102" s="10"/>
      <c r="N102" s="10"/>
      <c r="O102" s="10"/>
      <c r="P102" s="5"/>
      <c r="Q102" s="63"/>
    </row>
    <row r="103" spans="1:19" s="281" customFormat="1">
      <c r="A103" s="687" t="s">
        <v>82</v>
      </c>
      <c r="B103" s="563" t="s">
        <v>66</v>
      </c>
      <c r="C103" s="564" t="s">
        <v>899</v>
      </c>
      <c r="D103" s="7" t="s">
        <v>893</v>
      </c>
      <c r="E103" s="565" t="s">
        <v>612</v>
      </c>
      <c r="F103" s="565">
        <v>2.2000000000000002</v>
      </c>
      <c r="G103" s="565" t="s">
        <v>348</v>
      </c>
      <c r="H103" s="565">
        <f>F103*S7</f>
        <v>997.90240000000006</v>
      </c>
      <c r="I103" s="566">
        <v>181</v>
      </c>
      <c r="J103" s="567">
        <f t="shared" ca="1" si="10"/>
        <v>6.8676367361651272</v>
      </c>
      <c r="K103" s="335">
        <f t="shared" ref="K103:K129" ca="1" si="11">J103/H103</f>
        <v>6.8820725715912964E-3</v>
      </c>
      <c r="L103" s="617">
        <v>5.0000000000000001E-3</v>
      </c>
      <c r="M103" s="618"/>
      <c r="N103" s="571">
        <v>0.19</v>
      </c>
      <c r="O103" s="572"/>
      <c r="P103" s="525">
        <v>98</v>
      </c>
      <c r="Q103" s="525" t="s">
        <v>76</v>
      </c>
    </row>
    <row r="104" spans="1:19">
      <c r="A104" s="580"/>
      <c r="B104" s="408" t="s">
        <v>68</v>
      </c>
      <c r="C104" s="409" t="s">
        <v>769</v>
      </c>
      <c r="D104" s="268" t="s">
        <v>879</v>
      </c>
      <c r="E104" s="377" t="s">
        <v>582</v>
      </c>
      <c r="F104" s="377">
        <v>1</v>
      </c>
      <c r="G104" s="377" t="s">
        <v>4</v>
      </c>
      <c r="H104" s="377">
        <f>F104*S7</f>
        <v>453.59199999999998</v>
      </c>
      <c r="I104" s="547">
        <v>16</v>
      </c>
      <c r="J104" s="529">
        <f t="shared" ref="J104:J118" ca="1" si="12">+I104/$K$3</f>
        <v>0.6070839103792377</v>
      </c>
      <c r="K104" s="9">
        <f t="shared" ca="1" si="11"/>
        <v>1.3383920139227272E-3</v>
      </c>
      <c r="L104" s="623"/>
      <c r="M104" s="624"/>
      <c r="N104" s="624"/>
      <c r="O104" s="625"/>
      <c r="P104" s="13">
        <v>89</v>
      </c>
      <c r="Q104" s="7"/>
    </row>
    <row r="105" spans="1:19">
      <c r="A105" s="580"/>
      <c r="B105" s="408" t="s">
        <v>67</v>
      </c>
      <c r="C105" s="409" t="s">
        <v>770</v>
      </c>
      <c r="D105" s="268" t="s">
        <v>879</v>
      </c>
      <c r="E105" s="377" t="s">
        <v>882</v>
      </c>
      <c r="F105" s="377">
        <v>180</v>
      </c>
      <c r="G105" s="377">
        <v>9</v>
      </c>
      <c r="H105" s="377">
        <f>F105</f>
        <v>180</v>
      </c>
      <c r="I105" s="547">
        <v>17</v>
      </c>
      <c r="J105" s="529">
        <f t="shared" ca="1" si="12"/>
        <v>0.64502665477794008</v>
      </c>
      <c r="K105" s="9">
        <f t="shared" ca="1" si="11"/>
        <v>3.5834814154330004E-3</v>
      </c>
      <c r="L105" s="614">
        <v>0.05</v>
      </c>
      <c r="M105" s="615"/>
      <c r="N105" s="615"/>
      <c r="O105" s="616"/>
      <c r="P105" s="13">
        <v>95</v>
      </c>
      <c r="Q105" s="13" t="s">
        <v>77</v>
      </c>
      <c r="S105" s="182">
        <f>F104*S7</f>
        <v>453.59199999999998</v>
      </c>
    </row>
    <row r="106" spans="1:19">
      <c r="A106" s="580"/>
      <c r="B106" s="420" t="s">
        <v>896</v>
      </c>
      <c r="C106" s="422" t="s">
        <v>897</v>
      </c>
      <c r="D106" s="268" t="s">
        <v>872</v>
      </c>
      <c r="E106" s="377" t="s">
        <v>898</v>
      </c>
      <c r="F106" s="377">
        <v>32</v>
      </c>
      <c r="G106" s="377" t="s">
        <v>350</v>
      </c>
      <c r="H106" s="377">
        <f>F106*S21</f>
        <v>907.18399999999997</v>
      </c>
      <c r="I106" s="547">
        <v>127</v>
      </c>
      <c r="J106" s="529">
        <f t="shared" ca="1" si="12"/>
        <v>4.8187285386351997</v>
      </c>
      <c r="K106" s="9">
        <f t="shared" ca="1" si="11"/>
        <v>5.3117433052558248E-3</v>
      </c>
      <c r="L106" s="614"/>
      <c r="M106" s="615"/>
      <c r="N106" s="615"/>
      <c r="O106" s="616"/>
      <c r="P106" s="13">
        <v>98</v>
      </c>
      <c r="Q106" s="87"/>
    </row>
    <row r="107" spans="1:19">
      <c r="A107" s="580"/>
      <c r="B107" s="408" t="s">
        <v>123</v>
      </c>
      <c r="C107" s="409" t="s">
        <v>721</v>
      </c>
      <c r="D107" s="268" t="s">
        <v>875</v>
      </c>
      <c r="E107" s="377" t="s">
        <v>582</v>
      </c>
      <c r="F107" s="377">
        <v>1</v>
      </c>
      <c r="G107" s="377" t="s">
        <v>4</v>
      </c>
      <c r="H107" s="377">
        <f>F107*S7</f>
        <v>453.59199999999998</v>
      </c>
      <c r="I107" s="547">
        <v>10</v>
      </c>
      <c r="J107" s="529">
        <f t="shared" ca="1" si="12"/>
        <v>0.3794274439870236</v>
      </c>
      <c r="K107" s="9">
        <f t="shared" ca="1" si="11"/>
        <v>8.3649500870170465E-4</v>
      </c>
      <c r="L107" s="614"/>
      <c r="M107" s="615"/>
      <c r="N107" s="615"/>
      <c r="O107" s="616"/>
      <c r="P107" s="13">
        <v>79</v>
      </c>
      <c r="Q107" s="87"/>
    </row>
    <row r="108" spans="1:19">
      <c r="A108" s="580"/>
      <c r="B108" s="408" t="s">
        <v>124</v>
      </c>
      <c r="C108" s="409" t="s">
        <v>771</v>
      </c>
      <c r="D108" s="268" t="s">
        <v>879</v>
      </c>
      <c r="E108" s="377" t="s">
        <v>582</v>
      </c>
      <c r="F108" s="377">
        <v>1</v>
      </c>
      <c r="G108" s="377" t="s">
        <v>4</v>
      </c>
      <c r="H108" s="377">
        <f>F108*S7</f>
        <v>453.59199999999998</v>
      </c>
      <c r="I108" s="547">
        <v>11</v>
      </c>
      <c r="J108" s="529">
        <f t="shared" ca="1" si="12"/>
        <v>0.41737018838572593</v>
      </c>
      <c r="K108" s="9">
        <f t="shared" ca="1" si="11"/>
        <v>9.2014450957187506E-4</v>
      </c>
      <c r="L108" s="614"/>
      <c r="M108" s="615"/>
      <c r="N108" s="615"/>
      <c r="O108" s="616"/>
      <c r="P108" s="13">
        <v>81.3</v>
      </c>
      <c r="Q108" s="87"/>
    </row>
    <row r="109" spans="1:19">
      <c r="A109" s="580"/>
      <c r="B109" s="421" t="s">
        <v>592</v>
      </c>
      <c r="C109" s="409" t="s">
        <v>772</v>
      </c>
      <c r="D109" s="268" t="s">
        <v>879</v>
      </c>
      <c r="E109" s="377" t="s">
        <v>591</v>
      </c>
      <c r="F109" s="377">
        <v>5</v>
      </c>
      <c r="G109" s="377" t="s">
        <v>348</v>
      </c>
      <c r="H109" s="377">
        <f>F109*S7</f>
        <v>2267.96</v>
      </c>
      <c r="I109" s="547">
        <f>45*5</f>
        <v>225</v>
      </c>
      <c r="J109" s="529">
        <f t="shared" ca="1" si="12"/>
        <v>8.5371174897080309</v>
      </c>
      <c r="K109" s="9">
        <f t="shared" ca="1" si="11"/>
        <v>3.7642275391576705E-3</v>
      </c>
      <c r="L109" s="614"/>
      <c r="M109" s="615"/>
      <c r="N109" s="615"/>
      <c r="O109" s="616"/>
      <c r="P109" s="13">
        <v>50</v>
      </c>
      <c r="Q109" s="87" t="s">
        <v>147</v>
      </c>
    </row>
    <row r="110" spans="1:19">
      <c r="A110" s="580"/>
      <c r="B110" s="331" t="s">
        <v>142</v>
      </c>
      <c r="C110" s="336" t="s">
        <v>144</v>
      </c>
      <c r="D110" s="261"/>
      <c r="E110" s="270" t="s">
        <v>582</v>
      </c>
      <c r="F110" s="270">
        <v>1</v>
      </c>
      <c r="G110" s="270" t="s">
        <v>4</v>
      </c>
      <c r="H110" s="270">
        <f>F110*S7</f>
        <v>453.59199999999998</v>
      </c>
      <c r="I110" s="548"/>
      <c r="J110" s="271">
        <v>3.2</v>
      </c>
      <c r="K110" s="9">
        <f t="shared" si="11"/>
        <v>7.0547981445880882E-3</v>
      </c>
      <c r="L110" s="614"/>
      <c r="M110" s="615"/>
      <c r="N110" s="615"/>
      <c r="O110" s="616"/>
      <c r="P110" s="13">
        <v>65</v>
      </c>
      <c r="Q110" s="87"/>
      <c r="S110" s="182">
        <f>F110*S7</f>
        <v>453.59199999999998</v>
      </c>
    </row>
    <row r="111" spans="1:19">
      <c r="A111" s="580"/>
      <c r="B111" s="408" t="s">
        <v>143</v>
      </c>
      <c r="C111" s="409" t="s">
        <v>722</v>
      </c>
      <c r="D111" s="268" t="s">
        <v>879</v>
      </c>
      <c r="E111" s="377" t="s">
        <v>582</v>
      </c>
      <c r="F111" s="377">
        <v>1</v>
      </c>
      <c r="G111" s="377" t="s">
        <v>4</v>
      </c>
      <c r="H111" s="377">
        <f>F111*S7</f>
        <v>453.59199999999998</v>
      </c>
      <c r="I111" s="547">
        <f>8*5</f>
        <v>40</v>
      </c>
      <c r="J111" s="529">
        <f t="shared" ca="1" si="12"/>
        <v>1.5177097759480944</v>
      </c>
      <c r="K111" s="9">
        <f t="shared" ca="1" si="11"/>
        <v>3.3459800348068186E-3</v>
      </c>
      <c r="L111" s="614"/>
      <c r="M111" s="615"/>
      <c r="N111" s="615"/>
      <c r="O111" s="616"/>
      <c r="P111" s="13">
        <v>65</v>
      </c>
      <c r="Q111" s="87"/>
    </row>
    <row r="112" spans="1:19">
      <c r="A112" s="580"/>
      <c r="B112" s="420" t="s">
        <v>889</v>
      </c>
      <c r="C112" s="422" t="s">
        <v>890</v>
      </c>
      <c r="D112" s="268" t="s">
        <v>891</v>
      </c>
      <c r="E112" s="377" t="s">
        <v>75</v>
      </c>
      <c r="F112" s="377">
        <v>1</v>
      </c>
      <c r="G112" s="377" t="s">
        <v>4</v>
      </c>
      <c r="H112" s="377">
        <f>F112*S7</f>
        <v>453.59199999999998</v>
      </c>
      <c r="I112" s="547">
        <v>60</v>
      </c>
      <c r="J112" s="529">
        <f t="shared" ca="1" si="12"/>
        <v>2.2765646639221417</v>
      </c>
      <c r="K112" s="9">
        <f t="shared" ca="1" si="11"/>
        <v>5.0189700522102285E-3</v>
      </c>
      <c r="L112" s="611">
        <v>3.0000000000000001E-3</v>
      </c>
      <c r="M112" s="612"/>
      <c r="N112" s="612"/>
      <c r="O112" s="613"/>
      <c r="P112" s="13">
        <v>86.75</v>
      </c>
      <c r="Q112" s="621" t="s">
        <v>78</v>
      </c>
    </row>
    <row r="113" spans="1:19">
      <c r="A113" s="580"/>
      <c r="B113" s="421" t="s">
        <v>892</v>
      </c>
      <c r="C113" s="409" t="s">
        <v>609</v>
      </c>
      <c r="D113" s="423" t="s">
        <v>879</v>
      </c>
      <c r="E113" s="377" t="s">
        <v>582</v>
      </c>
      <c r="F113" s="377">
        <v>1</v>
      </c>
      <c r="G113" s="377" t="s">
        <v>4</v>
      </c>
      <c r="H113" s="377">
        <f>F113*S7</f>
        <v>453.59199999999998</v>
      </c>
      <c r="I113" s="547">
        <v>15</v>
      </c>
      <c r="J113" s="529">
        <f t="shared" ca="1" si="12"/>
        <v>0.56914116598053544</v>
      </c>
      <c r="K113" s="9">
        <f t="shared" ca="1" si="11"/>
        <v>1.2547425130525571E-3</v>
      </c>
      <c r="L113" s="611">
        <v>3.0000000000000001E-3</v>
      </c>
      <c r="M113" s="612"/>
      <c r="N113" s="612"/>
      <c r="O113" s="613"/>
      <c r="P113" s="13">
        <v>86.75</v>
      </c>
      <c r="Q113" s="622"/>
    </row>
    <row r="114" spans="1:19">
      <c r="A114" s="580"/>
      <c r="B114" s="532" t="s">
        <v>886</v>
      </c>
      <c r="C114" s="533" t="s">
        <v>887</v>
      </c>
      <c r="D114" s="13" t="s">
        <v>888</v>
      </c>
      <c r="E114" s="534" t="s">
        <v>591</v>
      </c>
      <c r="F114" s="534">
        <v>5</v>
      </c>
      <c r="G114" s="534" t="s">
        <v>4</v>
      </c>
      <c r="H114" s="534">
        <f>F114*S7</f>
        <v>2267.96</v>
      </c>
      <c r="I114" s="554">
        <v>249.95</v>
      </c>
      <c r="J114" s="529">
        <f t="shared" ca="1" si="12"/>
        <v>9.4837889624556535</v>
      </c>
      <c r="K114" s="69">
        <f t="shared" ca="1" si="11"/>
        <v>4.1816385484998208E-3</v>
      </c>
      <c r="L114" s="619"/>
      <c r="M114" s="619"/>
      <c r="N114" s="619"/>
      <c r="O114" s="619"/>
      <c r="P114" s="13">
        <v>81</v>
      </c>
      <c r="Q114" s="13"/>
    </row>
    <row r="115" spans="1:19">
      <c r="A115" s="580"/>
      <c r="B115" s="420" t="s">
        <v>617</v>
      </c>
      <c r="C115" s="419" t="s">
        <v>618</v>
      </c>
      <c r="D115" s="73" t="s">
        <v>875</v>
      </c>
      <c r="E115" s="377" t="s">
        <v>582</v>
      </c>
      <c r="F115" s="377">
        <v>1</v>
      </c>
      <c r="G115" s="377" t="s">
        <v>4</v>
      </c>
      <c r="H115" s="377">
        <f>F115*S7</f>
        <v>453.59199999999998</v>
      </c>
      <c r="I115" s="547">
        <v>18</v>
      </c>
      <c r="J115" s="529">
        <f t="shared" ca="1" si="12"/>
        <v>0.68296939917664246</v>
      </c>
      <c r="K115" s="9">
        <f t="shared" ca="1" si="11"/>
        <v>1.5056910156630683E-3</v>
      </c>
      <c r="L115" s="619"/>
      <c r="M115" s="619"/>
      <c r="N115" s="619"/>
      <c r="O115" s="619"/>
      <c r="P115" s="13">
        <v>85</v>
      </c>
      <c r="Q115" s="13"/>
    </row>
    <row r="116" spans="1:19" s="281" customFormat="1">
      <c r="A116" s="580"/>
      <c r="B116" s="424" t="s">
        <v>357</v>
      </c>
      <c r="C116" s="406" t="s">
        <v>358</v>
      </c>
      <c r="D116" s="407" t="s">
        <v>893</v>
      </c>
      <c r="E116" s="377" t="s">
        <v>894</v>
      </c>
      <c r="F116" s="377">
        <v>3.5</v>
      </c>
      <c r="G116" s="377" t="s">
        <v>348</v>
      </c>
      <c r="H116" s="374">
        <f>F116*S7</f>
        <v>1587.5719999999999</v>
      </c>
      <c r="I116" s="552">
        <v>242.5</v>
      </c>
      <c r="J116" s="529">
        <f t="shared" ca="1" si="12"/>
        <v>9.2011155166853218</v>
      </c>
      <c r="K116" s="9">
        <f t="shared" ca="1" si="11"/>
        <v>5.7957154174332389E-3</v>
      </c>
      <c r="L116" s="610"/>
      <c r="M116" s="610"/>
      <c r="N116" s="610"/>
      <c r="O116" s="610"/>
      <c r="P116" s="7">
        <v>100</v>
      </c>
      <c r="Q116" s="7"/>
    </row>
    <row r="117" spans="1:19" s="281" customFormat="1">
      <c r="A117" s="580"/>
      <c r="B117" s="418" t="s">
        <v>883</v>
      </c>
      <c r="C117" s="419" t="s">
        <v>884</v>
      </c>
      <c r="D117" s="73" t="s">
        <v>879</v>
      </c>
      <c r="E117" s="377" t="s">
        <v>582</v>
      </c>
      <c r="F117" s="377">
        <v>1</v>
      </c>
      <c r="G117" s="377" t="s">
        <v>348</v>
      </c>
      <c r="H117" s="374">
        <f>F117*S7</f>
        <v>453.59199999999998</v>
      </c>
      <c r="I117" s="552">
        <v>57</v>
      </c>
      <c r="J117" s="529">
        <f t="shared" ca="1" si="12"/>
        <v>2.1627364307260346</v>
      </c>
      <c r="K117" s="9">
        <f t="shared" ca="1" si="11"/>
        <v>4.7680215495997163E-3</v>
      </c>
      <c r="L117" s="610"/>
      <c r="M117" s="610"/>
      <c r="N117" s="610"/>
      <c r="O117" s="610"/>
      <c r="P117" s="7">
        <v>95</v>
      </c>
      <c r="Q117" s="7"/>
    </row>
    <row r="118" spans="1:19" s="531" customFormat="1">
      <c r="A118" s="580"/>
      <c r="B118" s="418" t="s">
        <v>992</v>
      </c>
      <c r="C118" s="419" t="s">
        <v>927</v>
      </c>
      <c r="D118" s="73" t="s">
        <v>928</v>
      </c>
      <c r="E118" s="377" t="s">
        <v>582</v>
      </c>
      <c r="F118" s="377">
        <v>1</v>
      </c>
      <c r="G118" s="377" t="s">
        <v>348</v>
      </c>
      <c r="H118" s="377">
        <f>F118*S7</f>
        <v>453.59199999999998</v>
      </c>
      <c r="I118" s="547">
        <v>46.95</v>
      </c>
      <c r="J118" s="529">
        <f t="shared" ca="1" si="12"/>
        <v>1.7814118495190758</v>
      </c>
      <c r="K118" s="530">
        <f t="shared" ca="1" si="11"/>
        <v>3.9273440658545034E-3</v>
      </c>
      <c r="L118" s="620"/>
      <c r="M118" s="620"/>
      <c r="N118" s="620"/>
      <c r="O118" s="620"/>
      <c r="P118" s="73">
        <v>90</v>
      </c>
      <c r="Q118" s="73"/>
    </row>
    <row r="119" spans="1:19" s="281" customFormat="1">
      <c r="A119" s="580"/>
      <c r="B119" s="294" t="s">
        <v>302</v>
      </c>
      <c r="C119" s="282" t="s">
        <v>605</v>
      </c>
      <c r="D119" s="261"/>
      <c r="E119" s="270" t="s">
        <v>582</v>
      </c>
      <c r="F119" s="270">
        <v>1</v>
      </c>
      <c r="G119" s="270" t="s">
        <v>348</v>
      </c>
      <c r="H119" s="270">
        <f>F119*S7</f>
        <v>453.59199999999998</v>
      </c>
      <c r="I119" s="548"/>
      <c r="J119" s="283">
        <v>3.2</v>
      </c>
      <c r="K119" s="9">
        <f t="shared" si="11"/>
        <v>7.0547981445880882E-3</v>
      </c>
      <c r="L119" s="607"/>
      <c r="M119" s="608"/>
      <c r="N119" s="608"/>
      <c r="O119" s="609"/>
      <c r="P119" s="7">
        <v>67</v>
      </c>
      <c r="Q119" s="7"/>
    </row>
    <row r="120" spans="1:19" s="281" customFormat="1">
      <c r="A120" s="580"/>
      <c r="B120" s="294" t="s">
        <v>313</v>
      </c>
      <c r="C120" s="282" t="s">
        <v>314</v>
      </c>
      <c r="D120" s="7"/>
      <c r="E120" s="270" t="s">
        <v>287</v>
      </c>
      <c r="F120" s="270">
        <v>453</v>
      </c>
      <c r="G120" s="270" t="s">
        <v>25</v>
      </c>
      <c r="H120" s="270">
        <v>453</v>
      </c>
      <c r="I120" s="548"/>
      <c r="J120" s="283">
        <f>2.79*2</f>
        <v>5.58</v>
      </c>
      <c r="K120" s="9">
        <f t="shared" si="11"/>
        <v>1.2317880794701986E-2</v>
      </c>
      <c r="L120" s="607"/>
      <c r="M120" s="608"/>
      <c r="N120" s="608"/>
      <c r="O120" s="609"/>
      <c r="P120" s="7">
        <v>67</v>
      </c>
      <c r="Q120" s="7"/>
    </row>
    <row r="121" spans="1:19" s="281" customFormat="1">
      <c r="A121" s="580"/>
      <c r="B121" s="431" t="s">
        <v>603</v>
      </c>
      <c r="C121" s="406" t="s">
        <v>604</v>
      </c>
      <c r="D121" s="73" t="s">
        <v>879</v>
      </c>
      <c r="E121" s="377">
        <v>1</v>
      </c>
      <c r="F121" s="377">
        <v>1</v>
      </c>
      <c r="G121" s="377" t="s">
        <v>348</v>
      </c>
      <c r="H121" s="377">
        <f>F121*S7</f>
        <v>453.59199999999998</v>
      </c>
      <c r="I121" s="547">
        <v>65</v>
      </c>
      <c r="J121" s="529">
        <f t="shared" ref="J121:J124" ca="1" si="13">+I121/$K$3</f>
        <v>2.4662783859156532</v>
      </c>
      <c r="K121" s="9">
        <f t="shared" ca="1" si="11"/>
        <v>5.4372175565610796E-3</v>
      </c>
      <c r="L121" s="610"/>
      <c r="M121" s="610"/>
      <c r="N121" s="610"/>
      <c r="O121" s="610"/>
      <c r="P121" s="7">
        <v>91</v>
      </c>
      <c r="Q121" s="7"/>
    </row>
    <row r="122" spans="1:19" s="281" customFormat="1">
      <c r="A122" s="580"/>
      <c r="B122" s="334" t="s">
        <v>589</v>
      </c>
      <c r="C122" s="282" t="s">
        <v>590</v>
      </c>
      <c r="D122" s="7"/>
      <c r="E122" s="270" t="s">
        <v>591</v>
      </c>
      <c r="F122" s="270">
        <v>5</v>
      </c>
      <c r="G122" s="270" t="s">
        <v>348</v>
      </c>
      <c r="H122" s="270">
        <f>F122*S7</f>
        <v>2267.96</v>
      </c>
      <c r="I122" s="548"/>
      <c r="J122" s="283">
        <v>4.4800000000000004</v>
      </c>
      <c r="K122" s="9">
        <f t="shared" si="11"/>
        <v>1.9753434804846647E-3</v>
      </c>
      <c r="L122" s="610"/>
      <c r="M122" s="610"/>
      <c r="N122" s="610"/>
      <c r="O122" s="610"/>
      <c r="P122" s="7">
        <v>95</v>
      </c>
      <c r="Q122" s="7"/>
    </row>
    <row r="123" spans="1:19">
      <c r="A123" s="581"/>
      <c r="B123" s="439" t="s">
        <v>920</v>
      </c>
      <c r="C123" s="438" t="s">
        <v>921</v>
      </c>
      <c r="D123" s="73" t="s">
        <v>875</v>
      </c>
      <c r="E123" s="377" t="s">
        <v>75</v>
      </c>
      <c r="F123" s="377">
        <v>1</v>
      </c>
      <c r="G123" s="377" t="s">
        <v>4</v>
      </c>
      <c r="H123" s="377">
        <v>453.59199999999998</v>
      </c>
      <c r="I123" s="547">
        <v>75</v>
      </c>
      <c r="J123" s="529">
        <f t="shared" ca="1" si="13"/>
        <v>2.845705829902677</v>
      </c>
      <c r="K123" s="9">
        <f t="shared" ca="1" si="11"/>
        <v>6.2737125652627844E-3</v>
      </c>
      <c r="L123" s="610"/>
      <c r="M123" s="610"/>
      <c r="N123" s="610"/>
      <c r="O123" s="610"/>
      <c r="P123" s="7">
        <v>96</v>
      </c>
      <c r="Q123" s="7"/>
      <c r="S123" s="190">
        <f ca="1">K118</f>
        <v>3.9273440658545034E-3</v>
      </c>
    </row>
    <row r="124" spans="1:19">
      <c r="A124" s="573" t="s">
        <v>101</v>
      </c>
      <c r="B124" s="410" t="s">
        <v>102</v>
      </c>
      <c r="C124" s="411" t="s">
        <v>773</v>
      </c>
      <c r="D124" s="407" t="s">
        <v>879</v>
      </c>
      <c r="E124" s="374" t="s">
        <v>583</v>
      </c>
      <c r="F124" s="374">
        <v>30</v>
      </c>
      <c r="G124" s="374" t="s">
        <v>29</v>
      </c>
      <c r="H124" s="374">
        <v>30</v>
      </c>
      <c r="I124" s="552">
        <v>90</v>
      </c>
      <c r="J124" s="529">
        <f t="shared" ca="1" si="13"/>
        <v>3.4148469958832122</v>
      </c>
      <c r="K124" s="9">
        <f t="shared" ca="1" si="11"/>
        <v>0.11382823319610708</v>
      </c>
      <c r="L124" s="602"/>
      <c r="M124" s="602"/>
      <c r="N124" s="602"/>
      <c r="O124" s="602"/>
      <c r="P124" s="13">
        <v>100</v>
      </c>
      <c r="Q124" s="7" t="s">
        <v>103</v>
      </c>
    </row>
    <row r="125" spans="1:19">
      <c r="A125" s="574"/>
      <c r="B125" s="425" t="s">
        <v>596</v>
      </c>
      <c r="C125" s="411" t="s">
        <v>597</v>
      </c>
      <c r="D125" s="73" t="s">
        <v>1120</v>
      </c>
      <c r="E125" s="374" t="s">
        <v>74</v>
      </c>
      <c r="F125" s="374">
        <v>5</v>
      </c>
      <c r="G125" s="374" t="s">
        <v>4</v>
      </c>
      <c r="H125" s="374">
        <v>2269</v>
      </c>
      <c r="I125" s="552">
        <v>465</v>
      </c>
      <c r="J125" s="529">
        <f ca="1">+I125/$K$3</f>
        <v>17.643376145396598</v>
      </c>
      <c r="K125" s="9">
        <f t="shared" ca="1" si="11"/>
        <v>7.7758378780945778E-3</v>
      </c>
      <c r="L125" s="599"/>
      <c r="M125" s="600"/>
      <c r="N125" s="600"/>
      <c r="O125" s="601"/>
      <c r="P125" s="13">
        <v>100</v>
      </c>
      <c r="Q125" s="7"/>
    </row>
    <row r="126" spans="1:19">
      <c r="A126" s="574"/>
      <c r="B126" s="373" t="s">
        <v>587</v>
      </c>
      <c r="C126" s="370" t="s">
        <v>588</v>
      </c>
      <c r="D126" s="268" t="s">
        <v>885</v>
      </c>
      <c r="E126" s="374" t="s">
        <v>591</v>
      </c>
      <c r="F126" s="374">
        <v>5</v>
      </c>
      <c r="G126" s="374" t="s">
        <v>348</v>
      </c>
      <c r="H126" s="374">
        <f>F126*S7</f>
        <v>2267.96</v>
      </c>
      <c r="I126" s="552">
        <v>470</v>
      </c>
      <c r="J126" s="529">
        <f ca="1">+I126/$K$3</f>
        <v>17.833089867390107</v>
      </c>
      <c r="K126" s="9">
        <f t="shared" ca="1" si="11"/>
        <v>7.8630530817960231E-3</v>
      </c>
      <c r="L126" s="599"/>
      <c r="M126" s="600"/>
      <c r="N126" s="600"/>
      <c r="O126" s="601"/>
      <c r="P126" s="13">
        <v>100</v>
      </c>
      <c r="Q126" s="7"/>
    </row>
    <row r="127" spans="1:19" s="281" customFormat="1">
      <c r="A127" s="574"/>
      <c r="B127" s="410" t="s">
        <v>163</v>
      </c>
      <c r="C127" s="411" t="s">
        <v>774</v>
      </c>
      <c r="D127" s="73" t="s">
        <v>902</v>
      </c>
      <c r="E127" s="374" t="s">
        <v>903</v>
      </c>
      <c r="F127" s="374">
        <v>1</v>
      </c>
      <c r="G127" s="374" t="s">
        <v>347</v>
      </c>
      <c r="H127" s="374">
        <f>F127*S9</f>
        <v>1000</v>
      </c>
      <c r="I127" s="552">
        <v>131.12</v>
      </c>
      <c r="J127" s="529">
        <f ca="1">+I127/$K$3</f>
        <v>4.9750526455578532</v>
      </c>
      <c r="K127" s="9">
        <f t="shared" ca="1" si="11"/>
        <v>4.9750526455578535E-3</v>
      </c>
      <c r="L127" s="606"/>
      <c r="M127" s="606"/>
      <c r="N127" s="606"/>
      <c r="O127" s="606"/>
      <c r="P127" s="7">
        <v>100</v>
      </c>
      <c r="Q127" s="7" t="s">
        <v>164</v>
      </c>
    </row>
    <row r="128" spans="1:19">
      <c r="A128" s="574"/>
      <c r="B128" s="535" t="s">
        <v>306</v>
      </c>
      <c r="C128" s="67" t="s">
        <v>307</v>
      </c>
      <c r="D128" s="13" t="s">
        <v>909</v>
      </c>
      <c r="E128" s="68" t="s">
        <v>591</v>
      </c>
      <c r="F128" s="68">
        <v>5</v>
      </c>
      <c r="G128" s="68" t="s">
        <v>348</v>
      </c>
      <c r="H128" s="68">
        <f>F128*S7</f>
        <v>2267.96</v>
      </c>
      <c r="I128" s="555"/>
      <c r="J128" s="13">
        <v>4.78</v>
      </c>
      <c r="K128" s="69">
        <f t="shared" si="11"/>
        <v>2.1076209456956912E-3</v>
      </c>
      <c r="L128" s="602"/>
      <c r="M128" s="602"/>
      <c r="N128" s="602"/>
      <c r="O128" s="602"/>
      <c r="P128" s="13">
        <v>100</v>
      </c>
      <c r="Q128" s="13"/>
    </row>
    <row r="129" spans="1:17" s="281" customFormat="1">
      <c r="A129" s="575"/>
      <c r="B129" s="295" t="s">
        <v>318</v>
      </c>
      <c r="C129" s="296" t="s">
        <v>319</v>
      </c>
      <c r="D129" s="7"/>
      <c r="E129" s="278" t="s">
        <v>362</v>
      </c>
      <c r="F129" s="278">
        <v>576</v>
      </c>
      <c r="G129" s="278" t="s">
        <v>363</v>
      </c>
      <c r="H129" s="278">
        <f>F129*S15</f>
        <v>14987.52</v>
      </c>
      <c r="I129" s="553"/>
      <c r="J129" s="297">
        <v>65.05</v>
      </c>
      <c r="K129" s="9">
        <f t="shared" si="11"/>
        <v>4.3402777777777771E-3</v>
      </c>
      <c r="L129" s="9"/>
      <c r="M129" s="9"/>
      <c r="N129" s="9"/>
      <c r="O129" s="9"/>
      <c r="P129" s="7">
        <v>100</v>
      </c>
      <c r="Q129" s="7"/>
    </row>
    <row r="130" spans="1:17" ht="15">
      <c r="A130" s="12"/>
      <c r="B130" s="2"/>
      <c r="C130" s="3"/>
      <c r="D130" s="5"/>
      <c r="E130" s="4"/>
      <c r="F130" s="4"/>
      <c r="G130" s="4"/>
      <c r="H130" s="4"/>
      <c r="I130" s="543"/>
      <c r="J130" s="5"/>
      <c r="K130" s="10"/>
      <c r="L130" s="10"/>
      <c r="M130" s="10"/>
      <c r="N130" s="10"/>
      <c r="O130" s="10"/>
      <c r="P130" s="5"/>
      <c r="Q130" s="63"/>
    </row>
    <row r="131" spans="1:17" s="531" customFormat="1">
      <c r="A131" s="573" t="s">
        <v>168</v>
      </c>
      <c r="B131" s="410" t="s">
        <v>169</v>
      </c>
      <c r="C131" s="411" t="s">
        <v>421</v>
      </c>
      <c r="D131" s="73" t="s">
        <v>872</v>
      </c>
      <c r="E131" s="374" t="s">
        <v>946</v>
      </c>
      <c r="F131" s="374">
        <v>6</v>
      </c>
      <c r="G131" s="374" t="s">
        <v>4</v>
      </c>
      <c r="H131" s="443">
        <f>F131*S7</f>
        <v>2721.5519999999997</v>
      </c>
      <c r="I131" s="552">
        <v>137.55000000000001</v>
      </c>
      <c r="J131" s="536">
        <f ca="1">+I131/$K$3</f>
        <v>5.2190244920415099</v>
      </c>
      <c r="K131" s="530">
        <f t="shared" ref="K131:K178" ca="1" si="14">J131/H131</f>
        <v>1.9176648074486582E-3</v>
      </c>
      <c r="L131" s="603"/>
      <c r="M131" s="604"/>
      <c r="N131" s="604"/>
      <c r="O131" s="605"/>
      <c r="P131" s="73">
        <v>100</v>
      </c>
      <c r="Q131" s="73"/>
    </row>
    <row r="132" spans="1:17">
      <c r="A132" s="574"/>
      <c r="B132" s="444" t="s">
        <v>570</v>
      </c>
      <c r="C132" s="445" t="s">
        <v>571</v>
      </c>
      <c r="D132" s="73" t="s">
        <v>872</v>
      </c>
      <c r="E132" s="374" t="s">
        <v>1121</v>
      </c>
      <c r="F132" s="374">
        <v>2.2000000000000002</v>
      </c>
      <c r="G132" s="374" t="s">
        <v>4</v>
      </c>
      <c r="H132" s="443">
        <f>F132*S7</f>
        <v>997.90240000000006</v>
      </c>
      <c r="I132" s="552">
        <v>95</v>
      </c>
      <c r="J132" s="529">
        <f ca="1">+I132/$K$3</f>
        <v>3.6045607178767241</v>
      </c>
      <c r="K132" s="9">
        <f t="shared" ca="1" si="14"/>
        <v>3.6121375375755423E-3</v>
      </c>
      <c r="L132" s="576"/>
      <c r="M132" s="577"/>
      <c r="N132" s="577"/>
      <c r="O132" s="578"/>
      <c r="P132" s="7">
        <v>100</v>
      </c>
      <c r="Q132" s="7"/>
    </row>
    <row r="133" spans="1:17">
      <c r="A133" s="574"/>
      <c r="B133" s="410" t="s">
        <v>170</v>
      </c>
      <c r="C133" s="411" t="s">
        <v>947</v>
      </c>
      <c r="D133" s="73" t="s">
        <v>888</v>
      </c>
      <c r="E133" s="374" t="s">
        <v>948</v>
      </c>
      <c r="F133" s="374">
        <v>2</v>
      </c>
      <c r="G133" s="374" t="s">
        <v>4</v>
      </c>
      <c r="H133" s="443">
        <f>F133*S7</f>
        <v>907.18399999999997</v>
      </c>
      <c r="I133" s="552">
        <v>240</v>
      </c>
      <c r="J133" s="529">
        <f ca="1">+I133/$K$3</f>
        <v>9.106258655688567</v>
      </c>
      <c r="K133" s="9">
        <f t="shared" ca="1" si="14"/>
        <v>1.0037940104420457E-2</v>
      </c>
      <c r="L133" s="599"/>
      <c r="M133" s="600"/>
      <c r="N133" s="600"/>
      <c r="O133" s="601"/>
      <c r="P133" s="13">
        <v>100</v>
      </c>
      <c r="Q133" s="7"/>
    </row>
    <row r="134" spans="1:17">
      <c r="A134" s="574"/>
      <c r="B134" s="338" t="s">
        <v>354</v>
      </c>
      <c r="C134" s="296" t="s">
        <v>355</v>
      </c>
      <c r="D134" s="7" t="s">
        <v>616</v>
      </c>
      <c r="E134" s="278" t="s">
        <v>356</v>
      </c>
      <c r="F134" s="278">
        <v>30</v>
      </c>
      <c r="G134" s="278" t="s">
        <v>348</v>
      </c>
      <c r="H134" s="337">
        <f>F134*S7</f>
        <v>13607.76</v>
      </c>
      <c r="I134" s="553"/>
      <c r="J134" s="297">
        <v>53.9</v>
      </c>
      <c r="K134" s="9">
        <f t="shared" si="14"/>
        <v>3.9609752082635204E-3</v>
      </c>
      <c r="L134" s="193"/>
      <c r="M134" s="194"/>
      <c r="N134" s="194"/>
      <c r="O134" s="195"/>
      <c r="P134" s="13">
        <v>100</v>
      </c>
      <c r="Q134" s="7"/>
    </row>
    <row r="135" spans="1:17" s="281" customFormat="1">
      <c r="A135" s="574"/>
      <c r="B135" s="425" t="s">
        <v>601</v>
      </c>
      <c r="C135" s="411" t="s">
        <v>602</v>
      </c>
      <c r="D135" s="73" t="s">
        <v>952</v>
      </c>
      <c r="E135" s="374" t="s">
        <v>582</v>
      </c>
      <c r="F135" s="374">
        <v>1</v>
      </c>
      <c r="G135" s="374" t="s">
        <v>348</v>
      </c>
      <c r="H135" s="374">
        <f>F135*S7</f>
        <v>453.59199999999998</v>
      </c>
      <c r="I135" s="552">
        <v>81</v>
      </c>
      <c r="J135" s="529">
        <f ca="1">+I135/$K$3</f>
        <v>3.0733622962948912</v>
      </c>
      <c r="K135" s="9">
        <f t="shared" ca="1" si="14"/>
        <v>6.7756095704838079E-3</v>
      </c>
      <c r="L135" s="279"/>
      <c r="M135" s="10"/>
      <c r="N135" s="10"/>
      <c r="O135" s="280"/>
      <c r="P135" s="7">
        <v>100</v>
      </c>
      <c r="Q135" s="7"/>
    </row>
    <row r="136" spans="1:17">
      <c r="A136" s="574"/>
      <c r="B136" s="425" t="s">
        <v>620</v>
      </c>
      <c r="C136" s="411" t="s">
        <v>619</v>
      </c>
      <c r="D136" s="73" t="s">
        <v>885</v>
      </c>
      <c r="E136" s="374" t="s">
        <v>898</v>
      </c>
      <c r="F136" s="374">
        <v>32</v>
      </c>
      <c r="G136" s="374" t="s">
        <v>350</v>
      </c>
      <c r="H136" s="443">
        <f>F136*S21</f>
        <v>907.18399999999997</v>
      </c>
      <c r="I136" s="552">
        <v>205</v>
      </c>
      <c r="J136" s="529">
        <f ca="1">+I136/$K$3</f>
        <v>7.7782626017339833</v>
      </c>
      <c r="K136" s="9">
        <f t="shared" ca="1" si="14"/>
        <v>8.5740738391924722E-3</v>
      </c>
      <c r="L136" s="599"/>
      <c r="M136" s="600"/>
      <c r="N136" s="600"/>
      <c r="O136" s="601"/>
      <c r="P136" s="13">
        <v>100</v>
      </c>
      <c r="Q136" s="7"/>
    </row>
    <row r="137" spans="1:17">
      <c r="A137" s="575"/>
      <c r="B137" s="425" t="s">
        <v>949</v>
      </c>
      <c r="C137" s="445" t="s">
        <v>950</v>
      </c>
      <c r="D137" s="73" t="s">
        <v>951</v>
      </c>
      <c r="E137" s="374" t="s">
        <v>903</v>
      </c>
      <c r="F137" s="374">
        <v>1</v>
      </c>
      <c r="G137" s="374" t="s">
        <v>347</v>
      </c>
      <c r="H137" s="443">
        <f>F137*S9</f>
        <v>1000</v>
      </c>
      <c r="I137" s="552">
        <v>400</v>
      </c>
      <c r="J137" s="529">
        <f ca="1">+I137/$K$3</f>
        <v>15.177097759480944</v>
      </c>
      <c r="K137" s="9">
        <f t="shared" ca="1" si="14"/>
        <v>1.5177097759480944E-2</v>
      </c>
      <c r="L137" s="599"/>
      <c r="M137" s="600"/>
      <c r="N137" s="600"/>
      <c r="O137" s="601"/>
      <c r="P137" s="13">
        <v>101</v>
      </c>
      <c r="Q137" s="63"/>
    </row>
    <row r="138" spans="1:17">
      <c r="A138" s="573" t="s">
        <v>132</v>
      </c>
      <c r="B138" s="334" t="s">
        <v>556</v>
      </c>
      <c r="C138" s="282" t="s">
        <v>113</v>
      </c>
      <c r="D138" s="7"/>
      <c r="E138" s="270" t="str">
        <f>Prep!A14</f>
        <v>1kg</v>
      </c>
      <c r="F138" s="270">
        <v>1</v>
      </c>
      <c r="G138" s="270" t="s">
        <v>26</v>
      </c>
      <c r="H138" s="339">
        <f>Prep!C14</f>
        <v>1000</v>
      </c>
      <c r="I138" s="548"/>
      <c r="J138" s="340">
        <f ca="1">Prep!H14</f>
        <v>3.6757141628575321</v>
      </c>
      <c r="K138" s="9">
        <f t="shared" ca="1" si="14"/>
        <v>3.6757141628575322E-3</v>
      </c>
      <c r="L138" s="602"/>
      <c r="M138" s="602"/>
      <c r="N138" s="602"/>
      <c r="O138" s="602"/>
      <c r="P138" s="13">
        <v>100</v>
      </c>
      <c r="Q138" s="13"/>
    </row>
    <row r="139" spans="1:17">
      <c r="A139" s="574"/>
      <c r="B139" s="381" t="s">
        <v>260</v>
      </c>
      <c r="C139" s="419" t="s">
        <v>261</v>
      </c>
      <c r="D139" s="73"/>
      <c r="E139" s="459" t="str">
        <f>Prep!J14</f>
        <v>8kg</v>
      </c>
      <c r="F139" s="377">
        <v>8</v>
      </c>
      <c r="G139" s="377" t="s">
        <v>26</v>
      </c>
      <c r="H139" s="446">
        <f>Prep!L14</f>
        <v>8000</v>
      </c>
      <c r="I139" s="547"/>
      <c r="J139" s="447">
        <f ca="1">Prep!Q14</f>
        <v>21.189125609455331</v>
      </c>
      <c r="K139" s="9">
        <f t="shared" ca="1" si="14"/>
        <v>2.6486407011819162E-3</v>
      </c>
      <c r="L139" s="599"/>
      <c r="M139" s="600"/>
      <c r="N139" s="600"/>
      <c r="O139" s="601"/>
      <c r="P139" s="13">
        <v>100</v>
      </c>
      <c r="Q139" s="13"/>
    </row>
    <row r="140" spans="1:17">
      <c r="A140" s="574"/>
      <c r="B140" s="269" t="s">
        <v>192</v>
      </c>
      <c r="C140" s="282" t="s">
        <v>193</v>
      </c>
      <c r="D140" s="7"/>
      <c r="E140" s="341" t="str">
        <f>Prep!A25</f>
        <v>1kg</v>
      </c>
      <c r="F140" s="270">
        <v>1</v>
      </c>
      <c r="G140" s="270" t="s">
        <v>26</v>
      </c>
      <c r="H140" s="339">
        <f>Prep!C25</f>
        <v>1000</v>
      </c>
      <c r="I140" s="548"/>
      <c r="J140" s="340">
        <f ca="1">Prep!H25</f>
        <v>7.4110226251362397</v>
      </c>
      <c r="K140" s="9">
        <f t="shared" ca="1" si="14"/>
        <v>7.4110226251362394E-3</v>
      </c>
      <c r="L140" s="599"/>
      <c r="M140" s="600"/>
      <c r="N140" s="600"/>
      <c r="O140" s="601"/>
      <c r="P140" s="13">
        <v>100</v>
      </c>
      <c r="Q140" s="13"/>
    </row>
    <row r="141" spans="1:17">
      <c r="A141" s="574"/>
      <c r="B141" s="269" t="s">
        <v>197</v>
      </c>
      <c r="C141" s="282" t="s">
        <v>198</v>
      </c>
      <c r="D141" s="7"/>
      <c r="E141" s="341" t="str">
        <f>Prep!J25</f>
        <v>10kg</v>
      </c>
      <c r="F141" s="270">
        <v>10000</v>
      </c>
      <c r="G141" s="270" t="s">
        <v>26</v>
      </c>
      <c r="H141" s="339">
        <f>Prep!L25</f>
        <v>10000</v>
      </c>
      <c r="I141" s="548"/>
      <c r="J141" s="340">
        <f ca="1">Prep!Q25</f>
        <v>43.825337100211485</v>
      </c>
      <c r="K141" s="9">
        <f t="shared" ca="1" si="14"/>
        <v>4.3825337100211487E-3</v>
      </c>
      <c r="L141" s="614">
        <v>0.25</v>
      </c>
      <c r="M141" s="615"/>
      <c r="N141" s="615"/>
      <c r="O141" s="616"/>
      <c r="P141" s="13">
        <v>100</v>
      </c>
      <c r="Q141" s="13" t="s">
        <v>200</v>
      </c>
    </row>
    <row r="142" spans="1:17">
      <c r="A142" s="574"/>
      <c r="B142" s="381" t="s">
        <v>133</v>
      </c>
      <c r="C142" s="419" t="s">
        <v>122</v>
      </c>
      <c r="D142" s="73"/>
      <c r="E142" s="377" t="str">
        <f>Prep!A46</f>
        <v>5kg</v>
      </c>
      <c r="F142" s="377">
        <v>5</v>
      </c>
      <c r="G142" s="377" t="s">
        <v>26</v>
      </c>
      <c r="H142" s="446">
        <f>Prep!C46</f>
        <v>5000</v>
      </c>
      <c r="I142" s="547"/>
      <c r="J142" s="447">
        <f ca="1">Prep!H46</f>
        <v>8.3477754591411841</v>
      </c>
      <c r="K142" s="9">
        <f t="shared" ca="1" si="14"/>
        <v>1.6695550918282367E-3</v>
      </c>
      <c r="L142" s="599"/>
      <c r="M142" s="600"/>
      <c r="N142" s="600"/>
      <c r="O142" s="601"/>
      <c r="P142" s="13">
        <v>100</v>
      </c>
      <c r="Q142" s="13"/>
    </row>
    <row r="143" spans="1:17">
      <c r="A143" s="574"/>
      <c r="B143" s="269" t="s">
        <v>135</v>
      </c>
      <c r="C143" s="282" t="s">
        <v>138</v>
      </c>
      <c r="D143" s="7"/>
      <c r="E143" s="270" t="str">
        <f>Prep!J46</f>
        <v>5kg</v>
      </c>
      <c r="F143" s="270">
        <v>5</v>
      </c>
      <c r="G143" s="270" t="s">
        <v>26</v>
      </c>
      <c r="H143" s="339">
        <f>Prep!L46</f>
        <v>5000</v>
      </c>
      <c r="I143" s="548"/>
      <c r="J143" s="340">
        <f ca="1">Prep!Q46</f>
        <v>32.235682366993515</v>
      </c>
      <c r="K143" s="9">
        <f t="shared" ca="1" si="14"/>
        <v>6.4471364733987031E-3</v>
      </c>
      <c r="L143" s="599"/>
      <c r="M143" s="600"/>
      <c r="N143" s="600"/>
      <c r="O143" s="601"/>
      <c r="P143" s="13">
        <v>100</v>
      </c>
      <c r="Q143" s="13"/>
    </row>
    <row r="144" spans="1:17">
      <c r="A144" s="574"/>
      <c r="B144" s="269" t="s">
        <v>136</v>
      </c>
      <c r="C144" s="282" t="s">
        <v>156</v>
      </c>
      <c r="D144" s="7"/>
      <c r="E144" s="270" t="str">
        <f>Prep!A59</f>
        <v>33.4kg</v>
      </c>
      <c r="F144" s="270">
        <v>33.4</v>
      </c>
      <c r="G144" s="270" t="s">
        <v>26</v>
      </c>
      <c r="H144" s="339">
        <f>Prep!C59</f>
        <v>33400</v>
      </c>
      <c r="I144" s="548"/>
      <c r="J144" s="340">
        <f ca="1">Prep!H59</f>
        <v>25.990378826461836</v>
      </c>
      <c r="K144" s="9">
        <f t="shared" ca="1" si="14"/>
        <v>7.781550546844861E-4</v>
      </c>
      <c r="L144" s="599"/>
      <c r="M144" s="600"/>
      <c r="N144" s="600"/>
      <c r="O144" s="601"/>
      <c r="P144" s="13">
        <v>100</v>
      </c>
      <c r="Q144" s="13"/>
    </row>
    <row r="145" spans="1:17">
      <c r="A145" s="574"/>
      <c r="B145" s="381" t="s">
        <v>137</v>
      </c>
      <c r="C145" s="419" t="s">
        <v>139</v>
      </c>
      <c r="D145" s="73"/>
      <c r="E145" s="377" t="str">
        <f>Prep!J59</f>
        <v>3kg</v>
      </c>
      <c r="F145" s="377">
        <v>3</v>
      </c>
      <c r="G145" s="377" t="s">
        <v>26</v>
      </c>
      <c r="H145" s="446">
        <f>Prep!L59</f>
        <v>3000</v>
      </c>
      <c r="I145" s="547"/>
      <c r="J145" s="447">
        <f ca="1">Prep!Q59</f>
        <v>1.9072086198398865</v>
      </c>
      <c r="K145" s="342">
        <f t="shared" ca="1" si="14"/>
        <v>6.3573620661329551E-4</v>
      </c>
      <c r="L145" s="599"/>
      <c r="M145" s="600"/>
      <c r="N145" s="600"/>
      <c r="O145" s="601"/>
      <c r="P145" s="13">
        <v>100</v>
      </c>
      <c r="Q145" s="13"/>
    </row>
    <row r="146" spans="1:17">
      <c r="A146" s="574"/>
      <c r="B146" s="457" t="s">
        <v>378</v>
      </c>
      <c r="C146" s="419" t="s">
        <v>379</v>
      </c>
      <c r="D146" s="73"/>
      <c r="E146" s="446" t="str">
        <f>Prep!A110</f>
        <v>929g</v>
      </c>
      <c r="F146" s="377">
        <v>929</v>
      </c>
      <c r="G146" s="377" t="s">
        <v>365</v>
      </c>
      <c r="H146" s="446">
        <v>929</v>
      </c>
      <c r="I146" s="547"/>
      <c r="J146" s="447">
        <f ca="1">Prep!H110</f>
        <v>3.6298714817480389</v>
      </c>
      <c r="K146" s="9">
        <f t="shared" ca="1" si="14"/>
        <v>3.9072890008052088E-3</v>
      </c>
      <c r="L146" s="193"/>
      <c r="M146" s="194"/>
      <c r="N146" s="194"/>
      <c r="O146" s="195"/>
      <c r="P146" s="13">
        <v>100</v>
      </c>
      <c r="Q146" s="149"/>
    </row>
    <row r="147" spans="1:17">
      <c r="A147" s="574"/>
      <c r="B147" s="343" t="s">
        <v>375</v>
      </c>
      <c r="C147" s="282" t="s">
        <v>376</v>
      </c>
      <c r="D147" s="7"/>
      <c r="E147" s="270" t="str">
        <f>Prep!A72</f>
        <v>8ea</v>
      </c>
      <c r="F147" s="270">
        <v>8</v>
      </c>
      <c r="G147" s="270" t="s">
        <v>380</v>
      </c>
      <c r="H147" s="339">
        <f>Prep!C72</f>
        <v>8</v>
      </c>
      <c r="I147" s="548"/>
      <c r="J147" s="340">
        <f ca="1">Prep!H72</f>
        <v>2.3496925501897481</v>
      </c>
      <c r="K147" s="9">
        <f t="shared" ca="1" si="14"/>
        <v>0.29371156877371851</v>
      </c>
      <c r="L147" s="602"/>
      <c r="M147" s="602"/>
      <c r="N147" s="602"/>
      <c r="O147" s="602"/>
      <c r="P147" s="13">
        <v>100</v>
      </c>
      <c r="Q147" s="149"/>
    </row>
    <row r="148" spans="1:17">
      <c r="A148" s="574"/>
      <c r="B148" s="458" t="s">
        <v>369</v>
      </c>
      <c r="C148" s="419" t="s">
        <v>370</v>
      </c>
      <c r="D148" s="73"/>
      <c r="E148" s="377" t="str">
        <f>Prep!J72</f>
        <v>4kg</v>
      </c>
      <c r="F148" s="377">
        <v>4</v>
      </c>
      <c r="G148" s="377" t="s">
        <v>26</v>
      </c>
      <c r="H148" s="446">
        <f>Prep!L72</f>
        <v>4000</v>
      </c>
      <c r="I148" s="547"/>
      <c r="J148" s="447">
        <f ca="1">Prep!Q72</f>
        <v>7.5505738120576016</v>
      </c>
      <c r="K148" s="9">
        <f t="shared" ca="1" si="14"/>
        <v>1.8876434530144003E-3</v>
      </c>
      <c r="L148" s="701" t="s">
        <v>373</v>
      </c>
      <c r="M148" s="602"/>
      <c r="N148" s="602"/>
      <c r="O148" s="602"/>
      <c r="P148" s="13">
        <v>100</v>
      </c>
      <c r="Q148" s="149"/>
    </row>
    <row r="149" spans="1:17">
      <c r="A149" s="575"/>
      <c r="B149" s="373" t="s">
        <v>994</v>
      </c>
      <c r="C149" s="370" t="s">
        <v>995</v>
      </c>
      <c r="D149" s="73" t="s">
        <v>625</v>
      </c>
      <c r="E149" s="374" t="s">
        <v>996</v>
      </c>
      <c r="F149" s="374">
        <v>520</v>
      </c>
      <c r="G149" s="374" t="s">
        <v>365</v>
      </c>
      <c r="H149" s="455">
        <f>Prep!U88</f>
        <v>520</v>
      </c>
      <c r="I149" s="552"/>
      <c r="J149" s="456">
        <f ca="1">Prep!Z88</f>
        <v>3.857339182576935</v>
      </c>
      <c r="K149" s="9">
        <f t="shared" ca="1" si="14"/>
        <v>7.4179599664941061E-3</v>
      </c>
      <c r="L149" s="576"/>
      <c r="M149" s="577"/>
      <c r="N149" s="577"/>
      <c r="O149" s="578"/>
      <c r="P149" s="7">
        <v>100</v>
      </c>
      <c r="Q149" s="63"/>
    </row>
    <row r="150" spans="1:17">
      <c r="A150" s="684" t="s">
        <v>845</v>
      </c>
      <c r="B150" s="395" t="s">
        <v>30</v>
      </c>
      <c r="C150" s="396" t="s">
        <v>745</v>
      </c>
      <c r="D150" s="73" t="s">
        <v>848</v>
      </c>
      <c r="E150" s="387" t="s">
        <v>856</v>
      </c>
      <c r="F150" s="387">
        <v>400</v>
      </c>
      <c r="G150" s="387" t="s">
        <v>29</v>
      </c>
      <c r="H150" s="387">
        <f t="shared" ref="H150:H168" si="15">F150</f>
        <v>400</v>
      </c>
      <c r="I150" s="547">
        <v>2612.3000000000002</v>
      </c>
      <c r="J150" s="529">
        <f ca="1">+I150/$K$3</f>
        <v>99.117831192730179</v>
      </c>
      <c r="K150" s="1">
        <f t="shared" ca="1" si="14"/>
        <v>0.24779457798182544</v>
      </c>
      <c r="L150" s="591"/>
      <c r="M150" s="591"/>
      <c r="N150" s="591"/>
      <c r="O150" s="591"/>
      <c r="P150" s="7">
        <v>100</v>
      </c>
      <c r="Q150" s="595" t="s">
        <v>104</v>
      </c>
    </row>
    <row r="151" spans="1:17">
      <c r="A151" s="685"/>
      <c r="B151" s="395" t="s">
        <v>31</v>
      </c>
      <c r="C151" s="396" t="s">
        <v>746</v>
      </c>
      <c r="D151" s="73" t="s">
        <v>848</v>
      </c>
      <c r="E151" s="387" t="s">
        <v>856</v>
      </c>
      <c r="F151" s="387">
        <v>400</v>
      </c>
      <c r="G151" s="387" t="s">
        <v>29</v>
      </c>
      <c r="H151" s="387">
        <f t="shared" si="15"/>
        <v>400</v>
      </c>
      <c r="I151" s="547">
        <v>1337.93</v>
      </c>
      <c r="J151" s="529">
        <f ca="1">+I151/$K$3</f>
        <v>50.764736013355851</v>
      </c>
      <c r="K151" s="1">
        <f t="shared" ca="1" si="14"/>
        <v>0.12691184003338962</v>
      </c>
      <c r="L151" s="591"/>
      <c r="M151" s="591"/>
      <c r="N151" s="591"/>
      <c r="O151" s="591"/>
      <c r="P151" s="13">
        <v>100</v>
      </c>
      <c r="Q151" s="596"/>
    </row>
    <row r="152" spans="1:17">
      <c r="A152" s="685"/>
      <c r="B152" s="395" t="s">
        <v>32</v>
      </c>
      <c r="C152" s="396" t="s">
        <v>747</v>
      </c>
      <c r="D152" s="73" t="s">
        <v>848</v>
      </c>
      <c r="E152" s="387" t="s">
        <v>856</v>
      </c>
      <c r="F152" s="387">
        <v>400</v>
      </c>
      <c r="G152" s="387" t="s">
        <v>29</v>
      </c>
      <c r="H152" s="387">
        <f t="shared" si="15"/>
        <v>400</v>
      </c>
      <c r="I152" s="547">
        <v>1210.81</v>
      </c>
      <c r="J152" s="529">
        <f ca="1">+I152/$K$3</f>
        <v>45.941454345392799</v>
      </c>
      <c r="K152" s="1">
        <f t="shared" ca="1" si="14"/>
        <v>0.114853635863482</v>
      </c>
      <c r="L152" s="591"/>
      <c r="M152" s="591"/>
      <c r="N152" s="591"/>
      <c r="O152" s="591"/>
      <c r="P152" s="13">
        <v>100</v>
      </c>
      <c r="Q152" s="596"/>
    </row>
    <row r="153" spans="1:17">
      <c r="A153" s="685"/>
      <c r="B153" s="403" t="s">
        <v>869</v>
      </c>
      <c r="C153" s="404" t="s">
        <v>870</v>
      </c>
      <c r="D153" s="73" t="s">
        <v>848</v>
      </c>
      <c r="E153" s="387" t="s">
        <v>871</v>
      </c>
      <c r="F153" s="387">
        <v>300</v>
      </c>
      <c r="G153" s="387" t="s">
        <v>29</v>
      </c>
      <c r="H153" s="387">
        <f t="shared" si="15"/>
        <v>300</v>
      </c>
      <c r="I153" s="547">
        <v>2444.44</v>
      </c>
      <c r="J153" s="529">
        <f ca="1">+I153/$K$3</f>
        <v>92.748762117963992</v>
      </c>
      <c r="K153" s="9">
        <f t="shared" ca="1" si="14"/>
        <v>0.30916254039321328</v>
      </c>
      <c r="L153" s="591"/>
      <c r="M153" s="591"/>
      <c r="N153" s="591"/>
      <c r="O153" s="591"/>
      <c r="P153" s="13">
        <v>100</v>
      </c>
      <c r="Q153" s="596"/>
    </row>
    <row r="154" spans="1:17">
      <c r="A154" s="685"/>
      <c r="B154" s="1" t="s">
        <v>33</v>
      </c>
      <c r="C154" s="350" t="s">
        <v>20</v>
      </c>
      <c r="D154" s="7"/>
      <c r="E154" s="346" t="s">
        <v>19</v>
      </c>
      <c r="F154" s="346">
        <v>2000</v>
      </c>
      <c r="G154" s="346" t="s">
        <v>29</v>
      </c>
      <c r="H154" s="346">
        <f t="shared" si="15"/>
        <v>2000</v>
      </c>
      <c r="I154" s="548"/>
      <c r="J154" s="349">
        <v>83.6</v>
      </c>
      <c r="K154" s="9">
        <f t="shared" si="14"/>
        <v>4.1799999999999997E-2</v>
      </c>
      <c r="L154" s="591"/>
      <c r="M154" s="591"/>
      <c r="N154" s="591"/>
      <c r="O154" s="591"/>
      <c r="P154" s="13">
        <v>100</v>
      </c>
      <c r="Q154" s="596"/>
    </row>
    <row r="155" spans="1:17">
      <c r="A155" s="685"/>
      <c r="B155" s="1" t="s">
        <v>34</v>
      </c>
      <c r="C155" s="348" t="s">
        <v>21</v>
      </c>
      <c r="D155" s="7"/>
      <c r="E155" s="346" t="s">
        <v>22</v>
      </c>
      <c r="F155" s="346">
        <v>2000</v>
      </c>
      <c r="G155" s="346" t="s">
        <v>29</v>
      </c>
      <c r="H155" s="346">
        <f t="shared" si="15"/>
        <v>2000</v>
      </c>
      <c r="I155" s="548"/>
      <c r="J155" s="349">
        <v>63.8</v>
      </c>
      <c r="K155" s="9">
        <f t="shared" si="14"/>
        <v>3.1899999999999998E-2</v>
      </c>
      <c r="L155" s="591"/>
      <c r="M155" s="591"/>
      <c r="N155" s="591"/>
      <c r="O155" s="591"/>
      <c r="P155" s="13">
        <v>100</v>
      </c>
      <c r="Q155" s="596"/>
    </row>
    <row r="156" spans="1:17">
      <c r="A156" s="685"/>
      <c r="B156" s="344" t="s">
        <v>36</v>
      </c>
      <c r="C156" s="345" t="s">
        <v>748</v>
      </c>
      <c r="D156" s="7"/>
      <c r="E156" s="346" t="s">
        <v>754</v>
      </c>
      <c r="F156" s="346">
        <v>100</v>
      </c>
      <c r="G156" s="346" t="s">
        <v>29</v>
      </c>
      <c r="H156" s="346">
        <f t="shared" si="15"/>
        <v>100</v>
      </c>
      <c r="I156" s="548"/>
      <c r="J156" s="347">
        <v>9.24</v>
      </c>
      <c r="K156" s="9">
        <f t="shared" si="14"/>
        <v>9.2399999999999996E-2</v>
      </c>
      <c r="L156" s="591"/>
      <c r="M156" s="591"/>
      <c r="N156" s="591"/>
      <c r="O156" s="591"/>
      <c r="P156" s="13">
        <v>100</v>
      </c>
      <c r="Q156" s="596"/>
    </row>
    <row r="157" spans="1:17">
      <c r="A157" s="685"/>
      <c r="B157" s="344" t="s">
        <v>37</v>
      </c>
      <c r="C157" s="351" t="s">
        <v>749</v>
      </c>
      <c r="D157" s="7"/>
      <c r="E157" s="346" t="s">
        <v>754</v>
      </c>
      <c r="F157" s="346">
        <v>100</v>
      </c>
      <c r="G157" s="346" t="s">
        <v>29</v>
      </c>
      <c r="H157" s="346">
        <f>F157</f>
        <v>100</v>
      </c>
      <c r="I157" s="548"/>
      <c r="J157" s="297">
        <v>8.4</v>
      </c>
      <c r="K157" s="9">
        <f t="shared" si="14"/>
        <v>8.4000000000000005E-2</v>
      </c>
      <c r="L157" s="591"/>
      <c r="M157" s="591"/>
      <c r="N157" s="591"/>
      <c r="O157" s="591"/>
      <c r="P157" s="13">
        <v>100</v>
      </c>
      <c r="Q157" s="596"/>
    </row>
    <row r="158" spans="1:17">
      <c r="A158" s="685"/>
      <c r="B158" s="395" t="s">
        <v>35</v>
      </c>
      <c r="C158" s="396" t="s">
        <v>860</v>
      </c>
      <c r="D158" s="73" t="s">
        <v>848</v>
      </c>
      <c r="E158" s="384" t="s">
        <v>858</v>
      </c>
      <c r="F158" s="387">
        <v>600</v>
      </c>
      <c r="G158" s="387" t="s">
        <v>29</v>
      </c>
      <c r="H158" s="387">
        <f t="shared" si="15"/>
        <v>600</v>
      </c>
      <c r="I158" s="547">
        <v>1337.93</v>
      </c>
      <c r="J158" s="529">
        <f ca="1">+I158/$K$3</f>
        <v>50.764736013355851</v>
      </c>
      <c r="K158" s="9">
        <f t="shared" ca="1" si="14"/>
        <v>8.4607893355593086E-2</v>
      </c>
      <c r="L158" s="591"/>
      <c r="M158" s="591"/>
      <c r="N158" s="591"/>
      <c r="O158" s="591"/>
      <c r="P158" s="13">
        <v>100</v>
      </c>
      <c r="Q158" s="596"/>
    </row>
    <row r="159" spans="1:17" ht="15">
      <c r="A159" s="685"/>
      <c r="B159" s="394" t="s">
        <v>853</v>
      </c>
      <c r="C159" s="393" t="s">
        <v>854</v>
      </c>
      <c r="D159" s="73" t="s">
        <v>848</v>
      </c>
      <c r="E159" s="384" t="s">
        <v>855</v>
      </c>
      <c r="F159" s="384">
        <v>800</v>
      </c>
      <c r="G159" s="384" t="s">
        <v>29</v>
      </c>
      <c r="H159" s="384">
        <f t="shared" si="15"/>
        <v>800</v>
      </c>
      <c r="I159" s="550">
        <v>1286.18</v>
      </c>
      <c r="J159" s="529">
        <f ca="1">+I159/$K$3</f>
        <v>48.801198990723002</v>
      </c>
      <c r="K159" s="273">
        <f t="shared" ca="1" si="14"/>
        <v>6.1001498738403749E-2</v>
      </c>
      <c r="L159" s="598"/>
      <c r="M159" s="598"/>
      <c r="N159" s="598"/>
      <c r="O159" s="598"/>
      <c r="P159" s="8">
        <v>100</v>
      </c>
      <c r="Q159" s="596"/>
    </row>
    <row r="160" spans="1:17">
      <c r="A160" s="685"/>
      <c r="B160" s="399" t="s">
        <v>1090</v>
      </c>
      <c r="C160" s="393" t="s">
        <v>859</v>
      </c>
      <c r="D160" s="382" t="s">
        <v>848</v>
      </c>
      <c r="E160" s="384" t="s">
        <v>858</v>
      </c>
      <c r="F160" s="384">
        <v>600</v>
      </c>
      <c r="G160" s="384" t="s">
        <v>29</v>
      </c>
      <c r="H160" s="384">
        <f>F160</f>
        <v>600</v>
      </c>
      <c r="I160" s="550">
        <v>1286.18</v>
      </c>
      <c r="J160" s="529">
        <f ca="1">+I160/$K$3</f>
        <v>48.801198990723002</v>
      </c>
      <c r="K160" s="273">
        <f t="shared" ca="1" si="14"/>
        <v>8.1335331651205003E-2</v>
      </c>
      <c r="L160" s="592"/>
      <c r="M160" s="593"/>
      <c r="N160" s="593"/>
      <c r="O160" s="594"/>
      <c r="P160" s="8">
        <v>100</v>
      </c>
      <c r="Q160" s="596"/>
    </row>
    <row r="161" spans="1:17" ht="15">
      <c r="A161" s="685"/>
      <c r="B161" s="272" t="s">
        <v>340</v>
      </c>
      <c r="C161" s="352" t="s">
        <v>190</v>
      </c>
      <c r="D161" s="1"/>
      <c r="E161" s="272" t="s">
        <v>189</v>
      </c>
      <c r="F161" s="272">
        <v>2500</v>
      </c>
      <c r="G161" s="272" t="s">
        <v>29</v>
      </c>
      <c r="H161" s="272">
        <v>2500</v>
      </c>
      <c r="I161" s="556"/>
      <c r="J161" s="272">
        <v>37.229999999999997</v>
      </c>
      <c r="K161" s="273">
        <f t="shared" si="14"/>
        <v>1.4891999999999999E-2</v>
      </c>
      <c r="L161" s="592"/>
      <c r="M161" s="593"/>
      <c r="N161" s="593"/>
      <c r="O161" s="594"/>
      <c r="P161" s="8">
        <v>100</v>
      </c>
      <c r="Q161" s="596"/>
    </row>
    <row r="162" spans="1:17" ht="15">
      <c r="A162" s="685"/>
      <c r="B162" s="272" t="s">
        <v>341</v>
      </c>
      <c r="C162" s="352" t="s">
        <v>186</v>
      </c>
      <c r="D162" s="1"/>
      <c r="E162" s="272" t="s">
        <v>188</v>
      </c>
      <c r="F162" s="272">
        <v>2500</v>
      </c>
      <c r="G162" s="272" t="s">
        <v>29</v>
      </c>
      <c r="H162" s="272">
        <f t="shared" si="15"/>
        <v>2500</v>
      </c>
      <c r="I162" s="556"/>
      <c r="J162" s="272">
        <v>41.25</v>
      </c>
      <c r="K162" s="273">
        <f t="shared" si="14"/>
        <v>1.6500000000000001E-2</v>
      </c>
      <c r="L162" s="592"/>
      <c r="M162" s="593"/>
      <c r="N162" s="593"/>
      <c r="O162" s="594"/>
      <c r="P162" s="8">
        <v>100</v>
      </c>
      <c r="Q162" s="596"/>
    </row>
    <row r="163" spans="1:17" ht="15">
      <c r="A163" s="685"/>
      <c r="B163" s="272" t="s">
        <v>342</v>
      </c>
      <c r="C163" s="352" t="s">
        <v>187</v>
      </c>
      <c r="D163" s="1"/>
      <c r="E163" s="272" t="s">
        <v>188</v>
      </c>
      <c r="F163" s="272">
        <v>2500</v>
      </c>
      <c r="G163" s="272" t="s">
        <v>29</v>
      </c>
      <c r="H163" s="272">
        <v>2500</v>
      </c>
      <c r="I163" s="556"/>
      <c r="J163" s="272">
        <v>26.32</v>
      </c>
      <c r="K163" s="273">
        <f t="shared" si="14"/>
        <v>1.0528000000000001E-2</v>
      </c>
      <c r="L163" s="592"/>
      <c r="M163" s="593"/>
      <c r="N163" s="593"/>
      <c r="O163" s="594"/>
      <c r="P163" s="8">
        <v>100</v>
      </c>
      <c r="Q163" s="596"/>
    </row>
    <row r="164" spans="1:17">
      <c r="A164" s="685"/>
      <c r="B164" s="382" t="s">
        <v>38</v>
      </c>
      <c r="C164" s="386" t="s">
        <v>23</v>
      </c>
      <c r="D164" s="73" t="s">
        <v>848</v>
      </c>
      <c r="E164" s="387" t="s">
        <v>843</v>
      </c>
      <c r="F164" s="387">
        <v>500</v>
      </c>
      <c r="G164" s="387" t="s">
        <v>29</v>
      </c>
      <c r="H164" s="387">
        <f t="shared" si="15"/>
        <v>500</v>
      </c>
      <c r="I164" s="547">
        <v>3109.25</v>
      </c>
      <c r="J164" s="529">
        <f ca="1">+I164/$K$3</f>
        <v>117.97347802166531</v>
      </c>
      <c r="K164" s="9">
        <f t="shared" ca="1" si="14"/>
        <v>0.23594695604333063</v>
      </c>
      <c r="L164" s="591"/>
      <c r="M164" s="591"/>
      <c r="N164" s="591"/>
      <c r="O164" s="591"/>
      <c r="P164" s="13">
        <v>100</v>
      </c>
      <c r="Q164" s="596"/>
    </row>
    <row r="165" spans="1:17">
      <c r="A165" s="685"/>
      <c r="B165" s="382" t="s">
        <v>202</v>
      </c>
      <c r="C165" s="386" t="s">
        <v>861</v>
      </c>
      <c r="D165" s="73" t="s">
        <v>848</v>
      </c>
      <c r="E165" s="387" t="s">
        <v>862</v>
      </c>
      <c r="F165" s="387">
        <v>2500</v>
      </c>
      <c r="G165" s="387" t="s">
        <v>29</v>
      </c>
      <c r="H165" s="387">
        <f t="shared" si="15"/>
        <v>2500</v>
      </c>
      <c r="I165" s="547">
        <v>964.74</v>
      </c>
      <c r="J165" s="529">
        <f ca="1">+I165/$K$3</f>
        <v>36.604883231204113</v>
      </c>
      <c r="K165" s="9">
        <f t="shared" ca="1" si="14"/>
        <v>1.4641953292481646E-2</v>
      </c>
      <c r="L165" s="591"/>
      <c r="M165" s="591"/>
      <c r="N165" s="591"/>
      <c r="O165" s="591"/>
      <c r="P165" s="13">
        <v>100</v>
      </c>
      <c r="Q165" s="596"/>
    </row>
    <row r="166" spans="1:17">
      <c r="A166" s="685"/>
      <c r="B166" s="382" t="s">
        <v>39</v>
      </c>
      <c r="C166" s="386" t="s">
        <v>750</v>
      </c>
      <c r="D166" s="73" t="s">
        <v>848</v>
      </c>
      <c r="E166" s="387" t="s">
        <v>844</v>
      </c>
      <c r="F166" s="387">
        <v>5000</v>
      </c>
      <c r="G166" s="387" t="s">
        <v>29</v>
      </c>
      <c r="H166" s="387">
        <f t="shared" si="15"/>
        <v>5000</v>
      </c>
      <c r="I166" s="547">
        <v>575.53</v>
      </c>
      <c r="J166" s="529">
        <f ca="1">+I166/$K$3</f>
        <v>21.837187683785167</v>
      </c>
      <c r="K166" s="9">
        <f t="shared" ca="1" si="14"/>
        <v>4.3674375367570338E-3</v>
      </c>
      <c r="L166" s="591"/>
      <c r="M166" s="591"/>
      <c r="N166" s="591"/>
      <c r="O166" s="591"/>
      <c r="P166" s="13">
        <v>100</v>
      </c>
      <c r="Q166" s="596"/>
    </row>
    <row r="167" spans="1:17" ht="15">
      <c r="A167" s="685"/>
      <c r="B167" s="400" t="s">
        <v>865</v>
      </c>
      <c r="C167" s="401" t="s">
        <v>863</v>
      </c>
      <c r="D167" s="73" t="s">
        <v>848</v>
      </c>
      <c r="E167" s="387" t="s">
        <v>864</v>
      </c>
      <c r="F167" s="402">
        <v>300</v>
      </c>
      <c r="G167" s="387" t="s">
        <v>29</v>
      </c>
      <c r="H167" s="402">
        <f t="shared" si="15"/>
        <v>300</v>
      </c>
      <c r="I167" s="557">
        <v>1003.44</v>
      </c>
      <c r="J167" s="529">
        <f ca="1">+I167/$K$3</f>
        <v>38.073267439433899</v>
      </c>
      <c r="K167" s="9">
        <f t="shared" ca="1" si="14"/>
        <v>0.12691089146477966</v>
      </c>
      <c r="L167" s="591"/>
      <c r="M167" s="591"/>
      <c r="N167" s="591"/>
      <c r="O167" s="591"/>
      <c r="P167" s="7">
        <v>100</v>
      </c>
      <c r="Q167" s="596"/>
    </row>
    <row r="168" spans="1:17" ht="15">
      <c r="A168" s="685"/>
      <c r="B168" s="400" t="s">
        <v>866</v>
      </c>
      <c r="C168" s="401" t="s">
        <v>867</v>
      </c>
      <c r="D168" s="73" t="s">
        <v>848</v>
      </c>
      <c r="E168" s="387" t="s">
        <v>868</v>
      </c>
      <c r="F168" s="402">
        <v>300</v>
      </c>
      <c r="G168" s="387" t="s">
        <v>29</v>
      </c>
      <c r="H168" s="402">
        <f t="shared" si="15"/>
        <v>300</v>
      </c>
      <c r="I168" s="557">
        <v>3001.78</v>
      </c>
      <c r="J168" s="529">
        <f ca="1">+I168/$K$3</f>
        <v>113.89577128113677</v>
      </c>
      <c r="K168" s="9">
        <f t="shared" ca="1" si="14"/>
        <v>0.37965257093712257</v>
      </c>
      <c r="L168" s="591"/>
      <c r="M168" s="591"/>
      <c r="N168" s="591"/>
      <c r="O168" s="591"/>
      <c r="P168" s="7">
        <v>100</v>
      </c>
      <c r="Q168" s="596"/>
    </row>
    <row r="169" spans="1:17" ht="15">
      <c r="A169" s="685"/>
      <c r="B169" s="272" t="s">
        <v>343</v>
      </c>
      <c r="C169" s="352" t="s">
        <v>160</v>
      </c>
      <c r="D169" s="1"/>
      <c r="E169" s="272" t="s">
        <v>161</v>
      </c>
      <c r="F169" s="272">
        <v>1000</v>
      </c>
      <c r="G169" s="346" t="s">
        <v>29</v>
      </c>
      <c r="H169" s="272">
        <v>1000</v>
      </c>
      <c r="I169" s="556"/>
      <c r="J169" s="349">
        <v>29.99</v>
      </c>
      <c r="K169" s="273">
        <f t="shared" si="14"/>
        <v>2.9989999999999999E-2</v>
      </c>
      <c r="L169" s="592"/>
      <c r="M169" s="593"/>
      <c r="N169" s="593"/>
      <c r="O169" s="594"/>
      <c r="P169" s="189">
        <v>100</v>
      </c>
      <c r="Q169" s="596"/>
    </row>
    <row r="170" spans="1:17" ht="15">
      <c r="A170" s="685"/>
      <c r="B170" s="272" t="s">
        <v>344</v>
      </c>
      <c r="C170" s="352" t="s">
        <v>162</v>
      </c>
      <c r="D170" s="1"/>
      <c r="E170" s="272" t="s">
        <v>161</v>
      </c>
      <c r="F170" s="272">
        <v>1000</v>
      </c>
      <c r="G170" s="272" t="s">
        <v>29</v>
      </c>
      <c r="H170" s="272">
        <v>1000</v>
      </c>
      <c r="I170" s="556"/>
      <c r="J170" s="272">
        <v>29.99</v>
      </c>
      <c r="K170" s="273">
        <f t="shared" si="14"/>
        <v>2.9989999999999999E-2</v>
      </c>
      <c r="L170" s="592"/>
      <c r="M170" s="593"/>
      <c r="N170" s="593"/>
      <c r="O170" s="594"/>
      <c r="P170" s="189">
        <v>100</v>
      </c>
      <c r="Q170" s="596"/>
    </row>
    <row r="171" spans="1:17">
      <c r="A171" s="685"/>
      <c r="B171" s="1" t="s">
        <v>345</v>
      </c>
      <c r="C171" s="352" t="s">
        <v>241</v>
      </c>
      <c r="D171" s="1"/>
      <c r="E171" s="1" t="s">
        <v>242</v>
      </c>
      <c r="F171" s="1">
        <v>1000</v>
      </c>
      <c r="G171" s="346" t="s">
        <v>29</v>
      </c>
      <c r="H171" s="1">
        <v>1000</v>
      </c>
      <c r="I171" s="558"/>
      <c r="J171" s="349">
        <v>82.49</v>
      </c>
      <c r="K171" s="353">
        <f t="shared" si="14"/>
        <v>8.2489999999999994E-2</v>
      </c>
      <c r="L171" s="588"/>
      <c r="M171" s="589"/>
      <c r="N171" s="589"/>
      <c r="O171" s="590"/>
      <c r="P171" s="8">
        <v>100</v>
      </c>
      <c r="Q171" s="596"/>
    </row>
    <row r="172" spans="1:17">
      <c r="A172" s="685"/>
      <c r="B172" s="1" t="s">
        <v>346</v>
      </c>
      <c r="C172" s="352" t="s">
        <v>243</v>
      </c>
      <c r="D172" s="1"/>
      <c r="E172" s="1" t="s">
        <v>242</v>
      </c>
      <c r="F172" s="1">
        <v>1000</v>
      </c>
      <c r="G172" s="346" t="s">
        <v>29</v>
      </c>
      <c r="H172" s="1">
        <v>1000</v>
      </c>
      <c r="I172" s="558"/>
      <c r="J172" s="349">
        <v>41.86</v>
      </c>
      <c r="K172" s="353">
        <f t="shared" si="14"/>
        <v>4.1860000000000001E-2</v>
      </c>
      <c r="L172" s="588"/>
      <c r="M172" s="589"/>
      <c r="N172" s="589"/>
      <c r="O172" s="590"/>
      <c r="P172" s="8">
        <v>100</v>
      </c>
      <c r="Q172" s="596"/>
    </row>
    <row r="173" spans="1:17">
      <c r="A173" s="685"/>
      <c r="B173" s="397" t="s">
        <v>857</v>
      </c>
      <c r="C173" s="398" t="s">
        <v>1089</v>
      </c>
      <c r="D173" s="73" t="s">
        <v>848</v>
      </c>
      <c r="E173" s="382" t="s">
        <v>858</v>
      </c>
      <c r="F173" s="382">
        <v>600</v>
      </c>
      <c r="G173" s="382" t="s">
        <v>29</v>
      </c>
      <c r="H173" s="382">
        <f>F173</f>
        <v>600</v>
      </c>
      <c r="I173" s="557">
        <v>859.22</v>
      </c>
      <c r="J173" s="529">
        <f ca="1">+I173/$K$3</f>
        <v>32.601164842253041</v>
      </c>
      <c r="K173" s="1">
        <f t="shared" ca="1" si="14"/>
        <v>5.43352747370884E-2</v>
      </c>
      <c r="L173" s="588"/>
      <c r="M173" s="589"/>
      <c r="N173" s="589"/>
      <c r="O173" s="590"/>
      <c r="P173" s="8">
        <v>100</v>
      </c>
      <c r="Q173" s="597"/>
    </row>
    <row r="174" spans="1:17" s="290" customFormat="1">
      <c r="A174" s="685"/>
      <c r="B174" s="384" t="s">
        <v>339</v>
      </c>
      <c r="C174" s="383" t="s">
        <v>751</v>
      </c>
      <c r="D174" s="73" t="s">
        <v>848</v>
      </c>
      <c r="E174" s="384" t="s">
        <v>753</v>
      </c>
      <c r="F174" s="384">
        <v>200</v>
      </c>
      <c r="G174" s="384" t="s">
        <v>29</v>
      </c>
      <c r="H174" s="384">
        <v>200</v>
      </c>
      <c r="I174" s="550">
        <v>1757.96</v>
      </c>
      <c r="J174" s="529">
        <f ca="1">+I174/$K$3</f>
        <v>66.701826943142805</v>
      </c>
      <c r="K174" s="1">
        <f t="shared" ca="1" si="14"/>
        <v>0.33350913471571403</v>
      </c>
      <c r="L174" s="698"/>
      <c r="M174" s="699"/>
      <c r="N174" s="699"/>
      <c r="O174" s="700"/>
      <c r="P174" s="274">
        <v>100</v>
      </c>
      <c r="Q174" s="274"/>
    </row>
    <row r="175" spans="1:17" s="281" customFormat="1" ht="13.15" customHeight="1">
      <c r="A175" s="685"/>
      <c r="B175" s="384" t="s">
        <v>338</v>
      </c>
      <c r="C175" s="383" t="s">
        <v>752</v>
      </c>
      <c r="D175" s="382"/>
      <c r="E175" s="384" t="s">
        <v>337</v>
      </c>
      <c r="F175" s="384">
        <v>200</v>
      </c>
      <c r="G175" s="384" t="s">
        <v>29</v>
      </c>
      <c r="H175" s="384">
        <v>200</v>
      </c>
      <c r="I175" s="550">
        <v>1612</v>
      </c>
      <c r="J175" s="529">
        <f ca="1">+I175/$K$3</f>
        <v>61.163703970708205</v>
      </c>
      <c r="K175" s="1">
        <f t="shared" ca="1" si="14"/>
        <v>0.30581851985354103</v>
      </c>
      <c r="L175" s="698"/>
      <c r="M175" s="699"/>
      <c r="N175" s="699"/>
      <c r="O175" s="700"/>
      <c r="P175" s="274">
        <v>100</v>
      </c>
      <c r="Q175" s="291"/>
    </row>
    <row r="176" spans="1:17" ht="16.5">
      <c r="A176" s="685"/>
      <c r="B176" s="392" t="s">
        <v>846</v>
      </c>
      <c r="C176" s="391" t="s">
        <v>847</v>
      </c>
      <c r="D176" s="391" t="s">
        <v>848</v>
      </c>
      <c r="E176" s="391" t="s">
        <v>850</v>
      </c>
      <c r="F176" s="391">
        <v>1000</v>
      </c>
      <c r="G176" s="391" t="s">
        <v>380</v>
      </c>
      <c r="H176" s="387">
        <f t="shared" ref="H176:H178" si="16">F176</f>
        <v>1000</v>
      </c>
      <c r="I176" s="547">
        <v>2388.63</v>
      </c>
      <c r="J176" s="529">
        <f ca="1">+I176/$K$3</f>
        <v>90.631177553072419</v>
      </c>
      <c r="K176" s="1">
        <f t="shared" ca="1" si="14"/>
        <v>9.0631177553072415E-2</v>
      </c>
      <c r="L176" s="191"/>
      <c r="M176" s="191"/>
      <c r="N176" s="191"/>
      <c r="O176" s="191"/>
      <c r="P176" s="274">
        <v>100</v>
      </c>
      <c r="Q176" s="191"/>
    </row>
    <row r="177" spans="1:17" ht="16.5">
      <c r="A177" s="685"/>
      <c r="B177" s="392" t="s">
        <v>851</v>
      </c>
      <c r="C177" s="391" t="s">
        <v>852</v>
      </c>
      <c r="D177" s="391" t="s">
        <v>848</v>
      </c>
      <c r="E177" s="391" t="s">
        <v>850</v>
      </c>
      <c r="F177" s="391">
        <v>1000</v>
      </c>
      <c r="G177" s="391" t="s">
        <v>380</v>
      </c>
      <c r="H177" s="387">
        <f t="shared" si="16"/>
        <v>1000</v>
      </c>
      <c r="I177" s="547">
        <v>2547.11</v>
      </c>
      <c r="J177" s="529">
        <f ca="1">+I177/$K$3</f>
        <v>96.644343685378772</v>
      </c>
      <c r="K177" s="1">
        <f t="shared" ca="1" si="14"/>
        <v>9.6644343685378775E-2</v>
      </c>
      <c r="L177" s="191"/>
      <c r="M177" s="191"/>
      <c r="N177" s="191"/>
      <c r="O177" s="191"/>
      <c r="P177" s="274">
        <v>100</v>
      </c>
      <c r="Q177" s="191"/>
    </row>
    <row r="178" spans="1:17">
      <c r="A178" s="686"/>
      <c r="B178" s="354"/>
      <c r="C178" s="354"/>
      <c r="D178" s="354"/>
      <c r="E178" s="354"/>
      <c r="F178" s="354"/>
      <c r="G178" s="354"/>
      <c r="H178" s="346">
        <f t="shared" si="16"/>
        <v>0</v>
      </c>
      <c r="I178" s="548"/>
      <c r="J178" s="354"/>
      <c r="K178" s="1" t="e">
        <f t="shared" si="14"/>
        <v>#DIV/0!</v>
      </c>
      <c r="L178" s="191"/>
      <c r="M178" s="191"/>
      <c r="N178" s="191"/>
      <c r="O178" s="191"/>
      <c r="P178" s="274">
        <v>100</v>
      </c>
      <c r="Q178" s="191"/>
    </row>
    <row r="179" spans="1:17" ht="16.5">
      <c r="A179" s="688" t="s">
        <v>322</v>
      </c>
      <c r="B179" s="354" t="s">
        <v>323</v>
      </c>
      <c r="C179" s="354" t="s">
        <v>276</v>
      </c>
      <c r="D179" s="355"/>
      <c r="E179" s="274" t="s">
        <v>303</v>
      </c>
      <c r="F179" s="274">
        <v>16</v>
      </c>
      <c r="G179" s="274" t="s">
        <v>94</v>
      </c>
      <c r="H179" s="274">
        <f>16*S21</f>
        <v>453.59199999999998</v>
      </c>
      <c r="I179" s="559"/>
      <c r="J179" s="274">
        <v>6.99</v>
      </c>
      <c r="K179" s="274">
        <f>J179/F179</f>
        <v>0.43687500000000001</v>
      </c>
      <c r="L179" s="189"/>
      <c r="M179" s="189"/>
      <c r="N179" s="189"/>
      <c r="O179" s="189"/>
      <c r="P179" s="189">
        <v>100</v>
      </c>
      <c r="Q179" s="189"/>
    </row>
    <row r="180" spans="1:17" ht="16.5">
      <c r="A180" s="689"/>
      <c r="B180" s="414" t="s">
        <v>324</v>
      </c>
      <c r="C180" s="391" t="s">
        <v>297</v>
      </c>
      <c r="D180" s="415" t="s">
        <v>875</v>
      </c>
      <c r="E180" s="414" t="s">
        <v>880</v>
      </c>
      <c r="F180" s="414">
        <v>400</v>
      </c>
      <c r="G180" s="414" t="s">
        <v>365</v>
      </c>
      <c r="H180" s="414">
        <v>400</v>
      </c>
      <c r="I180" s="560">
        <v>22</v>
      </c>
      <c r="J180" s="529">
        <f ca="1">+I180/$K$3</f>
        <v>0.83474037677145185</v>
      </c>
      <c r="K180" s="192">
        <f t="shared" ref="K180:K223" ca="1" si="17">J180/H180</f>
        <v>2.0868509419286296E-3</v>
      </c>
      <c r="L180" s="191"/>
      <c r="M180" s="191"/>
      <c r="N180" s="191"/>
      <c r="O180" s="191"/>
      <c r="P180" s="189">
        <v>100</v>
      </c>
      <c r="Q180" s="191"/>
    </row>
    <row r="181" spans="1:17" ht="16.5">
      <c r="A181" s="689"/>
      <c r="B181" s="274" t="s">
        <v>325</v>
      </c>
      <c r="C181" s="354" t="s">
        <v>296</v>
      </c>
      <c r="D181" s="355"/>
      <c r="E181" s="354" t="s">
        <v>289</v>
      </c>
      <c r="F181" s="354">
        <v>16</v>
      </c>
      <c r="G181" s="354" t="s">
        <v>284</v>
      </c>
      <c r="H181" s="354">
        <v>454</v>
      </c>
      <c r="I181" s="561"/>
      <c r="J181" s="354">
        <v>4.9800000000000004</v>
      </c>
      <c r="K181" s="192">
        <f t="shared" si="17"/>
        <v>1.0969162995594715E-2</v>
      </c>
      <c r="L181" s="191"/>
      <c r="M181" s="191"/>
      <c r="N181" s="191"/>
      <c r="O181" s="191"/>
      <c r="P181" s="189">
        <v>100</v>
      </c>
      <c r="Q181" s="191"/>
    </row>
    <row r="182" spans="1:17" ht="16.5">
      <c r="A182" s="689"/>
      <c r="B182" s="414" t="s">
        <v>326</v>
      </c>
      <c r="C182" s="441" t="s">
        <v>723</v>
      </c>
      <c r="D182" s="415" t="s">
        <v>928</v>
      </c>
      <c r="E182" s="391" t="s">
        <v>932</v>
      </c>
      <c r="F182" s="391">
        <v>1</v>
      </c>
      <c r="G182" s="391" t="s">
        <v>933</v>
      </c>
      <c r="H182" s="391">
        <f>F182*S7</f>
        <v>453.59199999999998</v>
      </c>
      <c r="I182" s="562">
        <v>8</v>
      </c>
      <c r="J182" s="529">
        <f ca="1">+I182/$K$3</f>
        <v>0.30354195518961885</v>
      </c>
      <c r="K182" s="192">
        <f t="shared" ca="1" si="17"/>
        <v>6.6919600696136361E-4</v>
      </c>
      <c r="L182" s="191"/>
      <c r="M182" s="191"/>
      <c r="N182" s="191"/>
      <c r="O182" s="191"/>
      <c r="P182" s="189">
        <v>95.1</v>
      </c>
      <c r="Q182" s="191"/>
    </row>
    <row r="183" spans="1:17" ht="16.5">
      <c r="A183" s="689"/>
      <c r="B183" s="433" t="s">
        <v>917</v>
      </c>
      <c r="C183" s="391" t="s">
        <v>918</v>
      </c>
      <c r="D183" s="415" t="s">
        <v>875</v>
      </c>
      <c r="E183" s="391" t="s">
        <v>919</v>
      </c>
      <c r="F183" s="391">
        <v>200</v>
      </c>
      <c r="G183" s="391" t="s">
        <v>282</v>
      </c>
      <c r="H183" s="391">
        <v>200</v>
      </c>
      <c r="I183" s="562">
        <v>25</v>
      </c>
      <c r="J183" s="529">
        <f ca="1">+I183/$K$3</f>
        <v>0.94856860996755898</v>
      </c>
      <c r="K183" s="192">
        <f t="shared" ca="1" si="17"/>
        <v>4.7428430498377945E-3</v>
      </c>
      <c r="L183" s="191"/>
      <c r="M183" s="191"/>
      <c r="N183" s="191"/>
      <c r="O183" s="191"/>
      <c r="P183" s="189">
        <v>85</v>
      </c>
      <c r="Q183" s="191"/>
    </row>
    <row r="184" spans="1:17" ht="16.5">
      <c r="A184" s="689"/>
      <c r="B184" s="356" t="s">
        <v>327</v>
      </c>
      <c r="C184" s="354" t="s">
        <v>294</v>
      </c>
      <c r="D184" s="7"/>
      <c r="E184" s="354" t="s">
        <v>287</v>
      </c>
      <c r="F184" s="354">
        <v>1</v>
      </c>
      <c r="G184" s="354" t="s">
        <v>286</v>
      </c>
      <c r="H184" s="354">
        <v>454</v>
      </c>
      <c r="I184" s="561"/>
      <c r="J184" s="354">
        <v>2.98</v>
      </c>
      <c r="K184" s="192">
        <f t="shared" si="17"/>
        <v>6.5638766519823784E-3</v>
      </c>
      <c r="L184" s="191"/>
      <c r="M184" s="191"/>
      <c r="N184" s="191"/>
      <c r="O184" s="191"/>
      <c r="P184" s="189">
        <v>100</v>
      </c>
      <c r="Q184" s="191"/>
    </row>
    <row r="185" spans="1:17" ht="16.5">
      <c r="A185" s="689"/>
      <c r="B185" s="274" t="s">
        <v>328</v>
      </c>
      <c r="C185" s="354" t="s">
        <v>295</v>
      </c>
      <c r="D185" s="7"/>
      <c r="E185" s="354" t="s">
        <v>288</v>
      </c>
      <c r="F185" s="354">
        <v>770</v>
      </c>
      <c r="G185" s="354" t="s">
        <v>282</v>
      </c>
      <c r="H185" s="354">
        <v>770</v>
      </c>
      <c r="I185" s="561"/>
      <c r="J185" s="354">
        <v>10.99</v>
      </c>
      <c r="K185" s="192">
        <f t="shared" si="17"/>
        <v>1.4272727272727274E-2</v>
      </c>
      <c r="L185" s="191"/>
      <c r="M185" s="191"/>
      <c r="N185" s="191"/>
      <c r="O185" s="191"/>
      <c r="P185" s="189">
        <v>100</v>
      </c>
      <c r="Q185" s="191"/>
    </row>
    <row r="186" spans="1:17" ht="16.5">
      <c r="A186" s="689"/>
      <c r="B186" s="274" t="s">
        <v>329</v>
      </c>
      <c r="C186" s="357" t="s">
        <v>291</v>
      </c>
      <c r="D186" s="7"/>
      <c r="E186" s="354" t="s">
        <v>281</v>
      </c>
      <c r="F186" s="354">
        <v>5000</v>
      </c>
      <c r="G186" s="354" t="s">
        <v>282</v>
      </c>
      <c r="H186" s="354">
        <v>5000</v>
      </c>
      <c r="I186" s="561"/>
      <c r="J186" s="354">
        <v>39.99</v>
      </c>
      <c r="K186" s="192">
        <f t="shared" si="17"/>
        <v>7.9979999999999999E-3</v>
      </c>
      <c r="L186" s="191"/>
      <c r="M186" s="191"/>
      <c r="N186" s="191"/>
      <c r="O186" s="191"/>
      <c r="P186" s="189">
        <v>100</v>
      </c>
      <c r="Q186" s="191"/>
    </row>
    <row r="187" spans="1:17" ht="16.5">
      <c r="A187" s="689"/>
      <c r="B187" s="356" t="s">
        <v>330</v>
      </c>
      <c r="C187" s="354" t="s">
        <v>293</v>
      </c>
      <c r="D187" s="7"/>
      <c r="E187" s="354" t="s">
        <v>285</v>
      </c>
      <c r="F187" s="354">
        <v>7.3</v>
      </c>
      <c r="G187" s="354" t="s">
        <v>284</v>
      </c>
      <c r="H187" s="354">
        <v>207</v>
      </c>
      <c r="I187" s="561"/>
      <c r="J187" s="354">
        <v>3.46</v>
      </c>
      <c r="K187" s="192">
        <f t="shared" si="17"/>
        <v>1.6714975845410627E-2</v>
      </c>
      <c r="L187" s="191"/>
      <c r="M187" s="191"/>
      <c r="N187" s="191"/>
      <c r="O187" s="191"/>
      <c r="P187" s="189">
        <v>100</v>
      </c>
      <c r="Q187" s="191"/>
    </row>
    <row r="188" spans="1:17" ht="16.5">
      <c r="A188" s="689"/>
      <c r="B188" s="274" t="s">
        <v>331</v>
      </c>
      <c r="C188" s="354" t="s">
        <v>292</v>
      </c>
      <c r="D188" s="7"/>
      <c r="E188" s="358" t="s">
        <v>283</v>
      </c>
      <c r="F188" s="359">
        <v>24</v>
      </c>
      <c r="G188" s="354" t="s">
        <v>284</v>
      </c>
      <c r="H188" s="354">
        <v>680</v>
      </c>
      <c r="I188" s="561"/>
      <c r="J188" s="354">
        <v>4.42</v>
      </c>
      <c r="K188" s="192">
        <f t="shared" si="17"/>
        <v>6.4999999999999997E-3</v>
      </c>
      <c r="L188" s="191"/>
      <c r="M188" s="191"/>
      <c r="N188" s="191"/>
      <c r="O188" s="191"/>
      <c r="P188" s="189">
        <v>100</v>
      </c>
      <c r="Q188" s="191"/>
    </row>
    <row r="189" spans="1:17" ht="16.5">
      <c r="A189" s="689"/>
      <c r="B189" s="389" t="s">
        <v>911</v>
      </c>
      <c r="C189" s="391" t="s">
        <v>912</v>
      </c>
      <c r="D189" s="73" t="s">
        <v>913</v>
      </c>
      <c r="E189" s="429" t="s">
        <v>586</v>
      </c>
      <c r="F189" s="430">
        <v>20</v>
      </c>
      <c r="G189" s="391" t="s">
        <v>284</v>
      </c>
      <c r="H189" s="391">
        <f>F189*S21</f>
        <v>566.99</v>
      </c>
      <c r="I189" s="562">
        <v>100</v>
      </c>
      <c r="J189" s="529">
        <f ca="1">+I189/$K$3</f>
        <v>3.7942744398702359</v>
      </c>
      <c r="K189" s="192">
        <f t="shared" ca="1" si="17"/>
        <v>6.6919600696136363E-3</v>
      </c>
      <c r="L189" s="191"/>
      <c r="M189" s="191"/>
      <c r="N189" s="191"/>
      <c r="O189" s="191"/>
      <c r="P189" s="189">
        <v>100</v>
      </c>
      <c r="Q189" s="191"/>
    </row>
    <row r="190" spans="1:17" s="281" customFormat="1" ht="16.5">
      <c r="A190" s="689"/>
      <c r="B190" s="360" t="s">
        <v>607</v>
      </c>
      <c r="C190" s="274" t="s">
        <v>608</v>
      </c>
      <c r="D190" s="354" t="s">
        <v>879</v>
      </c>
      <c r="E190" s="274" t="s">
        <v>582</v>
      </c>
      <c r="F190" s="274">
        <v>1</v>
      </c>
      <c r="G190" s="274" t="s">
        <v>348</v>
      </c>
      <c r="H190" s="274">
        <f>F190*S7</f>
        <v>453.59199999999998</v>
      </c>
      <c r="I190" s="559"/>
      <c r="J190" s="354">
        <v>0.73</v>
      </c>
      <c r="K190" s="192">
        <f t="shared" si="17"/>
        <v>1.6093758267341576E-3</v>
      </c>
      <c r="L190" s="291"/>
      <c r="M190" s="291"/>
      <c r="N190" s="291"/>
      <c r="O190" s="291"/>
      <c r="P190" s="274">
        <v>100</v>
      </c>
      <c r="Q190" s="291"/>
    </row>
    <row r="191" spans="1:17" ht="16.5">
      <c r="A191" s="689"/>
      <c r="B191" s="389" t="s">
        <v>939</v>
      </c>
      <c r="C191" s="414" t="s">
        <v>940</v>
      </c>
      <c r="D191" s="391" t="s">
        <v>875</v>
      </c>
      <c r="E191" s="414" t="s">
        <v>582</v>
      </c>
      <c r="F191" s="414">
        <v>1</v>
      </c>
      <c r="G191" s="414" t="s">
        <v>348</v>
      </c>
      <c r="H191" s="414">
        <f>F191*S7</f>
        <v>453.59199999999998</v>
      </c>
      <c r="I191" s="560">
        <v>14</v>
      </c>
      <c r="J191" s="529">
        <f ca="1">+I191/$K$3</f>
        <v>0.53119842158183306</v>
      </c>
      <c r="K191" s="192">
        <f t="shared" ca="1" si="17"/>
        <v>1.1710930121823866E-3</v>
      </c>
      <c r="L191" s="191"/>
      <c r="M191" s="191"/>
      <c r="N191" s="191"/>
      <c r="O191" s="191"/>
      <c r="P191" s="189">
        <v>100</v>
      </c>
      <c r="Q191" s="191"/>
    </row>
    <row r="192" spans="1:17" ht="16.5">
      <c r="A192" s="690"/>
      <c r="B192" s="389" t="s">
        <v>941</v>
      </c>
      <c r="C192" s="414" t="s">
        <v>942</v>
      </c>
      <c r="D192" s="391" t="s">
        <v>879</v>
      </c>
      <c r="E192" s="414" t="s">
        <v>582</v>
      </c>
      <c r="F192" s="414">
        <v>1</v>
      </c>
      <c r="G192" s="414" t="s">
        <v>348</v>
      </c>
      <c r="H192" s="414">
        <f>F192*S7</f>
        <v>453.59199999999998</v>
      </c>
      <c r="I192" s="560">
        <v>22</v>
      </c>
      <c r="J192" s="529">
        <f ca="1">+I192/$K$3</f>
        <v>0.83474037677145185</v>
      </c>
      <c r="K192" s="192">
        <f t="shared" ca="1" si="17"/>
        <v>1.8402890191437501E-3</v>
      </c>
      <c r="L192" s="191"/>
      <c r="M192" s="191"/>
      <c r="N192" s="191"/>
      <c r="O192" s="191"/>
      <c r="P192" s="189">
        <v>101</v>
      </c>
    </row>
    <row r="193" spans="1:17" ht="16.5">
      <c r="A193" s="189" t="s">
        <v>332</v>
      </c>
      <c r="B193" s="433" t="s">
        <v>936</v>
      </c>
      <c r="C193" s="414" t="s">
        <v>937</v>
      </c>
      <c r="D193" s="73" t="s">
        <v>925</v>
      </c>
      <c r="E193" s="414" t="s">
        <v>938</v>
      </c>
      <c r="F193" s="414">
        <v>1000</v>
      </c>
      <c r="G193" s="414" t="s">
        <v>380</v>
      </c>
      <c r="H193" s="427">
        <f>F193</f>
        <v>1000</v>
      </c>
      <c r="I193" s="560">
        <v>999</v>
      </c>
      <c r="J193" s="529">
        <f ca="1">+I193/$K$3</f>
        <v>37.904801654303654</v>
      </c>
      <c r="K193" s="362">
        <f t="shared" ca="1" si="17"/>
        <v>3.7904801654303655E-2</v>
      </c>
      <c r="L193" s="191"/>
      <c r="M193" s="191"/>
      <c r="N193" s="191"/>
      <c r="O193" s="191"/>
      <c r="P193" s="8">
        <v>100</v>
      </c>
      <c r="Q193" s="191"/>
    </row>
    <row r="194" spans="1:17" ht="16.5">
      <c r="A194" s="189" t="s">
        <v>332</v>
      </c>
      <c r="B194" s="274" t="s">
        <v>333</v>
      </c>
      <c r="C194" s="274" t="s">
        <v>298</v>
      </c>
      <c r="D194" s="7"/>
      <c r="E194" s="274" t="s">
        <v>299</v>
      </c>
      <c r="F194" s="274">
        <v>300</v>
      </c>
      <c r="G194" s="274" t="s">
        <v>25</v>
      </c>
      <c r="H194" s="274">
        <v>300</v>
      </c>
      <c r="I194" s="559"/>
      <c r="J194" s="274">
        <v>4.8499999999999996</v>
      </c>
      <c r="K194" s="362">
        <f t="shared" si="17"/>
        <v>1.6166666666666666E-2</v>
      </c>
      <c r="L194" s="191"/>
      <c r="M194" s="191"/>
      <c r="N194" s="191"/>
      <c r="O194" s="191"/>
      <c r="P194" s="8">
        <v>100</v>
      </c>
      <c r="Q194" s="191"/>
    </row>
    <row r="195" spans="1:17" ht="16.5">
      <c r="A195" s="354" t="s">
        <v>332</v>
      </c>
      <c r="B195" s="363" t="s">
        <v>724</v>
      </c>
      <c r="C195" s="364" t="s">
        <v>725</v>
      </c>
      <c r="D195" s="7"/>
      <c r="E195" s="354">
        <v>454</v>
      </c>
      <c r="F195" s="354">
        <v>454</v>
      </c>
      <c r="G195" s="354" t="s">
        <v>25</v>
      </c>
      <c r="H195" s="354">
        <v>454</v>
      </c>
      <c r="I195" s="561"/>
      <c r="J195" s="354">
        <v>3.29</v>
      </c>
      <c r="K195" s="365">
        <f t="shared" si="17"/>
        <v>7.2466960352422912E-3</v>
      </c>
      <c r="L195" s="8"/>
      <c r="M195" s="8"/>
      <c r="N195" s="8"/>
      <c r="O195" s="8"/>
      <c r="P195" s="8">
        <v>100</v>
      </c>
      <c r="Q195" s="8"/>
    </row>
    <row r="196" spans="1:17" ht="16.5">
      <c r="A196" s="366" t="s">
        <v>598</v>
      </c>
      <c r="B196" s="392" t="s">
        <v>599</v>
      </c>
      <c r="C196" s="426" t="s">
        <v>600</v>
      </c>
      <c r="D196" s="268" t="s">
        <v>906</v>
      </c>
      <c r="E196" s="391" t="s">
        <v>582</v>
      </c>
      <c r="F196" s="391">
        <v>1</v>
      </c>
      <c r="G196" s="391" t="s">
        <v>348</v>
      </c>
      <c r="H196" s="391">
        <f>F196*S7</f>
        <v>453.59199999999998</v>
      </c>
      <c r="I196" s="562">
        <v>333.5</v>
      </c>
      <c r="J196" s="529">
        <f ca="1">+I196/$K$3</f>
        <v>12.653905256967237</v>
      </c>
      <c r="K196" s="365">
        <f t="shared" ca="1" si="17"/>
        <v>2.7897108540201849E-2</v>
      </c>
      <c r="L196" s="434"/>
      <c r="M196" s="435"/>
      <c r="N196" s="435"/>
      <c r="O196" s="436"/>
      <c r="P196" s="437">
        <v>100</v>
      </c>
      <c r="Q196" s="8"/>
    </row>
    <row r="197" spans="1:17">
      <c r="A197" s="579" t="s">
        <v>557</v>
      </c>
      <c r="B197" s="388" t="s">
        <v>558</v>
      </c>
      <c r="C197" s="381" t="s">
        <v>559</v>
      </c>
      <c r="D197" s="268" t="s">
        <v>574</v>
      </c>
      <c r="E197" s="377" t="s">
        <v>575</v>
      </c>
      <c r="F197" s="377">
        <v>7.5</v>
      </c>
      <c r="G197" s="377" t="s">
        <v>26</v>
      </c>
      <c r="H197" s="377">
        <f>F197*S9</f>
        <v>7500</v>
      </c>
      <c r="I197" s="547"/>
      <c r="J197" s="372">
        <v>51.48</v>
      </c>
      <c r="K197" s="9">
        <f t="shared" si="17"/>
        <v>6.8639999999999994E-3</v>
      </c>
      <c r="L197" s="582"/>
      <c r="M197" s="583"/>
      <c r="N197" s="583"/>
      <c r="O197" s="584"/>
      <c r="P197" s="292">
        <v>99</v>
      </c>
      <c r="Q197" s="293"/>
    </row>
    <row r="198" spans="1:17">
      <c r="A198" s="580"/>
      <c r="B198" s="388" t="s">
        <v>560</v>
      </c>
      <c r="C198" s="381" t="s">
        <v>561</v>
      </c>
      <c r="D198" s="268" t="s">
        <v>574</v>
      </c>
      <c r="E198" s="377" t="s">
        <v>580</v>
      </c>
      <c r="F198" s="377">
        <v>12</v>
      </c>
      <c r="G198" s="377" t="s">
        <v>26</v>
      </c>
      <c r="H198" s="377">
        <f>F198*S9</f>
        <v>12000</v>
      </c>
      <c r="I198" s="547"/>
      <c r="J198" s="378">
        <v>100.68</v>
      </c>
      <c r="K198" s="9">
        <f t="shared" si="17"/>
        <v>8.3899999999999999E-3</v>
      </c>
      <c r="L198" s="582"/>
      <c r="M198" s="583"/>
      <c r="N198" s="583"/>
      <c r="O198" s="584"/>
      <c r="P198" s="292">
        <v>98</v>
      </c>
      <c r="Q198" s="293"/>
    </row>
    <row r="199" spans="1:17">
      <c r="A199" s="580"/>
      <c r="B199" s="388" t="s">
        <v>562</v>
      </c>
      <c r="C199" s="381" t="s">
        <v>563</v>
      </c>
      <c r="D199" s="268" t="s">
        <v>574</v>
      </c>
      <c r="E199" s="377" t="s">
        <v>579</v>
      </c>
      <c r="F199" s="377">
        <v>5</v>
      </c>
      <c r="G199" s="377" t="s">
        <v>26</v>
      </c>
      <c r="H199" s="377">
        <f>F199*S9</f>
        <v>5000</v>
      </c>
      <c r="I199" s="547"/>
      <c r="J199" s="378">
        <v>44.46</v>
      </c>
      <c r="K199" s="9">
        <f t="shared" si="17"/>
        <v>8.8920000000000006E-3</v>
      </c>
      <c r="L199" s="582"/>
      <c r="M199" s="583"/>
      <c r="N199" s="583"/>
      <c r="O199" s="584"/>
      <c r="P199" s="292">
        <v>98</v>
      </c>
      <c r="Q199" s="293"/>
    </row>
    <row r="200" spans="1:17">
      <c r="A200" s="580"/>
      <c r="B200" s="334" t="s">
        <v>564</v>
      </c>
      <c r="C200" s="269" t="s">
        <v>565</v>
      </c>
      <c r="D200" s="261"/>
      <c r="E200" s="270" t="s">
        <v>566</v>
      </c>
      <c r="F200" s="270">
        <v>10</v>
      </c>
      <c r="G200" s="270" t="s">
        <v>26</v>
      </c>
      <c r="H200" s="270">
        <f>F200*S9</f>
        <v>10000</v>
      </c>
      <c r="I200" s="548"/>
      <c r="J200" s="271">
        <v>50</v>
      </c>
      <c r="K200" s="9">
        <f t="shared" si="17"/>
        <v>5.0000000000000001E-3</v>
      </c>
      <c r="L200" s="582"/>
      <c r="M200" s="583"/>
      <c r="N200" s="583"/>
      <c r="O200" s="584"/>
      <c r="P200" s="292">
        <v>96</v>
      </c>
      <c r="Q200" s="293"/>
    </row>
    <row r="201" spans="1:17">
      <c r="A201" s="580"/>
      <c r="B201" s="334" t="s">
        <v>568</v>
      </c>
      <c r="C201" s="269" t="s">
        <v>569</v>
      </c>
      <c r="D201" s="261"/>
      <c r="E201" s="270" t="s">
        <v>11</v>
      </c>
      <c r="F201" s="270">
        <v>10</v>
      </c>
      <c r="G201" s="270" t="s">
        <v>26</v>
      </c>
      <c r="H201" s="270">
        <f>F201*S9</f>
        <v>10000</v>
      </c>
      <c r="I201" s="548"/>
      <c r="J201" s="271">
        <v>50</v>
      </c>
      <c r="K201" s="9">
        <f t="shared" si="17"/>
        <v>5.0000000000000001E-3</v>
      </c>
      <c r="L201" s="585"/>
      <c r="M201" s="586"/>
      <c r="N201" s="586"/>
      <c r="O201" s="587"/>
      <c r="P201" s="261">
        <v>100</v>
      </c>
      <c r="Q201" s="7"/>
    </row>
    <row r="202" spans="1:17">
      <c r="A202" s="580"/>
      <c r="B202" s="269" t="s">
        <v>213</v>
      </c>
      <c r="C202" s="269" t="s">
        <v>13</v>
      </c>
      <c r="D202" s="261"/>
      <c r="E202" s="270" t="s">
        <v>11</v>
      </c>
      <c r="F202" s="270">
        <v>10</v>
      </c>
      <c r="G202" s="270" t="s">
        <v>26</v>
      </c>
      <c r="H202" s="270">
        <f>F202*S9</f>
        <v>10000</v>
      </c>
      <c r="I202" s="548"/>
      <c r="J202" s="271">
        <v>50</v>
      </c>
      <c r="K202" s="9">
        <f t="shared" si="17"/>
        <v>5.0000000000000001E-3</v>
      </c>
      <c r="L202" s="585"/>
      <c r="M202" s="587"/>
      <c r="N202" s="585"/>
      <c r="O202" s="587"/>
      <c r="P202" s="261">
        <v>100</v>
      </c>
      <c r="Q202" s="7"/>
    </row>
    <row r="203" spans="1:17">
      <c r="A203" s="580"/>
      <c r="B203" s="269" t="s">
        <v>210</v>
      </c>
      <c r="C203" s="269" t="s">
        <v>14</v>
      </c>
      <c r="D203" s="261"/>
      <c r="E203" s="270" t="s">
        <v>11</v>
      </c>
      <c r="F203" s="270">
        <v>10</v>
      </c>
      <c r="G203" s="270" t="s">
        <v>26</v>
      </c>
      <c r="H203" s="270">
        <f>F203*S9</f>
        <v>10000</v>
      </c>
      <c r="I203" s="548"/>
      <c r="J203" s="271">
        <v>50</v>
      </c>
      <c r="K203" s="9">
        <f t="shared" si="17"/>
        <v>5.0000000000000001E-3</v>
      </c>
      <c r="L203" s="585"/>
      <c r="M203" s="586"/>
      <c r="N203" s="586"/>
      <c r="O203" s="587"/>
      <c r="P203" s="261">
        <v>100</v>
      </c>
      <c r="Q203" s="7"/>
    </row>
    <row r="204" spans="1:17">
      <c r="A204" s="580"/>
      <c r="B204" s="269" t="s">
        <v>211</v>
      </c>
      <c r="C204" s="269" t="s">
        <v>15</v>
      </c>
      <c r="D204" s="261"/>
      <c r="E204" s="270" t="s">
        <v>16</v>
      </c>
      <c r="F204" s="270">
        <v>12</v>
      </c>
      <c r="G204" s="270" t="s">
        <v>26</v>
      </c>
      <c r="H204" s="270">
        <f>F204*S9</f>
        <v>12000</v>
      </c>
      <c r="I204" s="548"/>
      <c r="J204" s="271">
        <v>50</v>
      </c>
      <c r="K204" s="9">
        <f t="shared" si="17"/>
        <v>4.1666666666666666E-3</v>
      </c>
      <c r="L204" s="585"/>
      <c r="M204" s="586"/>
      <c r="N204" s="586"/>
      <c r="O204" s="587"/>
      <c r="P204" s="261">
        <v>100</v>
      </c>
      <c r="Q204" s="7"/>
    </row>
    <row r="205" spans="1:17">
      <c r="A205" s="580"/>
      <c r="B205" s="269" t="s">
        <v>140</v>
      </c>
      <c r="C205" s="269" t="s">
        <v>17</v>
      </c>
      <c r="D205" s="261"/>
      <c r="E205" s="270" t="s">
        <v>11</v>
      </c>
      <c r="F205" s="270">
        <v>10</v>
      </c>
      <c r="G205" s="270" t="s">
        <v>26</v>
      </c>
      <c r="H205" s="270">
        <f>F205*S9</f>
        <v>10000</v>
      </c>
      <c r="I205" s="548"/>
      <c r="J205" s="271">
        <v>50</v>
      </c>
      <c r="K205" s="9">
        <f t="shared" si="17"/>
        <v>5.0000000000000001E-3</v>
      </c>
      <c r="L205" s="585"/>
      <c r="M205" s="586"/>
      <c r="N205" s="586"/>
      <c r="O205" s="587"/>
      <c r="P205" s="261">
        <v>100</v>
      </c>
      <c r="Q205" s="7"/>
    </row>
    <row r="206" spans="1:17">
      <c r="A206" s="580"/>
      <c r="B206" s="269" t="s">
        <v>212</v>
      </c>
      <c r="C206" s="269" t="s">
        <v>178</v>
      </c>
      <c r="D206" s="261"/>
      <c r="E206" s="270" t="s">
        <v>270</v>
      </c>
      <c r="F206" s="270">
        <v>12</v>
      </c>
      <c r="G206" s="270" t="s">
        <v>26</v>
      </c>
      <c r="H206" s="270">
        <f>F206*S9</f>
        <v>12000</v>
      </c>
      <c r="I206" s="548"/>
      <c r="J206" s="271">
        <v>50</v>
      </c>
      <c r="K206" s="9">
        <f t="shared" si="17"/>
        <v>4.1666666666666666E-3</v>
      </c>
      <c r="L206" s="585"/>
      <c r="M206" s="586"/>
      <c r="N206" s="586"/>
      <c r="O206" s="587"/>
      <c r="P206" s="261">
        <v>100</v>
      </c>
      <c r="Q206" s="7"/>
    </row>
    <row r="207" spans="1:17">
      <c r="A207" s="580"/>
      <c r="B207" s="269" t="s">
        <v>214</v>
      </c>
      <c r="C207" s="269" t="s">
        <v>775</v>
      </c>
      <c r="D207" s="261"/>
      <c r="E207" s="270" t="s">
        <v>16</v>
      </c>
      <c r="F207" s="270">
        <v>12</v>
      </c>
      <c r="G207" s="270" t="s">
        <v>26</v>
      </c>
      <c r="H207" s="270">
        <f>F207*S9</f>
        <v>12000</v>
      </c>
      <c r="I207" s="548"/>
      <c r="J207" s="271">
        <v>50</v>
      </c>
      <c r="K207" s="9">
        <f t="shared" si="17"/>
        <v>4.1666666666666666E-3</v>
      </c>
      <c r="L207" s="585"/>
      <c r="M207" s="586"/>
      <c r="N207" s="586"/>
      <c r="O207" s="587"/>
      <c r="P207" s="261">
        <v>100</v>
      </c>
      <c r="Q207" s="7"/>
    </row>
    <row r="208" spans="1:17">
      <c r="A208" s="581"/>
      <c r="B208" s="1" t="s">
        <v>273</v>
      </c>
      <c r="C208" s="272" t="s">
        <v>274</v>
      </c>
      <c r="D208" s="261"/>
      <c r="E208" s="272" t="s">
        <v>11</v>
      </c>
      <c r="F208" s="272">
        <v>10</v>
      </c>
      <c r="G208" s="272" t="s">
        <v>26</v>
      </c>
      <c r="H208" s="270">
        <f>F208*S9</f>
        <v>10000</v>
      </c>
      <c r="I208" s="548"/>
      <c r="J208" s="271">
        <v>50</v>
      </c>
      <c r="K208" s="273">
        <f t="shared" si="17"/>
        <v>5.0000000000000001E-3</v>
      </c>
      <c r="L208" s="585"/>
      <c r="M208" s="586"/>
      <c r="N208" s="586"/>
      <c r="O208" s="587"/>
      <c r="P208" s="274">
        <v>100</v>
      </c>
      <c r="Q208" s="274"/>
    </row>
    <row r="209" spans="1:17" ht="16.5">
      <c r="A209" s="414" t="s">
        <v>332</v>
      </c>
      <c r="B209" s="389" t="s">
        <v>610</v>
      </c>
      <c r="C209" s="414" t="s">
        <v>611</v>
      </c>
      <c r="D209" s="73" t="s">
        <v>879</v>
      </c>
      <c r="E209" s="414" t="s">
        <v>1122</v>
      </c>
      <c r="F209" s="414">
        <v>16</v>
      </c>
      <c r="G209" s="414" t="s">
        <v>350</v>
      </c>
      <c r="H209" s="427">
        <f>F209*S21</f>
        <v>453.59199999999998</v>
      </c>
      <c r="I209" s="560">
        <v>80</v>
      </c>
      <c r="J209" s="529">
        <f ca="1">+I209/$K$3</f>
        <v>3.0354195518961888</v>
      </c>
      <c r="K209" s="428">
        <f t="shared" ca="1" si="17"/>
        <v>6.6919600696136372E-3</v>
      </c>
      <c r="L209" s="390"/>
      <c r="M209" s="390"/>
      <c r="N209" s="390"/>
      <c r="O209" s="390"/>
      <c r="P209" s="391">
        <v>100</v>
      </c>
      <c r="Q209" s="191"/>
    </row>
    <row r="210" spans="1:17">
      <c r="A210" s="695" t="s">
        <v>625</v>
      </c>
      <c r="B210" s="388" t="s">
        <v>1019</v>
      </c>
      <c r="C210" s="381" t="s">
        <v>1018</v>
      </c>
      <c r="D210" s="73"/>
      <c r="E210" s="377" t="s">
        <v>624</v>
      </c>
      <c r="F210" s="377">
        <v>0.6</v>
      </c>
      <c r="G210" s="377" t="s">
        <v>26</v>
      </c>
      <c r="H210" s="446">
        <f>Prep!U40</f>
        <v>600</v>
      </c>
      <c r="I210" s="547"/>
      <c r="J210" s="447">
        <f ca="1">Prep!Z40</f>
        <v>5.7543179563779816</v>
      </c>
      <c r="K210" s="448">
        <f t="shared" ca="1" si="17"/>
        <v>9.5905299272966357E-3</v>
      </c>
      <c r="L210" s="390"/>
      <c r="M210" s="390"/>
      <c r="N210" s="390"/>
      <c r="O210" s="390"/>
      <c r="P210" s="391">
        <v>96</v>
      </c>
      <c r="Q210" s="191"/>
    </row>
    <row r="211" spans="1:17">
      <c r="A211" s="696"/>
      <c r="B211" s="388" t="s">
        <v>1021</v>
      </c>
      <c r="C211" s="381" t="s">
        <v>1015</v>
      </c>
      <c r="D211" s="73"/>
      <c r="E211" s="377" t="s">
        <v>624</v>
      </c>
      <c r="F211" s="377">
        <v>0.6</v>
      </c>
      <c r="G211" s="377" t="s">
        <v>26</v>
      </c>
      <c r="H211" s="446">
        <f>Prep!U27</f>
        <v>600</v>
      </c>
      <c r="I211" s="547"/>
      <c r="J211" s="447">
        <f ca="1">Prep!Z27</f>
        <v>4.7706541407528444</v>
      </c>
      <c r="K211" s="448">
        <f t="shared" ca="1" si="17"/>
        <v>7.9510902345880739E-3</v>
      </c>
      <c r="L211" s="391"/>
      <c r="M211" s="391"/>
      <c r="N211" s="391"/>
      <c r="O211" s="391"/>
      <c r="P211" s="391">
        <v>96</v>
      </c>
      <c r="Q211" s="8"/>
    </row>
    <row r="212" spans="1:17">
      <c r="A212" s="697"/>
      <c r="B212" s="388" t="s">
        <v>1022</v>
      </c>
      <c r="C212" s="381" t="s">
        <v>1016</v>
      </c>
      <c r="D212" s="73"/>
      <c r="E212" s="377" t="s">
        <v>624</v>
      </c>
      <c r="F212" s="377">
        <v>0.6</v>
      </c>
      <c r="G212" s="377" t="s">
        <v>26</v>
      </c>
      <c r="H212" s="446">
        <f>Prep!U52</f>
        <v>600</v>
      </c>
      <c r="I212" s="547"/>
      <c r="J212" s="447">
        <f ca="1">Prep!Z52</f>
        <v>4.336553573508815</v>
      </c>
      <c r="K212" s="448">
        <f t="shared" ca="1" si="17"/>
        <v>7.2275892891813581E-3</v>
      </c>
      <c r="L212" s="461"/>
      <c r="M212" s="462"/>
      <c r="N212" s="462"/>
      <c r="O212" s="463"/>
      <c r="P212" s="391">
        <v>96</v>
      </c>
      <c r="Q212" s="8"/>
    </row>
    <row r="213" spans="1:17" ht="16.5">
      <c r="A213" s="274" t="s">
        <v>332</v>
      </c>
      <c r="B213" s="360" t="s">
        <v>728</v>
      </c>
      <c r="C213" s="274" t="s">
        <v>726</v>
      </c>
      <c r="D213" s="7"/>
      <c r="E213" s="274" t="s">
        <v>727</v>
      </c>
      <c r="F213" s="274">
        <v>2.04</v>
      </c>
      <c r="G213" s="274" t="s">
        <v>347</v>
      </c>
      <c r="H213" s="361">
        <v>2040</v>
      </c>
      <c r="I213" s="559"/>
      <c r="J213" s="274">
        <v>14.57</v>
      </c>
      <c r="K213" s="362">
        <f t="shared" si="17"/>
        <v>7.1421568627450978E-3</v>
      </c>
      <c r="L213" s="191"/>
      <c r="M213" s="191"/>
      <c r="N213" s="191"/>
      <c r="O213" s="191"/>
      <c r="P213" s="8">
        <v>100</v>
      </c>
      <c r="Q213" s="8"/>
    </row>
    <row r="214" spans="1:17" ht="16.5">
      <c r="A214" s="274" t="s">
        <v>332</v>
      </c>
      <c r="B214" s="360" t="s">
        <v>729</v>
      </c>
      <c r="C214" s="274" t="s">
        <v>730</v>
      </c>
      <c r="D214" s="7"/>
      <c r="E214" s="274">
        <v>348</v>
      </c>
      <c r="F214" s="274">
        <v>3.4799999999999998E-2</v>
      </c>
      <c r="G214" s="274" t="s">
        <v>347</v>
      </c>
      <c r="H214" s="361">
        <v>348</v>
      </c>
      <c r="I214" s="559"/>
      <c r="J214" s="274">
        <v>3.75</v>
      </c>
      <c r="K214" s="362">
        <f t="shared" si="17"/>
        <v>1.0775862068965518E-2</v>
      </c>
      <c r="L214" s="191"/>
      <c r="M214" s="191"/>
      <c r="N214" s="191"/>
      <c r="O214" s="191"/>
      <c r="P214" s="8">
        <v>100</v>
      </c>
      <c r="Q214" s="8"/>
    </row>
    <row r="215" spans="1:17" ht="16.5">
      <c r="A215" s="274" t="s">
        <v>332</v>
      </c>
      <c r="B215" s="360" t="s">
        <v>731</v>
      </c>
      <c r="C215" s="274" t="s">
        <v>732</v>
      </c>
      <c r="D215" s="7"/>
      <c r="E215" s="274">
        <v>180</v>
      </c>
      <c r="F215" s="274">
        <v>180</v>
      </c>
      <c r="G215" s="274" t="s">
        <v>365</v>
      </c>
      <c r="H215" s="361">
        <v>180</v>
      </c>
      <c r="I215" s="559"/>
      <c r="J215" s="274">
        <v>1.25</v>
      </c>
      <c r="K215" s="362">
        <f t="shared" si="17"/>
        <v>6.9444444444444441E-3</v>
      </c>
      <c r="L215" s="191"/>
      <c r="M215" s="191"/>
      <c r="N215" s="191"/>
      <c r="O215" s="191"/>
      <c r="P215" s="8">
        <v>100</v>
      </c>
      <c r="Q215" s="8"/>
    </row>
    <row r="216" spans="1:17" ht="16.5">
      <c r="A216" s="414" t="s">
        <v>332</v>
      </c>
      <c r="B216" s="389" t="s">
        <v>907</v>
      </c>
      <c r="C216" s="414" t="s">
        <v>908</v>
      </c>
      <c r="D216" s="73" t="s">
        <v>909</v>
      </c>
      <c r="E216" s="414" t="s">
        <v>910</v>
      </c>
      <c r="F216" s="414">
        <v>1.36</v>
      </c>
      <c r="G216" s="414" t="s">
        <v>347</v>
      </c>
      <c r="H216" s="427">
        <f>F216*S9</f>
        <v>1360</v>
      </c>
      <c r="I216" s="560">
        <v>125</v>
      </c>
      <c r="J216" s="529">
        <f ca="1">+I216/$K$3</f>
        <v>4.7428430498377949</v>
      </c>
      <c r="K216" s="428">
        <f t="shared" ca="1" si="17"/>
        <v>3.4873845954689667E-3</v>
      </c>
      <c r="L216" s="390"/>
      <c r="M216" s="390"/>
      <c r="N216" s="390"/>
      <c r="O216" s="390"/>
      <c r="P216" s="391">
        <v>100</v>
      </c>
      <c r="Q216" s="8"/>
    </row>
    <row r="217" spans="1:17" ht="16.5">
      <c r="A217" s="414" t="s">
        <v>332</v>
      </c>
      <c r="B217" s="389" t="s">
        <v>914</v>
      </c>
      <c r="C217" s="414" t="s">
        <v>915</v>
      </c>
      <c r="D217" s="73" t="s">
        <v>916</v>
      </c>
      <c r="E217" s="414" t="s">
        <v>585</v>
      </c>
      <c r="F217" s="414">
        <v>1</v>
      </c>
      <c r="G217" s="414" t="s">
        <v>353</v>
      </c>
      <c r="H217" s="427">
        <f>F217*S12</f>
        <v>3785.42</v>
      </c>
      <c r="I217" s="560">
        <v>416</v>
      </c>
      <c r="J217" s="529">
        <f ca="1">+I217/$K$3</f>
        <v>15.784181669860182</v>
      </c>
      <c r="K217" s="428">
        <f t="shared" ca="1" si="17"/>
        <v>4.1697306163807927E-3</v>
      </c>
      <c r="L217" s="390"/>
      <c r="M217" s="390"/>
      <c r="N217" s="390"/>
      <c r="O217" s="390"/>
      <c r="P217" s="391">
        <v>100</v>
      </c>
      <c r="Q217" s="8"/>
    </row>
    <row r="218" spans="1:17" ht="16.5">
      <c r="A218" s="414" t="s">
        <v>332</v>
      </c>
      <c r="B218" s="389" t="s">
        <v>923</v>
      </c>
      <c r="C218" s="414" t="s">
        <v>924</v>
      </c>
      <c r="D218" s="73" t="s">
        <v>925</v>
      </c>
      <c r="E218" s="414" t="s">
        <v>926</v>
      </c>
      <c r="F218" s="414">
        <v>29</v>
      </c>
      <c r="G218" s="414" t="s">
        <v>350</v>
      </c>
      <c r="H218" s="427">
        <f>F218*S21</f>
        <v>822.13549999999998</v>
      </c>
      <c r="I218" s="560">
        <v>103.32</v>
      </c>
      <c r="J218" s="529">
        <f ca="1">+I218/$K$3</f>
        <v>3.9202443512739276</v>
      </c>
      <c r="K218" s="428">
        <f t="shared" ca="1" si="17"/>
        <v>4.7683676854653858E-3</v>
      </c>
      <c r="L218" s="390"/>
      <c r="M218" s="390"/>
      <c r="N218" s="390"/>
      <c r="O218" s="390"/>
      <c r="P218" s="391">
        <v>100</v>
      </c>
      <c r="Q218" s="8"/>
    </row>
    <row r="219" spans="1:17" s="281" customFormat="1" ht="16.5">
      <c r="A219" s="274" t="s">
        <v>332</v>
      </c>
      <c r="B219" s="360" t="s">
        <v>929</v>
      </c>
      <c r="C219" s="274" t="s">
        <v>930</v>
      </c>
      <c r="D219" s="7" t="s">
        <v>891</v>
      </c>
      <c r="E219" s="274" t="s">
        <v>582</v>
      </c>
      <c r="F219" s="274">
        <v>1</v>
      </c>
      <c r="G219" s="274" t="s">
        <v>348</v>
      </c>
      <c r="H219" s="361">
        <f>F219*S7</f>
        <v>453.59199999999998</v>
      </c>
      <c r="I219" s="559"/>
      <c r="J219" s="274">
        <v>0.46</v>
      </c>
      <c r="K219" s="362">
        <f t="shared" si="17"/>
        <v>1.0141272332845378E-3</v>
      </c>
      <c r="L219" s="291"/>
      <c r="M219" s="291"/>
      <c r="N219" s="291"/>
      <c r="O219" s="291"/>
      <c r="P219" s="354">
        <v>90</v>
      </c>
      <c r="Q219" s="291"/>
    </row>
    <row r="220" spans="1:17">
      <c r="A220" s="694" t="s">
        <v>625</v>
      </c>
      <c r="B220" s="388" t="s">
        <v>955</v>
      </c>
      <c r="C220" s="381" t="s">
        <v>954</v>
      </c>
      <c r="D220" s="73" t="s">
        <v>625</v>
      </c>
      <c r="E220" s="377" t="s">
        <v>956</v>
      </c>
      <c r="F220" s="377">
        <v>6.4</v>
      </c>
      <c r="G220" s="377" t="s">
        <v>26</v>
      </c>
      <c r="H220" s="446">
        <f>F220*S9</f>
        <v>6400</v>
      </c>
      <c r="I220" s="547"/>
      <c r="J220" s="447">
        <f ca="1">Prep!Z64</f>
        <v>16.26990286276331</v>
      </c>
      <c r="K220" s="448">
        <f t="shared" ca="1" si="17"/>
        <v>2.5421723223067673E-3</v>
      </c>
      <c r="L220" s="390"/>
      <c r="M220" s="390"/>
      <c r="N220" s="390"/>
      <c r="O220" s="390"/>
      <c r="P220" s="391">
        <v>96</v>
      </c>
    </row>
    <row r="221" spans="1:17">
      <c r="A221" s="694"/>
      <c r="B221" s="388" t="s">
        <v>960</v>
      </c>
      <c r="C221" s="381" t="s">
        <v>961</v>
      </c>
      <c r="D221" s="73" t="s">
        <v>625</v>
      </c>
      <c r="E221" s="377" t="s">
        <v>962</v>
      </c>
      <c r="F221" s="377">
        <v>2.0099999999999998</v>
      </c>
      <c r="G221" s="377" t="s">
        <v>26</v>
      </c>
      <c r="H221" s="446">
        <f>F221*S9</f>
        <v>2009.9999999999998</v>
      </c>
      <c r="I221" s="547"/>
      <c r="J221" s="447">
        <f ca="1">Prep!Z76</f>
        <v>9.9194202459902758</v>
      </c>
      <c r="K221" s="448">
        <f t="shared" ca="1" si="17"/>
        <v>4.9350349482538691E-3</v>
      </c>
      <c r="L221" s="391"/>
      <c r="M221" s="391"/>
      <c r="N221" s="391"/>
      <c r="O221" s="391"/>
      <c r="P221" s="391">
        <v>96</v>
      </c>
    </row>
    <row r="222" spans="1:17" s="281" customFormat="1" ht="16.5">
      <c r="A222" s="363" t="s">
        <v>963</v>
      </c>
      <c r="B222" s="334" t="s">
        <v>964</v>
      </c>
      <c r="C222" s="269" t="s">
        <v>965</v>
      </c>
      <c r="D222" s="7"/>
      <c r="E222" s="270" t="s">
        <v>945</v>
      </c>
      <c r="F222" s="270">
        <v>12</v>
      </c>
      <c r="G222" s="270" t="s">
        <v>350</v>
      </c>
      <c r="H222" s="339">
        <f>F222*S21</f>
        <v>340.19399999999996</v>
      </c>
      <c r="I222" s="548"/>
      <c r="J222" s="340">
        <v>5.69</v>
      </c>
      <c r="K222" s="342">
        <f t="shared" si="17"/>
        <v>1.6725750601127597E-2</v>
      </c>
      <c r="L222" s="291"/>
      <c r="M222" s="291"/>
      <c r="N222" s="291"/>
      <c r="O222" s="291"/>
      <c r="P222" s="354">
        <v>95</v>
      </c>
    </row>
    <row r="223" spans="1:17" ht="16.5">
      <c r="A223" s="392" t="s">
        <v>625</v>
      </c>
      <c r="B223" s="388" t="s">
        <v>1020</v>
      </c>
      <c r="C223" s="381" t="s">
        <v>1017</v>
      </c>
      <c r="D223" s="73"/>
      <c r="E223" s="377" t="s">
        <v>624</v>
      </c>
      <c r="F223" s="377">
        <v>0.6</v>
      </c>
      <c r="G223" s="377" t="s">
        <v>26</v>
      </c>
      <c r="H223" s="446">
        <f>Prep!U13</f>
        <v>600</v>
      </c>
      <c r="I223" s="547"/>
      <c r="J223" s="447">
        <f ca="1">Prep!Z13</f>
        <v>5.7543179563779816</v>
      </c>
      <c r="K223" s="448">
        <f t="shared" ca="1" si="17"/>
        <v>9.5905299272966357E-3</v>
      </c>
      <c r="L223" s="390"/>
      <c r="M223" s="390"/>
      <c r="N223" s="390"/>
      <c r="O223" s="390"/>
      <c r="P223" s="391">
        <v>96</v>
      </c>
    </row>
  </sheetData>
  <mergeCells count="229">
    <mergeCell ref="A220:A221"/>
    <mergeCell ref="A210:A212"/>
    <mergeCell ref="L174:O174"/>
    <mergeCell ref="L175:O175"/>
    <mergeCell ref="L127:O127"/>
    <mergeCell ref="L136:O136"/>
    <mergeCell ref="L132:O132"/>
    <mergeCell ref="L145:O145"/>
    <mergeCell ref="L147:O147"/>
    <mergeCell ref="L148:O148"/>
    <mergeCell ref="L139:O139"/>
    <mergeCell ref="L138:O138"/>
    <mergeCell ref="L144:O144"/>
    <mergeCell ref="L143:O143"/>
    <mergeCell ref="L169:O169"/>
    <mergeCell ref="L160:O160"/>
    <mergeCell ref="L140:O140"/>
    <mergeCell ref="L131:O131"/>
    <mergeCell ref="L141:O141"/>
    <mergeCell ref="L142:O142"/>
    <mergeCell ref="A29:A34"/>
    <mergeCell ref="M21:N21"/>
    <mergeCell ref="L59:O59"/>
    <mergeCell ref="A150:A178"/>
    <mergeCell ref="A103:A123"/>
    <mergeCell ref="L123:O123"/>
    <mergeCell ref="A179:A192"/>
    <mergeCell ref="A131:A137"/>
    <mergeCell ref="L137:O137"/>
    <mergeCell ref="L68:O68"/>
    <mergeCell ref="L67:O67"/>
    <mergeCell ref="L56:O56"/>
    <mergeCell ref="L63:O63"/>
    <mergeCell ref="L65:O65"/>
    <mergeCell ref="L66:O66"/>
    <mergeCell ref="L60:O60"/>
    <mergeCell ref="A57:Q57"/>
    <mergeCell ref="A45:A56"/>
    <mergeCell ref="L58:O58"/>
    <mergeCell ref="A58:A101"/>
    <mergeCell ref="L133:O133"/>
    <mergeCell ref="L128:O128"/>
    <mergeCell ref="L116:O116"/>
    <mergeCell ref="L122:O122"/>
    <mergeCell ref="L20:M20"/>
    <mergeCell ref="L40:O40"/>
    <mergeCell ref="L55:O55"/>
    <mergeCell ref="L54:O54"/>
    <mergeCell ref="L32:O32"/>
    <mergeCell ref="L46:O46"/>
    <mergeCell ref="L51:O51"/>
    <mergeCell ref="L48:O48"/>
    <mergeCell ref="L50:M50"/>
    <mergeCell ref="N50:O50"/>
    <mergeCell ref="L41:O41"/>
    <mergeCell ref="N37:O37"/>
    <mergeCell ref="L45:O45"/>
    <mergeCell ref="N20:O20"/>
    <mergeCell ref="N36:O36"/>
    <mergeCell ref="L30:O30"/>
    <mergeCell ref="N31:O31"/>
    <mergeCell ref="L33:O33"/>
    <mergeCell ref="L52:O52"/>
    <mergeCell ref="L53:O53"/>
    <mergeCell ref="L49:O49"/>
    <mergeCell ref="L47:O47"/>
    <mergeCell ref="A1:Q1"/>
    <mergeCell ref="L13:L14"/>
    <mergeCell ref="M13:N14"/>
    <mergeCell ref="O13:O14"/>
    <mergeCell ref="M16:N16"/>
    <mergeCell ref="M12:N12"/>
    <mergeCell ref="A35:A43"/>
    <mergeCell ref="A6:A27"/>
    <mergeCell ref="B10:K10"/>
    <mergeCell ref="K4:K5"/>
    <mergeCell ref="D25:D27"/>
    <mergeCell ref="D20:D23"/>
    <mergeCell ref="D16:D18"/>
    <mergeCell ref="B24:K24"/>
    <mergeCell ref="B15:K15"/>
    <mergeCell ref="B19:K19"/>
    <mergeCell ref="P4:P5"/>
    <mergeCell ref="M8:N9"/>
    <mergeCell ref="N11:O11"/>
    <mergeCell ref="L39:O39"/>
    <mergeCell ref="Q4:Q5"/>
    <mergeCell ref="Q7:Q9"/>
    <mergeCell ref="P10:Q10"/>
    <mergeCell ref="J4:J5"/>
    <mergeCell ref="F4:G5"/>
    <mergeCell ref="H4:H5"/>
    <mergeCell ref="D6:D9"/>
    <mergeCell ref="L4:O5"/>
    <mergeCell ref="N6:O6"/>
    <mergeCell ref="M7:N7"/>
    <mergeCell ref="O8:O9"/>
    <mergeCell ref="M17:N18"/>
    <mergeCell ref="A4:A5"/>
    <mergeCell ref="B4:B5"/>
    <mergeCell ref="C4:C5"/>
    <mergeCell ref="E4:E5"/>
    <mergeCell ref="O17:O18"/>
    <mergeCell ref="L6:M6"/>
    <mergeCell ref="L11:M11"/>
    <mergeCell ref="D4:D5"/>
    <mergeCell ref="D11:D14"/>
    <mergeCell ref="L8:L9"/>
    <mergeCell ref="T14:T15"/>
    <mergeCell ref="L43:O43"/>
    <mergeCell ref="L17:L18"/>
    <mergeCell ref="Q16:Q18"/>
    <mergeCell ref="L42:O42"/>
    <mergeCell ref="M27:N27"/>
    <mergeCell ref="Q12:Q14"/>
    <mergeCell ref="M26:N26"/>
    <mergeCell ref="P24:Q24"/>
    <mergeCell ref="Q26:Q27"/>
    <mergeCell ref="Q21:Q23"/>
    <mergeCell ref="L29:O29"/>
    <mergeCell ref="N25:O25"/>
    <mergeCell ref="L25:M25"/>
    <mergeCell ref="L35:O35"/>
    <mergeCell ref="L36:M36"/>
    <mergeCell ref="N38:O38"/>
    <mergeCell ref="L37:M37"/>
    <mergeCell ref="P15:Q15"/>
    <mergeCell ref="P19:Q19"/>
    <mergeCell ref="T11:T12"/>
    <mergeCell ref="L22:L23"/>
    <mergeCell ref="M22:N23"/>
    <mergeCell ref="O22:O23"/>
    <mergeCell ref="L76:O76"/>
    <mergeCell ref="L89:O89"/>
    <mergeCell ref="L90:O90"/>
    <mergeCell ref="L91:O91"/>
    <mergeCell ref="L92:O92"/>
    <mergeCell ref="L83:O83"/>
    <mergeCell ref="L87:O87"/>
    <mergeCell ref="L106:O106"/>
    <mergeCell ref="L78:O78"/>
    <mergeCell ref="L84:O84"/>
    <mergeCell ref="L96:O96"/>
    <mergeCell ref="L97:O97"/>
    <mergeCell ref="L98:O98"/>
    <mergeCell ref="L99:O99"/>
    <mergeCell ref="L79:O79"/>
    <mergeCell ref="L86:O86"/>
    <mergeCell ref="L125:O125"/>
    <mergeCell ref="L115:O115"/>
    <mergeCell ref="L118:O118"/>
    <mergeCell ref="L126:O126"/>
    <mergeCell ref="L114:O114"/>
    <mergeCell ref="L124:O124"/>
    <mergeCell ref="Q112:Q113"/>
    <mergeCell ref="L104:O104"/>
    <mergeCell ref="L95:O95"/>
    <mergeCell ref="L110:O110"/>
    <mergeCell ref="L109:O109"/>
    <mergeCell ref="L108:O108"/>
    <mergeCell ref="L107:O107"/>
    <mergeCell ref="L111:O111"/>
    <mergeCell ref="L72:O72"/>
    <mergeCell ref="L62:O62"/>
    <mergeCell ref="L75:O75"/>
    <mergeCell ref="L64:O64"/>
    <mergeCell ref="L61:O61"/>
    <mergeCell ref="L100:O100"/>
    <mergeCell ref="L119:O119"/>
    <mergeCell ref="L121:O121"/>
    <mergeCell ref="L85:O85"/>
    <mergeCell ref="L73:O73"/>
    <mergeCell ref="L69:O69"/>
    <mergeCell ref="L113:O113"/>
    <mergeCell ref="L112:O112"/>
    <mergeCell ref="L105:O105"/>
    <mergeCell ref="L103:M103"/>
    <mergeCell ref="L80:O80"/>
    <mergeCell ref="L81:O81"/>
    <mergeCell ref="L93:O93"/>
    <mergeCell ref="L94:O94"/>
    <mergeCell ref="L74:O74"/>
    <mergeCell ref="L71:O71"/>
    <mergeCell ref="L70:O70"/>
    <mergeCell ref="L82:O82"/>
    <mergeCell ref="L88:O88"/>
    <mergeCell ref="Q150:Q173"/>
    <mergeCell ref="L168:O168"/>
    <mergeCell ref="L167:O167"/>
    <mergeCell ref="L166:O166"/>
    <mergeCell ref="L165:O165"/>
    <mergeCell ref="L164:O164"/>
    <mergeCell ref="L156:O156"/>
    <mergeCell ref="L158:O158"/>
    <mergeCell ref="L157:O157"/>
    <mergeCell ref="L154:O154"/>
    <mergeCell ref="L155:O155"/>
    <mergeCell ref="L173:O173"/>
    <mergeCell ref="L162:O162"/>
    <mergeCell ref="L161:O161"/>
    <mergeCell ref="L159:O159"/>
    <mergeCell ref="L152:O152"/>
    <mergeCell ref="L151:O151"/>
    <mergeCell ref="L153:O153"/>
    <mergeCell ref="L163:O163"/>
    <mergeCell ref="N103:O103"/>
    <mergeCell ref="A138:A149"/>
    <mergeCell ref="L149:O149"/>
    <mergeCell ref="A197:A208"/>
    <mergeCell ref="L197:O197"/>
    <mergeCell ref="L198:O198"/>
    <mergeCell ref="L199:O199"/>
    <mergeCell ref="L200:O200"/>
    <mergeCell ref="L201:O201"/>
    <mergeCell ref="L202:M202"/>
    <mergeCell ref="N202:O202"/>
    <mergeCell ref="L203:O203"/>
    <mergeCell ref="L204:O204"/>
    <mergeCell ref="L205:O205"/>
    <mergeCell ref="L206:O206"/>
    <mergeCell ref="L207:O207"/>
    <mergeCell ref="L208:O208"/>
    <mergeCell ref="L171:O171"/>
    <mergeCell ref="L172:O172"/>
    <mergeCell ref="L150:O150"/>
    <mergeCell ref="L170:O170"/>
    <mergeCell ref="L120:O120"/>
    <mergeCell ref="L117:O117"/>
    <mergeCell ref="A124:A129"/>
  </mergeCells>
  <phoneticPr fontId="36" type="noConversion"/>
  <pageMargins left="0.7" right="0.7" top="0.75" bottom="0.75" header="0.3" footer="0.3"/>
  <pageSetup orientation="portrait" r:id="rId1"/>
  <colBreaks count="1" manualBreakCount="1">
    <brk id="17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33CE-6C58-4FF7-9863-8A47263D132B}">
  <sheetPr codeName="Sheet2"/>
  <dimension ref="A1:AB136"/>
  <sheetViews>
    <sheetView topLeftCell="H24" zoomScale="70" zoomScaleNormal="70" workbookViewId="0">
      <selection activeCell="W47" sqref="W47"/>
    </sheetView>
  </sheetViews>
  <sheetFormatPr defaultColWidth="8.85546875" defaultRowHeight="15"/>
  <cols>
    <col min="1" max="1" width="3.5703125" style="102" customWidth="1"/>
    <col min="2" max="2" width="26.85546875" bestFit="1" customWidth="1"/>
    <col min="3" max="3" width="40.42578125" bestFit="1" customWidth="1"/>
    <col min="4" max="4" width="10.140625" style="94" customWidth="1"/>
    <col min="5" max="5" width="9.140625" customWidth="1"/>
    <col min="6" max="6" width="11.42578125" bestFit="1" customWidth="1"/>
    <col min="8" max="8" width="9.42578125" customWidth="1"/>
    <col min="9" max="9" width="3" customWidth="1"/>
    <col min="10" max="10" width="3.5703125" style="66" customWidth="1"/>
    <col min="11" max="11" width="27.140625" bestFit="1" customWidth="1"/>
    <col min="12" max="12" width="28.42578125" bestFit="1" customWidth="1"/>
    <col min="13" max="13" width="11.28515625" style="93" customWidth="1"/>
    <col min="15" max="15" width="11.42578125" bestFit="1" customWidth="1"/>
    <col min="18" max="18" width="6" bestFit="1" customWidth="1"/>
    <col min="19" max="19" width="7.140625" bestFit="1" customWidth="1"/>
    <col min="20" max="20" width="14.42578125" customWidth="1"/>
    <col min="21" max="21" width="28.42578125" customWidth="1"/>
    <col min="22" max="22" width="10.140625" customWidth="1"/>
  </cols>
  <sheetData>
    <row r="1" spans="1:26" ht="20.45" customHeight="1">
      <c r="A1" s="101" t="s">
        <v>194</v>
      </c>
      <c r="B1" s="92"/>
      <c r="C1" s="88"/>
    </row>
    <row r="2" spans="1:26" ht="15.75" thickBot="1"/>
    <row r="3" spans="1:26" ht="16.899999999999999" customHeight="1" thickBot="1">
      <c r="A3" s="871" t="s">
        <v>141</v>
      </c>
      <c r="B3" s="872"/>
      <c r="C3" s="872"/>
      <c r="D3" s="872"/>
      <c r="E3" s="872"/>
      <c r="F3" s="872"/>
      <c r="G3" s="872"/>
      <c r="H3" s="873"/>
      <c r="I3" s="104"/>
      <c r="J3" s="871" t="s">
        <v>262</v>
      </c>
      <c r="K3" s="872"/>
      <c r="L3" s="872"/>
      <c r="M3" s="872"/>
      <c r="N3" s="872"/>
      <c r="O3" s="872"/>
      <c r="P3" s="872"/>
      <c r="Q3" s="873"/>
      <c r="S3" s="858" t="s">
        <v>1017</v>
      </c>
      <c r="T3" s="859"/>
      <c r="U3" s="859"/>
      <c r="V3" s="859"/>
      <c r="W3" s="859"/>
      <c r="X3" s="859"/>
      <c r="Y3" s="859"/>
      <c r="Z3" s="860"/>
    </row>
    <row r="4" spans="1:26" ht="14.45" customHeight="1">
      <c r="A4" s="911" t="s">
        <v>114</v>
      </c>
      <c r="B4" s="912"/>
      <c r="C4" s="890"/>
      <c r="D4" s="874" t="s">
        <v>117</v>
      </c>
      <c r="E4" s="862" t="s">
        <v>120</v>
      </c>
      <c r="F4" s="888" t="s">
        <v>118</v>
      </c>
      <c r="G4" s="888" t="s">
        <v>58</v>
      </c>
      <c r="H4" s="889" t="s">
        <v>55</v>
      </c>
      <c r="I4" s="103"/>
      <c r="J4" s="894" t="s">
        <v>114</v>
      </c>
      <c r="K4" s="895"/>
      <c r="L4" s="896"/>
      <c r="M4" s="909" t="s">
        <v>117</v>
      </c>
      <c r="N4" s="905" t="s">
        <v>120</v>
      </c>
      <c r="O4" s="896" t="s">
        <v>118</v>
      </c>
      <c r="P4" s="896" t="s">
        <v>58</v>
      </c>
      <c r="Q4" s="892" t="s">
        <v>55</v>
      </c>
      <c r="S4" s="861" t="s">
        <v>114</v>
      </c>
      <c r="T4" s="862"/>
      <c r="U4" s="862"/>
      <c r="V4" s="865" t="s">
        <v>117</v>
      </c>
      <c r="W4" s="862" t="s">
        <v>120</v>
      </c>
      <c r="X4" s="862" t="s">
        <v>118</v>
      </c>
      <c r="Y4" s="862" t="s">
        <v>58</v>
      </c>
      <c r="Z4" s="867" t="s">
        <v>55</v>
      </c>
    </row>
    <row r="5" spans="1:26" ht="14.45" customHeight="1">
      <c r="A5" s="897"/>
      <c r="B5" s="898"/>
      <c r="C5" s="891"/>
      <c r="D5" s="875"/>
      <c r="E5" s="864"/>
      <c r="F5" s="862"/>
      <c r="G5" s="862"/>
      <c r="H5" s="867"/>
      <c r="I5" s="103"/>
      <c r="J5" s="897"/>
      <c r="K5" s="898"/>
      <c r="L5" s="891"/>
      <c r="M5" s="910"/>
      <c r="N5" s="906"/>
      <c r="O5" s="891"/>
      <c r="P5" s="891"/>
      <c r="Q5" s="893"/>
      <c r="S5" s="863"/>
      <c r="T5" s="864"/>
      <c r="U5" s="864"/>
      <c r="V5" s="866"/>
      <c r="W5" s="864"/>
      <c r="X5" s="864"/>
      <c r="Y5" s="864"/>
      <c r="Z5" s="868"/>
    </row>
    <row r="6" spans="1:26">
      <c r="A6" s="100">
        <v>1</v>
      </c>
      <c r="B6" s="89" t="str">
        <f>Master!B80</f>
        <v>김치</v>
      </c>
      <c r="C6" s="89" t="str">
        <f>Master!C80</f>
        <v>Kimchi (토바기) Korea</v>
      </c>
      <c r="D6" s="95">
        <v>0.85199999999999998</v>
      </c>
      <c r="E6" s="89">
        <f>D6*C14</f>
        <v>852</v>
      </c>
      <c r="F6" s="89">
        <f>Master!P80</f>
        <v>80</v>
      </c>
      <c r="G6" s="89">
        <f t="shared" ref="G6:G13" si="0">E6/F6*100</f>
        <v>1065</v>
      </c>
      <c r="H6" s="109">
        <f ca="1">G6*Master!K80</f>
        <v>2.3162546790950205</v>
      </c>
      <c r="J6" s="903">
        <v>1</v>
      </c>
      <c r="K6" s="901" t="str">
        <f>Master!B53</f>
        <v>떡볶이 소스</v>
      </c>
      <c r="L6" s="899" t="str">
        <f>Master!C53</f>
        <v>Shin Alltokkbokki Sauce (New Hot Pepper)</v>
      </c>
      <c r="M6" s="883">
        <v>0.25</v>
      </c>
      <c r="N6" s="881">
        <f>M6*L14</f>
        <v>2000</v>
      </c>
      <c r="O6" s="881">
        <f>Master!P53</f>
        <v>96</v>
      </c>
      <c r="P6" s="881">
        <f>N6/O6*100</f>
        <v>2083.333333333333</v>
      </c>
      <c r="Q6" s="879">
        <f ca="1">P6*Master!K53</f>
        <v>21.189125609455331</v>
      </c>
      <c r="S6" s="100">
        <v>1</v>
      </c>
      <c r="T6" s="302" t="str">
        <f>Master!B68</f>
        <v>마요네즈</v>
      </c>
      <c r="U6" s="302" t="str">
        <f>Master!C68</f>
        <v>Mayonnaise</v>
      </c>
      <c r="V6" s="95">
        <v>0.5</v>
      </c>
      <c r="W6" s="89">
        <v>900</v>
      </c>
      <c r="X6" s="89">
        <f>Master!P68</f>
        <v>100</v>
      </c>
      <c r="Y6" s="96">
        <f t="shared" ref="Y6:Y7" si="1">W6/X6*100</f>
        <v>900</v>
      </c>
      <c r="Z6" s="109">
        <f ca="1">Y6*Master!K68</f>
        <v>2.5931200397113154</v>
      </c>
    </row>
    <row r="7" spans="1:26">
      <c r="A7" s="100">
        <v>2</v>
      </c>
      <c r="B7" s="89" t="str">
        <f>Master!B74</f>
        <v>설탕</v>
      </c>
      <c r="C7" s="89" t="str">
        <f>Master!C74</f>
        <v>White Sugar</v>
      </c>
      <c r="D7" s="95">
        <v>2.8000000000000001E-2</v>
      </c>
      <c r="E7" s="89">
        <f>D7*C14</f>
        <v>28</v>
      </c>
      <c r="F7" s="89">
        <f>Master!P74</f>
        <v>100</v>
      </c>
      <c r="G7" s="89">
        <f t="shared" si="0"/>
        <v>28.000000000000004</v>
      </c>
      <c r="H7" s="109">
        <f ca="1">G7*Master!K74</f>
        <v>2.9277325304559666E-2</v>
      </c>
      <c r="J7" s="904"/>
      <c r="K7" s="902"/>
      <c r="L7" s="900"/>
      <c r="M7" s="884"/>
      <c r="N7" s="882"/>
      <c r="O7" s="882"/>
      <c r="P7" s="882"/>
      <c r="Q7" s="880"/>
      <c r="S7" s="100">
        <v>2</v>
      </c>
      <c r="T7" s="302" t="str">
        <f>Master!B54</f>
        <v>마라핫 소스</v>
      </c>
      <c r="U7" s="302" t="str">
        <f>Master!C54</f>
        <v>Mala Hot Sauce</v>
      </c>
      <c r="V7" s="95">
        <v>0.5</v>
      </c>
      <c r="W7" s="89">
        <v>300</v>
      </c>
      <c r="X7" s="89">
        <f>Master!P54</f>
        <v>96</v>
      </c>
      <c r="Y7" s="96">
        <f t="shared" si="1"/>
        <v>312.5</v>
      </c>
      <c r="Z7" s="109">
        <f>Y7*Master!K54</f>
        <v>3.1611979166666666</v>
      </c>
    </row>
    <row r="8" spans="1:26">
      <c r="A8" s="100">
        <v>3</v>
      </c>
      <c r="B8" s="89" t="str">
        <f>Master!B64</f>
        <v>간장</v>
      </c>
      <c r="C8" s="89" t="str">
        <f>Master!C64</f>
        <v>Soy Sauce (Maeil 12/1L) Korean</v>
      </c>
      <c r="D8" s="95">
        <v>0.02</v>
      </c>
      <c r="E8" s="89">
        <f>D8*C14</f>
        <v>20</v>
      </c>
      <c r="F8" s="89">
        <f>Master!P64</f>
        <v>100</v>
      </c>
      <c r="G8" s="89">
        <f t="shared" si="0"/>
        <v>20</v>
      </c>
      <c r="H8" s="109">
        <f>G8*Master!K64</f>
        <v>6.5416666666666665E-2</v>
      </c>
      <c r="J8" s="106">
        <v>2</v>
      </c>
      <c r="K8" s="89" t="s">
        <v>152</v>
      </c>
      <c r="L8" s="89" t="s">
        <v>158</v>
      </c>
      <c r="M8" s="123">
        <v>0.75</v>
      </c>
      <c r="N8" s="91">
        <f>M8*L14</f>
        <v>6000</v>
      </c>
      <c r="O8" s="91">
        <v>100</v>
      </c>
      <c r="P8" s="91">
        <f>N8/O8*100</f>
        <v>6000</v>
      </c>
      <c r="Q8" s="125" t="s">
        <v>119</v>
      </c>
      <c r="S8" s="100"/>
      <c r="T8" s="89"/>
      <c r="U8" s="89"/>
      <c r="V8" s="107"/>
      <c r="W8" s="89"/>
      <c r="X8" s="89"/>
      <c r="Y8" s="89"/>
      <c r="Z8" s="109"/>
    </row>
    <row r="9" spans="1:26">
      <c r="A9" s="100">
        <v>4</v>
      </c>
      <c r="B9" s="89" t="str">
        <f>Master!B63</f>
        <v>미원</v>
      </c>
      <c r="C9" s="89" t="str">
        <f>Master!C63</f>
        <v>MSG (Ajinomodo)</v>
      </c>
      <c r="D9" s="95">
        <v>1.2E-2</v>
      </c>
      <c r="E9" s="89">
        <f>D9*C14</f>
        <v>12</v>
      </c>
      <c r="F9" s="89">
        <f>Master!P63</f>
        <v>100</v>
      </c>
      <c r="G9" s="89">
        <f t="shared" si="0"/>
        <v>12</v>
      </c>
      <c r="H9" s="109">
        <f>G9*Master!K63</f>
        <v>0.10295596042258243</v>
      </c>
      <c r="J9" s="106"/>
      <c r="K9" s="89"/>
      <c r="L9" s="89"/>
      <c r="M9" s="123"/>
      <c r="N9" s="91"/>
      <c r="O9" s="91"/>
      <c r="P9" s="91"/>
      <c r="Q9" s="121"/>
      <c r="S9" s="100"/>
      <c r="T9" s="89"/>
      <c r="U9" s="89"/>
      <c r="V9" s="107"/>
      <c r="W9" s="89"/>
      <c r="X9" s="89"/>
      <c r="Y9" s="89"/>
      <c r="Z9" s="109"/>
    </row>
    <row r="10" spans="1:26">
      <c r="A10" s="100">
        <v>5</v>
      </c>
      <c r="B10" s="89" t="str">
        <f>Master!B58</f>
        <v>소고기 다시다</v>
      </c>
      <c r="C10" s="89" t="str">
        <f>Master!C58</f>
        <v>DASHIDA SOGOGI(CJ)</v>
      </c>
      <c r="D10" s="95">
        <v>3.4000000000000002E-2</v>
      </c>
      <c r="E10" s="89">
        <f>D10*C14</f>
        <v>34</v>
      </c>
      <c r="F10" s="89">
        <f>Master!P58</f>
        <v>100</v>
      </c>
      <c r="G10" s="89">
        <f t="shared" si="0"/>
        <v>34</v>
      </c>
      <c r="H10" s="109">
        <f>G10*Master!K58</f>
        <v>0.4556944444444444</v>
      </c>
      <c r="J10" s="106"/>
      <c r="K10" s="89"/>
      <c r="L10" s="89"/>
      <c r="M10" s="123"/>
      <c r="N10" s="91"/>
      <c r="O10" s="91"/>
      <c r="P10" s="91"/>
      <c r="Q10" s="121"/>
      <c r="S10" s="100"/>
      <c r="T10" s="89"/>
      <c r="U10" s="89"/>
      <c r="V10" s="107"/>
      <c r="W10" s="89"/>
      <c r="X10" s="89"/>
      <c r="Y10" s="89"/>
      <c r="Z10" s="109"/>
    </row>
    <row r="11" spans="1:26">
      <c r="A11" s="100">
        <v>6</v>
      </c>
      <c r="B11" s="89" t="str">
        <f>Master!B78</f>
        <v>참기름</v>
      </c>
      <c r="C11" s="89" t="str">
        <f>Master!C78</f>
        <v>Sesame Oil</v>
      </c>
      <c r="D11" s="95">
        <v>1.4E-2</v>
      </c>
      <c r="E11" s="89">
        <f>D11*C14</f>
        <v>14</v>
      </c>
      <c r="F11" s="89">
        <f>Master!P78</f>
        <v>100</v>
      </c>
      <c r="G11" s="89">
        <f t="shared" si="0"/>
        <v>14.000000000000002</v>
      </c>
      <c r="H11" s="109">
        <f ca="1">G11*Master!K78</f>
        <v>0.4386947883435568</v>
      </c>
      <c r="J11" s="106"/>
      <c r="K11" s="89"/>
      <c r="L11" s="89"/>
      <c r="M11" s="123"/>
      <c r="N11" s="91"/>
      <c r="O11" s="91"/>
      <c r="P11" s="91"/>
      <c r="Q11" s="121"/>
      <c r="S11" s="100"/>
      <c r="T11" s="89"/>
      <c r="U11" s="89"/>
      <c r="V11" s="107"/>
      <c r="W11" s="89"/>
      <c r="X11" s="89"/>
      <c r="Y11" s="89"/>
      <c r="Z11" s="109"/>
    </row>
    <row r="12" spans="1:26" ht="15.75" thickBot="1">
      <c r="A12" s="100">
        <v>7</v>
      </c>
      <c r="B12" s="89" t="str">
        <f>Master!B59</f>
        <v>고추가루</v>
      </c>
      <c r="C12" s="89" t="str">
        <f>Master!C59</f>
        <v>Red Chili Pepper</v>
      </c>
      <c r="D12" s="95">
        <v>0.03</v>
      </c>
      <c r="E12" s="89">
        <f>D12*C14</f>
        <v>30</v>
      </c>
      <c r="F12" s="89">
        <f>Master!P59</f>
        <v>100</v>
      </c>
      <c r="G12" s="89">
        <f t="shared" si="0"/>
        <v>30</v>
      </c>
      <c r="H12" s="109">
        <f>G12*Master!K59</f>
        <v>0.23624755286689358</v>
      </c>
      <c r="J12" s="106"/>
      <c r="K12" s="89"/>
      <c r="L12" s="89"/>
      <c r="M12" s="123"/>
      <c r="N12" s="91"/>
      <c r="O12" s="91"/>
      <c r="P12" s="91"/>
      <c r="Q12" s="121"/>
      <c r="S12" s="112"/>
      <c r="T12" s="113"/>
      <c r="U12" s="113"/>
      <c r="V12" s="107"/>
      <c r="W12" s="89"/>
      <c r="X12" s="89"/>
      <c r="Y12" s="89"/>
      <c r="Z12" s="114"/>
    </row>
    <row r="13" spans="1:26" ht="15.75" thickBot="1">
      <c r="A13" s="112">
        <v>8</v>
      </c>
      <c r="B13" s="90" t="str">
        <f>Master!B29</f>
        <v>카놀라유</v>
      </c>
      <c r="C13" s="113" t="str">
        <f>Master!C29</f>
        <v>Canola Oil</v>
      </c>
      <c r="D13" s="95">
        <v>0.01</v>
      </c>
      <c r="E13" s="89">
        <f>D13*C14</f>
        <v>10</v>
      </c>
      <c r="F13" s="89">
        <f>Master!P29</f>
        <v>100</v>
      </c>
      <c r="G13" s="89">
        <f t="shared" si="0"/>
        <v>10</v>
      </c>
      <c r="H13" s="114">
        <f ca="1">G13*Master!K29</f>
        <v>3.1172745713808334E-2</v>
      </c>
      <c r="J13" s="117"/>
      <c r="K13" s="113"/>
      <c r="L13" s="113"/>
      <c r="M13" s="123"/>
      <c r="N13" s="91"/>
      <c r="O13" s="91"/>
      <c r="P13" s="91"/>
      <c r="Q13" s="122"/>
      <c r="S13" s="869" t="s">
        <v>624</v>
      </c>
      <c r="T13" s="870"/>
      <c r="U13" s="119">
        <v>600</v>
      </c>
      <c r="V13" s="116">
        <f>SUM(V6:V12)</f>
        <v>1</v>
      </c>
      <c r="W13" s="98">
        <f>SUM(W6:W12)</f>
        <v>1200</v>
      </c>
      <c r="X13" s="99" t="s">
        <v>119</v>
      </c>
      <c r="Y13" s="110" t="s">
        <v>119</v>
      </c>
      <c r="Z13" s="115">
        <f ca="1">SUM(Z6:Z12)</f>
        <v>5.7543179563779816</v>
      </c>
    </row>
    <row r="14" spans="1:26" ht="15.75" thickBot="1">
      <c r="A14" s="869" t="s">
        <v>121</v>
      </c>
      <c r="B14" s="913"/>
      <c r="C14" s="119">
        <v>1000</v>
      </c>
      <c r="D14" s="111">
        <f>SUM(D6:D13)</f>
        <v>1</v>
      </c>
      <c r="E14" s="98">
        <f>SUM(E6:E13)</f>
        <v>1000</v>
      </c>
      <c r="F14" s="99" t="s">
        <v>119</v>
      </c>
      <c r="G14" s="110" t="s">
        <v>119</v>
      </c>
      <c r="H14" s="115">
        <f ca="1">SUM(H6:H13)</f>
        <v>3.6757141628575321</v>
      </c>
      <c r="I14" s="105"/>
      <c r="J14" s="907" t="s">
        <v>153</v>
      </c>
      <c r="K14" s="908"/>
      <c r="L14" s="119">
        <v>8000</v>
      </c>
      <c r="M14" s="120">
        <f>SUM(M6:M13)</f>
        <v>1</v>
      </c>
      <c r="N14" s="98">
        <f>SUM(N6:N13)</f>
        <v>8000</v>
      </c>
      <c r="O14" s="99" t="s">
        <v>119</v>
      </c>
      <c r="P14" s="110" t="s">
        <v>119</v>
      </c>
      <c r="Q14" s="115">
        <f ca="1">SUM(Q6:Q13)</f>
        <v>21.189125609455331</v>
      </c>
    </row>
    <row r="16" spans="1:26" ht="15.75" thickBot="1"/>
    <row r="17" spans="1:26" ht="18" thickBot="1">
      <c r="A17" s="885" t="s">
        <v>191</v>
      </c>
      <c r="B17" s="886"/>
      <c r="C17" s="886"/>
      <c r="D17" s="886"/>
      <c r="E17" s="886"/>
      <c r="F17" s="886"/>
      <c r="G17" s="886"/>
      <c r="H17" s="887"/>
      <c r="J17" s="885" t="s">
        <v>195</v>
      </c>
      <c r="K17" s="886"/>
      <c r="L17" s="886"/>
      <c r="M17" s="886"/>
      <c r="N17" s="886"/>
      <c r="O17" s="886"/>
      <c r="P17" s="886"/>
      <c r="Q17" s="887"/>
      <c r="S17" s="858" t="s">
        <v>1015</v>
      </c>
      <c r="T17" s="859"/>
      <c r="U17" s="859"/>
      <c r="V17" s="859"/>
      <c r="W17" s="859"/>
      <c r="X17" s="859"/>
      <c r="Y17" s="859"/>
      <c r="Z17" s="860"/>
    </row>
    <row r="18" spans="1:26">
      <c r="A18" s="861" t="s">
        <v>114</v>
      </c>
      <c r="B18" s="862"/>
      <c r="C18" s="862"/>
      <c r="D18" s="874" t="s">
        <v>117</v>
      </c>
      <c r="E18" s="862" t="s">
        <v>120</v>
      </c>
      <c r="F18" s="862" t="s">
        <v>118</v>
      </c>
      <c r="G18" s="862" t="s">
        <v>58</v>
      </c>
      <c r="H18" s="867" t="s">
        <v>55</v>
      </c>
      <c r="J18" s="911" t="s">
        <v>114</v>
      </c>
      <c r="K18" s="912"/>
      <c r="L18" s="890"/>
      <c r="M18" s="921" t="s">
        <v>117</v>
      </c>
      <c r="N18" s="891" t="s">
        <v>120</v>
      </c>
      <c r="O18" s="890" t="s">
        <v>118</v>
      </c>
      <c r="P18" s="890" t="s">
        <v>58</v>
      </c>
      <c r="Q18" s="892" t="s">
        <v>55</v>
      </c>
      <c r="S18" s="861" t="s">
        <v>114</v>
      </c>
      <c r="T18" s="862"/>
      <c r="U18" s="862"/>
      <c r="V18" s="865" t="s">
        <v>117</v>
      </c>
      <c r="W18" s="862" t="s">
        <v>120</v>
      </c>
      <c r="X18" s="862" t="s">
        <v>118</v>
      </c>
      <c r="Y18" s="862" t="s">
        <v>58</v>
      </c>
      <c r="Z18" s="867" t="s">
        <v>55</v>
      </c>
    </row>
    <row r="19" spans="1:26">
      <c r="A19" s="863"/>
      <c r="B19" s="864"/>
      <c r="C19" s="864"/>
      <c r="D19" s="875"/>
      <c r="E19" s="864"/>
      <c r="F19" s="864"/>
      <c r="G19" s="864"/>
      <c r="H19" s="868"/>
      <c r="J19" s="897"/>
      <c r="K19" s="898"/>
      <c r="L19" s="891"/>
      <c r="M19" s="910"/>
      <c r="N19" s="906"/>
      <c r="O19" s="891"/>
      <c r="P19" s="891"/>
      <c r="Q19" s="893"/>
      <c r="S19" s="863"/>
      <c r="T19" s="864"/>
      <c r="U19" s="864"/>
      <c r="V19" s="866"/>
      <c r="W19" s="864"/>
      <c r="X19" s="864"/>
      <c r="Y19" s="864"/>
      <c r="Z19" s="868"/>
    </row>
    <row r="20" spans="1:26">
      <c r="A20" s="100">
        <v>1</v>
      </c>
      <c r="B20" s="89" t="str">
        <f>Master!B68</f>
        <v>마요네즈</v>
      </c>
      <c r="C20" s="89" t="str">
        <f>Master!C68</f>
        <v>Mayonnaise</v>
      </c>
      <c r="D20" s="95">
        <v>5.8823E-2</v>
      </c>
      <c r="E20" s="136">
        <f>D20*C25</f>
        <v>58.823</v>
      </c>
      <c r="F20" s="89">
        <f>Master!P68</f>
        <v>100</v>
      </c>
      <c r="G20" s="89">
        <f>E20/F20*100</f>
        <v>58.823</v>
      </c>
      <c r="H20" s="97">
        <f ca="1">G20*Master!K68</f>
        <v>0.169483444551043</v>
      </c>
      <c r="J20" s="100">
        <v>1</v>
      </c>
      <c r="K20" s="89" t="str">
        <f>Master!B42</f>
        <v>비비윙스 파우더 [A20021]</v>
      </c>
      <c r="L20" s="89" t="str">
        <f>Master!C42</f>
        <v>Batter Mix #8 [A20021]</v>
      </c>
      <c r="M20" s="107">
        <v>0.3</v>
      </c>
      <c r="N20" s="89">
        <f>M20*L25</f>
        <v>3000</v>
      </c>
      <c r="O20" s="89">
        <f>Master!P42</f>
        <v>100</v>
      </c>
      <c r="P20" s="89">
        <f>N20/O20*100</f>
        <v>3000</v>
      </c>
      <c r="Q20" s="109">
        <f>P20*Master!K42</f>
        <v>10.275313497592551</v>
      </c>
      <c r="S20" s="100">
        <v>1</v>
      </c>
      <c r="T20" s="302" t="str">
        <f>Master!B48</f>
        <v>소이갈릭소스</v>
      </c>
      <c r="U20" s="302" t="str">
        <f>Master!C48</f>
        <v>Garlic Flavor Soy Sauce</v>
      </c>
      <c r="V20" s="95">
        <v>0.5</v>
      </c>
      <c r="W20" s="89">
        <v>300</v>
      </c>
      <c r="X20" s="89">
        <f>Master!P48</f>
        <v>96</v>
      </c>
      <c r="Y20" s="96">
        <f t="shared" ref="Y20:Y21" si="2">W20/X20*100</f>
        <v>312.5</v>
      </c>
      <c r="Z20" s="109">
        <f ca="1">Y20*Master!K48</f>
        <v>2.1775341010415286</v>
      </c>
    </row>
    <row r="21" spans="1:26">
      <c r="A21" s="100">
        <v>2</v>
      </c>
      <c r="B21" s="89" t="str">
        <f>Master!B66</f>
        <v>스리라차 소스</v>
      </c>
      <c r="C21" s="89" t="str">
        <f>Master!C66</f>
        <v>Sriracha Sauce</v>
      </c>
      <c r="D21" s="95">
        <v>0.94117600000000001</v>
      </c>
      <c r="E21" s="136">
        <f>D21*C25</f>
        <v>941.17600000000004</v>
      </c>
      <c r="F21" s="89">
        <f>Master!P66</f>
        <v>100</v>
      </c>
      <c r="G21" s="89">
        <f>E21/F21*100</f>
        <v>941.17600000000016</v>
      </c>
      <c r="H21" s="97">
        <f>G21*Master!K66</f>
        <v>7.241539180585197</v>
      </c>
      <c r="J21" s="100">
        <v>2</v>
      </c>
      <c r="K21" s="89" t="str">
        <f>Master!B41</f>
        <v>화이트 배터믹스 (White)</v>
      </c>
      <c r="L21" s="89" t="str">
        <f>Master!C41</f>
        <v xml:space="preserve">Battering Powder Mix </v>
      </c>
      <c r="M21" s="107">
        <v>0.7</v>
      </c>
      <c r="N21" s="89">
        <f>M21*L25</f>
        <v>7000</v>
      </c>
      <c r="O21" s="89">
        <f>Master!P41</f>
        <v>85</v>
      </c>
      <c r="P21" s="89">
        <f>N21/O21*100</f>
        <v>8235.2941176470595</v>
      </c>
      <c r="Q21" s="109">
        <f ca="1">P21*Master!K41</f>
        <v>33.550023602618936</v>
      </c>
      <c r="S21" s="100">
        <v>2</v>
      </c>
      <c r="T21" s="302" t="str">
        <f>Master!B68</f>
        <v>마요네즈</v>
      </c>
      <c r="U21" s="302" t="str">
        <f>Master!C68</f>
        <v>Mayonnaise</v>
      </c>
      <c r="V21" s="95">
        <v>0.5</v>
      </c>
      <c r="W21" s="89">
        <v>900</v>
      </c>
      <c r="X21" s="89">
        <f>Master!P68</f>
        <v>100</v>
      </c>
      <c r="Y21" s="96">
        <f t="shared" si="2"/>
        <v>900</v>
      </c>
      <c r="Z21" s="109">
        <f ca="1">Y21*Master!K68</f>
        <v>2.5931200397113154</v>
      </c>
    </row>
    <row r="22" spans="1:26">
      <c r="A22" s="131"/>
      <c r="B22" s="89"/>
      <c r="C22" s="89"/>
      <c r="D22" s="95"/>
      <c r="E22" s="89"/>
      <c r="F22" s="89"/>
      <c r="G22" s="89"/>
      <c r="H22" s="97"/>
      <c r="J22" s="100"/>
      <c r="K22" s="89"/>
      <c r="L22" s="89"/>
      <c r="M22" s="107"/>
      <c r="N22" s="89"/>
      <c r="O22" s="89"/>
      <c r="P22" s="89"/>
      <c r="Q22" s="97"/>
      <c r="S22" s="100"/>
      <c r="T22" s="89"/>
      <c r="U22" s="89"/>
      <c r="V22" s="107"/>
      <c r="W22" s="89"/>
      <c r="X22" s="89"/>
      <c r="Y22" s="89"/>
      <c r="Z22" s="109"/>
    </row>
    <row r="23" spans="1:26">
      <c r="A23" s="131"/>
      <c r="B23" s="89"/>
      <c r="C23" s="89"/>
      <c r="D23" s="95"/>
      <c r="E23" s="89"/>
      <c r="F23" s="89"/>
      <c r="G23" s="89"/>
      <c r="H23" s="97"/>
      <c r="J23" s="100"/>
      <c r="K23" s="89"/>
      <c r="L23" s="89"/>
      <c r="M23" s="107"/>
      <c r="N23" s="89"/>
      <c r="O23" s="89"/>
      <c r="P23" s="89"/>
      <c r="Q23" s="97"/>
      <c r="S23" s="100"/>
      <c r="T23" s="89"/>
      <c r="U23" s="89"/>
      <c r="V23" s="107"/>
      <c r="W23" s="89"/>
      <c r="X23" s="89"/>
      <c r="Y23" s="89"/>
      <c r="Z23" s="109"/>
    </row>
    <row r="24" spans="1:26" ht="15.75" thickBot="1">
      <c r="A24" s="132"/>
      <c r="B24" s="113"/>
      <c r="C24" s="113"/>
      <c r="D24" s="95"/>
      <c r="E24" s="89"/>
      <c r="F24" s="89"/>
      <c r="G24" s="89"/>
      <c r="H24" s="118"/>
      <c r="J24" s="112"/>
      <c r="K24" s="113"/>
      <c r="L24" s="113"/>
      <c r="M24" s="107"/>
      <c r="N24" s="89"/>
      <c r="O24" s="89"/>
      <c r="P24" s="89"/>
      <c r="Q24" s="118"/>
      <c r="S24" s="100"/>
      <c r="T24" s="89"/>
      <c r="U24" s="89"/>
      <c r="V24" s="107"/>
      <c r="W24" s="89"/>
      <c r="X24" s="89"/>
      <c r="Y24" s="89"/>
      <c r="Z24" s="109"/>
    </row>
    <row r="25" spans="1:26" ht="15.75" thickBot="1">
      <c r="A25" s="869" t="s">
        <v>121</v>
      </c>
      <c r="B25" s="870"/>
      <c r="C25" s="133">
        <v>1000</v>
      </c>
      <c r="D25" s="111">
        <f>SUM(D20:D24)</f>
        <v>0.99999899999999997</v>
      </c>
      <c r="E25" s="135">
        <f>SUM(E20:E24)</f>
        <v>999.99900000000002</v>
      </c>
      <c r="F25" s="99" t="s">
        <v>119</v>
      </c>
      <c r="G25" s="110" t="s">
        <v>119</v>
      </c>
      <c r="H25" s="134">
        <f ca="1">SUM(H20:H24)</f>
        <v>7.4110226251362397</v>
      </c>
      <c r="J25" s="869" t="s">
        <v>196</v>
      </c>
      <c r="K25" s="870"/>
      <c r="L25" s="133">
        <v>10000</v>
      </c>
      <c r="M25" s="116">
        <f>SUM(M20:M24)</f>
        <v>1</v>
      </c>
      <c r="N25" s="98">
        <f>SUM(N20:N24)</f>
        <v>10000</v>
      </c>
      <c r="O25" s="99" t="s">
        <v>119</v>
      </c>
      <c r="P25" s="110" t="s">
        <v>119</v>
      </c>
      <c r="Q25" s="141">
        <f ca="1">SUM(Q20:Q24)</f>
        <v>43.825337100211485</v>
      </c>
      <c r="S25" s="100"/>
      <c r="T25" s="89"/>
      <c r="U25" s="89"/>
      <c r="V25" s="107"/>
      <c r="W25" s="89"/>
      <c r="X25" s="89"/>
      <c r="Y25" s="89"/>
      <c r="Z25" s="109"/>
    </row>
    <row r="26" spans="1:26" ht="15.75" thickBot="1">
      <c r="S26" s="112"/>
      <c r="T26" s="113"/>
      <c r="U26" s="113"/>
      <c r="V26" s="107"/>
      <c r="W26" s="89"/>
      <c r="X26" s="89"/>
      <c r="Y26" s="89"/>
      <c r="Z26" s="114"/>
    </row>
    <row r="27" spans="1:26" ht="15.75" thickBot="1">
      <c r="S27" s="869" t="s">
        <v>624</v>
      </c>
      <c r="T27" s="870"/>
      <c r="U27" s="119">
        <v>600</v>
      </c>
      <c r="V27" s="116">
        <f>SUM(V20:V26)</f>
        <v>1</v>
      </c>
      <c r="W27" s="98">
        <f>SUM(W20:W26)</f>
        <v>1200</v>
      </c>
      <c r="X27" s="99" t="s">
        <v>119</v>
      </c>
      <c r="Y27" s="110" t="s">
        <v>119</v>
      </c>
      <c r="Z27" s="115">
        <f ca="1">SUM(Z20:Z26)</f>
        <v>4.7706541407528444</v>
      </c>
    </row>
    <row r="28" spans="1:26" ht="19.5">
      <c r="A28" s="92" t="s">
        <v>229</v>
      </c>
      <c r="B28" s="92"/>
    </row>
    <row r="29" spans="1:26" ht="15" customHeight="1" thickBot="1">
      <c r="A29" s="92"/>
      <c r="B29" s="92"/>
    </row>
    <row r="30" spans="1:26" ht="16.899999999999999" customHeight="1" thickBot="1">
      <c r="A30" s="871" t="s">
        <v>150</v>
      </c>
      <c r="B30" s="872"/>
      <c r="C30" s="872"/>
      <c r="D30" s="872"/>
      <c r="E30" s="872"/>
      <c r="F30" s="872"/>
      <c r="G30" s="872"/>
      <c r="H30" s="873"/>
      <c r="I30" s="104"/>
      <c r="J30" s="885" t="s">
        <v>151</v>
      </c>
      <c r="K30" s="886"/>
      <c r="L30" s="886"/>
      <c r="M30" s="886"/>
      <c r="N30" s="886"/>
      <c r="O30" s="886"/>
      <c r="P30" s="886"/>
      <c r="Q30" s="887"/>
      <c r="S30" s="858" t="s">
        <v>1018</v>
      </c>
      <c r="T30" s="859"/>
      <c r="U30" s="859"/>
      <c r="V30" s="859"/>
      <c r="W30" s="859"/>
      <c r="X30" s="859"/>
      <c r="Y30" s="859"/>
      <c r="Z30" s="860"/>
    </row>
    <row r="31" spans="1:26">
      <c r="A31" s="911" t="s">
        <v>114</v>
      </c>
      <c r="B31" s="912"/>
      <c r="C31" s="890"/>
      <c r="D31" s="874" t="s">
        <v>117</v>
      </c>
      <c r="E31" s="862" t="s">
        <v>120</v>
      </c>
      <c r="F31" s="888" t="s">
        <v>118</v>
      </c>
      <c r="G31" s="888" t="s">
        <v>58</v>
      </c>
      <c r="H31" s="889" t="s">
        <v>55</v>
      </c>
      <c r="I31" s="103"/>
      <c r="J31" s="861" t="s">
        <v>114</v>
      </c>
      <c r="K31" s="862"/>
      <c r="L31" s="862"/>
      <c r="M31" s="865" t="s">
        <v>117</v>
      </c>
      <c r="N31" s="862" t="s">
        <v>120</v>
      </c>
      <c r="O31" s="862" t="s">
        <v>118</v>
      </c>
      <c r="P31" s="862" t="s">
        <v>58</v>
      </c>
      <c r="Q31" s="867" t="s">
        <v>55</v>
      </c>
      <c r="S31" s="861" t="s">
        <v>114</v>
      </c>
      <c r="T31" s="862"/>
      <c r="U31" s="862"/>
      <c r="V31" s="865" t="s">
        <v>117</v>
      </c>
      <c r="W31" s="862" t="s">
        <v>120</v>
      </c>
      <c r="X31" s="862" t="s">
        <v>118</v>
      </c>
      <c r="Y31" s="862" t="s">
        <v>58</v>
      </c>
      <c r="Z31" s="867" t="s">
        <v>55</v>
      </c>
    </row>
    <row r="32" spans="1:26">
      <c r="A32" s="911"/>
      <c r="B32" s="912"/>
      <c r="C32" s="890"/>
      <c r="D32" s="875"/>
      <c r="E32" s="864"/>
      <c r="F32" s="862"/>
      <c r="G32" s="862"/>
      <c r="H32" s="867"/>
      <c r="I32" s="103"/>
      <c r="J32" s="863"/>
      <c r="K32" s="864"/>
      <c r="L32" s="864"/>
      <c r="M32" s="866"/>
      <c r="N32" s="864"/>
      <c r="O32" s="864"/>
      <c r="P32" s="864"/>
      <c r="Q32" s="868"/>
      <c r="S32" s="863"/>
      <c r="T32" s="864"/>
      <c r="U32" s="864"/>
      <c r="V32" s="866"/>
      <c r="W32" s="864"/>
      <c r="X32" s="864"/>
      <c r="Y32" s="864"/>
      <c r="Z32" s="868"/>
    </row>
    <row r="33" spans="1:26">
      <c r="A33" s="100">
        <v>1</v>
      </c>
      <c r="B33" s="89" t="str">
        <f>Master!B107</f>
        <v>양배추</v>
      </c>
      <c r="C33" s="89" t="str">
        <f>Master!C107</f>
        <v>Cabbage</v>
      </c>
      <c r="D33" s="95">
        <v>0.63</v>
      </c>
      <c r="E33" s="89">
        <f>D33*C46</f>
        <v>3150</v>
      </c>
      <c r="F33" s="89">
        <f>Master!P107</f>
        <v>79</v>
      </c>
      <c r="G33" s="96">
        <f t="shared" ref="G33:G41" si="3">E33/F33*100</f>
        <v>3987.341772151899</v>
      </c>
      <c r="H33" s="109">
        <f ca="1">G33*Master!K107</f>
        <v>3.3353914903928734</v>
      </c>
      <c r="J33" s="100">
        <v>1</v>
      </c>
      <c r="K33" s="89" t="str">
        <f>Master!B109</f>
        <v>옥수수(스위트콘)</v>
      </c>
      <c r="L33" s="89" t="str">
        <f>Master!C109</f>
        <v>Sweet Corn</v>
      </c>
      <c r="M33" s="95">
        <v>0.67500000000000004</v>
      </c>
      <c r="N33" s="89">
        <f>M33*L46</f>
        <v>3375</v>
      </c>
      <c r="O33" s="89">
        <f>Master!P109</f>
        <v>50</v>
      </c>
      <c r="P33" s="96">
        <f t="shared" ref="P33:P45" si="4">N33/O33*100</f>
        <v>6750</v>
      </c>
      <c r="Q33" s="109">
        <f ca="1">P33*Master!K109</f>
        <v>25.408535889314276</v>
      </c>
      <c r="S33" s="100">
        <v>1</v>
      </c>
      <c r="T33" s="302" t="str">
        <f>Master!B54</f>
        <v>마라핫 소스</v>
      </c>
      <c r="U33" s="302" t="str">
        <f>Master!C54</f>
        <v>Mala Hot Sauce</v>
      </c>
      <c r="V33" s="95">
        <v>0.5</v>
      </c>
      <c r="W33" s="89">
        <v>300</v>
      </c>
      <c r="X33" s="89">
        <f>Master!P54</f>
        <v>96</v>
      </c>
      <c r="Y33" s="96">
        <f t="shared" ref="Y33" si="5">W33/X33*100</f>
        <v>312.5</v>
      </c>
      <c r="Z33" s="109">
        <f>Y33*Master!K54</f>
        <v>3.1611979166666666</v>
      </c>
    </row>
    <row r="34" spans="1:26">
      <c r="A34" s="100">
        <v>2</v>
      </c>
      <c r="B34" s="89" t="str">
        <f>Master!B108</f>
        <v>당근</v>
      </c>
      <c r="C34" s="89" t="str">
        <f>Master!C108</f>
        <v>Carrot</v>
      </c>
      <c r="D34" s="95">
        <v>3.6999999999999998E-2</v>
      </c>
      <c r="E34" s="89">
        <f>D34*C46</f>
        <v>185</v>
      </c>
      <c r="F34" s="89">
        <f>Master!P108</f>
        <v>81.3</v>
      </c>
      <c r="G34" s="96">
        <f t="shared" si="3"/>
        <v>227.55227552275525</v>
      </c>
      <c r="H34" s="109">
        <f ca="1">G34*Master!K108</f>
        <v>0.20938097696284982</v>
      </c>
      <c r="J34" s="100">
        <v>2</v>
      </c>
      <c r="K34" s="89" t="str">
        <f>Master!B68</f>
        <v>마요네즈</v>
      </c>
      <c r="L34" s="89" t="str">
        <f>Master!C68</f>
        <v>Mayonnaise</v>
      </c>
      <c r="M34" s="95">
        <v>0.14000000000000001</v>
      </c>
      <c r="N34" s="89">
        <f>M34*L46</f>
        <v>700.00000000000011</v>
      </c>
      <c r="O34" s="89">
        <f>Master!P68</f>
        <v>100</v>
      </c>
      <c r="P34" s="96">
        <f t="shared" si="4"/>
        <v>700.00000000000011</v>
      </c>
      <c r="Q34" s="109">
        <f ca="1">P34*Master!K68</f>
        <v>2.0168711419976901</v>
      </c>
      <c r="S34" s="100">
        <v>2</v>
      </c>
      <c r="T34" s="302" t="str">
        <f>Master!B68</f>
        <v>마요네즈</v>
      </c>
      <c r="U34" s="302" t="str">
        <f>Master!C68</f>
        <v>Mayonnaise</v>
      </c>
      <c r="V34" s="95">
        <v>0.5</v>
      </c>
      <c r="W34" s="89">
        <v>900</v>
      </c>
      <c r="X34" s="89">
        <f>Master!P68</f>
        <v>100</v>
      </c>
      <c r="Y34" s="96">
        <f t="shared" ref="Y34" si="6">W34/X34*100</f>
        <v>900</v>
      </c>
      <c r="Z34" s="109">
        <f ca="1">Y34*Master!K68</f>
        <v>2.5931200397113154</v>
      </c>
    </row>
    <row r="35" spans="1:26">
      <c r="A35" s="100">
        <v>3</v>
      </c>
      <c r="B35" s="89" t="str">
        <f>Master!B104</f>
        <v>양파</v>
      </c>
      <c r="C35" s="89" t="str">
        <f>Master!C104</f>
        <v>Onion</v>
      </c>
      <c r="D35" s="95">
        <v>2.7E-2</v>
      </c>
      <c r="E35" s="89">
        <f>D35*C46</f>
        <v>135</v>
      </c>
      <c r="F35" s="89">
        <f>Master!P104</f>
        <v>89</v>
      </c>
      <c r="G35" s="96">
        <f t="shared" si="3"/>
        <v>151.68539325842696</v>
      </c>
      <c r="H35" s="109">
        <f ca="1">G35*Master!K104</f>
        <v>0.20301451896580691</v>
      </c>
      <c r="J35" s="100">
        <v>3</v>
      </c>
      <c r="K35" s="89" t="str">
        <f>Master!B74</f>
        <v>설탕</v>
      </c>
      <c r="L35" s="89" t="str">
        <f>Master!C74</f>
        <v>White Sugar</v>
      </c>
      <c r="M35" s="95">
        <v>0.03</v>
      </c>
      <c r="N35" s="89">
        <f>M35*L46</f>
        <v>150</v>
      </c>
      <c r="O35" s="89">
        <f>Master!P74</f>
        <v>100</v>
      </c>
      <c r="P35" s="96">
        <f t="shared" si="4"/>
        <v>150</v>
      </c>
      <c r="Q35" s="109">
        <f ca="1">P35*Master!K74</f>
        <v>0.15684281413156961</v>
      </c>
      <c r="S35" s="100"/>
      <c r="T35" s="89"/>
      <c r="U35" s="89"/>
      <c r="V35" s="107"/>
      <c r="W35" s="89"/>
      <c r="X35" s="89"/>
      <c r="Y35" s="89"/>
      <c r="Z35" s="109"/>
    </row>
    <row r="36" spans="1:26">
      <c r="A36" s="100">
        <v>4</v>
      </c>
      <c r="B36" s="89" t="str">
        <f>Master!B68</f>
        <v>마요네즈</v>
      </c>
      <c r="C36" s="89" t="str">
        <f>Master!C68</f>
        <v>Mayonnaise</v>
      </c>
      <c r="D36" s="95">
        <v>0.12</v>
      </c>
      <c r="E36" s="89">
        <f>D36*C46</f>
        <v>600</v>
      </c>
      <c r="F36" s="89">
        <f>Master!P68</f>
        <v>100</v>
      </c>
      <c r="G36" s="89">
        <f t="shared" si="3"/>
        <v>600</v>
      </c>
      <c r="H36" s="109">
        <f ca="1">G36*Master!K68</f>
        <v>1.7287466931408768</v>
      </c>
      <c r="J36" s="100">
        <v>4</v>
      </c>
      <c r="K36" s="89" t="str">
        <f>Master!B75</f>
        <v>소금</v>
      </c>
      <c r="L36" s="89" t="str">
        <f>Master!C75</f>
        <v>Salt</v>
      </c>
      <c r="M36" s="95">
        <v>2E-3</v>
      </c>
      <c r="N36" s="89">
        <f>M36*L46</f>
        <v>10</v>
      </c>
      <c r="O36" s="89">
        <f>Master!P75</f>
        <v>100</v>
      </c>
      <c r="P36" s="96">
        <f t="shared" si="4"/>
        <v>10</v>
      </c>
      <c r="Q36" s="109">
        <f ca="1">P36*Master!K75</f>
        <v>4.4166936459449999E-3</v>
      </c>
      <c r="S36" s="100"/>
      <c r="T36" s="89"/>
      <c r="U36" s="89"/>
      <c r="V36" s="107"/>
      <c r="W36" s="89"/>
      <c r="X36" s="89"/>
      <c r="Y36" s="89"/>
      <c r="Z36" s="109"/>
    </row>
    <row r="37" spans="1:26">
      <c r="A37" s="100">
        <v>5</v>
      </c>
      <c r="B37" s="89" t="str">
        <f>Master!B67</f>
        <v>물엿</v>
      </c>
      <c r="C37" s="89" t="str">
        <f>Master!C67</f>
        <v>Corn Syrup</v>
      </c>
      <c r="D37" s="95">
        <v>7.0000000000000007E-2</v>
      </c>
      <c r="E37" s="89">
        <f>D37*C46</f>
        <v>350.00000000000006</v>
      </c>
      <c r="F37" s="89">
        <f>Master!P67</f>
        <v>100</v>
      </c>
      <c r="G37" s="89">
        <f t="shared" si="3"/>
        <v>350.00000000000006</v>
      </c>
      <c r="H37" s="109">
        <f ca="1">G37*Master!K67</f>
        <v>2.0860094279498762</v>
      </c>
      <c r="J37" s="100">
        <v>5</v>
      </c>
      <c r="K37" s="89" t="str">
        <f>Master!B108</f>
        <v>당근</v>
      </c>
      <c r="L37" s="89" t="str">
        <f>Master!C108</f>
        <v>Carrot</v>
      </c>
      <c r="M37" s="95">
        <v>2.8000000000000001E-2</v>
      </c>
      <c r="N37" s="89">
        <f>M37*L46</f>
        <v>140</v>
      </c>
      <c r="O37" s="89">
        <f>Master!P108</f>
        <v>81.3</v>
      </c>
      <c r="P37" s="96">
        <f t="shared" si="4"/>
        <v>172.20172201722016</v>
      </c>
      <c r="Q37" s="109">
        <f ca="1">P37*Master!K108</f>
        <v>0.15845046905296742</v>
      </c>
      <c r="S37" s="100"/>
      <c r="T37" s="89"/>
      <c r="U37" s="89"/>
      <c r="V37" s="107"/>
      <c r="W37" s="89"/>
      <c r="X37" s="89"/>
      <c r="Y37" s="89"/>
      <c r="Z37" s="109"/>
    </row>
    <row r="38" spans="1:26">
      <c r="A38" s="100">
        <v>6</v>
      </c>
      <c r="B38" s="89" t="str">
        <f>Master!B74</f>
        <v>설탕</v>
      </c>
      <c r="C38" s="89" t="str">
        <f>Master!C74</f>
        <v>White Sugar</v>
      </c>
      <c r="D38" s="95">
        <v>6.8000000000000005E-2</v>
      </c>
      <c r="E38" s="89">
        <f>D38*C46</f>
        <v>340</v>
      </c>
      <c r="F38" s="89">
        <f>Master!P74</f>
        <v>100</v>
      </c>
      <c r="G38" s="89">
        <f t="shared" si="3"/>
        <v>340</v>
      </c>
      <c r="H38" s="109">
        <f ca="1">G38*Master!K74</f>
        <v>0.35551037869822444</v>
      </c>
      <c r="J38" s="100">
        <v>6</v>
      </c>
      <c r="K38" s="89" t="str">
        <f>Master!B104</f>
        <v>양파</v>
      </c>
      <c r="L38" s="89" t="str">
        <f>Master!C104</f>
        <v>Onion</v>
      </c>
      <c r="M38" s="95">
        <v>1.9E-2</v>
      </c>
      <c r="N38" s="89">
        <f>M38*L46</f>
        <v>95</v>
      </c>
      <c r="O38" s="89">
        <f>Master!P104</f>
        <v>89</v>
      </c>
      <c r="P38" s="96">
        <f t="shared" si="4"/>
        <v>106.74157303370787</v>
      </c>
      <c r="Q38" s="109">
        <f ca="1">P38*Master!K104</f>
        <v>0.14286206890186415</v>
      </c>
      <c r="S38" s="100"/>
      <c r="T38" s="89"/>
      <c r="U38" s="89"/>
      <c r="V38" s="107"/>
      <c r="W38" s="89"/>
      <c r="X38" s="89"/>
      <c r="Y38" s="89"/>
      <c r="Z38" s="109"/>
    </row>
    <row r="39" spans="1:26" ht="15.75" thickBot="1">
      <c r="A39" s="100">
        <v>7</v>
      </c>
      <c r="B39" s="89" t="str">
        <f>Master!B69</f>
        <v>식초</v>
      </c>
      <c r="C39" s="89" t="str">
        <f>Master!C69</f>
        <v>Vinegar Distilled</v>
      </c>
      <c r="D39" s="95">
        <v>2.1999999999999999E-2</v>
      </c>
      <c r="E39" s="89">
        <f>D39*C46</f>
        <v>110</v>
      </c>
      <c r="F39" s="89">
        <f>Master!P69</f>
        <v>100</v>
      </c>
      <c r="G39" s="89">
        <f t="shared" si="3"/>
        <v>110.00000000000001</v>
      </c>
      <c r="H39" s="109">
        <f ca="1">G39*Master!K69</f>
        <v>0.11577016494999558</v>
      </c>
      <c r="J39" s="100">
        <v>7</v>
      </c>
      <c r="K39" s="89" t="str">
        <f>Master!B110</f>
        <v>홍피망</v>
      </c>
      <c r="L39" s="89" t="str">
        <f>Master!C110</f>
        <v>Red Bell Pepper</v>
      </c>
      <c r="M39" s="95">
        <v>2.1000000000000001E-2</v>
      </c>
      <c r="N39" s="89">
        <f>M39*L46</f>
        <v>105</v>
      </c>
      <c r="O39" s="89">
        <f>Master!P110</f>
        <v>65</v>
      </c>
      <c r="P39" s="96">
        <f t="shared" si="4"/>
        <v>161.53846153846155</v>
      </c>
      <c r="Q39" s="109">
        <f>P39*Master!K110</f>
        <v>1.1396212387411528</v>
      </c>
      <c r="S39" s="112"/>
      <c r="T39" s="113"/>
      <c r="U39" s="113"/>
      <c r="V39" s="107"/>
      <c r="W39" s="89"/>
      <c r="X39" s="89"/>
      <c r="Y39" s="89"/>
      <c r="Z39" s="114"/>
    </row>
    <row r="40" spans="1:26" ht="15.75" thickBot="1">
      <c r="A40" s="100">
        <v>8</v>
      </c>
      <c r="B40" s="89" t="str">
        <f>Master!B73</f>
        <v>레몬주스</v>
      </c>
      <c r="C40" s="89" t="str">
        <f>Master!C73</f>
        <v>Lemon Juice</v>
      </c>
      <c r="D40" s="95">
        <v>0.02</v>
      </c>
      <c r="E40" s="89">
        <f>D40*C46</f>
        <v>100</v>
      </c>
      <c r="F40" s="89">
        <f>Master!P73</f>
        <v>100</v>
      </c>
      <c r="G40" s="89">
        <f t="shared" si="3"/>
        <v>100</v>
      </c>
      <c r="H40" s="109">
        <f ca="1">G40*Master!K73</f>
        <v>0.30070172714284565</v>
      </c>
      <c r="J40" s="100">
        <v>8</v>
      </c>
      <c r="K40" s="89" t="str">
        <f>Master!B111</f>
        <v>청피망</v>
      </c>
      <c r="L40" s="89" t="str">
        <f>Master!C111</f>
        <v>Green Bell Pepper</v>
      </c>
      <c r="M40" s="95">
        <v>2.1000000000000001E-2</v>
      </c>
      <c r="N40" s="89">
        <f>M40*L46</f>
        <v>105</v>
      </c>
      <c r="O40" s="89">
        <f>Master!P111</f>
        <v>65</v>
      </c>
      <c r="P40" s="96">
        <f t="shared" si="4"/>
        <v>161.53846153846155</v>
      </c>
      <c r="Q40" s="109">
        <f ca="1">P40*Master!K111</f>
        <v>0.54050446716110145</v>
      </c>
      <c r="S40" s="869" t="s">
        <v>624</v>
      </c>
      <c r="T40" s="870"/>
      <c r="U40" s="119">
        <v>600</v>
      </c>
      <c r="V40" s="116">
        <f>SUM(V33:V39)</f>
        <v>1</v>
      </c>
      <c r="W40" s="98">
        <f>SUM(W33:W39)</f>
        <v>1200</v>
      </c>
      <c r="X40" s="99" t="s">
        <v>119</v>
      </c>
      <c r="Y40" s="110" t="s">
        <v>119</v>
      </c>
      <c r="Z40" s="115">
        <f ca="1">SUM(Z33:Z39)</f>
        <v>5.7543179563779816</v>
      </c>
    </row>
    <row r="41" spans="1:26" ht="15.75" thickBot="1">
      <c r="A41" s="100">
        <v>9</v>
      </c>
      <c r="B41" s="89" t="str">
        <f>Master!B75</f>
        <v>소금</v>
      </c>
      <c r="C41" s="89" t="str">
        <f>Master!C75</f>
        <v>Salt</v>
      </c>
      <c r="D41" s="95">
        <v>6.0000000000000001E-3</v>
      </c>
      <c r="E41" s="89">
        <f>D41*C46</f>
        <v>30</v>
      </c>
      <c r="F41" s="96">
        <f>Master!P75</f>
        <v>100</v>
      </c>
      <c r="G41" s="89">
        <f t="shared" si="3"/>
        <v>30</v>
      </c>
      <c r="H41" s="109">
        <f ca="1">G41*Master!K75</f>
        <v>1.3250080937835E-2</v>
      </c>
      <c r="J41" s="100">
        <v>9</v>
      </c>
      <c r="K41" s="90" t="str">
        <f>Master!B32</f>
        <v>올리브오일</v>
      </c>
      <c r="L41" s="89" t="str">
        <f>Master!C32</f>
        <v>Oilve Oil</v>
      </c>
      <c r="M41" s="95">
        <v>0.02</v>
      </c>
      <c r="N41" s="89">
        <f>M41*L46</f>
        <v>100</v>
      </c>
      <c r="O41" s="89">
        <f>Master!P32</f>
        <v>100</v>
      </c>
      <c r="P41" s="96">
        <f t="shared" si="4"/>
        <v>100</v>
      </c>
      <c r="Q41" s="109">
        <f ca="1">P41*Master!K32</f>
        <v>1.4933884767885259</v>
      </c>
    </row>
    <row r="42" spans="1:26" ht="18" thickBot="1">
      <c r="A42" s="100"/>
      <c r="B42" s="89"/>
      <c r="C42" s="89"/>
      <c r="D42" s="95"/>
      <c r="E42" s="89"/>
      <c r="F42" s="96"/>
      <c r="G42" s="89"/>
      <c r="H42" s="109"/>
      <c r="J42" s="100">
        <v>10</v>
      </c>
      <c r="K42" s="89" t="str">
        <f>Master!B67</f>
        <v>물엿</v>
      </c>
      <c r="L42" s="89" t="str">
        <f>Master!C67</f>
        <v>Corn Syrup</v>
      </c>
      <c r="M42" s="95">
        <v>1.4999999999999999E-2</v>
      </c>
      <c r="N42" s="89">
        <f>M42*L46</f>
        <v>75</v>
      </c>
      <c r="O42" s="89">
        <f>Master!P67</f>
        <v>100</v>
      </c>
      <c r="P42" s="96">
        <f t="shared" si="4"/>
        <v>75</v>
      </c>
      <c r="Q42" s="109">
        <f ca="1">P42*Master!K67</f>
        <v>0.44700202027497338</v>
      </c>
      <c r="S42" s="858" t="s">
        <v>1016</v>
      </c>
      <c r="T42" s="859"/>
      <c r="U42" s="859"/>
      <c r="V42" s="859"/>
      <c r="W42" s="859"/>
      <c r="X42" s="859"/>
      <c r="Y42" s="859"/>
      <c r="Z42" s="860"/>
    </row>
    <row r="43" spans="1:26">
      <c r="A43" s="100"/>
      <c r="B43" s="89"/>
      <c r="C43" s="89"/>
      <c r="D43" s="95"/>
      <c r="E43" s="89"/>
      <c r="F43" s="96"/>
      <c r="G43" s="89"/>
      <c r="H43" s="109"/>
      <c r="J43" s="100">
        <v>11</v>
      </c>
      <c r="K43" s="89" t="str">
        <f>Master!B69</f>
        <v>식초</v>
      </c>
      <c r="L43" s="89" t="str">
        <f>Master!C69</f>
        <v>Vinegar Distilled</v>
      </c>
      <c r="M43" s="95">
        <v>1.4999999999999999E-2</v>
      </c>
      <c r="N43" s="89">
        <f>M43*L46</f>
        <v>75</v>
      </c>
      <c r="O43" s="89">
        <f>Master!P69</f>
        <v>100</v>
      </c>
      <c r="P43" s="96">
        <f t="shared" si="4"/>
        <v>75</v>
      </c>
      <c r="Q43" s="109">
        <f ca="1">P43*Master!K69</f>
        <v>7.8934203374996972E-2</v>
      </c>
      <c r="S43" s="861" t="s">
        <v>114</v>
      </c>
      <c r="T43" s="862"/>
      <c r="U43" s="862"/>
      <c r="V43" s="865" t="s">
        <v>117</v>
      </c>
      <c r="W43" s="862" t="s">
        <v>120</v>
      </c>
      <c r="X43" s="862" t="s">
        <v>118</v>
      </c>
      <c r="Y43" s="862" t="s">
        <v>58</v>
      </c>
      <c r="Z43" s="867" t="s">
        <v>55</v>
      </c>
    </row>
    <row r="44" spans="1:26">
      <c r="A44" s="100"/>
      <c r="B44" s="89"/>
      <c r="C44" s="89"/>
      <c r="D44" s="95"/>
      <c r="E44" s="89"/>
      <c r="F44" s="96"/>
      <c r="G44" s="89"/>
      <c r="H44" s="109"/>
      <c r="J44" s="100">
        <v>12</v>
      </c>
      <c r="K44" s="89" t="str">
        <f>Master!B73</f>
        <v>레몬주스</v>
      </c>
      <c r="L44" s="89" t="str">
        <f>Master!C73</f>
        <v>Lemon Juice</v>
      </c>
      <c r="M44" s="95">
        <v>4.0000000000000001E-3</v>
      </c>
      <c r="N44" s="89">
        <f>M44*L46</f>
        <v>20</v>
      </c>
      <c r="O44" s="89">
        <f>Master!P73</f>
        <v>100</v>
      </c>
      <c r="P44" s="96">
        <f t="shared" si="4"/>
        <v>20</v>
      </c>
      <c r="Q44" s="109">
        <f ca="1">P44*Master!K73</f>
        <v>6.0140345428569129E-2</v>
      </c>
      <c r="S44" s="863"/>
      <c r="T44" s="864"/>
      <c r="U44" s="864"/>
      <c r="V44" s="866"/>
      <c r="W44" s="864"/>
      <c r="X44" s="864"/>
      <c r="Y44" s="864"/>
      <c r="Z44" s="868"/>
    </row>
    <row r="45" spans="1:26" ht="15.75" thickBot="1">
      <c r="A45" s="112"/>
      <c r="B45" s="113"/>
      <c r="C45" s="113"/>
      <c r="D45" s="95"/>
      <c r="E45" s="89"/>
      <c r="F45" s="96"/>
      <c r="G45" s="89"/>
      <c r="H45" s="114"/>
      <c r="J45" s="112">
        <v>13</v>
      </c>
      <c r="K45" s="113" t="str">
        <f>Master!B71</f>
        <v>미림</v>
      </c>
      <c r="L45" s="113" t="str">
        <f>Master!C71</f>
        <v>Rice Wine(Cook wine)</v>
      </c>
      <c r="M45" s="95">
        <v>0.01</v>
      </c>
      <c r="N45" s="89">
        <f>M45*L46</f>
        <v>50</v>
      </c>
      <c r="O45" s="89">
        <f>Master!P71</f>
        <v>100</v>
      </c>
      <c r="P45" s="96">
        <f t="shared" si="4"/>
        <v>50</v>
      </c>
      <c r="Q45" s="114">
        <f ca="1">P45*Master!K71</f>
        <v>0.58811253817988651</v>
      </c>
      <c r="S45" s="100">
        <v>1</v>
      </c>
      <c r="T45" s="302" t="str">
        <f>Master!B50</f>
        <v>매운양념 소스</v>
      </c>
      <c r="U45" s="302" t="str">
        <f>Master!C50</f>
        <v>Hot Spicy Sauce</v>
      </c>
      <c r="V45" s="95">
        <v>0.5</v>
      </c>
      <c r="W45" s="89">
        <v>300</v>
      </c>
      <c r="X45" s="89">
        <f>Master!P50</f>
        <v>96</v>
      </c>
      <c r="Y45" s="96">
        <f t="shared" ref="Y45:Y46" si="7">W45/X45*100</f>
        <v>312.5</v>
      </c>
      <c r="Z45" s="109">
        <f ca="1">Y45*Master!K50</f>
        <v>1.7434335337974995</v>
      </c>
    </row>
    <row r="46" spans="1:26" ht="15.75" thickBot="1">
      <c r="A46" s="869" t="s">
        <v>134</v>
      </c>
      <c r="B46" s="870"/>
      <c r="C46" s="119">
        <v>5000</v>
      </c>
      <c r="D46" s="111">
        <f>SUM(D33:D45)</f>
        <v>1.0000000000000002</v>
      </c>
      <c r="E46" s="98">
        <f>SUM(E33:E45)</f>
        <v>5000</v>
      </c>
      <c r="F46" s="99" t="s">
        <v>119</v>
      </c>
      <c r="G46" s="110" t="s">
        <v>119</v>
      </c>
      <c r="H46" s="115">
        <f ca="1">SUM(H33:H45)</f>
        <v>8.3477754591411841</v>
      </c>
      <c r="I46" s="105"/>
      <c r="J46" s="869" t="s">
        <v>134</v>
      </c>
      <c r="K46" s="870"/>
      <c r="L46" s="119">
        <v>5000</v>
      </c>
      <c r="M46" s="116">
        <f>SUM(M33:M45)</f>
        <v>1.0000000000000002</v>
      </c>
      <c r="N46" s="98">
        <f>SUM(N33:N45)</f>
        <v>5000</v>
      </c>
      <c r="O46" s="99" t="s">
        <v>119</v>
      </c>
      <c r="P46" s="110" t="s">
        <v>119</v>
      </c>
      <c r="Q46" s="115">
        <f ca="1">SUM(Q33:Q45)</f>
        <v>32.235682366993515</v>
      </c>
      <c r="S46" s="100">
        <v>2</v>
      </c>
      <c r="T46" s="302" t="str">
        <f>Master!B68</f>
        <v>마요네즈</v>
      </c>
      <c r="U46" s="302" t="str">
        <f>Master!C68</f>
        <v>Mayonnaise</v>
      </c>
      <c r="V46" s="95">
        <v>0.5</v>
      </c>
      <c r="W46" s="89">
        <v>900</v>
      </c>
      <c r="X46" s="89">
        <f>Master!P68</f>
        <v>100</v>
      </c>
      <c r="Y46" s="96">
        <f t="shared" si="7"/>
        <v>900</v>
      </c>
      <c r="Z46" s="109">
        <f ca="1">Y46*Master!K68</f>
        <v>2.5931200397113154</v>
      </c>
    </row>
    <row r="47" spans="1:26">
      <c r="S47" s="100"/>
      <c r="T47" s="89"/>
      <c r="U47" s="89"/>
      <c r="V47" s="107"/>
      <c r="W47" s="89"/>
      <c r="X47" s="89"/>
      <c r="Y47" s="89"/>
      <c r="Z47" s="109"/>
    </row>
    <row r="48" spans="1:26" ht="15.75" thickBot="1">
      <c r="S48" s="100"/>
      <c r="T48" s="89"/>
      <c r="U48" s="89"/>
      <c r="V48" s="107"/>
      <c r="W48" s="89"/>
      <c r="X48" s="89"/>
      <c r="Y48" s="89"/>
      <c r="Z48" s="109"/>
    </row>
    <row r="49" spans="1:26" ht="16.899999999999999" customHeight="1" thickBot="1">
      <c r="A49" s="876" t="s">
        <v>154</v>
      </c>
      <c r="B49" s="877"/>
      <c r="C49" s="877"/>
      <c r="D49" s="877"/>
      <c r="E49" s="877"/>
      <c r="F49" s="877"/>
      <c r="G49" s="877"/>
      <c r="H49" s="878"/>
      <c r="J49" s="858" t="s">
        <v>155</v>
      </c>
      <c r="K49" s="859"/>
      <c r="L49" s="859"/>
      <c r="M49" s="859"/>
      <c r="N49" s="859"/>
      <c r="O49" s="859"/>
      <c r="P49" s="859"/>
      <c r="Q49" s="860"/>
      <c r="S49" s="100"/>
      <c r="T49" s="89"/>
      <c r="U49" s="89"/>
      <c r="V49" s="107"/>
      <c r="W49" s="89"/>
      <c r="X49" s="89"/>
      <c r="Y49" s="89"/>
      <c r="Z49" s="109"/>
    </row>
    <row r="50" spans="1:26">
      <c r="A50" s="861" t="s">
        <v>114</v>
      </c>
      <c r="B50" s="862"/>
      <c r="C50" s="862"/>
      <c r="D50" s="874" t="s">
        <v>117</v>
      </c>
      <c r="E50" s="862" t="s">
        <v>120</v>
      </c>
      <c r="F50" s="862" t="s">
        <v>118</v>
      </c>
      <c r="G50" s="862" t="s">
        <v>58</v>
      </c>
      <c r="H50" s="867" t="s">
        <v>55</v>
      </c>
      <c r="J50" s="861" t="s">
        <v>114</v>
      </c>
      <c r="K50" s="862"/>
      <c r="L50" s="862"/>
      <c r="M50" s="865" t="s">
        <v>117</v>
      </c>
      <c r="N50" s="862" t="s">
        <v>120</v>
      </c>
      <c r="O50" s="862" t="s">
        <v>118</v>
      </c>
      <c r="P50" s="862" t="s">
        <v>58</v>
      </c>
      <c r="Q50" s="867" t="s">
        <v>55</v>
      </c>
      <c r="S50" s="100"/>
      <c r="T50" s="89"/>
      <c r="U50" s="89"/>
      <c r="V50" s="107"/>
      <c r="W50" s="89"/>
      <c r="X50" s="89"/>
      <c r="Y50" s="89"/>
      <c r="Z50" s="109"/>
    </row>
    <row r="51" spans="1:26" ht="15.75" thickBot="1">
      <c r="A51" s="863"/>
      <c r="B51" s="864"/>
      <c r="C51" s="864"/>
      <c r="D51" s="875"/>
      <c r="E51" s="864"/>
      <c r="F51" s="864"/>
      <c r="G51" s="864"/>
      <c r="H51" s="868"/>
      <c r="J51" s="863"/>
      <c r="K51" s="864"/>
      <c r="L51" s="864"/>
      <c r="M51" s="866"/>
      <c r="N51" s="864"/>
      <c r="O51" s="864"/>
      <c r="P51" s="864"/>
      <c r="Q51" s="868"/>
      <c r="S51" s="112"/>
      <c r="T51" s="113"/>
      <c r="U51" s="113"/>
      <c r="V51" s="107"/>
      <c r="W51" s="89"/>
      <c r="X51" s="89"/>
      <c r="Y51" s="89"/>
      <c r="Z51" s="114"/>
    </row>
    <row r="52" spans="1:26" ht="15.75" thickBot="1">
      <c r="A52" s="100">
        <v>1</v>
      </c>
      <c r="B52" s="89" t="str">
        <f>Master!B219</f>
        <v>흰 무</v>
      </c>
      <c r="C52" s="89" t="str">
        <f>Master!C219</f>
        <v>White Radish</v>
      </c>
      <c r="D52" s="108">
        <v>0.57069999999999999</v>
      </c>
      <c r="E52" s="96">
        <f>D52*C59</f>
        <v>19061.38</v>
      </c>
      <c r="F52" s="89">
        <f>Master!P219</f>
        <v>90</v>
      </c>
      <c r="G52" s="89">
        <f t="shared" ref="G52:G57" si="8">E52/F52*100</f>
        <v>21179.311111111114</v>
      </c>
      <c r="H52" s="126">
        <f>G52*Master!K219</f>
        <v>21.478516179983586</v>
      </c>
      <c r="J52" s="100">
        <v>1</v>
      </c>
      <c r="K52" s="89" t="str">
        <f>Master!B84</f>
        <v>쌀</v>
      </c>
      <c r="L52" s="89" t="str">
        <f>Master!C84</f>
        <v>Grain Rice (Rice Golden)</v>
      </c>
      <c r="M52" s="107">
        <v>0.5</v>
      </c>
      <c r="N52" s="89">
        <f>M52*L59</f>
        <v>1500</v>
      </c>
      <c r="O52" s="89">
        <f>Master!P84</f>
        <v>100</v>
      </c>
      <c r="P52" s="89">
        <f>N52/O52*100</f>
        <v>1500</v>
      </c>
      <c r="Q52" s="109">
        <f ca="1">P52*Master!K84</f>
        <v>1.9072086198398865</v>
      </c>
      <c r="S52" s="869" t="s">
        <v>624</v>
      </c>
      <c r="T52" s="870"/>
      <c r="U52" s="119">
        <v>600</v>
      </c>
      <c r="V52" s="116">
        <f>SUM(V45:V51)</f>
        <v>1</v>
      </c>
      <c r="W52" s="98">
        <f>SUM(W45:W51)</f>
        <v>1200</v>
      </c>
      <c r="X52" s="99" t="s">
        <v>119</v>
      </c>
      <c r="Y52" s="110" t="s">
        <v>119</v>
      </c>
      <c r="Z52" s="115">
        <f ca="1">SUM(Z45:Z51)</f>
        <v>4.336553573508815</v>
      </c>
    </row>
    <row r="53" spans="1:26" ht="15.75" thickBot="1">
      <c r="A53" s="100">
        <v>2</v>
      </c>
      <c r="B53" s="89" t="str">
        <f>Master!B75</f>
        <v>소금</v>
      </c>
      <c r="C53" s="89" t="str">
        <f>Master!C75</f>
        <v>Salt</v>
      </c>
      <c r="D53" s="108">
        <v>4.5999999999999999E-3</v>
      </c>
      <c r="E53" s="96">
        <f>D53*C59</f>
        <v>153.63999999999999</v>
      </c>
      <c r="F53" s="89">
        <f>Master!P75</f>
        <v>100</v>
      </c>
      <c r="G53" s="96">
        <f t="shared" si="8"/>
        <v>153.63999999999999</v>
      </c>
      <c r="H53" s="126">
        <f ca="1">G53*Master!K75</f>
        <v>6.7858081176298976E-2</v>
      </c>
      <c r="J53" s="100">
        <v>2</v>
      </c>
      <c r="K53" s="89" t="s">
        <v>152</v>
      </c>
      <c r="L53" s="89" t="s">
        <v>158</v>
      </c>
      <c r="M53" s="107">
        <v>0.5</v>
      </c>
      <c r="N53" s="89">
        <f>M53*L60</f>
        <v>0</v>
      </c>
      <c r="O53" s="89">
        <v>100</v>
      </c>
      <c r="P53" s="89">
        <f>N53/O53*100</f>
        <v>0</v>
      </c>
      <c r="Q53" s="124" t="s">
        <v>119</v>
      </c>
    </row>
    <row r="54" spans="1:26" ht="18" thickBot="1">
      <c r="A54" s="100">
        <v>3</v>
      </c>
      <c r="B54" s="89" t="str">
        <f>Master!B104</f>
        <v>양파</v>
      </c>
      <c r="C54" s="89" t="str">
        <f>Master!C104</f>
        <v>Onion</v>
      </c>
      <c r="D54" s="108">
        <v>9.1999999999999998E-3</v>
      </c>
      <c r="E54" s="96">
        <f>D54*C59</f>
        <v>307.27999999999997</v>
      </c>
      <c r="F54" s="89">
        <f>Master!P104</f>
        <v>89</v>
      </c>
      <c r="G54" s="96">
        <f t="shared" si="8"/>
        <v>345.25842696629212</v>
      </c>
      <c r="H54" s="126">
        <f ca="1">G54*Master!K104</f>
        <v>0.46209112139120856</v>
      </c>
      <c r="J54" s="100"/>
      <c r="K54" s="89"/>
      <c r="L54" s="89"/>
      <c r="M54" s="107"/>
      <c r="N54" s="89"/>
      <c r="O54" s="89"/>
      <c r="P54" s="89"/>
      <c r="Q54" s="109"/>
      <c r="S54" s="858" t="s">
        <v>953</v>
      </c>
      <c r="T54" s="859"/>
      <c r="U54" s="859"/>
      <c r="V54" s="859"/>
      <c r="W54" s="859"/>
      <c r="X54" s="859"/>
      <c r="Y54" s="859"/>
      <c r="Z54" s="860"/>
    </row>
    <row r="55" spans="1:26">
      <c r="A55" s="100">
        <v>4</v>
      </c>
      <c r="B55" s="89" t="str">
        <f>Master!B74</f>
        <v>설탕</v>
      </c>
      <c r="C55" s="89" t="str">
        <f>Master!C74</f>
        <v>White Sugar</v>
      </c>
      <c r="D55" s="108">
        <v>0.01</v>
      </c>
      <c r="E55" s="96">
        <f>D55*C59</f>
        <v>334</v>
      </c>
      <c r="F55" s="89">
        <f>Master!P74</f>
        <v>100</v>
      </c>
      <c r="G55" s="96">
        <f t="shared" si="8"/>
        <v>334</v>
      </c>
      <c r="H55" s="126">
        <f ca="1">G55*Master!K74</f>
        <v>0.34923666613296167</v>
      </c>
      <c r="J55" s="100"/>
      <c r="K55" s="89"/>
      <c r="L55" s="89"/>
      <c r="M55" s="107"/>
      <c r="N55" s="89"/>
      <c r="O55" s="89"/>
      <c r="P55" s="89"/>
      <c r="Q55" s="109"/>
      <c r="S55" s="861" t="s">
        <v>114</v>
      </c>
      <c r="T55" s="862"/>
      <c r="U55" s="862"/>
      <c r="V55" s="865" t="s">
        <v>117</v>
      </c>
      <c r="W55" s="862" t="s">
        <v>120</v>
      </c>
      <c r="X55" s="862" t="s">
        <v>118</v>
      </c>
      <c r="Y55" s="862" t="s">
        <v>58</v>
      </c>
      <c r="Z55" s="867" t="s">
        <v>55</v>
      </c>
    </row>
    <row r="56" spans="1:26">
      <c r="A56" s="100">
        <v>5</v>
      </c>
      <c r="B56" s="89" t="str">
        <f>Master!B70</f>
        <v>강초</v>
      </c>
      <c r="C56" s="89" t="str">
        <f>Master!C70</f>
        <v>concentrated Vinegar(korean)</v>
      </c>
      <c r="D56" s="108">
        <v>4.1099999999999998E-2</v>
      </c>
      <c r="E56" s="96">
        <f>D56*C59</f>
        <v>1372.74</v>
      </c>
      <c r="F56" s="89">
        <f>Master!P70</f>
        <v>100</v>
      </c>
      <c r="G56" s="96">
        <f t="shared" si="8"/>
        <v>1372.74</v>
      </c>
      <c r="H56" s="126">
        <f>G56*Master!K70</f>
        <v>3.6326767777777778</v>
      </c>
      <c r="J56" s="100"/>
      <c r="K56" s="89"/>
      <c r="L56" s="89"/>
      <c r="M56" s="107"/>
      <c r="N56" s="89"/>
      <c r="O56" s="89"/>
      <c r="P56" s="89"/>
      <c r="Q56" s="109"/>
      <c r="S56" s="863"/>
      <c r="T56" s="864"/>
      <c r="U56" s="864"/>
      <c r="V56" s="866"/>
      <c r="W56" s="864"/>
      <c r="X56" s="864"/>
      <c r="Y56" s="864"/>
      <c r="Z56" s="868"/>
    </row>
    <row r="57" spans="1:26">
      <c r="A57" s="100">
        <v>6</v>
      </c>
      <c r="B57" s="89" t="s">
        <v>152</v>
      </c>
      <c r="C57" s="89" t="s">
        <v>158</v>
      </c>
      <c r="D57" s="108">
        <v>0.3644</v>
      </c>
      <c r="E57" s="96">
        <f>D57*C59</f>
        <v>12170.960000000001</v>
      </c>
      <c r="F57" s="89">
        <v>100</v>
      </c>
      <c r="G57" s="96">
        <f t="shared" si="8"/>
        <v>12170.960000000001</v>
      </c>
      <c r="H57" s="124" t="s">
        <v>119</v>
      </c>
      <c r="J57" s="100"/>
      <c r="K57" s="89"/>
      <c r="L57" s="89"/>
      <c r="M57" s="107"/>
      <c r="N57" s="89"/>
      <c r="O57" s="89"/>
      <c r="P57" s="89"/>
      <c r="Q57" s="109"/>
      <c r="S57" s="100">
        <v>1</v>
      </c>
      <c r="T57" s="302" t="str">
        <f>Master!B104</f>
        <v>양파</v>
      </c>
      <c r="U57" s="302" t="str">
        <f>Master!C104</f>
        <v>Onion</v>
      </c>
      <c r="V57" s="95">
        <v>0.15620000000000001</v>
      </c>
      <c r="W57" s="89">
        <f>V57*U64</f>
        <v>999.68000000000006</v>
      </c>
      <c r="X57" s="89">
        <f>Master!P104</f>
        <v>89</v>
      </c>
      <c r="Y57" s="96">
        <f t="shared" ref="Y57:Y58" si="9">W57/X57*100</f>
        <v>1123.2359550561798</v>
      </c>
      <c r="Z57" s="109">
        <f ca="1">Y57*Master!K104</f>
        <v>1.5033300319980585</v>
      </c>
    </row>
    <row r="58" spans="1:26" ht="15.75" thickBot="1">
      <c r="A58" s="112"/>
      <c r="B58" s="113"/>
      <c r="C58" s="113"/>
      <c r="D58" s="108"/>
      <c r="E58" s="96"/>
      <c r="F58" s="89"/>
      <c r="G58" s="89"/>
      <c r="H58" s="118"/>
      <c r="J58" s="112"/>
      <c r="K58" s="113"/>
      <c r="L58" s="113"/>
      <c r="M58" s="107"/>
      <c r="N58" s="89"/>
      <c r="O58" s="89"/>
      <c r="P58" s="89"/>
      <c r="Q58" s="114"/>
      <c r="S58" s="100">
        <v>2</v>
      </c>
      <c r="T58" s="302" t="str">
        <f>Master!B68</f>
        <v>마요네즈</v>
      </c>
      <c r="U58" s="302" t="str">
        <f>Master!C68</f>
        <v>Mayonnaise</v>
      </c>
      <c r="V58" s="95">
        <v>0.3125</v>
      </c>
      <c r="W58" s="89">
        <f>V58*U64</f>
        <v>2000</v>
      </c>
      <c r="X58" s="89">
        <f>Master!P68</f>
        <v>100</v>
      </c>
      <c r="Y58" s="96">
        <f t="shared" si="9"/>
        <v>2000</v>
      </c>
      <c r="Z58" s="109">
        <f ca="1">Y58*Master!K68</f>
        <v>5.7624889771362557</v>
      </c>
    </row>
    <row r="59" spans="1:26" ht="15.75" thickBot="1">
      <c r="A59" s="869" t="s">
        <v>157</v>
      </c>
      <c r="B59" s="870"/>
      <c r="C59" s="119">
        <v>33400</v>
      </c>
      <c r="D59" s="111">
        <f>SUM(D52:D58)</f>
        <v>1</v>
      </c>
      <c r="E59" s="98">
        <f>SUM(E52:E58)</f>
        <v>33400</v>
      </c>
      <c r="F59" s="99" t="s">
        <v>119</v>
      </c>
      <c r="G59" s="110" t="s">
        <v>119</v>
      </c>
      <c r="H59" s="115">
        <f ca="1">SUM(H52:H58)</f>
        <v>25.990378826461836</v>
      </c>
      <c r="J59" s="869" t="s">
        <v>146</v>
      </c>
      <c r="K59" s="870"/>
      <c r="L59" s="119">
        <v>3000</v>
      </c>
      <c r="M59" s="116">
        <f>SUM(M52:M58)</f>
        <v>1</v>
      </c>
      <c r="N59" s="98">
        <f>SUM(N52:N58)</f>
        <v>1500</v>
      </c>
      <c r="O59" s="99" t="s">
        <v>119</v>
      </c>
      <c r="P59" s="110" t="s">
        <v>119</v>
      </c>
      <c r="Q59" s="115">
        <f ca="1">SUM(Q52:Q58)</f>
        <v>1.9072086198398865</v>
      </c>
      <c r="S59" s="100">
        <v>3</v>
      </c>
      <c r="T59" s="302" t="str">
        <f>Master!B216</f>
        <v>플레인 요거트</v>
      </c>
      <c r="U59" s="302" t="str">
        <f>Master!C216</f>
        <v>Plain Yogurt</v>
      </c>
      <c r="V59" s="95">
        <v>0.3125</v>
      </c>
      <c r="W59" s="89">
        <f>V59*U64</f>
        <v>2000</v>
      </c>
      <c r="X59" s="89">
        <f>Master!P216</f>
        <v>100</v>
      </c>
      <c r="Y59" s="96">
        <f t="shared" ref="Y59:Y61" si="10">W59/X59*100</f>
        <v>2000</v>
      </c>
      <c r="Z59" s="109">
        <f ca="1">Y59*Master!K216</f>
        <v>6.9747691909379332</v>
      </c>
    </row>
    <row r="60" spans="1:26" ht="15.75" thickBot="1">
      <c r="S60" s="100">
        <v>4</v>
      </c>
      <c r="T60" s="302" t="str">
        <f>Master!B74</f>
        <v>설탕</v>
      </c>
      <c r="U60" s="302" t="str">
        <f>Master!C74</f>
        <v>White Sugar</v>
      </c>
      <c r="V60" s="95">
        <v>0.15620000000000001</v>
      </c>
      <c r="W60" s="89">
        <f>V60*U64</f>
        <v>999.68000000000006</v>
      </c>
      <c r="X60" s="89">
        <f>Master!P74</f>
        <v>100</v>
      </c>
      <c r="Y60" s="96">
        <f t="shared" si="10"/>
        <v>999.68000000000006</v>
      </c>
      <c r="Z60" s="109">
        <f ca="1">Y60*Master!K74</f>
        <v>1.04528416287365</v>
      </c>
    </row>
    <row r="61" spans="1:26" ht="18" thickBot="1">
      <c r="A61" s="871" t="s">
        <v>248</v>
      </c>
      <c r="B61" s="872"/>
      <c r="C61" s="872"/>
      <c r="D61" s="872"/>
      <c r="E61" s="872"/>
      <c r="F61" s="872"/>
      <c r="G61" s="872"/>
      <c r="H61" s="873"/>
      <c r="J61" s="871" t="s">
        <v>371</v>
      </c>
      <c r="K61" s="872"/>
      <c r="L61" s="872"/>
      <c r="M61" s="872"/>
      <c r="N61" s="872"/>
      <c r="O61" s="872"/>
      <c r="P61" s="872"/>
      <c r="Q61" s="873"/>
      <c r="S61" s="100">
        <v>5</v>
      </c>
      <c r="T61" s="302" t="str">
        <f>Master!B69</f>
        <v>식초</v>
      </c>
      <c r="U61" s="302" t="str">
        <f>Master!C69</f>
        <v>Vinegar Distilled</v>
      </c>
      <c r="V61" s="95">
        <v>4.6899999999999997E-2</v>
      </c>
      <c r="W61" s="89">
        <f>V61*U64</f>
        <v>300.15999999999997</v>
      </c>
      <c r="X61" s="89">
        <f>Master!P69</f>
        <v>100</v>
      </c>
      <c r="Y61" s="96">
        <f t="shared" si="10"/>
        <v>300.15999999999997</v>
      </c>
      <c r="Z61" s="109">
        <f ca="1">Y61*Master!K69</f>
        <v>0.31590520646718789</v>
      </c>
    </row>
    <row r="62" spans="1:26" ht="14.45" customHeight="1">
      <c r="A62" s="861" t="s">
        <v>114</v>
      </c>
      <c r="B62" s="862"/>
      <c r="C62" s="862"/>
      <c r="D62" s="874" t="s">
        <v>117</v>
      </c>
      <c r="E62" s="862" t="s">
        <v>120</v>
      </c>
      <c r="F62" s="862" t="s">
        <v>118</v>
      </c>
      <c r="G62" s="862" t="s">
        <v>58</v>
      </c>
      <c r="H62" s="867" t="s">
        <v>55</v>
      </c>
      <c r="J62" s="861" t="s">
        <v>114</v>
      </c>
      <c r="K62" s="862"/>
      <c r="L62" s="862"/>
      <c r="M62" s="874" t="s">
        <v>117</v>
      </c>
      <c r="N62" s="862" t="s">
        <v>120</v>
      </c>
      <c r="O62" s="862" t="s">
        <v>118</v>
      </c>
      <c r="P62" s="862" t="s">
        <v>58</v>
      </c>
      <c r="Q62" s="867" t="s">
        <v>55</v>
      </c>
      <c r="S62" s="100">
        <v>6</v>
      </c>
      <c r="T62" s="302" t="str">
        <f>Master!B189</f>
        <v>머스타드</v>
      </c>
      <c r="U62" s="302" t="str">
        <f>Master!C189</f>
        <v>Mustard</v>
      </c>
      <c r="V62" s="95">
        <v>1.5599999999999999E-2</v>
      </c>
      <c r="W62" s="89">
        <f>V62*U64</f>
        <v>99.839999999999989</v>
      </c>
      <c r="X62" s="89">
        <f>Master!P189</f>
        <v>100</v>
      </c>
      <c r="Y62" s="96">
        <f t="shared" ref="Y62" si="11">W62/X62*100</f>
        <v>99.839999999999989</v>
      </c>
      <c r="Z62" s="109">
        <f ca="1">Y62*Master!K189</f>
        <v>0.66812529335022541</v>
      </c>
    </row>
    <row r="63" spans="1:26" ht="15.75" thickBot="1">
      <c r="A63" s="863"/>
      <c r="B63" s="864"/>
      <c r="C63" s="864"/>
      <c r="D63" s="875"/>
      <c r="E63" s="864"/>
      <c r="F63" s="864"/>
      <c r="G63" s="864"/>
      <c r="H63" s="868"/>
      <c r="J63" s="863"/>
      <c r="K63" s="864"/>
      <c r="L63" s="864"/>
      <c r="M63" s="875"/>
      <c r="N63" s="864"/>
      <c r="O63" s="864"/>
      <c r="P63" s="864"/>
      <c r="Q63" s="868"/>
      <c r="S63" s="112"/>
      <c r="T63" s="113"/>
      <c r="U63" s="113"/>
      <c r="V63" s="107"/>
      <c r="W63" s="89"/>
      <c r="X63" s="89"/>
      <c r="Y63" s="89"/>
      <c r="Z63" s="114"/>
    </row>
    <row r="64" spans="1:26" ht="15.75" thickBot="1">
      <c r="A64" s="100">
        <v>1</v>
      </c>
      <c r="B64" s="153" t="str">
        <f>Master!B8</f>
        <v>순살 엉치살</v>
      </c>
      <c r="C64" s="89" t="str">
        <f>Master!C8</f>
        <v>Boneless Thigh</v>
      </c>
      <c r="D64" s="108">
        <f>E64/E72</f>
        <v>0.6566796634516725</v>
      </c>
      <c r="E64" s="96">
        <v>320</v>
      </c>
      <c r="F64" s="89">
        <f>Master!P8</f>
        <v>80</v>
      </c>
      <c r="G64" s="150">
        <f>E64/F64*100</f>
        <v>400</v>
      </c>
      <c r="H64" s="109">
        <f ca="1">G64*Master!K8</f>
        <v>1.6729714860275844</v>
      </c>
      <c r="J64" s="100">
        <v>1</v>
      </c>
      <c r="K64" s="89" t="str">
        <f>Master!B145</f>
        <v>밥</v>
      </c>
      <c r="L64" s="89" t="str">
        <f>Master!C145</f>
        <v>Steamed Rice</v>
      </c>
      <c r="M64" s="108">
        <f>N64/N72</f>
        <v>0.72098053352559477</v>
      </c>
      <c r="N64" s="89">
        <v>3000</v>
      </c>
      <c r="O64" s="89">
        <f>Master!P145</f>
        <v>100</v>
      </c>
      <c r="P64" s="89">
        <f t="shared" ref="P64" si="12">N64/O64*100</f>
        <v>3000</v>
      </c>
      <c r="Q64" s="109">
        <f ca="1">P64*Master!K145</f>
        <v>1.9072086198398865</v>
      </c>
      <c r="S64" s="869" t="s">
        <v>958</v>
      </c>
      <c r="T64" s="870"/>
      <c r="U64" s="119">
        <v>6400</v>
      </c>
      <c r="V64" s="116">
        <f>SUM(V57:V63)</f>
        <v>0.9998999999999999</v>
      </c>
      <c r="W64" s="98">
        <f>SUM(W57:W63)</f>
        <v>6399.3600000000006</v>
      </c>
      <c r="X64" s="99" t="s">
        <v>119</v>
      </c>
      <c r="Y64" s="110" t="s">
        <v>119</v>
      </c>
      <c r="Z64" s="115">
        <f ca="1">SUM(Z57:Z63)</f>
        <v>16.26990286276331</v>
      </c>
    </row>
    <row r="65" spans="1:26" ht="15.75" thickBot="1">
      <c r="A65" s="100">
        <v>2</v>
      </c>
      <c r="B65" s="153" t="str">
        <f>Master!B38</f>
        <v>치킨 염지제</v>
      </c>
      <c r="C65" s="89" t="str">
        <f>Master!C38</f>
        <v>Pickle Solution Powder Mix [G28484]</v>
      </c>
      <c r="D65" s="108">
        <f>E65/E72</f>
        <v>7.182433819002668E-3</v>
      </c>
      <c r="E65" s="96">
        <v>3.5</v>
      </c>
      <c r="F65" s="89">
        <f>Master!P38</f>
        <v>98</v>
      </c>
      <c r="G65" s="150">
        <f>E65/F65*100</f>
        <v>3.5714285714285712</v>
      </c>
      <c r="H65" s="109">
        <f ca="1">G65*Master!K38</f>
        <v>1.3284364608092104E-2</v>
      </c>
      <c r="J65" s="100">
        <v>2</v>
      </c>
      <c r="K65" s="89" t="str">
        <f>Master!B134</f>
        <v>야채믹스</v>
      </c>
      <c r="L65" s="89" t="str">
        <f>Master!C134</f>
        <v>Vegetable Mix</v>
      </c>
      <c r="M65" s="108">
        <f>N65/N72</f>
        <v>0.18024513338139869</v>
      </c>
      <c r="N65" s="89">
        <v>750</v>
      </c>
      <c r="O65" s="89">
        <f>Master!P134</f>
        <v>100</v>
      </c>
      <c r="P65" s="89">
        <f t="shared" ref="P65:P67" si="13">N65/O65*100</f>
        <v>750</v>
      </c>
      <c r="Q65" s="109">
        <f>P65*Master!K134</f>
        <v>2.9707314061976402</v>
      </c>
    </row>
    <row r="66" spans="1:26" ht="18" thickBot="1">
      <c r="A66" s="100">
        <v>3</v>
      </c>
      <c r="B66" s="153" t="str">
        <f>Master!B36</f>
        <v>#2 마리네이드 파우더</v>
      </c>
      <c r="C66" s="89" t="str">
        <f>Master!C36</f>
        <v>Marinade Powder Mix</v>
      </c>
      <c r="D66" s="108">
        <f>E66/E72</f>
        <v>7.7980710034886097E-3</v>
      </c>
      <c r="E66" s="96">
        <v>3.8</v>
      </c>
      <c r="F66" s="89">
        <f>Master!P35</f>
        <v>98</v>
      </c>
      <c r="G66" s="150">
        <f>E66/F66*100</f>
        <v>3.8775510204081631</v>
      </c>
      <c r="H66" s="109">
        <f ca="1">G66*Master!K36</f>
        <v>3.062589267081688E-2</v>
      </c>
      <c r="J66" s="100">
        <v>3</v>
      </c>
      <c r="K66" s="89" t="str">
        <f>Master!B48</f>
        <v>소이갈릭소스</v>
      </c>
      <c r="L66" s="89" t="str">
        <f>Master!C48</f>
        <v>Garlic Flavor Soy Sauce</v>
      </c>
      <c r="M66" s="108">
        <f>N66/N72</f>
        <v>8.0749819754866614E-2</v>
      </c>
      <c r="N66" s="89">
        <v>336</v>
      </c>
      <c r="O66" s="89">
        <f>Master!P48</f>
        <v>96</v>
      </c>
      <c r="P66" s="89">
        <f t="shared" si="13"/>
        <v>350</v>
      </c>
      <c r="Q66" s="126">
        <f ca="1">P66*Master!K48</f>
        <v>2.4388381931665122</v>
      </c>
      <c r="S66" s="858" t="s">
        <v>957</v>
      </c>
      <c r="T66" s="859"/>
      <c r="U66" s="859"/>
      <c r="V66" s="859"/>
      <c r="W66" s="859"/>
      <c r="X66" s="859"/>
      <c r="Y66" s="859"/>
      <c r="Z66" s="860"/>
    </row>
    <row r="67" spans="1:26">
      <c r="A67" s="100">
        <v>4</v>
      </c>
      <c r="B67" s="89" t="str">
        <f>Master!B41</f>
        <v>화이트 배터믹스 (White)</v>
      </c>
      <c r="C67" s="89" t="str">
        <f>Master!C41</f>
        <v xml:space="preserve">Battering Powder Mix </v>
      </c>
      <c r="D67" s="108">
        <f>E67/E72</f>
        <v>0.16416991586291813</v>
      </c>
      <c r="E67" s="96">
        <v>80</v>
      </c>
      <c r="F67" s="89">
        <f>Master!P41</f>
        <v>85</v>
      </c>
      <c r="G67" s="150">
        <f>E67/F67*100</f>
        <v>94.117647058823522</v>
      </c>
      <c r="H67" s="109">
        <f ca="1">G67*Master!K41</f>
        <v>0.3834288411727878</v>
      </c>
      <c r="J67" s="100">
        <v>4</v>
      </c>
      <c r="K67" s="90" t="str">
        <f>Master!B29</f>
        <v>카놀라유</v>
      </c>
      <c r="L67" s="89" t="str">
        <f>Master!C29</f>
        <v>Canola Oil</v>
      </c>
      <c r="M67" s="108">
        <f>N67/N72</f>
        <v>1.8024513338139869E-2</v>
      </c>
      <c r="N67" s="89">
        <v>75</v>
      </c>
      <c r="O67" s="89">
        <f>Master!P29</f>
        <v>100</v>
      </c>
      <c r="P67" s="89">
        <f t="shared" si="13"/>
        <v>75</v>
      </c>
      <c r="Q67" s="126">
        <f ca="1">P67*Master!K29</f>
        <v>0.23379559285356249</v>
      </c>
      <c r="S67" s="861" t="s">
        <v>114</v>
      </c>
      <c r="T67" s="862"/>
      <c r="U67" s="862"/>
      <c r="V67" s="865" t="s">
        <v>117</v>
      </c>
      <c r="W67" s="862" t="s">
        <v>120</v>
      </c>
      <c r="X67" s="862" t="s">
        <v>118</v>
      </c>
      <c r="Y67" s="862" t="s">
        <v>58</v>
      </c>
      <c r="Z67" s="867" t="s">
        <v>55</v>
      </c>
    </row>
    <row r="68" spans="1:26">
      <c r="A68" s="100">
        <v>5</v>
      </c>
      <c r="B68" s="90" t="str">
        <f>Master!B29</f>
        <v>카놀라유</v>
      </c>
      <c r="C68" s="89" t="str">
        <f>Master!C29</f>
        <v>Canola Oil</v>
      </c>
      <c r="D68" s="108">
        <f>E68/E72</f>
        <v>0.16416991586291813</v>
      </c>
      <c r="E68" s="96">
        <v>80</v>
      </c>
      <c r="F68" s="89">
        <f>Master!P29</f>
        <v>100</v>
      </c>
      <c r="G68" s="150">
        <f>E68/F68*100</f>
        <v>80</v>
      </c>
      <c r="H68" s="109">
        <f ca="1">G68*Master!K29</f>
        <v>0.24938196571046667</v>
      </c>
      <c r="J68" s="100">
        <v>5</v>
      </c>
      <c r="K68" s="89"/>
      <c r="L68" s="89"/>
      <c r="M68" s="108"/>
      <c r="N68" s="89"/>
      <c r="O68" s="89"/>
      <c r="P68" s="89"/>
      <c r="Q68" s="126"/>
      <c r="S68" s="863"/>
      <c r="T68" s="864"/>
      <c r="U68" s="864"/>
      <c r="V68" s="866"/>
      <c r="W68" s="864"/>
      <c r="X68" s="864"/>
      <c r="Y68" s="864"/>
      <c r="Z68" s="868"/>
    </row>
    <row r="69" spans="1:26">
      <c r="A69" s="100"/>
      <c r="B69" s="89"/>
      <c r="C69" s="89"/>
      <c r="D69" s="147"/>
      <c r="E69" s="96"/>
      <c r="F69" s="89"/>
      <c r="G69" s="89"/>
      <c r="H69" s="126"/>
      <c r="J69" s="100">
        <v>6</v>
      </c>
      <c r="K69" s="89"/>
      <c r="L69" s="89"/>
      <c r="M69" s="108"/>
      <c r="N69" s="89"/>
      <c r="O69" s="89"/>
      <c r="P69" s="89"/>
      <c r="Q69" s="126"/>
      <c r="S69" s="100">
        <v>1</v>
      </c>
      <c r="T69" s="302" t="str">
        <f>Master!B52</f>
        <v>갈비 소스</v>
      </c>
      <c r="U69" s="302" t="str">
        <f>Master!C52</f>
        <v>Galbi Flavor Sauce</v>
      </c>
      <c r="V69" s="95">
        <v>0.4975</v>
      </c>
      <c r="W69" s="89">
        <f>V69*U76</f>
        <v>999.97500000000002</v>
      </c>
      <c r="X69" s="89">
        <f>Master!P52</f>
        <v>96</v>
      </c>
      <c r="Y69" s="96">
        <f t="shared" ref="Y69:Y71" si="14">W69/X69*100</f>
        <v>1041.640625</v>
      </c>
      <c r="Z69" s="109">
        <f ca="1">Y69*Master!K52</f>
        <v>6.9963419958397353</v>
      </c>
    </row>
    <row r="70" spans="1:26">
      <c r="A70" s="100"/>
      <c r="B70" s="89"/>
      <c r="C70" s="89"/>
      <c r="D70" s="147"/>
      <c r="E70" s="96"/>
      <c r="F70" s="89"/>
      <c r="G70" s="89"/>
      <c r="H70" s="126"/>
      <c r="J70" s="100">
        <v>7</v>
      </c>
      <c r="K70" s="89"/>
      <c r="L70" s="89"/>
      <c r="M70" s="108"/>
      <c r="N70" s="96"/>
      <c r="O70" s="89"/>
      <c r="P70" s="89"/>
      <c r="Q70" s="126"/>
      <c r="S70" s="100">
        <v>2</v>
      </c>
      <c r="T70" s="302" t="str">
        <f>Master!B68</f>
        <v>마요네즈</v>
      </c>
      <c r="U70" s="302" t="str">
        <f>Master!C68</f>
        <v>Mayonnaise</v>
      </c>
      <c r="V70" s="95">
        <v>0.4975</v>
      </c>
      <c r="W70" s="89">
        <f>V70*U76</f>
        <v>999.97500000000002</v>
      </c>
      <c r="X70" s="89">
        <f>Master!P68</f>
        <v>100</v>
      </c>
      <c r="Y70" s="96">
        <f t="shared" si="14"/>
        <v>999.97500000000002</v>
      </c>
      <c r="Z70" s="109">
        <f ca="1">Y70*Master!K68</f>
        <v>2.8811724574559139</v>
      </c>
    </row>
    <row r="71" spans="1:26" ht="15.75" thickBot="1">
      <c r="A71" s="100"/>
      <c r="B71" s="89"/>
      <c r="C71" s="89"/>
      <c r="D71" s="108"/>
      <c r="E71" s="96"/>
      <c r="F71" s="89"/>
      <c r="G71" s="96"/>
      <c r="H71" s="126"/>
      <c r="J71" s="100"/>
      <c r="K71" s="89"/>
      <c r="L71" s="89"/>
      <c r="M71" s="108"/>
      <c r="N71" s="96"/>
      <c r="O71" s="89"/>
      <c r="P71" s="96"/>
      <c r="Q71" s="126"/>
      <c r="S71" s="100">
        <v>3</v>
      </c>
      <c r="T71" s="302" t="str">
        <f>Master!B217</f>
        <v>스모크 리퀴드</v>
      </c>
      <c r="U71" s="302" t="str">
        <f>Master!C217</f>
        <v>Somke Liquid</v>
      </c>
      <c r="V71" s="95">
        <v>5.0000000000000001E-3</v>
      </c>
      <c r="W71" s="89">
        <f>V71*U76</f>
        <v>10.050000000000001</v>
      </c>
      <c r="X71" s="89">
        <f>Master!P217</f>
        <v>100</v>
      </c>
      <c r="Y71" s="96">
        <f t="shared" si="14"/>
        <v>10.050000000000001</v>
      </c>
      <c r="Z71" s="109">
        <f ca="1">Y71*Master!K217</f>
        <v>4.1905792694626971E-2</v>
      </c>
    </row>
    <row r="72" spans="1:26" ht="15.75" thickBot="1">
      <c r="A72" s="869" t="s">
        <v>377</v>
      </c>
      <c r="B72" s="870"/>
      <c r="C72" s="119">
        <v>8</v>
      </c>
      <c r="D72" s="116">
        <f>SUM(D64:D71)</f>
        <v>1</v>
      </c>
      <c r="E72" s="135">
        <f>SUM(E64:E71)</f>
        <v>487.3</v>
      </c>
      <c r="F72" s="99" t="s">
        <v>119</v>
      </c>
      <c r="G72" s="110" t="s">
        <v>119</v>
      </c>
      <c r="H72" s="115">
        <f ca="1">SUM(H64:H71)</f>
        <v>2.3496925501897481</v>
      </c>
      <c r="J72" s="869" t="s">
        <v>372</v>
      </c>
      <c r="K72" s="870"/>
      <c r="L72" s="119">
        <v>4000</v>
      </c>
      <c r="M72" s="111">
        <f>SUM(M64:M71)</f>
        <v>1</v>
      </c>
      <c r="N72" s="135">
        <f>SUM(N64:N71)</f>
        <v>4161</v>
      </c>
      <c r="O72" s="99" t="s">
        <v>119</v>
      </c>
      <c r="P72" s="110" t="s">
        <v>119</v>
      </c>
      <c r="Q72" s="115">
        <f ca="1">SUM(Q64:Q71)</f>
        <v>7.5505738120576016</v>
      </c>
      <c r="S72" s="100"/>
      <c r="T72" s="302"/>
      <c r="U72" s="302"/>
      <c r="V72" s="95"/>
      <c r="W72" s="89"/>
      <c r="X72" s="89"/>
      <c r="Y72" s="96"/>
      <c r="Z72" s="109"/>
    </row>
    <row r="73" spans="1:26">
      <c r="S73" s="100"/>
      <c r="T73" s="302"/>
      <c r="U73" s="302"/>
      <c r="V73" s="95"/>
      <c r="W73" s="89"/>
      <c r="X73" s="89"/>
      <c r="Y73" s="96"/>
      <c r="Z73" s="109"/>
    </row>
    <row r="74" spans="1:26">
      <c r="S74" s="100"/>
      <c r="T74" s="302"/>
      <c r="U74" s="302"/>
      <c r="V74" s="95"/>
      <c r="W74" s="89"/>
      <c r="X74" s="89"/>
      <c r="Y74" s="96"/>
      <c r="Z74" s="109"/>
    </row>
    <row r="75" spans="1:26" ht="15.75" thickBot="1">
      <c r="S75" s="112"/>
      <c r="T75" s="113"/>
      <c r="U75" s="113"/>
      <c r="V75" s="107"/>
      <c r="W75" s="89"/>
      <c r="X75" s="89"/>
      <c r="Y75" s="89"/>
      <c r="Z75" s="114"/>
    </row>
    <row r="76" spans="1:26" ht="15.75" thickBot="1">
      <c r="S76" s="869" t="s">
        <v>959</v>
      </c>
      <c r="T76" s="870"/>
      <c r="U76" s="119">
        <v>2010</v>
      </c>
      <c r="V76" s="116">
        <f>SUM(V69:V75)</f>
        <v>1</v>
      </c>
      <c r="W76" s="98">
        <f>SUM(W69:W75)</f>
        <v>2010</v>
      </c>
      <c r="X76" s="99" t="s">
        <v>119</v>
      </c>
      <c r="Y76" s="110" t="s">
        <v>119</v>
      </c>
      <c r="Z76" s="115">
        <f ca="1">SUM(Z69:Z75)</f>
        <v>9.9194202459902758</v>
      </c>
    </row>
    <row r="77" spans="1:26" ht="18" thickBot="1">
      <c r="A77" s="871" t="s">
        <v>268</v>
      </c>
      <c r="B77" s="872"/>
      <c r="C77" s="872"/>
      <c r="D77" s="872"/>
      <c r="E77" s="872"/>
      <c r="F77" s="872"/>
      <c r="G77" s="872"/>
      <c r="H77" s="873"/>
      <c r="J77" s="871" t="s">
        <v>267</v>
      </c>
      <c r="K77" s="872"/>
      <c r="L77" s="872"/>
      <c r="M77" s="872"/>
      <c r="N77" s="872"/>
      <c r="O77" s="872"/>
      <c r="P77" s="872"/>
      <c r="Q77" s="873"/>
    </row>
    <row r="78" spans="1:26" ht="18" thickBot="1">
      <c r="A78" s="861" t="s">
        <v>114</v>
      </c>
      <c r="B78" s="862"/>
      <c r="C78" s="862"/>
      <c r="D78" s="874" t="s">
        <v>117</v>
      </c>
      <c r="E78" s="862" t="s">
        <v>120</v>
      </c>
      <c r="F78" s="862" t="s">
        <v>118</v>
      </c>
      <c r="G78" s="862" t="s">
        <v>58</v>
      </c>
      <c r="H78" s="867" t="s">
        <v>55</v>
      </c>
      <c r="J78" s="861" t="s">
        <v>114</v>
      </c>
      <c r="K78" s="862"/>
      <c r="L78" s="862"/>
      <c r="M78" s="874" t="s">
        <v>117</v>
      </c>
      <c r="N78" s="862" t="s">
        <v>120</v>
      </c>
      <c r="O78" s="862" t="s">
        <v>118</v>
      </c>
      <c r="P78" s="862" t="s">
        <v>58</v>
      </c>
      <c r="Q78" s="867" t="s">
        <v>55</v>
      </c>
      <c r="S78" s="858" t="s">
        <v>993</v>
      </c>
      <c r="T78" s="859"/>
      <c r="U78" s="859"/>
      <c r="V78" s="859"/>
      <c r="W78" s="859"/>
      <c r="X78" s="859"/>
      <c r="Y78" s="859"/>
      <c r="Z78" s="860"/>
    </row>
    <row r="79" spans="1:26">
      <c r="A79" s="863"/>
      <c r="B79" s="864"/>
      <c r="C79" s="864"/>
      <c r="D79" s="875"/>
      <c r="E79" s="864"/>
      <c r="F79" s="864"/>
      <c r="G79" s="864"/>
      <c r="H79" s="868"/>
      <c r="J79" s="863"/>
      <c r="K79" s="864"/>
      <c r="L79" s="864"/>
      <c r="M79" s="875"/>
      <c r="N79" s="864"/>
      <c r="O79" s="864"/>
      <c r="P79" s="864"/>
      <c r="Q79" s="868"/>
      <c r="S79" s="861" t="s">
        <v>114</v>
      </c>
      <c r="T79" s="862"/>
      <c r="U79" s="862"/>
      <c r="V79" s="865" t="s">
        <v>117</v>
      </c>
      <c r="W79" s="862" t="s">
        <v>120</v>
      </c>
      <c r="X79" s="862" t="s">
        <v>118</v>
      </c>
      <c r="Y79" s="862" t="s">
        <v>58</v>
      </c>
      <c r="Z79" s="867" t="s">
        <v>55</v>
      </c>
    </row>
    <row r="80" spans="1:26">
      <c r="A80" s="100">
        <v>1</v>
      </c>
      <c r="B80" s="128" t="str">
        <f>Master!B104</f>
        <v>양파</v>
      </c>
      <c r="C80" s="128" t="str">
        <f>Master!C104</f>
        <v>Onion</v>
      </c>
      <c r="D80" s="147">
        <f>E80/E90</f>
        <v>0.27100271002710025</v>
      </c>
      <c r="E80" s="159">
        <v>200</v>
      </c>
      <c r="F80" s="128">
        <f>Master!P104</f>
        <v>89</v>
      </c>
      <c r="G80" s="154">
        <f>E80/F80*100</f>
        <v>224.71910112359552</v>
      </c>
      <c r="H80" s="160">
        <f ca="1">G80*Master!K104</f>
        <v>0.30076225031971399</v>
      </c>
      <c r="J80" s="100">
        <v>1</v>
      </c>
      <c r="K80" s="89" t="e">
        <f>Master!#REF!</f>
        <v>#REF!</v>
      </c>
      <c r="L80" s="89" t="e">
        <f>Master!#REF!</f>
        <v>#REF!</v>
      </c>
      <c r="M80" s="108">
        <f>N80/N87</f>
        <v>0.74547390841320549</v>
      </c>
      <c r="N80" s="89">
        <v>700</v>
      </c>
      <c r="O80" t="e">
        <f>Master!#REF!</f>
        <v>#REF!</v>
      </c>
      <c r="P80" s="96" t="e">
        <f>N80/O80*100</f>
        <v>#REF!</v>
      </c>
      <c r="Q80" s="126" t="e">
        <f>P80*Master!#REF!</f>
        <v>#REF!</v>
      </c>
      <c r="S80" s="863"/>
      <c r="T80" s="864"/>
      <c r="U80" s="864"/>
      <c r="V80" s="866"/>
      <c r="W80" s="864"/>
      <c r="X80" s="864"/>
      <c r="Y80" s="864"/>
      <c r="Z80" s="868"/>
    </row>
    <row r="81" spans="1:28">
      <c r="A81" s="100">
        <v>2</v>
      </c>
      <c r="B81" s="128" t="str">
        <f>Master!B103</f>
        <v>마늘</v>
      </c>
      <c r="C81" s="128" t="str">
        <f>Master!C103</f>
        <v>Garlic(Peeled)</v>
      </c>
      <c r="D81" s="147">
        <f>E81/E90</f>
        <v>5.4200542005420058E-2</v>
      </c>
      <c r="E81" s="159">
        <v>40</v>
      </c>
      <c r="F81" s="128">
        <f>Master!P103</f>
        <v>98</v>
      </c>
      <c r="G81" s="154">
        <f>E81/F81*100</f>
        <v>40.816326530612244</v>
      </c>
      <c r="H81" s="124">
        <f ca="1">G81*Master!K103</f>
        <v>0.28090092128944066</v>
      </c>
      <c r="J81" s="100">
        <v>2</v>
      </c>
      <c r="K81" s="89" t="e">
        <f>Master!#REF!</f>
        <v>#REF!</v>
      </c>
      <c r="L81" s="89" t="e">
        <f>Master!#REF!</f>
        <v>#REF!</v>
      </c>
      <c r="M81" s="108">
        <f>N81/N87</f>
        <v>3.1948881789137379E-3</v>
      </c>
      <c r="N81" s="89">
        <v>3</v>
      </c>
      <c r="O81" s="89" t="e">
        <f>Master!#REF!</f>
        <v>#REF!</v>
      </c>
      <c r="P81" s="96" t="e">
        <f t="shared" ref="P81:P86" si="15">N81/O81*100</f>
        <v>#REF!</v>
      </c>
      <c r="Q81" s="126" t="e">
        <f>P81*Master!#REF!</f>
        <v>#REF!</v>
      </c>
      <c r="S81" s="100">
        <v>1</v>
      </c>
      <c r="T81" s="302" t="str">
        <f>Master!B48</f>
        <v>소이갈릭소스</v>
      </c>
      <c r="U81" s="302" t="str">
        <f>Master!C48</f>
        <v>Garlic Flavor Soy Sauce</v>
      </c>
      <c r="V81" s="95">
        <v>0.1923</v>
      </c>
      <c r="W81" s="89">
        <f>V81*U88</f>
        <v>99.995999999999995</v>
      </c>
      <c r="X81" s="89">
        <f>Master!P48</f>
        <v>96</v>
      </c>
      <c r="Y81" s="96">
        <f t="shared" ref="Y81:Y83" si="16">W81/X81*100</f>
        <v>104.16250000000001</v>
      </c>
      <c r="Z81" s="109">
        <f ca="1">Y81*Master!K48</f>
        <v>0.72581566655916241</v>
      </c>
    </row>
    <row r="82" spans="1:28">
      <c r="A82" s="100">
        <v>3</v>
      </c>
      <c r="B82" s="128" t="str">
        <f>Master!B127</f>
        <v>헤비크림</v>
      </c>
      <c r="C82" s="128" t="str">
        <f>Master!C127</f>
        <v>Heavy Cream</v>
      </c>
      <c r="D82" s="147">
        <f>E82/E90</f>
        <v>0.61517615176151763</v>
      </c>
      <c r="E82" s="159">
        <v>454</v>
      </c>
      <c r="F82" s="128">
        <f>Master!P131</f>
        <v>100</v>
      </c>
      <c r="G82" s="154">
        <f>E82/F82*100</f>
        <v>454</v>
      </c>
      <c r="H82" s="160">
        <f ca="1">G82*Master!K127</f>
        <v>2.2586739010832653</v>
      </c>
      <c r="J82" s="100">
        <v>3</v>
      </c>
      <c r="K82" s="89" t="s">
        <v>266</v>
      </c>
      <c r="L82" s="89" t="str">
        <f>Master!C75</f>
        <v>Salt</v>
      </c>
      <c r="M82" s="108">
        <f>N82/N87</f>
        <v>2.1299254526091589E-3</v>
      </c>
      <c r="N82" s="89">
        <v>2</v>
      </c>
      <c r="O82" s="89" t="e">
        <f>Master!#REF!</f>
        <v>#REF!</v>
      </c>
      <c r="P82" s="96" t="e">
        <f t="shared" si="15"/>
        <v>#REF!</v>
      </c>
      <c r="Q82" s="126" t="e">
        <f>P82*Master!#REF!</f>
        <v>#REF!</v>
      </c>
      <c r="S82" s="100">
        <v>2</v>
      </c>
      <c r="T82" s="302" t="str">
        <f>Master!B51</f>
        <v>허니갈릭 소스</v>
      </c>
      <c r="U82" s="302" t="str">
        <f>Master!C51</f>
        <v>Sweet Soy Sauce</v>
      </c>
      <c r="V82" s="95">
        <v>0.1923</v>
      </c>
      <c r="W82" s="89">
        <f>V82*U88</f>
        <v>99.995999999999995</v>
      </c>
      <c r="X82" s="89">
        <f>Master!P51</f>
        <v>96</v>
      </c>
      <c r="Y82" s="96">
        <f t="shared" si="16"/>
        <v>104.16250000000001</v>
      </c>
      <c r="Z82" s="109">
        <f ca="1">Y82*Master!K51</f>
        <v>0.89193500407884518</v>
      </c>
    </row>
    <row r="83" spans="1:28">
      <c r="A83" s="100">
        <v>4</v>
      </c>
      <c r="B83" s="128" t="e">
        <f>Master!#REF!</f>
        <v>#REF!</v>
      </c>
      <c r="C83" s="128" t="e">
        <f>Master!#REF!</f>
        <v>#REF!</v>
      </c>
      <c r="D83" s="147">
        <f>E83/E90</f>
        <v>8.130081300813009E-3</v>
      </c>
      <c r="E83" s="159">
        <v>6</v>
      </c>
      <c r="F83" s="128">
        <f>Master!P127</f>
        <v>100</v>
      </c>
      <c r="G83" s="154">
        <f t="shared" ref="G83:G89" si="17">E83/F83*100</f>
        <v>6</v>
      </c>
      <c r="H83" s="160" t="e">
        <f>G83*Master!#REF!</f>
        <v>#REF!</v>
      </c>
      <c r="J83" s="100">
        <v>4</v>
      </c>
      <c r="K83" s="89" t="s">
        <v>66</v>
      </c>
      <c r="L83" s="89" t="str">
        <f>Master!C103</f>
        <v>Garlic(Peeled)</v>
      </c>
      <c r="M83" s="108">
        <f>N83/N87</f>
        <v>2.1299254526091587E-2</v>
      </c>
      <c r="N83" s="89">
        <v>20</v>
      </c>
      <c r="O83" s="89" t="e">
        <f>Master!#REF!</f>
        <v>#REF!</v>
      </c>
      <c r="P83" s="96" t="e">
        <f t="shared" si="15"/>
        <v>#REF!</v>
      </c>
      <c r="Q83" s="126" t="e">
        <f ca="1">P83*Master!K103</f>
        <v>#REF!</v>
      </c>
      <c r="S83" s="100">
        <v>3</v>
      </c>
      <c r="T83" s="302" t="str">
        <f>Master!B73</f>
        <v>레몬주스</v>
      </c>
      <c r="U83" s="302" t="str">
        <f>Master!C73</f>
        <v>Lemon Juice</v>
      </c>
      <c r="V83" s="95">
        <v>7.6899999999999996E-2</v>
      </c>
      <c r="W83" s="89">
        <f>V83*U88</f>
        <v>39.988</v>
      </c>
      <c r="X83" s="89">
        <f>Master!P73</f>
        <v>100</v>
      </c>
      <c r="Y83" s="96">
        <f t="shared" si="16"/>
        <v>39.988</v>
      </c>
      <c r="Z83" s="109">
        <f ca="1">Y83*Master!K73</f>
        <v>0.12024460664988111</v>
      </c>
    </row>
    <row r="84" spans="1:28">
      <c r="A84" s="100">
        <v>5</v>
      </c>
      <c r="B84" s="128" t="e">
        <f>Master!#REF!</f>
        <v>#REF!</v>
      </c>
      <c r="C84" s="128" t="e">
        <f>Master!#REF!</f>
        <v>#REF!</v>
      </c>
      <c r="D84" s="147">
        <f>E84/E90</f>
        <v>5.4200542005420054E-3</v>
      </c>
      <c r="E84" s="159">
        <v>4</v>
      </c>
      <c r="F84" s="128" t="e">
        <f>Master!#REF!</f>
        <v>#REF!</v>
      </c>
      <c r="G84" s="154" t="e">
        <f t="shared" si="17"/>
        <v>#REF!</v>
      </c>
      <c r="H84" s="124" t="e">
        <f>G83*Master!#REF!</f>
        <v>#REF!</v>
      </c>
      <c r="J84" s="100">
        <v>5</v>
      </c>
      <c r="K84" s="89" t="s">
        <v>68</v>
      </c>
      <c r="L84" s="89" t="str">
        <f>Master!C104</f>
        <v>Onion</v>
      </c>
      <c r="M84" s="108">
        <f>N84/N87</f>
        <v>0.21299254526091588</v>
      </c>
      <c r="N84" s="89">
        <v>200</v>
      </c>
      <c r="O84" s="89">
        <f>Master!P104</f>
        <v>89</v>
      </c>
      <c r="P84" s="96">
        <f t="shared" si="15"/>
        <v>224.71910112359552</v>
      </c>
      <c r="Q84" s="126" t="e">
        <f>P84*Master!#REF!</f>
        <v>#REF!</v>
      </c>
      <c r="S84" s="100">
        <v>4</v>
      </c>
      <c r="T84" s="302" t="str">
        <f>Master!B69</f>
        <v>식초</v>
      </c>
      <c r="U84" s="302" t="str">
        <f>Master!C69</f>
        <v>Vinegar Distilled</v>
      </c>
      <c r="V84" s="95">
        <v>0.15379999999999999</v>
      </c>
      <c r="W84" s="89">
        <f>V84*U88</f>
        <v>79.975999999999999</v>
      </c>
      <c r="X84" s="89">
        <f>Master!P69</f>
        <v>100</v>
      </c>
      <c r="Y84" s="96">
        <f t="shared" ref="Y84:Y86" si="18">W84/X84*100</f>
        <v>79.975999999999999</v>
      </c>
      <c r="Z84" s="109">
        <f ca="1">Y84*Master!K69</f>
        <v>8.4171224654916776E-2</v>
      </c>
    </row>
    <row r="85" spans="1:28">
      <c r="A85" s="100">
        <v>6</v>
      </c>
      <c r="B85" s="128" t="e">
        <f>Master!#REF!</f>
        <v>#REF!</v>
      </c>
      <c r="C85" s="128" t="e">
        <f>Master!#REF!</f>
        <v>#REF!</v>
      </c>
      <c r="D85" s="147">
        <f>E85/E90</f>
        <v>6.7750677506775072E-3</v>
      </c>
      <c r="E85" s="159">
        <v>5</v>
      </c>
      <c r="F85" s="128" t="e">
        <f>Master!#REF!</f>
        <v>#REF!</v>
      </c>
      <c r="G85" s="154" t="e">
        <f t="shared" si="17"/>
        <v>#REF!</v>
      </c>
      <c r="H85" s="160" t="e">
        <f>G85*Master!#REF!</f>
        <v>#REF!</v>
      </c>
      <c r="J85" s="100">
        <v>6</v>
      </c>
      <c r="K85" s="89" t="s">
        <v>264</v>
      </c>
      <c r="L85" s="89" t="e">
        <f>Master!#REF!</f>
        <v>#REF!</v>
      </c>
      <c r="M85" s="108">
        <f>N85/N87</f>
        <v>1.0649627263045794E-2</v>
      </c>
      <c r="N85" s="89">
        <v>10</v>
      </c>
      <c r="O85" s="89" t="e">
        <f>Master!#REF!</f>
        <v>#REF!</v>
      </c>
      <c r="P85" s="96" t="e">
        <f>N85/O85*100</f>
        <v>#REF!</v>
      </c>
      <c r="Q85" s="126" t="e">
        <f>P85*Master!#REF!</f>
        <v>#REF!</v>
      </c>
      <c r="S85" s="100">
        <v>5</v>
      </c>
      <c r="T85" s="302" t="str">
        <f>Master!B78</f>
        <v>참기름</v>
      </c>
      <c r="U85" s="302" t="str">
        <f>Master!C78</f>
        <v>Sesame Oil</v>
      </c>
      <c r="V85" s="95">
        <v>9.6199999999999994E-2</v>
      </c>
      <c r="W85" s="89">
        <f>V85*U88</f>
        <v>50.023999999999994</v>
      </c>
      <c r="X85" s="89">
        <f>Master!P78</f>
        <v>100</v>
      </c>
      <c r="Y85" s="96">
        <f t="shared" si="18"/>
        <v>50.023999999999994</v>
      </c>
      <c r="Z85" s="109">
        <f ca="1">Y85*Master!K78</f>
        <v>1.5675191494355771</v>
      </c>
    </row>
    <row r="86" spans="1:28" ht="15.75" thickBot="1">
      <c r="A86" s="100">
        <v>7</v>
      </c>
      <c r="B86" s="128" t="e">
        <f>Master!#REF!</f>
        <v>#REF!</v>
      </c>
      <c r="C86" s="128" t="e">
        <f>Master!#REF!</f>
        <v>#REF!</v>
      </c>
      <c r="D86" s="147">
        <f>E86/E90</f>
        <v>2.7100271002710027E-3</v>
      </c>
      <c r="E86" s="159">
        <v>2</v>
      </c>
      <c r="F86" s="128" t="e">
        <f>Master!#REF!</f>
        <v>#REF!</v>
      </c>
      <c r="G86" s="154" t="e">
        <f t="shared" si="17"/>
        <v>#REF!</v>
      </c>
      <c r="H86" s="160" t="e">
        <f>G86*Master!#REF!</f>
        <v>#REF!</v>
      </c>
      <c r="J86" s="100">
        <v>7</v>
      </c>
      <c r="K86" s="89" t="e">
        <f>Master!#REF!</f>
        <v>#REF!</v>
      </c>
      <c r="L86" s="89" t="e">
        <f>Master!#REF!</f>
        <v>#REF!</v>
      </c>
      <c r="M86" s="108">
        <f>N86/N87</f>
        <v>4.2598509052183178E-3</v>
      </c>
      <c r="N86" s="89">
        <v>4</v>
      </c>
      <c r="O86" s="89" t="e">
        <f>Master!#REF!</f>
        <v>#REF!</v>
      </c>
      <c r="P86" s="96" t="e">
        <f t="shared" si="15"/>
        <v>#REF!</v>
      </c>
      <c r="Q86" s="126" t="e">
        <f>P86*Master!#REF!</f>
        <v>#REF!</v>
      </c>
      <c r="S86" s="100">
        <v>6</v>
      </c>
      <c r="T86" s="90" t="str">
        <f>Master!B29</f>
        <v>카놀라유</v>
      </c>
      <c r="U86" s="302" t="str">
        <f>Master!C29</f>
        <v>Canola Oil</v>
      </c>
      <c r="V86" s="95">
        <v>0.28849999999999998</v>
      </c>
      <c r="W86" s="89">
        <f>V86*U88</f>
        <v>150.01999999999998</v>
      </c>
      <c r="X86" s="89">
        <f>Master!P29</f>
        <v>100</v>
      </c>
      <c r="Y86" s="96">
        <f t="shared" si="18"/>
        <v>150.01999999999998</v>
      </c>
      <c r="Z86" s="109">
        <f ca="1">Y86*Master!K29</f>
        <v>0.46765353119855257</v>
      </c>
    </row>
    <row r="87" spans="1:28" ht="15.75" thickBot="1">
      <c r="A87" s="100">
        <v>8</v>
      </c>
      <c r="B87" s="128" t="e">
        <f>Master!#REF!</f>
        <v>#REF!</v>
      </c>
      <c r="C87" s="128" t="e">
        <f>Master!#REF!</f>
        <v>#REF!</v>
      </c>
      <c r="D87" s="147">
        <f>E87/E90</f>
        <v>4.0650406504065045E-3</v>
      </c>
      <c r="E87" s="159">
        <v>3</v>
      </c>
      <c r="F87" s="128" t="e">
        <f>Master!#REF!</f>
        <v>#REF!</v>
      </c>
      <c r="G87" s="154" t="e">
        <f t="shared" si="17"/>
        <v>#REF!</v>
      </c>
      <c r="H87" s="124" t="e">
        <f>G83*Master!#REF!</f>
        <v>#REF!</v>
      </c>
      <c r="J87" s="869" t="s">
        <v>275</v>
      </c>
      <c r="K87" s="870"/>
      <c r="L87" s="119">
        <v>939</v>
      </c>
      <c r="M87" s="111">
        <f>SUM(M80:M86)</f>
        <v>0.99999999999999989</v>
      </c>
      <c r="N87" s="135">
        <f>SUM(N80:N86)</f>
        <v>939</v>
      </c>
      <c r="O87" s="99" t="s">
        <v>119</v>
      </c>
      <c r="P87" s="110" t="s">
        <v>119</v>
      </c>
      <c r="Q87" s="115" t="e">
        <f>SUM(Q80:Q86)</f>
        <v>#REF!</v>
      </c>
      <c r="S87" s="112"/>
      <c r="T87" s="302"/>
      <c r="U87" s="302"/>
      <c r="V87" s="95"/>
      <c r="W87" s="89"/>
      <c r="X87" s="89"/>
      <c r="Y87" s="96"/>
      <c r="Z87" s="109"/>
    </row>
    <row r="88" spans="1:28" ht="15.75" thickBot="1">
      <c r="A88" s="100">
        <v>9</v>
      </c>
      <c r="B88" s="128" t="e">
        <f>Master!#REF!</f>
        <v>#REF!</v>
      </c>
      <c r="C88" s="158" t="e">
        <f>Master!#REF!</f>
        <v>#REF!</v>
      </c>
      <c r="D88" s="147">
        <f>E88/E90</f>
        <v>1.8970189701897018E-2</v>
      </c>
      <c r="E88" s="159">
        <v>14</v>
      </c>
      <c r="F88" s="128" t="e">
        <f>Master!#REF!</f>
        <v>#REF!</v>
      </c>
      <c r="G88" s="154" t="e">
        <f t="shared" si="17"/>
        <v>#REF!</v>
      </c>
      <c r="H88" s="160" t="e">
        <f>G88*Master!#REF!</f>
        <v>#REF!</v>
      </c>
      <c r="S88" s="869" t="s">
        <v>996</v>
      </c>
      <c r="T88" s="870"/>
      <c r="U88" s="119">
        <v>520</v>
      </c>
      <c r="V88" s="116">
        <f>SUM(V81:V87)</f>
        <v>0.99999999999999989</v>
      </c>
      <c r="W88" s="98">
        <f>SUM(W81:W87)</f>
        <v>520</v>
      </c>
      <c r="X88" s="99" t="s">
        <v>119</v>
      </c>
      <c r="Y88" s="110" t="s">
        <v>119</v>
      </c>
      <c r="Z88" s="115">
        <f ca="1">SUM(Z81:Z87)</f>
        <v>3.857339182576935</v>
      </c>
    </row>
    <row r="89" spans="1:28" ht="16.899999999999999" customHeight="1">
      <c r="A89" s="100">
        <v>10</v>
      </c>
      <c r="B89" s="128" t="e">
        <f>Master!#REF!</f>
        <v>#REF!</v>
      </c>
      <c r="C89" s="158" t="e">
        <f>Master!#REF!</f>
        <v>#REF!</v>
      </c>
      <c r="D89" s="147">
        <f>E89/E90</f>
        <v>1.3550135501355014E-2</v>
      </c>
      <c r="E89" s="159">
        <v>10</v>
      </c>
      <c r="F89" s="128" t="e">
        <f>Master!#REF!</f>
        <v>#REF!</v>
      </c>
      <c r="G89" s="154" t="e">
        <f t="shared" si="17"/>
        <v>#REF!</v>
      </c>
      <c r="H89" s="160" t="e">
        <f>G89*Master!#REF!</f>
        <v>#REF!</v>
      </c>
    </row>
    <row r="90" spans="1:28" ht="15.75" thickBot="1">
      <c r="A90" s="922" t="s">
        <v>265</v>
      </c>
      <c r="B90" s="918"/>
      <c r="C90" s="155">
        <f>E90</f>
        <v>738</v>
      </c>
      <c r="D90" s="161">
        <f>SUM(D80:D89)</f>
        <v>1</v>
      </c>
      <c r="E90" s="162">
        <f>SUM(E80:E89)</f>
        <v>738</v>
      </c>
      <c r="F90" s="156" t="s">
        <v>119</v>
      </c>
      <c r="G90" s="157" t="s">
        <v>119</v>
      </c>
      <c r="H90" s="163" t="e">
        <f ca="1">SUM(H80:H89)</f>
        <v>#REF!</v>
      </c>
    </row>
    <row r="91" spans="1:28" ht="15.75" thickBot="1"/>
    <row r="92" spans="1:28" ht="18" thickBot="1">
      <c r="A92" s="871" t="s">
        <v>378</v>
      </c>
      <c r="B92" s="872"/>
      <c r="C92" s="872"/>
      <c r="D92" s="872"/>
      <c r="E92" s="872"/>
      <c r="F92" s="872"/>
      <c r="G92" s="872"/>
      <c r="H92" s="873"/>
      <c r="J92" s="871" t="s">
        <v>277</v>
      </c>
      <c r="K92" s="872"/>
      <c r="L92" s="872"/>
      <c r="M92" s="872"/>
      <c r="N92" s="872"/>
      <c r="O92" s="872"/>
      <c r="P92" s="872"/>
      <c r="Q92" s="873"/>
      <c r="T92" s="25" t="str">
        <f>Master!$C$103</f>
        <v>Garlic(Peeled)</v>
      </c>
      <c r="U92" s="26">
        <f>Master!$H$103</f>
        <v>997.90240000000006</v>
      </c>
      <c r="V92" s="27">
        <f ca="1">Master!$J$103</f>
        <v>6.8676367361651272</v>
      </c>
      <c r="W92" s="28">
        <f ca="1">Master!$K$103</f>
        <v>6.8820725715912964E-3</v>
      </c>
      <c r="X92" s="71">
        <v>150</v>
      </c>
      <c r="Y92" s="27">
        <f>Master!$P$103</f>
        <v>98</v>
      </c>
      <c r="Z92" s="29">
        <f t="shared" ref="Z92:Z100" si="19">X92/Y92*100</f>
        <v>153.0612244897959</v>
      </c>
      <c r="AA92" s="30">
        <f t="shared" ref="AA92:AA100" ca="1" si="20">W92*Z92</f>
        <v>1.0533784548354024</v>
      </c>
      <c r="AB92" s="31">
        <f t="shared" ref="AB92:AB100" ca="1" si="21">AA92/$J$43%</f>
        <v>9.5761677712309314</v>
      </c>
    </row>
    <row r="93" spans="1:28">
      <c r="A93" s="861" t="s">
        <v>114</v>
      </c>
      <c r="B93" s="862"/>
      <c r="C93" s="862"/>
      <c r="D93" s="874" t="s">
        <v>117</v>
      </c>
      <c r="E93" s="862" t="s">
        <v>120</v>
      </c>
      <c r="F93" s="862" t="s">
        <v>118</v>
      </c>
      <c r="G93" s="862" t="s">
        <v>58</v>
      </c>
      <c r="H93" s="867" t="s">
        <v>55</v>
      </c>
      <c r="J93" s="861" t="s">
        <v>114</v>
      </c>
      <c r="K93" s="862"/>
      <c r="L93" s="862"/>
      <c r="M93" s="874" t="s">
        <v>117</v>
      </c>
      <c r="N93" s="862" t="s">
        <v>120</v>
      </c>
      <c r="O93" s="862" t="s">
        <v>118</v>
      </c>
      <c r="P93" s="862" t="s">
        <v>58</v>
      </c>
      <c r="Q93" s="916" t="s">
        <v>55</v>
      </c>
      <c r="T93" s="25" t="str">
        <f>Master!$C$105</f>
        <v>Spring Onion</v>
      </c>
      <c r="U93" s="26">
        <f>Master!$H$105</f>
        <v>180</v>
      </c>
      <c r="V93" s="27">
        <f ca="1">Master!$J$105</f>
        <v>0.64502665477794008</v>
      </c>
      <c r="W93" s="28">
        <f ca="1">Master!$K$105</f>
        <v>3.5834814154330004E-3</v>
      </c>
      <c r="X93" s="29">
        <v>12</v>
      </c>
      <c r="Y93" s="27">
        <f>Master!$P$105</f>
        <v>95</v>
      </c>
      <c r="Z93" s="29">
        <f t="shared" si="19"/>
        <v>12.631578947368421</v>
      </c>
      <c r="AA93" s="30">
        <f t="shared" ca="1" si="20"/>
        <v>4.5265028405469476E-2</v>
      </c>
      <c r="AB93" s="31">
        <f t="shared" ca="1" si="21"/>
        <v>0.41150025823154068</v>
      </c>
    </row>
    <row r="94" spans="1:28">
      <c r="A94" s="863"/>
      <c r="B94" s="864"/>
      <c r="C94" s="864"/>
      <c r="D94" s="875"/>
      <c r="E94" s="864"/>
      <c r="F94" s="864"/>
      <c r="G94" s="864"/>
      <c r="H94" s="868"/>
      <c r="J94" s="863"/>
      <c r="K94" s="864"/>
      <c r="L94" s="864"/>
      <c r="M94" s="875"/>
      <c r="N94" s="864"/>
      <c r="O94" s="864"/>
      <c r="P94" s="864"/>
      <c r="Q94" s="868"/>
      <c r="T94" s="25" t="str">
        <f>Master!$C$104</f>
        <v>Onion</v>
      </c>
      <c r="U94" s="26">
        <f>Master!$H$104</f>
        <v>453.59199999999998</v>
      </c>
      <c r="V94" s="27">
        <f ca="1">Master!$J$104</f>
        <v>0.6070839103792377</v>
      </c>
      <c r="W94" s="28">
        <f ca="1">Master!$K$104</f>
        <v>1.3383920139227272E-3</v>
      </c>
      <c r="X94" s="29">
        <v>100</v>
      </c>
      <c r="Y94" s="27">
        <f>Master!$P$104</f>
        <v>89</v>
      </c>
      <c r="Z94" s="29">
        <f t="shared" si="19"/>
        <v>112.35955056179776</v>
      </c>
      <c r="AA94" s="30">
        <f t="shared" ca="1" si="20"/>
        <v>0.15038112515985699</v>
      </c>
      <c r="AB94" s="31">
        <f t="shared" ca="1" si="21"/>
        <v>1.3671011378168818</v>
      </c>
    </row>
    <row r="95" spans="1:28">
      <c r="A95" s="100">
        <v>1</v>
      </c>
      <c r="B95" s="172" t="str">
        <f>Master!$B$121</f>
        <v>방울 토마토</v>
      </c>
      <c r="C95" s="172" t="str">
        <f>Master!$C$121</f>
        <v>Cherry Tomato</v>
      </c>
      <c r="D95" s="108">
        <f>E95/E110</f>
        <v>0.34445640473627559</v>
      </c>
      <c r="E95" s="96">
        <v>320</v>
      </c>
      <c r="F95" s="89">
        <f>Master!P121</f>
        <v>91</v>
      </c>
      <c r="G95" s="96">
        <f>E95/F95*100</f>
        <v>351.64835164835165</v>
      </c>
      <c r="H95" s="160">
        <f ca="1">G95*Master!K121</f>
        <v>1.9119885913181818</v>
      </c>
      <c r="J95" s="100">
        <v>1</v>
      </c>
      <c r="K95" s="172" t="str">
        <f>Master!$B$103</f>
        <v>마늘</v>
      </c>
      <c r="L95" s="172" t="str">
        <f>Master!$C$103</f>
        <v>Garlic(Peeled)</v>
      </c>
      <c r="M95" s="108">
        <f>N95/N110</f>
        <v>0.1507246376811594</v>
      </c>
      <c r="N95" s="96">
        <v>150.80000000000001</v>
      </c>
      <c r="O95" s="89">
        <f>Master!P103</f>
        <v>98</v>
      </c>
      <c r="P95" s="96">
        <f>N95/O95*100</f>
        <v>153.87755102040816</v>
      </c>
      <c r="Q95" s="109">
        <f ca="1">P95*Master!K103</f>
        <v>1.0589964732611914</v>
      </c>
      <c r="T95" s="25" t="str">
        <f>Master!$C$61</f>
        <v>Fine Sea Salt(Sempio)</v>
      </c>
      <c r="U95" s="26">
        <f>Master!$H$61</f>
        <v>15000</v>
      </c>
      <c r="V95" s="27">
        <f>Master!$J$61</f>
        <v>34.94</v>
      </c>
      <c r="W95" s="28">
        <f>Master!$K$61</f>
        <v>2.329333333333333E-3</v>
      </c>
      <c r="X95" s="29">
        <v>0.5</v>
      </c>
      <c r="Y95" s="27">
        <f>Master!$P$61</f>
        <v>100</v>
      </c>
      <c r="Z95" s="29">
        <f t="shared" si="19"/>
        <v>0.5</v>
      </c>
      <c r="AA95" s="30">
        <f t="shared" si="20"/>
        <v>1.1646666666666665E-3</v>
      </c>
      <c r="AB95" s="31">
        <f t="shared" si="21"/>
        <v>1.0587878787878787E-2</v>
      </c>
    </row>
    <row r="96" spans="1:28">
      <c r="A96" s="100">
        <v>2</v>
      </c>
      <c r="B96" s="172" t="str">
        <f>Master!$B$104</f>
        <v>양파</v>
      </c>
      <c r="C96" s="172" t="str">
        <f>Master!$C$104</f>
        <v>Onion</v>
      </c>
      <c r="D96" s="108">
        <f>E96/E110</f>
        <v>0.38751345532831</v>
      </c>
      <c r="E96" s="89">
        <v>360</v>
      </c>
      <c r="F96" s="89">
        <f>Master!P104</f>
        <v>89</v>
      </c>
      <c r="G96" s="96">
        <f t="shared" ref="G96" si="22">E96/F96*100</f>
        <v>404.49438202247194</v>
      </c>
      <c r="H96" s="124">
        <f ca="1">G96*Master!K104</f>
        <v>0.54137205057548521</v>
      </c>
      <c r="J96" s="100">
        <v>2</v>
      </c>
      <c r="K96" s="172" t="str">
        <f>Master!$B$105</f>
        <v>파</v>
      </c>
      <c r="L96" s="172" t="str">
        <f>Master!$C$105</f>
        <v>Spring Onion</v>
      </c>
      <c r="M96" s="108">
        <f>N96/N110</f>
        <v>1.2593703148425785E-2</v>
      </c>
      <c r="N96" s="89">
        <v>12.6</v>
      </c>
      <c r="O96" s="89">
        <f>Master!P105</f>
        <v>95</v>
      </c>
      <c r="P96" s="96">
        <f t="shared" ref="P96:P109" si="23">N96/O96*100</f>
        <v>13.263157894736841</v>
      </c>
      <c r="Q96" s="109">
        <f ca="1">P96*Master!K105</f>
        <v>4.7528279825742946E-2</v>
      </c>
      <c r="T96" s="25" t="str">
        <f>Master!$C$76</f>
        <v>Black Pepper (Whole)</v>
      </c>
      <c r="U96" s="26">
        <f>Master!$H$76</f>
        <v>453.59199999999998</v>
      </c>
      <c r="V96" s="62">
        <f>Master!$J$76</f>
        <v>8.33</v>
      </c>
      <c r="W96" s="28">
        <f>Master!$K$76</f>
        <v>1.8364521420130866E-2</v>
      </c>
      <c r="X96" s="29">
        <v>0.3</v>
      </c>
      <c r="Y96" s="27">
        <f>Master!$P$76</f>
        <v>100</v>
      </c>
      <c r="Z96" s="29">
        <f t="shared" si="19"/>
        <v>0.3</v>
      </c>
      <c r="AA96" s="30">
        <f t="shared" si="20"/>
        <v>5.5093564260392594E-3</v>
      </c>
      <c r="AB96" s="31">
        <f t="shared" si="21"/>
        <v>5.0085058418538719E-2</v>
      </c>
    </row>
    <row r="97" spans="1:28">
      <c r="A97" s="100">
        <v>3</v>
      </c>
      <c r="B97" s="172" t="str">
        <f>Master!$B$111</f>
        <v>청피망</v>
      </c>
      <c r="C97" s="172" t="str">
        <f>Master!$C$111</f>
        <v>Green Bell Pepper</v>
      </c>
      <c r="D97" s="108">
        <f>E97/E110</f>
        <v>0.21528525296017223</v>
      </c>
      <c r="E97" s="89">
        <v>200</v>
      </c>
      <c r="F97" s="89">
        <f>Master!P111</f>
        <v>65</v>
      </c>
      <c r="G97" s="96">
        <f t="shared" ref="G97" si="24">E97/F97*100</f>
        <v>307.69230769230774</v>
      </c>
      <c r="H97" s="124">
        <f ca="1">G97*Master!K111</f>
        <v>1.0295323184020981</v>
      </c>
      <c r="J97" s="100">
        <v>3</v>
      </c>
      <c r="K97" s="172" t="str">
        <f>Master!B113</f>
        <v>청고추(할라피뇨)</v>
      </c>
      <c r="L97" s="172" t="str">
        <f>Master!C113</f>
        <v>Jalapeno</v>
      </c>
      <c r="M97" s="108">
        <f>N97/N110</f>
        <v>1.2593703148425785E-2</v>
      </c>
      <c r="N97" s="89">
        <v>12.6</v>
      </c>
      <c r="O97" s="89">
        <f>Master!P113</f>
        <v>86.75</v>
      </c>
      <c r="P97" s="96">
        <f t="shared" si="23"/>
        <v>14.524495677233428</v>
      </c>
      <c r="Q97" s="109">
        <f ca="1">P97*Master!K113</f>
        <v>1.8224502206872873E-2</v>
      </c>
      <c r="T97" s="81" t="str">
        <f>Master!$C$31</f>
        <v>Sunflower Oil</v>
      </c>
      <c r="U97" s="82">
        <f>Master!$H$31</f>
        <v>1320</v>
      </c>
      <c r="V97" s="83">
        <f ca="1">Master!$J$31</f>
        <v>14.985486900267496</v>
      </c>
      <c r="W97" s="84">
        <f ca="1">Master!$K$31</f>
        <v>1.135264159111174E-2</v>
      </c>
      <c r="X97" s="127">
        <v>10</v>
      </c>
      <c r="Y97" s="83">
        <f>Master!$P$31</f>
        <v>100</v>
      </c>
      <c r="Z97" s="29">
        <f t="shared" si="19"/>
        <v>10</v>
      </c>
      <c r="AA97" s="30">
        <f t="shared" ca="1" si="20"/>
        <v>0.1135264159111174</v>
      </c>
      <c r="AB97" s="31">
        <f t="shared" ca="1" si="21"/>
        <v>1.0320583264647036</v>
      </c>
    </row>
    <row r="98" spans="1:28">
      <c r="A98" s="100">
        <v>4</v>
      </c>
      <c r="B98" s="172" t="str">
        <f>Master!$B$73</f>
        <v>레몬주스</v>
      </c>
      <c r="C98" s="172" t="str">
        <f>Master!$C$73</f>
        <v>Lemon Juice</v>
      </c>
      <c r="D98" s="108">
        <f>E98/E110</f>
        <v>3.2292787944025833E-2</v>
      </c>
      <c r="E98" s="89">
        <v>30</v>
      </c>
      <c r="F98" s="89">
        <f>Master!P73</f>
        <v>100</v>
      </c>
      <c r="G98" s="96">
        <f t="shared" ref="G98" si="25">E98/F98*100</f>
        <v>30</v>
      </c>
      <c r="H98" s="124">
        <f ca="1">G98*Master!K73</f>
        <v>9.0210518142853691E-2</v>
      </c>
      <c r="J98" s="100">
        <v>4</v>
      </c>
      <c r="K98" s="172" t="str">
        <f>Master!B60</f>
        <v>고추장</v>
      </c>
      <c r="L98" s="172" t="str">
        <f>Master!C60</f>
        <v>Gochujang Hot 17kg</v>
      </c>
      <c r="M98" s="108">
        <f>N98/N110</f>
        <v>0.19090454772613691</v>
      </c>
      <c r="N98" s="89">
        <v>191</v>
      </c>
      <c r="O98" s="89">
        <f>Master!P60</f>
        <v>100</v>
      </c>
      <c r="P98" s="96">
        <f t="shared" si="23"/>
        <v>191</v>
      </c>
      <c r="Q98" s="109">
        <f>P98*Master!K60</f>
        <v>0.50558823529411767</v>
      </c>
      <c r="T98" s="81" t="str">
        <f>Master!$C$78</f>
        <v>Sesame Oil</v>
      </c>
      <c r="U98" s="82">
        <f>Master!$H$78</f>
        <v>1587.5719999999999</v>
      </c>
      <c r="V98" s="83">
        <f ca="1">Master!$J$78</f>
        <v>49.747111608582649</v>
      </c>
      <c r="W98" s="84">
        <f ca="1">Master!$K$78</f>
        <v>3.1335342024539768E-2</v>
      </c>
      <c r="X98" s="127">
        <v>2</v>
      </c>
      <c r="Y98" s="83">
        <f>Master!$P$78</f>
        <v>100</v>
      </c>
      <c r="Z98" s="29">
        <f t="shared" si="19"/>
        <v>2</v>
      </c>
      <c r="AA98" s="30">
        <f t="shared" ca="1" si="20"/>
        <v>6.2670684049079536E-2</v>
      </c>
      <c r="AB98" s="31">
        <f t="shared" ca="1" si="21"/>
        <v>0.56973349135526852</v>
      </c>
    </row>
    <row r="99" spans="1:28">
      <c r="A99" s="100">
        <v>5</v>
      </c>
      <c r="B99" s="172" t="str">
        <f>Master!$B$75</f>
        <v>소금</v>
      </c>
      <c r="C99" s="172" t="str">
        <f>Master!$C$75</f>
        <v>Salt</v>
      </c>
      <c r="D99" s="108">
        <f>E99/E110</f>
        <v>1.6146393972012917E-2</v>
      </c>
      <c r="E99" s="89">
        <v>15</v>
      </c>
      <c r="F99" s="89">
        <f>Master!P75</f>
        <v>100</v>
      </c>
      <c r="G99" s="96">
        <f t="shared" ref="G99" si="26">E99/F99*100</f>
        <v>15</v>
      </c>
      <c r="H99" s="124">
        <f ca="1">G99*Master!K75</f>
        <v>6.6250404689174999E-3</v>
      </c>
      <c r="J99" s="100">
        <v>5</v>
      </c>
      <c r="K99" s="176" t="str">
        <f>Master!B64</f>
        <v>간장</v>
      </c>
      <c r="L99" s="168" t="str">
        <f>Master!C64</f>
        <v>Soy Sauce (Maeil 12/1L) Korean</v>
      </c>
      <c r="M99" s="108">
        <f>N99/N110</f>
        <v>9.0454772613693141E-2</v>
      </c>
      <c r="N99" s="177">
        <v>90.5</v>
      </c>
      <c r="O99">
        <f>Master!P64</f>
        <v>100</v>
      </c>
      <c r="P99" s="178">
        <f t="shared" si="23"/>
        <v>90.5</v>
      </c>
      <c r="Q99" s="109">
        <f>P99*Master!K64</f>
        <v>0.29601041666666666</v>
      </c>
      <c r="T99" s="25" t="s">
        <v>69</v>
      </c>
      <c r="U99" s="26">
        <v>453.59320000000002</v>
      </c>
      <c r="V99" s="27">
        <v>2.48</v>
      </c>
      <c r="W99" s="28">
        <f>V99/U99</f>
        <v>5.4674540976363843E-3</v>
      </c>
      <c r="X99" s="62">
        <v>12</v>
      </c>
      <c r="Y99" s="27">
        <v>86.75</v>
      </c>
      <c r="Z99" s="29">
        <f t="shared" si="19"/>
        <v>13.8328530259366</v>
      </c>
      <c r="AA99" s="30">
        <f t="shared" si="20"/>
        <v>7.5630488958658926E-2</v>
      </c>
      <c r="AB99" s="31">
        <f t="shared" si="21"/>
        <v>0.68754989962417201</v>
      </c>
    </row>
    <row r="100" spans="1:28">
      <c r="A100" s="100">
        <v>6</v>
      </c>
      <c r="B100" s="172" t="str">
        <f>Master!$B$77</f>
        <v>후추</v>
      </c>
      <c r="C100" s="172" t="str">
        <f>Master!$C$77</f>
        <v>Black Pepper</v>
      </c>
      <c r="D100" s="108">
        <f>E100/E110</f>
        <v>2.1528525296017221E-3</v>
      </c>
      <c r="E100" s="89">
        <v>2</v>
      </c>
      <c r="F100" s="89">
        <f>Master!P77</f>
        <v>100</v>
      </c>
      <c r="G100" s="96">
        <f t="shared" ref="G100" si="27">E100/F100*100</f>
        <v>2</v>
      </c>
      <c r="H100" s="124">
        <f ca="1">G100*Master!K77</f>
        <v>1.6694807535429037E-4</v>
      </c>
      <c r="J100" s="100">
        <v>6</v>
      </c>
      <c r="K100" s="172" t="str">
        <f>Master!B193</f>
        <v>케첩(작은사이즈)</v>
      </c>
      <c r="L100" s="172" t="str">
        <f>Master!C193</f>
        <v>Tomato Ketchup(Small Packed)</v>
      </c>
      <c r="M100" s="108">
        <f>N100/N110</f>
        <v>4.5177411294352821E-2</v>
      </c>
      <c r="N100" s="89">
        <v>45.2</v>
      </c>
      <c r="O100" s="89">
        <f>Master!P193</f>
        <v>100</v>
      </c>
      <c r="P100" s="96">
        <f t="shared" ref="P100:P108" si="28">N100/O100*100</f>
        <v>45.2</v>
      </c>
      <c r="Q100" s="109">
        <f ca="1">P100*Master!K193</f>
        <v>1.7132970347745253</v>
      </c>
      <c r="T100" s="25" t="s">
        <v>271</v>
      </c>
      <c r="U100" s="26">
        <v>17000</v>
      </c>
      <c r="V100" s="62">
        <v>45</v>
      </c>
      <c r="W100" s="28">
        <f>V100/U100</f>
        <v>2.6470588235294116E-3</v>
      </c>
      <c r="X100" s="62">
        <v>12</v>
      </c>
      <c r="Y100" s="27">
        <v>100</v>
      </c>
      <c r="Z100" s="29">
        <f t="shared" si="19"/>
        <v>12</v>
      </c>
      <c r="AA100" s="30">
        <f t="shared" si="20"/>
        <v>3.1764705882352938E-2</v>
      </c>
      <c r="AB100" s="31">
        <f t="shared" si="21"/>
        <v>0.28877005347593582</v>
      </c>
    </row>
    <row r="101" spans="1:28">
      <c r="A101" s="100">
        <v>7</v>
      </c>
      <c r="B101" s="172" t="str">
        <f>Master!$B$95</f>
        <v>파슬리 가루</v>
      </c>
      <c r="C101" s="172" t="str">
        <f>Master!$C$95</f>
        <v>Parsely Flakes</v>
      </c>
      <c r="D101" s="108">
        <f>E101/E110</f>
        <v>2.1528525296017221E-3</v>
      </c>
      <c r="E101" s="89">
        <v>2</v>
      </c>
      <c r="F101" s="89">
        <f>Master!P95</f>
        <v>100</v>
      </c>
      <c r="G101" s="96">
        <f t="shared" ref="G101" si="29">E101/F101*100</f>
        <v>2</v>
      </c>
      <c r="H101" s="124">
        <f ca="1">G101*Master!K95</f>
        <v>4.9976014765147965E-2</v>
      </c>
      <c r="J101" s="100">
        <v>7</v>
      </c>
      <c r="K101" s="172" t="str">
        <f>Master!B67</f>
        <v>물엿</v>
      </c>
      <c r="L101" s="168" t="str">
        <f>Master!C67</f>
        <v>Corn Syrup</v>
      </c>
      <c r="M101" s="108">
        <f>N101/N110</f>
        <v>0.13563218390804596</v>
      </c>
      <c r="N101" s="89">
        <v>135.69999999999999</v>
      </c>
      <c r="O101" s="89">
        <f>Master!P67</f>
        <v>100</v>
      </c>
      <c r="P101" s="96">
        <f t="shared" si="28"/>
        <v>135.69999999999999</v>
      </c>
      <c r="Q101" s="109">
        <f ca="1">P101*Master!K67</f>
        <v>0.80877565535085172</v>
      </c>
      <c r="T101" s="81" t="s">
        <v>272</v>
      </c>
      <c r="U101" s="82"/>
      <c r="V101" s="129"/>
      <c r="W101" s="84"/>
      <c r="X101" s="127"/>
      <c r="Y101" s="83"/>
      <c r="Z101" s="127"/>
      <c r="AA101" s="85"/>
      <c r="AB101" s="86"/>
    </row>
    <row r="102" spans="1:28">
      <c r="A102" s="100"/>
      <c r="B102" s="89"/>
      <c r="C102" s="89"/>
      <c r="D102" s="108"/>
      <c r="E102" s="89"/>
      <c r="F102" s="89"/>
      <c r="G102" s="96"/>
      <c r="H102" s="126"/>
      <c r="J102" s="100">
        <v>8</v>
      </c>
      <c r="K102" s="172" t="str">
        <f>Master!B74</f>
        <v>설탕</v>
      </c>
      <c r="L102" s="168" t="str">
        <f>Master!C74</f>
        <v>White Sugar</v>
      </c>
      <c r="M102" s="108">
        <f>N102/N110</f>
        <v>0.11554222888555721</v>
      </c>
      <c r="N102" s="89">
        <v>115.6</v>
      </c>
      <c r="O102" s="89">
        <f>Master!P74</f>
        <v>100</v>
      </c>
      <c r="P102" s="96">
        <f t="shared" si="28"/>
        <v>115.6</v>
      </c>
      <c r="Q102" s="109">
        <f ca="1">P102*Master!K74</f>
        <v>0.12087352875739631</v>
      </c>
    </row>
    <row r="103" spans="1:28">
      <c r="A103" s="100"/>
      <c r="B103" s="89"/>
      <c r="C103" s="89"/>
      <c r="D103" s="108"/>
      <c r="E103" s="89"/>
      <c r="F103" s="89"/>
      <c r="G103" s="96"/>
      <c r="H103" s="126"/>
      <c r="J103" s="100">
        <v>9</v>
      </c>
      <c r="K103" s="172" t="str">
        <f>Master!B92</f>
        <v>굴소스</v>
      </c>
      <c r="L103" s="168" t="str">
        <f>Master!C92</f>
        <v>F</v>
      </c>
      <c r="M103" s="108">
        <f>N103/N110</f>
        <v>4.2678660669665164E-2</v>
      </c>
      <c r="N103" s="89">
        <v>42.7</v>
      </c>
      <c r="O103" s="89">
        <f>Master!P92</f>
        <v>100</v>
      </c>
      <c r="P103" s="96">
        <f t="shared" si="28"/>
        <v>42.7</v>
      </c>
      <c r="Q103" s="109">
        <f>P103*Master!K92</f>
        <v>0.28194170091183268</v>
      </c>
    </row>
    <row r="104" spans="1:28">
      <c r="A104" s="100"/>
      <c r="B104" s="89"/>
      <c r="C104" s="89"/>
      <c r="D104" s="108"/>
      <c r="E104" s="89"/>
      <c r="F104" s="89"/>
      <c r="G104" s="96"/>
      <c r="H104" s="126"/>
      <c r="J104" s="100">
        <v>10</v>
      </c>
      <c r="K104" s="172" t="str">
        <f>Master!B71</f>
        <v>미림</v>
      </c>
      <c r="L104" s="168" t="str">
        <f>Master!C71</f>
        <v>Rice Wine(Cook wine)</v>
      </c>
      <c r="M104" s="108">
        <f>N104/N110</f>
        <v>3.768115942028985E-2</v>
      </c>
      <c r="N104" s="89">
        <v>37.700000000000003</v>
      </c>
      <c r="O104" s="89">
        <f>Master!P71</f>
        <v>100</v>
      </c>
      <c r="P104" s="96">
        <f t="shared" si="28"/>
        <v>37.700000000000003</v>
      </c>
      <c r="Q104" s="109">
        <f ca="1">P104*Master!K71</f>
        <v>0.44343685378763448</v>
      </c>
    </row>
    <row r="105" spans="1:28">
      <c r="A105" s="100"/>
      <c r="B105" s="89"/>
      <c r="C105" s="89"/>
      <c r="D105" s="108"/>
      <c r="E105" s="89"/>
      <c r="F105" s="89"/>
      <c r="G105" s="96"/>
      <c r="H105" s="126"/>
      <c r="J105" s="100">
        <v>11</v>
      </c>
      <c r="K105" s="172" t="str">
        <f>Master!B59</f>
        <v>고추가루</v>
      </c>
      <c r="L105" s="172" t="str">
        <f>Master!C59</f>
        <v>Red Chili Pepper</v>
      </c>
      <c r="M105" s="108">
        <f>N105/N110</f>
        <v>3.0184907546226884E-2</v>
      </c>
      <c r="N105" s="89">
        <v>30.2</v>
      </c>
      <c r="O105" s="89">
        <f>Master!P59</f>
        <v>100</v>
      </c>
      <c r="P105" s="96">
        <f t="shared" si="28"/>
        <v>30.2</v>
      </c>
      <c r="Q105" s="109">
        <f>P105*Master!K59</f>
        <v>0.23782253655267288</v>
      </c>
    </row>
    <row r="106" spans="1:28">
      <c r="A106" s="100"/>
      <c r="B106" s="89"/>
      <c r="C106" s="89"/>
      <c r="D106" s="108"/>
      <c r="E106" s="89"/>
      <c r="F106" s="89"/>
      <c r="G106" s="96"/>
      <c r="H106" s="126"/>
      <c r="J106" s="100">
        <v>12</v>
      </c>
      <c r="K106" s="172" t="str">
        <f>Master!B58</f>
        <v>소고기 다시다</v>
      </c>
      <c r="L106" s="168" t="str">
        <f>Master!C58</f>
        <v>DASHIDA SOGOGI(CJ)</v>
      </c>
      <c r="M106" s="108">
        <f>N106/N110</f>
        <v>2.0089955022488754E-2</v>
      </c>
      <c r="N106" s="89">
        <v>20.100000000000001</v>
      </c>
      <c r="O106" s="89">
        <f>Master!P58</f>
        <v>100</v>
      </c>
      <c r="P106" s="96">
        <f t="shared" si="28"/>
        <v>20.100000000000001</v>
      </c>
      <c r="Q106" s="109">
        <f>P106*Master!K58</f>
        <v>0.26939583333333333</v>
      </c>
    </row>
    <row r="107" spans="1:28">
      <c r="A107" s="100"/>
      <c r="B107" s="89"/>
      <c r="C107" s="89"/>
      <c r="D107" s="108"/>
      <c r="E107" s="89"/>
      <c r="F107" s="89"/>
      <c r="G107" s="96"/>
      <c r="H107" s="126"/>
      <c r="J107" s="100">
        <v>13</v>
      </c>
      <c r="K107" s="172" t="str">
        <f>Master!$B$76</f>
        <v>통후추</v>
      </c>
      <c r="L107" s="172" t="str">
        <f>Master!$C$76</f>
        <v>Black Pepper (Whole)</v>
      </c>
      <c r="M107" s="108">
        <f>N107/N110</f>
        <v>7.9960019990004988E-4</v>
      </c>
      <c r="N107" s="89">
        <v>0.8</v>
      </c>
      <c r="O107" s="89">
        <f>Master!P76</f>
        <v>100</v>
      </c>
      <c r="P107" s="96">
        <f t="shared" si="28"/>
        <v>0.8</v>
      </c>
      <c r="Q107" s="109">
        <f>P107*Master!K76</f>
        <v>1.4691617136104694E-2</v>
      </c>
    </row>
    <row r="108" spans="1:28">
      <c r="A108" s="100"/>
      <c r="B108" s="89"/>
      <c r="C108" s="89"/>
      <c r="D108" s="108"/>
      <c r="E108" s="89"/>
      <c r="F108" s="89"/>
      <c r="G108" s="96"/>
      <c r="H108" s="126"/>
      <c r="J108" s="100">
        <v>14</v>
      </c>
      <c r="K108" s="172" t="s">
        <v>152</v>
      </c>
      <c r="L108" s="168" t="s">
        <v>238</v>
      </c>
      <c r="M108" s="108">
        <f>N108/N110</f>
        <v>0.11294352823588205</v>
      </c>
      <c r="N108" s="89">
        <v>113</v>
      </c>
      <c r="O108" s="89">
        <v>100</v>
      </c>
      <c r="P108" s="96">
        <f t="shared" si="28"/>
        <v>112.99999999999999</v>
      </c>
      <c r="Q108" s="109">
        <f ca="1">P108*Master!K123</f>
        <v>0.70892951987469455</v>
      </c>
    </row>
    <row r="109" spans="1:28" ht="15.75" thickBot="1">
      <c r="A109" s="100"/>
      <c r="B109" s="89"/>
      <c r="C109" s="89"/>
      <c r="D109" s="108"/>
      <c r="E109" s="89"/>
      <c r="F109" s="89"/>
      <c r="G109" s="96"/>
      <c r="H109" s="126"/>
      <c r="J109" s="100">
        <v>15</v>
      </c>
      <c r="K109" s="172" t="str">
        <f>Master!$B$78</f>
        <v>참기름</v>
      </c>
      <c r="L109" s="172" t="str">
        <f>Master!$C$78</f>
        <v>Sesame Oil</v>
      </c>
      <c r="M109" s="108">
        <f>N109/N110</f>
        <v>1.9990004997501249E-3</v>
      </c>
      <c r="N109" s="89">
        <v>2</v>
      </c>
      <c r="O109" s="89">
        <f>Master!P78</f>
        <v>100</v>
      </c>
      <c r="P109" s="96">
        <f t="shared" si="23"/>
        <v>2</v>
      </c>
      <c r="Q109" s="109">
        <f ca="1">P109*Master!K78</f>
        <v>6.2670684049079536E-2</v>
      </c>
    </row>
    <row r="110" spans="1:28" ht="15.75" thickBot="1">
      <c r="A110" s="914" t="s">
        <v>381</v>
      </c>
      <c r="B110" s="915"/>
      <c r="C110" s="119">
        <v>929</v>
      </c>
      <c r="D110" s="111">
        <f>SUM(D95:D109)</f>
        <v>1</v>
      </c>
      <c r="E110" s="135">
        <f>SUM(E95:E109)</f>
        <v>929</v>
      </c>
      <c r="F110" s="99" t="s">
        <v>119</v>
      </c>
      <c r="G110" s="110" t="s">
        <v>119</v>
      </c>
      <c r="H110" s="115">
        <f ca="1">SUM(H95:H109)</f>
        <v>3.6298714817480389</v>
      </c>
      <c r="J110" s="917">
        <f>N110</f>
        <v>1000.5000000000001</v>
      </c>
      <c r="K110" s="918"/>
      <c r="L110" s="179">
        <f>N110</f>
        <v>1000.5000000000001</v>
      </c>
      <c r="M110" s="169">
        <f>SUM(M95:M109)</f>
        <v>0.99999999999999989</v>
      </c>
      <c r="N110" s="170">
        <f>SUM(N95:N109)</f>
        <v>1000.5000000000001</v>
      </c>
      <c r="O110" s="156" t="s">
        <v>119</v>
      </c>
      <c r="P110" s="157" t="s">
        <v>119</v>
      </c>
      <c r="Q110" s="171">
        <f ca="1">SUM(Q95:Q104)</f>
        <v>5.2946726808368316</v>
      </c>
    </row>
    <row r="111" spans="1:28" ht="23.25">
      <c r="A111" s="167" t="s">
        <v>278</v>
      </c>
    </row>
    <row r="112" spans="1:28" ht="15.75" thickBot="1"/>
    <row r="113" spans="1:17" ht="18" thickBot="1">
      <c r="A113" s="871" t="s">
        <v>279</v>
      </c>
      <c r="B113" s="872"/>
      <c r="C113" s="872"/>
      <c r="D113" s="872"/>
      <c r="E113" s="872"/>
      <c r="F113" s="872"/>
      <c r="G113" s="872"/>
      <c r="H113" s="873"/>
      <c r="J113" s="871" t="s">
        <v>290</v>
      </c>
      <c r="K113" s="872"/>
      <c r="L113" s="872"/>
      <c r="M113" s="872"/>
      <c r="N113" s="872"/>
      <c r="O113" s="872"/>
      <c r="P113" s="872"/>
      <c r="Q113" s="873"/>
    </row>
    <row r="114" spans="1:17">
      <c r="A114" s="861" t="s">
        <v>114</v>
      </c>
      <c r="B114" s="862"/>
      <c r="C114" s="862"/>
      <c r="D114" s="874" t="s">
        <v>117</v>
      </c>
      <c r="E114" s="862" t="s">
        <v>120</v>
      </c>
      <c r="F114" s="862" t="s">
        <v>118</v>
      </c>
      <c r="G114" s="862" t="s">
        <v>58</v>
      </c>
      <c r="H114" s="867" t="s">
        <v>55</v>
      </c>
      <c r="J114" s="861" t="s">
        <v>114</v>
      </c>
      <c r="K114" s="862"/>
      <c r="L114" s="862"/>
      <c r="M114" s="874" t="s">
        <v>117</v>
      </c>
      <c r="N114" s="862" t="s">
        <v>120</v>
      </c>
      <c r="O114" s="862" t="s">
        <v>118</v>
      </c>
      <c r="P114" s="862" t="s">
        <v>58</v>
      </c>
      <c r="Q114" s="867" t="s">
        <v>55</v>
      </c>
    </row>
    <row r="115" spans="1:17" ht="14.45" customHeight="1">
      <c r="A115" s="863"/>
      <c r="B115" s="864"/>
      <c r="C115" s="864"/>
      <c r="D115" s="875"/>
      <c r="E115" s="864"/>
      <c r="F115" s="864"/>
      <c r="G115" s="864"/>
      <c r="H115" s="868"/>
      <c r="J115" s="863"/>
      <c r="K115" s="864"/>
      <c r="L115" s="864"/>
      <c r="M115" s="875"/>
      <c r="N115" s="864"/>
      <c r="O115" s="864"/>
      <c r="P115" s="864"/>
      <c r="Q115" s="868"/>
    </row>
    <row r="116" spans="1:17">
      <c r="A116" s="100">
        <v>1</v>
      </c>
      <c r="B116" s="164" t="str">
        <f>Master!B185</f>
        <v>유자티</v>
      </c>
      <c r="C116" s="164" t="str">
        <f>Master!$C$103</f>
        <v>Garlic(Peeled)</v>
      </c>
      <c r="D116" s="108">
        <f>E52/E123</f>
        <v>0.26736265693795136</v>
      </c>
      <c r="E116" s="89">
        <v>120</v>
      </c>
      <c r="F116">
        <f>Master!P185</f>
        <v>100</v>
      </c>
      <c r="G116" s="96">
        <f>E52/F52*100</f>
        <v>21179.311111111114</v>
      </c>
      <c r="H116" s="109">
        <f>G52*Master!K185</f>
        <v>302.28653131313138</v>
      </c>
      <c r="J116" s="100">
        <v>1</v>
      </c>
      <c r="K116" s="164" t="str">
        <f>Master!B48</f>
        <v>소이갈릭소스</v>
      </c>
      <c r="L116" s="164" t="str">
        <f>Master!C48</f>
        <v>Garlic Flavor Soy Sauce</v>
      </c>
      <c r="M116" s="108">
        <f>N52/N123</f>
        <v>9.7853741274708042E-2</v>
      </c>
      <c r="N116" s="89">
        <v>75</v>
      </c>
      <c r="O116">
        <f>Master!P48</f>
        <v>96</v>
      </c>
      <c r="P116" s="96">
        <f>N52/O52*100</f>
        <v>1500</v>
      </c>
      <c r="Q116" s="109">
        <f ca="1">P52*Master!K48</f>
        <v>10.452163684999338</v>
      </c>
    </row>
    <row r="117" spans="1:17">
      <c r="A117" s="100">
        <v>2</v>
      </c>
      <c r="B117" s="164" t="str">
        <f>Master!B186</f>
        <v>화이트 와인 비네거</v>
      </c>
      <c r="C117" s="164" t="str">
        <f>Master!$C$105</f>
        <v>Spring Onion</v>
      </c>
      <c r="D117" s="108">
        <f>E117/E123</f>
        <v>4.9092421392513542E-4</v>
      </c>
      <c r="E117" s="89">
        <v>35</v>
      </c>
      <c r="F117" s="89">
        <f>Master!P186</f>
        <v>100</v>
      </c>
      <c r="G117" s="96">
        <f t="shared" ref="G117:G119" si="30">E117/F117*100</f>
        <v>35</v>
      </c>
      <c r="H117" s="109">
        <f>G117*Master!K186</f>
        <v>0.27993000000000001</v>
      </c>
      <c r="J117" s="100">
        <v>2</v>
      </c>
      <c r="K117" s="164" t="str">
        <f>Master!$B$78</f>
        <v>참기름</v>
      </c>
      <c r="L117" s="164" t="str">
        <f>Master!$C$78</f>
        <v>Sesame Oil</v>
      </c>
      <c r="M117" s="108">
        <f>N117/N123</f>
        <v>9.7853741274708046E-4</v>
      </c>
      <c r="N117" s="89">
        <v>15</v>
      </c>
      <c r="O117" s="89">
        <f>Master!P78</f>
        <v>100</v>
      </c>
      <c r="P117" s="96">
        <f t="shared" ref="P117:P120" si="31">N117/O117*100</f>
        <v>15</v>
      </c>
      <c r="Q117" s="109">
        <f ca="1">P117*Master!K78</f>
        <v>0.47003013036809654</v>
      </c>
    </row>
    <row r="118" spans="1:17">
      <c r="A118" s="100">
        <v>3</v>
      </c>
      <c r="B118" s="164" t="str">
        <f>Master!B75</f>
        <v>소금</v>
      </c>
      <c r="C118" s="164" t="str">
        <f>Master!C75</f>
        <v>Salt</v>
      </c>
      <c r="D118" s="108">
        <f>E118/E123</f>
        <v>7.0132030560733633E-6</v>
      </c>
      <c r="E118" s="89">
        <v>0.5</v>
      </c>
      <c r="F118" s="89">
        <f>Master!P75</f>
        <v>100</v>
      </c>
      <c r="G118" s="96">
        <f t="shared" si="30"/>
        <v>0.5</v>
      </c>
      <c r="H118" s="109">
        <f ca="1">G118*Master!K75</f>
        <v>2.2083468229725E-4</v>
      </c>
      <c r="J118" s="100">
        <v>3</v>
      </c>
      <c r="K118" s="164" t="str">
        <f>Master!B79</f>
        <v>참깨</v>
      </c>
      <c r="L118" s="164" t="str">
        <f>Master!C79</f>
        <v>Sesame Seeds</v>
      </c>
      <c r="M118" s="108">
        <f>N118/N123</f>
        <v>1.957074825494161E-4</v>
      </c>
      <c r="N118" s="89">
        <v>3</v>
      </c>
      <c r="O118" s="89">
        <f>Master!P79</f>
        <v>100</v>
      </c>
      <c r="P118" s="96">
        <f t="shared" si="31"/>
        <v>3</v>
      </c>
      <c r="Q118" s="109">
        <f ca="1">P118*Master!K79</f>
        <v>3.2623305339366478E-2</v>
      </c>
    </row>
    <row r="119" spans="1:17">
      <c r="A119" s="100">
        <v>4</v>
      </c>
      <c r="B119" s="165" t="str">
        <f>Master!B30</f>
        <v>팜유</v>
      </c>
      <c r="C119" s="165" t="str">
        <f>Master!C30</f>
        <v>Palm Oil</v>
      </c>
      <c r="D119" s="108">
        <f>E119/E123</f>
        <v>4.2079218336440181E-4</v>
      </c>
      <c r="E119" s="89">
        <v>30</v>
      </c>
      <c r="F119" s="89">
        <f>Master!P30</f>
        <v>100</v>
      </c>
      <c r="G119" s="96">
        <f t="shared" si="30"/>
        <v>30</v>
      </c>
      <c r="H119" s="109">
        <f ca="1">G119*Master!K30</f>
        <v>0</v>
      </c>
      <c r="J119" s="100">
        <v>4</v>
      </c>
      <c r="K119" s="164" t="str">
        <f>Master!B186</f>
        <v>화이트 와인 비네거</v>
      </c>
      <c r="L119" s="164" t="str">
        <f>Master!C93</f>
        <v>Baked Bean</v>
      </c>
      <c r="M119" s="108">
        <f>N119/N123</f>
        <v>1.3047165503294407E-3</v>
      </c>
      <c r="N119" s="89">
        <v>20</v>
      </c>
      <c r="O119" s="89">
        <f>Master!P93</f>
        <v>100</v>
      </c>
      <c r="P119" s="96">
        <f t="shared" si="31"/>
        <v>20</v>
      </c>
      <c r="Q119" s="109">
        <f>P119*Master!K186</f>
        <v>0.15995999999999999</v>
      </c>
    </row>
    <row r="120" spans="1:17">
      <c r="A120" s="100"/>
      <c r="B120" s="164"/>
      <c r="C120" s="164"/>
      <c r="D120" s="108"/>
      <c r="E120" s="89"/>
      <c r="F120" s="89"/>
      <c r="G120" s="96"/>
      <c r="H120" s="126"/>
      <c r="J120" s="100">
        <v>5</v>
      </c>
      <c r="K120" s="165" t="str">
        <f>Master!B30</f>
        <v>팜유</v>
      </c>
      <c r="L120" s="164" t="str">
        <f>Master!$C$30</f>
        <v>Palm Oil</v>
      </c>
      <c r="M120" s="108">
        <f>N120/N123</f>
        <v>9.7853741274708046E-4</v>
      </c>
      <c r="N120" s="89">
        <v>15</v>
      </c>
      <c r="O120" s="89">
        <f>Master!P30</f>
        <v>100</v>
      </c>
      <c r="P120" s="96">
        <f t="shared" si="31"/>
        <v>15</v>
      </c>
      <c r="Q120" s="109">
        <f ca="1">P120*Master!K30</f>
        <v>0</v>
      </c>
    </row>
    <row r="121" spans="1:17">
      <c r="A121" s="100"/>
      <c r="B121" s="165"/>
      <c r="C121" s="164"/>
      <c r="D121" s="108"/>
      <c r="E121" s="89"/>
      <c r="F121" s="89"/>
      <c r="G121" s="96"/>
      <c r="H121" s="126"/>
      <c r="J121" s="100"/>
      <c r="K121" s="165"/>
      <c r="L121" s="164"/>
      <c r="M121" s="108"/>
      <c r="N121" s="89"/>
      <c r="O121" s="89"/>
      <c r="P121" s="96"/>
      <c r="Q121" s="126"/>
    </row>
    <row r="122" spans="1:17" ht="15.75" thickBot="1">
      <c r="A122" s="100"/>
      <c r="B122" s="164"/>
      <c r="C122" s="164"/>
      <c r="D122" s="108"/>
      <c r="E122" s="89"/>
      <c r="F122" s="89"/>
      <c r="G122" s="96"/>
      <c r="H122" s="126"/>
      <c r="J122" s="100"/>
      <c r="K122" s="164"/>
      <c r="L122" s="164"/>
      <c r="M122" s="108"/>
      <c r="N122" s="89"/>
      <c r="O122" s="89"/>
      <c r="P122" s="96"/>
      <c r="Q122" s="126"/>
    </row>
    <row r="123" spans="1:17" ht="15.75" thickBot="1">
      <c r="A123" s="914">
        <f t="shared" ref="A123" si="32">C123</f>
        <v>71294.100000000006</v>
      </c>
      <c r="B123" s="915"/>
      <c r="C123" s="180">
        <f>E123</f>
        <v>71294.100000000006</v>
      </c>
      <c r="D123" s="111">
        <f>SUM(D52:D122)</f>
        <v>8.2682813865382982</v>
      </c>
      <c r="E123" s="135">
        <f>SUM(E52:E122)</f>
        <v>71294.100000000006</v>
      </c>
      <c r="F123" s="99" t="s">
        <v>119</v>
      </c>
      <c r="G123" s="110" t="s">
        <v>119</v>
      </c>
      <c r="H123" s="115" t="e">
        <f ca="1">SUM(H52:H122)</f>
        <v>#REF!</v>
      </c>
      <c r="J123" s="914">
        <f t="shared" ref="J123" si="33">L123</f>
        <v>15329.000000000004</v>
      </c>
      <c r="K123" s="915"/>
      <c r="L123" s="180">
        <f>N123</f>
        <v>15329.000000000004</v>
      </c>
      <c r="M123" s="111">
        <f>SUM(M52:M122)</f>
        <v>8.1013112401330822</v>
      </c>
      <c r="N123" s="135">
        <f>SUM(N52:N122)</f>
        <v>15329.000000000004</v>
      </c>
      <c r="O123" s="99" t="s">
        <v>119</v>
      </c>
      <c r="P123" s="110" t="s">
        <v>119</v>
      </c>
      <c r="Q123" s="115" t="e">
        <f ca="1">SUM(Q52:Q122)</f>
        <v>#REF!</v>
      </c>
    </row>
    <row r="125" spans="1:17" ht="15.75" thickBot="1"/>
    <row r="126" spans="1:17" ht="18" thickBot="1">
      <c r="A126" s="871" t="s">
        <v>280</v>
      </c>
      <c r="B126" s="872"/>
      <c r="C126" s="872"/>
      <c r="D126" s="872"/>
      <c r="E126" s="872"/>
      <c r="F126" s="872"/>
      <c r="G126" s="872"/>
      <c r="H126" s="873"/>
    </row>
    <row r="127" spans="1:17">
      <c r="A127" s="861" t="s">
        <v>114</v>
      </c>
      <c r="B127" s="862"/>
      <c r="C127" s="862"/>
      <c r="D127" s="874" t="s">
        <v>117</v>
      </c>
      <c r="E127" s="862" t="s">
        <v>120</v>
      </c>
      <c r="F127" s="862" t="s">
        <v>118</v>
      </c>
      <c r="G127" s="862" t="s">
        <v>58</v>
      </c>
      <c r="H127" s="867" t="s">
        <v>55</v>
      </c>
    </row>
    <row r="128" spans="1:17">
      <c r="A128" s="863"/>
      <c r="B128" s="864"/>
      <c r="C128" s="864"/>
      <c r="D128" s="875"/>
      <c r="E128" s="864"/>
      <c r="F128" s="864"/>
      <c r="G128" s="864"/>
      <c r="H128" s="868"/>
    </row>
    <row r="129" spans="1:20">
      <c r="A129" s="100">
        <v>1</v>
      </c>
      <c r="B129" s="174" t="str">
        <f>Master!$B$103</f>
        <v>마늘</v>
      </c>
      <c r="C129" s="172" t="str">
        <f>Master!$C$103</f>
        <v>Garlic(Peeled)</v>
      </c>
      <c r="D129" s="108">
        <f>E129/E136</f>
        <v>2.564102564102564E-2</v>
      </c>
      <c r="E129" s="89">
        <v>4</v>
      </c>
      <c r="F129">
        <f>Master!P103</f>
        <v>98</v>
      </c>
      <c r="G129" s="96">
        <f>E129/F129*100</f>
        <v>4.0816326530612246</v>
      </c>
      <c r="H129" s="109">
        <f ca="1">G129*Master!K103</f>
        <v>2.8090092128944068E-2</v>
      </c>
      <c r="T129">
        <f>2000/75</f>
        <v>26.666666666666668</v>
      </c>
    </row>
    <row r="130" spans="1:20">
      <c r="A130" s="100">
        <v>2</v>
      </c>
      <c r="B130" s="174" t="str">
        <f>Master!B187</f>
        <v>홀 그레인 머스타드</v>
      </c>
      <c r="C130" s="172" t="str">
        <f>Master!C187</f>
        <v>Kosher Certified Whole Grain Old Style Mustard</v>
      </c>
      <c r="D130" s="108">
        <f>E130/E136</f>
        <v>0.32051282051282054</v>
      </c>
      <c r="E130" s="89">
        <v>50</v>
      </c>
      <c r="F130" s="89">
        <f>Master!P187</f>
        <v>100</v>
      </c>
      <c r="G130" s="96">
        <f>E130/F130*100</f>
        <v>50</v>
      </c>
      <c r="H130" s="109">
        <f>G130*Master!K187</f>
        <v>0.83574879227053134</v>
      </c>
      <c r="T130">
        <f ca="1">T129*Q52</f>
        <v>50.858896529063642</v>
      </c>
    </row>
    <row r="131" spans="1:20">
      <c r="A131" s="100">
        <v>3</v>
      </c>
      <c r="B131" s="174" t="str">
        <f>Master!B188</f>
        <v>허니 머스타드</v>
      </c>
      <c r="C131" s="172" t="str">
        <f>Master!C188</f>
        <v>Ken's Steak House Honey Mustard</v>
      </c>
      <c r="D131" s="108">
        <f>E131/E136</f>
        <v>0.16025641025641027</v>
      </c>
      <c r="E131" s="89">
        <v>25</v>
      </c>
      <c r="F131" s="96">
        <f>Master!P188</f>
        <v>100</v>
      </c>
      <c r="G131" s="96">
        <f t="shared" ref="G131:G135" si="34">E131/F131*100</f>
        <v>25</v>
      </c>
      <c r="H131" s="109">
        <f>G131*Master!K188</f>
        <v>0.16250000000000001</v>
      </c>
    </row>
    <row r="132" spans="1:20">
      <c r="A132" s="100">
        <v>4</v>
      </c>
      <c r="B132" s="174" t="str">
        <f>Master!B74</f>
        <v>설탕</v>
      </c>
      <c r="C132" s="172" t="str">
        <f>Master!C74</f>
        <v>White Sugar</v>
      </c>
      <c r="D132" s="108">
        <f>E132/E136</f>
        <v>0.25641025641025639</v>
      </c>
      <c r="E132" s="89">
        <v>40</v>
      </c>
      <c r="F132" s="89">
        <f>Master!P74</f>
        <v>100</v>
      </c>
      <c r="G132" s="96">
        <f t="shared" si="34"/>
        <v>40</v>
      </c>
      <c r="H132" s="109">
        <f ca="1">G132*Master!K74</f>
        <v>4.1824750435085226E-2</v>
      </c>
    </row>
    <row r="133" spans="1:20">
      <c r="A133" s="100">
        <v>5</v>
      </c>
      <c r="B133" s="174" t="str">
        <f>Master!B186</f>
        <v>화이트 와인 비네거</v>
      </c>
      <c r="C133" s="172" t="str">
        <f>Master!C186</f>
        <v xml:space="preserve">ORGANIC White Wine Vinegar </v>
      </c>
      <c r="D133" s="108">
        <f>E133/E136</f>
        <v>6.4102564102564097E-2</v>
      </c>
      <c r="E133" s="89">
        <v>10</v>
      </c>
      <c r="F133" s="89">
        <f>Master!P186</f>
        <v>100</v>
      </c>
      <c r="G133" s="96">
        <f t="shared" si="34"/>
        <v>10</v>
      </c>
      <c r="H133" s="109">
        <f>G133*Master!K186</f>
        <v>7.9979999999999996E-2</v>
      </c>
    </row>
    <row r="134" spans="1:20">
      <c r="A134" s="100">
        <v>6</v>
      </c>
      <c r="B134" s="175" t="str">
        <f>Master!B30</f>
        <v>팜유</v>
      </c>
      <c r="C134" s="173" t="str">
        <f>Master!C30</f>
        <v>Palm Oil</v>
      </c>
      <c r="D134" s="108">
        <f>E134/E136</f>
        <v>0.16025641025641027</v>
      </c>
      <c r="E134" s="89">
        <v>25</v>
      </c>
      <c r="F134" s="89">
        <f>Master!P30</f>
        <v>100</v>
      </c>
      <c r="G134" s="96">
        <f t="shared" si="34"/>
        <v>25</v>
      </c>
      <c r="H134" s="109">
        <f ca="1">G134*Master!K30</f>
        <v>0</v>
      </c>
    </row>
    <row r="135" spans="1:20">
      <c r="A135" s="65">
        <v>7</v>
      </c>
      <c r="B135" s="168" t="str">
        <f>Master!B75</f>
        <v>소금</v>
      </c>
      <c r="C135" s="168" t="str">
        <f>Master!C75</f>
        <v>Salt</v>
      </c>
      <c r="D135" s="108">
        <f>E135/E136</f>
        <v>1.282051282051282E-2</v>
      </c>
      <c r="E135" s="89">
        <v>2</v>
      </c>
      <c r="F135" s="89">
        <f>Master!P75</f>
        <v>100</v>
      </c>
      <c r="G135" s="96">
        <f t="shared" si="34"/>
        <v>2</v>
      </c>
      <c r="H135" s="109">
        <f ca="1">G135*Master!K75</f>
        <v>8.8333872918899999E-4</v>
      </c>
    </row>
    <row r="136" spans="1:20" ht="15.75" thickBot="1">
      <c r="A136" s="919">
        <f t="shared" ref="A136" si="35">C136</f>
        <v>156</v>
      </c>
      <c r="B136" s="920"/>
      <c r="C136" s="179">
        <f>E136</f>
        <v>156</v>
      </c>
      <c r="D136" s="169">
        <f>SUM(D129:D135)</f>
        <v>1</v>
      </c>
      <c r="E136" s="170">
        <f>SUM(E129:E135)</f>
        <v>156</v>
      </c>
      <c r="F136" s="156" t="s">
        <v>119</v>
      </c>
      <c r="G136" s="157" t="s">
        <v>119</v>
      </c>
      <c r="H136" s="171">
        <f ca="1">SUM(H129:H135)</f>
        <v>1.1490269735637497</v>
      </c>
    </row>
  </sheetData>
  <mergeCells count="200">
    <mergeCell ref="S3:Z3"/>
    <mergeCell ref="S4:U5"/>
    <mergeCell ref="V4:V5"/>
    <mergeCell ref="W4:W5"/>
    <mergeCell ref="X4:X5"/>
    <mergeCell ref="Y4:Y5"/>
    <mergeCell ref="Z4:Z5"/>
    <mergeCell ref="S13:T13"/>
    <mergeCell ref="S67:U68"/>
    <mergeCell ref="V67:V68"/>
    <mergeCell ref="W67:W68"/>
    <mergeCell ref="X67:X68"/>
    <mergeCell ref="Y67:Y68"/>
    <mergeCell ref="Z67:Z68"/>
    <mergeCell ref="S42:Z42"/>
    <mergeCell ref="S43:U44"/>
    <mergeCell ref="V43:V44"/>
    <mergeCell ref="W43:W44"/>
    <mergeCell ref="X43:X44"/>
    <mergeCell ref="Y43:Y44"/>
    <mergeCell ref="Z43:Z44"/>
    <mergeCell ref="S52:T52"/>
    <mergeCell ref="S30:Z30"/>
    <mergeCell ref="S31:U32"/>
    <mergeCell ref="S76:T76"/>
    <mergeCell ref="S54:Z54"/>
    <mergeCell ref="S55:U56"/>
    <mergeCell ref="V55:V56"/>
    <mergeCell ref="W55:W56"/>
    <mergeCell ref="X55:X56"/>
    <mergeCell ref="Y55:Y56"/>
    <mergeCell ref="Z55:Z56"/>
    <mergeCell ref="S64:T64"/>
    <mergeCell ref="S66:Z66"/>
    <mergeCell ref="V31:V32"/>
    <mergeCell ref="W31:W32"/>
    <mergeCell ref="X31:X32"/>
    <mergeCell ref="Y31:Y32"/>
    <mergeCell ref="Z31:Z32"/>
    <mergeCell ref="S40:T40"/>
    <mergeCell ref="S17:Z17"/>
    <mergeCell ref="S18:U19"/>
    <mergeCell ref="V18:V19"/>
    <mergeCell ref="W18:W19"/>
    <mergeCell ref="X18:X19"/>
    <mergeCell ref="Y18:Y19"/>
    <mergeCell ref="Z18:Z19"/>
    <mergeCell ref="S27:T27"/>
    <mergeCell ref="A113:H113"/>
    <mergeCell ref="A110:B110"/>
    <mergeCell ref="A90:B90"/>
    <mergeCell ref="A77:H77"/>
    <mergeCell ref="A78:C79"/>
    <mergeCell ref="D78:D79"/>
    <mergeCell ref="E78:E79"/>
    <mergeCell ref="F78:F79"/>
    <mergeCell ref="G78:G79"/>
    <mergeCell ref="H78:H79"/>
    <mergeCell ref="H93:H94"/>
    <mergeCell ref="A72:B72"/>
    <mergeCell ref="J17:Q17"/>
    <mergeCell ref="J18:L19"/>
    <mergeCell ref="M18:M19"/>
    <mergeCell ref="N18:N19"/>
    <mergeCell ref="O18:O19"/>
    <mergeCell ref="A114:C115"/>
    <mergeCell ref="D114:D115"/>
    <mergeCell ref="E114:E115"/>
    <mergeCell ref="F114:F115"/>
    <mergeCell ref="G114:G115"/>
    <mergeCell ref="H114:H115"/>
    <mergeCell ref="J114:L115"/>
    <mergeCell ref="M114:M115"/>
    <mergeCell ref="N114:N115"/>
    <mergeCell ref="O114:O115"/>
    <mergeCell ref="P114:P115"/>
    <mergeCell ref="Q114:Q115"/>
    <mergeCell ref="A92:H92"/>
    <mergeCell ref="A93:C94"/>
    <mergeCell ref="D93:D94"/>
    <mergeCell ref="E93:E94"/>
    <mergeCell ref="F93:F94"/>
    <mergeCell ref="G93:G94"/>
    <mergeCell ref="A123:B123"/>
    <mergeCell ref="A126:H126"/>
    <mergeCell ref="A127:C128"/>
    <mergeCell ref="D127:D128"/>
    <mergeCell ref="E127:E128"/>
    <mergeCell ref="F127:F128"/>
    <mergeCell ref="G127:G128"/>
    <mergeCell ref="H127:H128"/>
    <mergeCell ref="A136:B136"/>
    <mergeCell ref="J123:K123"/>
    <mergeCell ref="J92:Q92"/>
    <mergeCell ref="J93:L94"/>
    <mergeCell ref="M93:M94"/>
    <mergeCell ref="N93:N94"/>
    <mergeCell ref="O93:O94"/>
    <mergeCell ref="P93:P94"/>
    <mergeCell ref="Q93:Q94"/>
    <mergeCell ref="J110:K110"/>
    <mergeCell ref="J113:Q113"/>
    <mergeCell ref="A3:H3"/>
    <mergeCell ref="A4:C5"/>
    <mergeCell ref="A30:H30"/>
    <mergeCell ref="A31:C32"/>
    <mergeCell ref="A25:B25"/>
    <mergeCell ref="A14:B14"/>
    <mergeCell ref="A61:H61"/>
    <mergeCell ref="A62:C63"/>
    <mergeCell ref="D62:D63"/>
    <mergeCell ref="E62:E63"/>
    <mergeCell ref="F62:F63"/>
    <mergeCell ref="G62:G63"/>
    <mergeCell ref="H62:H63"/>
    <mergeCell ref="H4:H5"/>
    <mergeCell ref="G4:G5"/>
    <mergeCell ref="E4:E5"/>
    <mergeCell ref="F4:F5"/>
    <mergeCell ref="D4:D5"/>
    <mergeCell ref="J3:Q3"/>
    <mergeCell ref="J4:L5"/>
    <mergeCell ref="J31:L32"/>
    <mergeCell ref="J30:Q30"/>
    <mergeCell ref="L6:L7"/>
    <mergeCell ref="K6:K7"/>
    <mergeCell ref="J6:J7"/>
    <mergeCell ref="N31:N32"/>
    <mergeCell ref="O31:O32"/>
    <mergeCell ref="P31:P32"/>
    <mergeCell ref="Q31:Q32"/>
    <mergeCell ref="N4:N5"/>
    <mergeCell ref="O4:O5"/>
    <mergeCell ref="P4:P5"/>
    <mergeCell ref="Q4:Q5"/>
    <mergeCell ref="J25:K25"/>
    <mergeCell ref="J14:K14"/>
    <mergeCell ref="M31:M32"/>
    <mergeCell ref="M4:M5"/>
    <mergeCell ref="J46:K46"/>
    <mergeCell ref="A46:B46"/>
    <mergeCell ref="Q6:Q7"/>
    <mergeCell ref="P6:P7"/>
    <mergeCell ref="O6:O7"/>
    <mergeCell ref="N6:N7"/>
    <mergeCell ref="M6:M7"/>
    <mergeCell ref="A17:H17"/>
    <mergeCell ref="A18:C19"/>
    <mergeCell ref="D18:D19"/>
    <mergeCell ref="E18:E19"/>
    <mergeCell ref="F18:F19"/>
    <mergeCell ref="G18:G19"/>
    <mergeCell ref="H18:H19"/>
    <mergeCell ref="D31:D32"/>
    <mergeCell ref="E31:E32"/>
    <mergeCell ref="F31:F32"/>
    <mergeCell ref="G31:G32"/>
    <mergeCell ref="H31:H32"/>
    <mergeCell ref="P18:P19"/>
    <mergeCell ref="Q18:Q19"/>
    <mergeCell ref="J59:K59"/>
    <mergeCell ref="A59:B59"/>
    <mergeCell ref="J49:Q49"/>
    <mergeCell ref="J50:L51"/>
    <mergeCell ref="M50:M51"/>
    <mergeCell ref="N50:N51"/>
    <mergeCell ref="O50:O51"/>
    <mergeCell ref="P50:P51"/>
    <mergeCell ref="Q50:Q51"/>
    <mergeCell ref="A49:H49"/>
    <mergeCell ref="A50:C51"/>
    <mergeCell ref="D50:D51"/>
    <mergeCell ref="E50:E51"/>
    <mergeCell ref="F50:F51"/>
    <mergeCell ref="G50:G51"/>
    <mergeCell ref="H50:H51"/>
    <mergeCell ref="S78:Z78"/>
    <mergeCell ref="S79:U80"/>
    <mergeCell ref="V79:V80"/>
    <mergeCell ref="W79:W80"/>
    <mergeCell ref="X79:X80"/>
    <mergeCell ref="Y79:Y80"/>
    <mergeCell ref="Z79:Z80"/>
    <mergeCell ref="S88:T88"/>
    <mergeCell ref="J61:Q61"/>
    <mergeCell ref="J62:L63"/>
    <mergeCell ref="M62:M63"/>
    <mergeCell ref="J72:K72"/>
    <mergeCell ref="O62:O63"/>
    <mergeCell ref="P62:P63"/>
    <mergeCell ref="Q62:Q63"/>
    <mergeCell ref="N62:N63"/>
    <mergeCell ref="J87:K87"/>
    <mergeCell ref="J77:Q77"/>
    <mergeCell ref="J78:L79"/>
    <mergeCell ref="M78:M79"/>
    <mergeCell ref="N78:N79"/>
    <mergeCell ref="O78:O79"/>
    <mergeCell ref="P78:P79"/>
    <mergeCell ref="Q78:Q79"/>
  </mergeCells>
  <phoneticPr fontId="36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81CF3-7DBB-4757-86D1-7D502ADEDCBD}">
  <dimension ref="A1:L41"/>
  <sheetViews>
    <sheetView zoomScale="130" zoomScaleNormal="13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11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$J$25</f>
        <v>1.8312790841275759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2.6252065755430301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0.23865514323118456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8.3747934244569695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260</v>
      </c>
      <c r="H16" s="27">
        <f>Master!$P$6</f>
        <v>98</v>
      </c>
      <c r="I16" s="29">
        <f>G16/H16*100</f>
        <v>265.30612244897958</v>
      </c>
      <c r="J16" s="30">
        <f ca="1">F16*I16</f>
        <v>0.75458052166627487</v>
      </c>
      <c r="K16" s="31">
        <f t="shared" ref="K16:K19" ca="1" si="0">J16/$J$40%</f>
        <v>28.743662639584397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3.38</v>
      </c>
      <c r="H17" s="27">
        <f>Master!$P$36</f>
        <v>98</v>
      </c>
      <c r="I17" s="29">
        <f>G17/H17*100</f>
        <v>3.4489795918367343</v>
      </c>
      <c r="J17" s="30">
        <f ca="1">F17*I17</f>
        <v>2.7240925586147643E-2</v>
      </c>
      <c r="K17" s="31">
        <f t="shared" ca="1" si="0"/>
        <v>1.0376678864029127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65</v>
      </c>
      <c r="H18" s="27">
        <f>Master!$P$41</f>
        <v>85</v>
      </c>
      <c r="I18" s="29">
        <f>G18/H18*100</f>
        <v>76.470588235294116</v>
      </c>
      <c r="J18" s="30">
        <f ca="1">F18*I18</f>
        <v>0.3115359334528901</v>
      </c>
      <c r="K18" s="31">
        <f t="shared" ca="1" si="0"/>
        <v>11.867101673263491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65</v>
      </c>
      <c r="H19" s="27">
        <f>Master!$P$31</f>
        <v>100</v>
      </c>
      <c r="I19" s="27">
        <f>G19/H19*100</f>
        <v>65</v>
      </c>
      <c r="J19" s="30">
        <f ca="1">F19*I19</f>
        <v>0.73792170342226304</v>
      </c>
      <c r="K19" s="31">
        <f t="shared" ca="1" si="0"/>
        <v>28.10909093009651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393.38</v>
      </c>
      <c r="H25" s="42"/>
      <c r="I25" s="42"/>
      <c r="J25" s="44">
        <f ca="1">SUM(J16:J24)</f>
        <v>1.8312790841275759</v>
      </c>
      <c r="K25" s="14">
        <f ca="1">SUM(K16:K24)</f>
        <v>69.757523129347305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5" si="1">G30/H30*100</f>
        <v>1</v>
      </c>
      <c r="J30" s="30">
        <f t="shared" ref="J30:J35" ca="1" si="2">F30*I30</f>
        <v>0.24779457798182544</v>
      </c>
      <c r="K30" s="31">
        <f t="shared" ref="K30:K34" ca="1" si="3">J30/$J$40%</f>
        <v>9.4390506366367983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1"/>
        <v>0</v>
      </c>
      <c r="J31" s="35">
        <f t="shared" si="2"/>
        <v>0</v>
      </c>
      <c r="K31" s="49">
        <f t="shared" ca="1" si="3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si="1"/>
        <v>1</v>
      </c>
      <c r="J32" s="35">
        <f t="shared" ca="1" si="2"/>
        <v>0.30581851985354103</v>
      </c>
      <c r="K32" s="49">
        <f t="shared" ca="1" si="3"/>
        <v>11.649312579916945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1"/>
        <v>1</v>
      </c>
      <c r="J33" s="35">
        <f t="shared" ca="1" si="2"/>
        <v>4.3674375367570338E-3</v>
      </c>
      <c r="K33" s="49">
        <f t="shared" ca="1" si="3"/>
        <v>0.1663654806233151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1"/>
        <v>1</v>
      </c>
      <c r="J34" s="35">
        <f t="shared" ca="1" si="2"/>
        <v>0.23594695604333063</v>
      </c>
      <c r="K34" s="49">
        <f t="shared" ca="1" si="3"/>
        <v>8.987748173475623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1"/>
        <v>0</v>
      </c>
      <c r="J35" s="35">
        <f t="shared" ca="1" si="2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0.79392749141545416</v>
      </c>
      <c r="K38" s="53">
        <f ca="1">SUM(K30:K37)</f>
        <v>30.242476870652684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2.6252065755430301</v>
      </c>
      <c r="K40" s="55">
        <f ca="1">K25+K38</f>
        <v>99.999999999999986</v>
      </c>
      <c r="L40" s="16"/>
    </row>
    <row r="41" spans="1:12" ht="16.5" customHeight="1">
      <c r="A41" s="16"/>
      <c r="L41" s="16"/>
    </row>
  </sheetData>
  <mergeCells count="25">
    <mergeCell ref="K14:K15"/>
    <mergeCell ref="B28:B29"/>
    <mergeCell ref="D28:D29"/>
    <mergeCell ref="E28:E29"/>
    <mergeCell ref="F28:F29"/>
    <mergeCell ref="G28:G29"/>
    <mergeCell ref="H28:H29"/>
    <mergeCell ref="I28:I29"/>
    <mergeCell ref="J28:J29"/>
    <mergeCell ref="K28:K29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15B0-AB91-43F1-9246-09FE0EA3BFC7}">
  <dimension ref="A1:L41"/>
  <sheetViews>
    <sheetView zoomScale="130" zoomScaleNormal="13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15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$J$25</f>
        <v>2.7469186261913636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3.5408461176068178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0.23605640784045451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11.459153882393181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390</v>
      </c>
      <c r="H16" s="27">
        <f>Master!$P$6</f>
        <v>98</v>
      </c>
      <c r="I16" s="29">
        <f>G16/H16*100</f>
        <v>397.9591836734694</v>
      </c>
      <c r="J16" s="30">
        <f ca="1">F16*I16</f>
        <v>1.1318707824994123</v>
      </c>
      <c r="K16" s="31">
        <f t="shared" ref="K16:K19" ca="1" si="0">J16/$J$40%</f>
        <v>31.966110497465493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5.0699999999999994</v>
      </c>
      <c r="H17" s="27">
        <f>Master!$P$36</f>
        <v>98</v>
      </c>
      <c r="I17" s="29">
        <f>G17/H17*100</f>
        <v>5.1734693877551017</v>
      </c>
      <c r="J17" s="30">
        <f ca="1">F17*I17</f>
        <v>4.0861388379221465E-2</v>
      </c>
      <c r="K17" s="31">
        <f t="shared" ca="1" si="0"/>
        <v>1.1540006829452054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97.5</v>
      </c>
      <c r="H18" s="27">
        <f>Master!$P$41</f>
        <v>85</v>
      </c>
      <c r="I18" s="29">
        <f>G18/H18*100</f>
        <v>114.70588235294117</v>
      </c>
      <c r="J18" s="30">
        <f ca="1">F18*I18</f>
        <v>0.46730390017933515</v>
      </c>
      <c r="K18" s="31">
        <f t="shared" ca="1" si="0"/>
        <v>13.197520724091108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97.5</v>
      </c>
      <c r="H19" s="27">
        <f>Master!$P$31</f>
        <v>100</v>
      </c>
      <c r="I19" s="27">
        <f>G19/H19*100</f>
        <v>97.5</v>
      </c>
      <c r="J19" s="30">
        <f ca="1">F19*I19</f>
        <v>1.1068825551333945</v>
      </c>
      <c r="K19" s="31">
        <f t="shared" ca="1" si="0"/>
        <v>31.260397045481117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590.06999999999994</v>
      </c>
      <c r="H25" s="42"/>
      <c r="I25" s="42"/>
      <c r="J25" s="44">
        <f ca="1">SUM(J16:J24)</f>
        <v>2.7469186261913636</v>
      </c>
      <c r="K25" s="14">
        <f ca="1">SUM(K16:K24)</f>
        <v>77.578028949982922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1" si="1">G30/H30*100</f>
        <v>1</v>
      </c>
      <c r="J30" s="30">
        <f t="shared" ref="J30:J31" ca="1" si="2">F30*I30</f>
        <v>0.24779457798182544</v>
      </c>
      <c r="K30" s="31">
        <f t="shared" ref="K30:K31" ca="1" si="3">J30/$J$40%</f>
        <v>6.9981741581389176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1"/>
        <v>0</v>
      </c>
      <c r="J31" s="35">
        <f t="shared" si="2"/>
        <v>0</v>
      </c>
      <c r="K31" s="49">
        <f t="shared" ca="1" si="3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ref="I32:I35" si="4">G32/H32*100</f>
        <v>1</v>
      </c>
      <c r="J32" s="35">
        <f t="shared" ref="J32:J35" ca="1" si="5">F32*I32</f>
        <v>0.30581851985354103</v>
      </c>
      <c r="K32" s="49">
        <f t="shared" ref="K32:K34" ca="1" si="6">J32/$J$40%</f>
        <v>8.6368768846762887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4"/>
        <v>1</v>
      </c>
      <c r="J33" s="35">
        <f t="shared" ca="1" si="5"/>
        <v>4.3674375367570338E-3</v>
      </c>
      <c r="K33" s="49">
        <f t="shared" ca="1" si="6"/>
        <v>0.12334446038307058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4"/>
        <v>1</v>
      </c>
      <c r="J34" s="35">
        <f t="shared" ca="1" si="5"/>
        <v>0.23594695604333063</v>
      </c>
      <c r="K34" s="49">
        <f t="shared" ca="1" si="6"/>
        <v>6.6635755468187963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4"/>
        <v>0</v>
      </c>
      <c r="J35" s="35">
        <f t="shared" ca="1" si="5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0.79392749141545416</v>
      </c>
      <c r="K38" s="53">
        <f ca="1">SUM(K30:K37)</f>
        <v>22.421971050017071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3.5408461176068178</v>
      </c>
      <c r="K40" s="55">
        <f ca="1">K25+K38</f>
        <v>100</v>
      </c>
      <c r="L40" s="16"/>
    </row>
    <row r="41" spans="1:12" ht="16.5" customHeight="1">
      <c r="A41" s="16"/>
      <c r="L41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J28:J29"/>
    <mergeCell ref="K28:K2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77B6-06DF-4855-B93B-1EF49FC1EC1F}">
  <dimension ref="A1:L41"/>
  <sheetViews>
    <sheetView zoomScale="130" zoomScaleNormal="130" workbookViewId="0">
      <selection activeCell="N17" sqref="N17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21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$J$25</f>
        <v>4.5781977103189391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5.3721252017343932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0.25581548579687585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15.627874798265607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650</v>
      </c>
      <c r="H16" s="27">
        <f>Master!$P$6</f>
        <v>98</v>
      </c>
      <c r="I16" s="29">
        <f>G16/H16*100</f>
        <v>663.26530612244903</v>
      </c>
      <c r="J16" s="30">
        <f ca="1">F16*I16</f>
        <v>1.8864513041656874</v>
      </c>
      <c r="K16" s="31">
        <f t="shared" ref="K16:K19" ca="1" si="0">J16/$J$40%</f>
        <v>35.115549867613765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8.4499999999999993</v>
      </c>
      <c r="H17" s="27">
        <f>Master!$P$36</f>
        <v>98</v>
      </c>
      <c r="I17" s="29">
        <f>G17/H17*100</f>
        <v>8.6224489795918355</v>
      </c>
      <c r="J17" s="30">
        <f ca="1">F17*I17</f>
        <v>6.8102313965369102E-2</v>
      </c>
      <c r="K17" s="31">
        <f t="shared" ca="1" si="0"/>
        <v>1.2676978180512666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162.5</v>
      </c>
      <c r="H18" s="27">
        <f>Master!$P$41</f>
        <v>85</v>
      </c>
      <c r="I18" s="29">
        <f>G18/H18*100</f>
        <v>191.1764705882353</v>
      </c>
      <c r="J18" s="30">
        <f ca="1">F18*I18</f>
        <v>0.77883983363222531</v>
      </c>
      <c r="K18" s="31">
        <f t="shared" ca="1" si="0"/>
        <v>14.497797508158904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162.5</v>
      </c>
      <c r="H19" s="27">
        <f>Master!$P$31</f>
        <v>100</v>
      </c>
      <c r="I19" s="27">
        <f>G19/H19*100</f>
        <v>162.5</v>
      </c>
      <c r="J19" s="30">
        <f ca="1">F19*I19</f>
        <v>1.8448042585556577</v>
      </c>
      <c r="K19" s="31">
        <f t="shared" ca="1" si="0"/>
        <v>34.340306476104871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983.45</v>
      </c>
      <c r="H25" s="42"/>
      <c r="I25" s="42"/>
      <c r="J25" s="44">
        <f ca="1">SUM(J16:J24)</f>
        <v>4.5781977103189391</v>
      </c>
      <c r="K25" s="14">
        <f ca="1">SUM(K16:K24)</f>
        <v>85.221351669928808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5" si="1">G30/H30*100</f>
        <v>1</v>
      </c>
      <c r="J30" s="30">
        <f t="shared" ref="J30:J35" ca="1" si="2">F30*I30</f>
        <v>0.24779457798182544</v>
      </c>
      <c r="K30" s="31">
        <f t="shared" ref="K30:K34" ca="1" si="3">J30/$J$40%</f>
        <v>4.6125987142262597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1"/>
        <v>0</v>
      </c>
      <c r="J31" s="35">
        <f t="shared" si="2"/>
        <v>0</v>
      </c>
      <c r="K31" s="49">
        <f t="shared" ca="1" si="3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si="1"/>
        <v>1</v>
      </c>
      <c r="J32" s="35">
        <f t="shared" ca="1" si="2"/>
        <v>0.30581851985354103</v>
      </c>
      <c r="K32" s="49">
        <f t="shared" ca="1" si="3"/>
        <v>5.6926915954007811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1"/>
        <v>1</v>
      </c>
      <c r="J33" s="35">
        <f t="shared" ca="1" si="2"/>
        <v>4.3674375367570338E-3</v>
      </c>
      <c r="K33" s="49">
        <f t="shared" ca="1" si="3"/>
        <v>8.1298133843697551E-2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1"/>
        <v>1</v>
      </c>
      <c r="J34" s="35">
        <f t="shared" ca="1" si="2"/>
        <v>0.23594695604333063</v>
      </c>
      <c r="K34" s="49">
        <f t="shared" ca="1" si="3"/>
        <v>4.3920598866004656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1"/>
        <v>0</v>
      </c>
      <c r="J35" s="35">
        <f t="shared" ca="1" si="2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0.79392749141545416</v>
      </c>
      <c r="K38" s="53">
        <f ca="1">SUM(K30:K37)</f>
        <v>14.778648330071203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5.3721252017343932</v>
      </c>
      <c r="K40" s="55">
        <f ca="1">K25+K38</f>
        <v>100.00000000000001</v>
      </c>
      <c r="L40" s="16"/>
    </row>
    <row r="41" spans="1:12" ht="16.5" customHeight="1">
      <c r="A41" s="16"/>
      <c r="L41" s="16"/>
    </row>
  </sheetData>
  <mergeCells count="25">
    <mergeCell ref="K14:K15"/>
    <mergeCell ref="B28:B29"/>
    <mergeCell ref="D28:D29"/>
    <mergeCell ref="E28:E29"/>
    <mergeCell ref="F28:F29"/>
    <mergeCell ref="G28:G29"/>
    <mergeCell ref="H28:H29"/>
    <mergeCell ref="I28:I29"/>
    <mergeCell ref="J28:J29"/>
    <mergeCell ref="K28:K29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0822-60A3-4116-8F1B-D760E86DC6AE}"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11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J26</f>
        <v>1.6107793999337372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J42</f>
        <v>2.2838241534007553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0.20762037758188684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8.7161758465992456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260</v>
      </c>
      <c r="H16" s="27">
        <f>Master!$P$6</f>
        <v>98</v>
      </c>
      <c r="I16" s="29">
        <f t="shared" ref="I16:I18" si="0">G16/H16*100</f>
        <v>265.30612244897958</v>
      </c>
      <c r="J16" s="30">
        <f t="shared" ref="J16" ca="1" si="1">F16*I16</f>
        <v>0.75458052166627487</v>
      </c>
      <c r="K16" s="31">
        <f t="shared" ref="K16:K18" ca="1" si="2">J16/$J$42%</f>
        <v>33.040219867307115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26</v>
      </c>
      <c r="H17" s="27">
        <f>Master!$P$43</f>
        <v>98</v>
      </c>
      <c r="I17" s="29">
        <f t="shared" si="0"/>
        <v>26.530612244897959</v>
      </c>
      <c r="J17" s="30">
        <f ca="1">F17*I17</f>
        <v>0.1182771748451994</v>
      </c>
      <c r="K17" s="31">
        <f t="shared" ca="1" si="2"/>
        <v>5.1789090096572181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65</v>
      </c>
      <c r="H18" s="27">
        <f>Master!$P$31</f>
        <v>100</v>
      </c>
      <c r="I18" s="29">
        <f t="shared" si="0"/>
        <v>65</v>
      </c>
      <c r="J18" s="30">
        <f t="shared" ref="J18" ca="1" si="3">F18*I18</f>
        <v>0.73792170342226304</v>
      </c>
      <c r="K18" s="31">
        <f t="shared" ca="1" si="2"/>
        <v>32.310793382382442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351</v>
      </c>
      <c r="H26" s="42"/>
      <c r="I26" s="42"/>
      <c r="J26" s="44">
        <f ca="1">SUM(J16:J25)</f>
        <v>1.6107793999337372</v>
      </c>
      <c r="K26" s="14">
        <f ca="1">SUM(K16:K25)</f>
        <v>70.529922259346776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4">G31/H31*100</f>
        <v>1</v>
      </c>
      <c r="J31" s="30">
        <f t="shared" ref="J31:J36" ca="1" si="5">F31*I31</f>
        <v>0.12691184003338962</v>
      </c>
      <c r="K31" s="31">
        <f t="shared" ref="K31:K36" ca="1" si="6">J31/$J$42%</f>
        <v>5.5569882578047904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31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31">
        <f t="shared" ca="1" si="6"/>
        <v>13.390633398729861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31">
        <f t="shared" ca="1" si="6"/>
        <v>0.1912335295278163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4"/>
        <v>0</v>
      </c>
      <c r="J35" s="35">
        <f t="shared" ca="1" si="5"/>
        <v>0</v>
      </c>
      <c r="K35" s="31">
        <f t="shared" ca="1" si="6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31">
        <f t="shared" ca="1" si="6"/>
        <v>10.331222554590774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0.67304475346701831</v>
      </c>
      <c r="K40" s="53">
        <f ca="1">SUM(K31:K39)</f>
        <v>29.470077740653242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2.2838241534007553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F8503-570D-4167-8C0B-BCEB9C2FACF4}"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1150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15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J26</f>
        <v>2.416169099900606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J42</f>
        <v>3.0892138533676246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0.20594759022450831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11.910786146632375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390</v>
      </c>
      <c r="H16" s="27">
        <f>Master!$P$6</f>
        <v>98</v>
      </c>
      <c r="I16" s="29">
        <f t="shared" ref="I16:I18" si="0">G16/H16*100</f>
        <v>397.9591836734694</v>
      </c>
      <c r="J16" s="30">
        <f t="shared" ref="J16" ca="1" si="1">F16*I16</f>
        <v>1.1318707824994123</v>
      </c>
      <c r="K16" s="31">
        <f t="shared" ref="K16:K18" ca="1" si="2">J16/$J$42%</f>
        <v>36.639444085929284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39</v>
      </c>
      <c r="H17" s="27">
        <f>Master!$P$43</f>
        <v>98</v>
      </c>
      <c r="I17" s="29">
        <f t="shared" si="0"/>
        <v>39.795918367346935</v>
      </c>
      <c r="J17" s="30">
        <f ca="1">F17*I17</f>
        <v>0.17741576226779909</v>
      </c>
      <c r="K17" s="31">
        <f t="shared" ca="1" si="2"/>
        <v>5.7430715608889944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97.5</v>
      </c>
      <c r="H18" s="27">
        <f>Master!$P$31</f>
        <v>100</v>
      </c>
      <c r="I18" s="29">
        <f t="shared" si="0"/>
        <v>97.5</v>
      </c>
      <c r="J18" s="30">
        <f t="shared" ref="J18" ca="1" si="3">F18*I18</f>
        <v>1.1068825551333945</v>
      </c>
      <c r="K18" s="31">
        <f t="shared" ca="1" si="2"/>
        <v>35.830557794720356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526.5</v>
      </c>
      <c r="H26" s="42"/>
      <c r="I26" s="42"/>
      <c r="J26" s="44">
        <f ca="1">SUM(J16:J25)</f>
        <v>2.416169099900606</v>
      </c>
      <c r="K26" s="14">
        <f ca="1">SUM(K16:K25)</f>
        <v>78.213073441538626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4">G31/H31*100</f>
        <v>1</v>
      </c>
      <c r="J31" s="30">
        <f t="shared" ref="J31:J36" ca="1" si="5">F31*I31</f>
        <v>0.12691184003338962</v>
      </c>
      <c r="K31" s="31">
        <f t="shared" ref="K31:K36" ca="1" si="6">J31/$J$42%</f>
        <v>4.1082244887332759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31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31">
        <f t="shared" ca="1" si="6"/>
        <v>9.899558087251263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31">
        <f t="shared" ca="1" si="6"/>
        <v>0.14137698922967046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4"/>
        <v>0</v>
      </c>
      <c r="J35" s="35">
        <f t="shared" ca="1" si="5"/>
        <v>0</v>
      </c>
      <c r="K35" s="31">
        <f t="shared" ca="1" si="6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31">
        <f t="shared" ca="1" si="6"/>
        <v>7.6377669932471433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0.67304475346701831</v>
      </c>
      <c r="K40" s="53">
        <f ca="1">SUM(K31:K39)</f>
        <v>21.786926558461353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3.0892138533676246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K14:K15"/>
    <mergeCell ref="B29:B30"/>
    <mergeCell ref="D29:D30"/>
    <mergeCell ref="E29:E30"/>
    <mergeCell ref="F29:F30"/>
    <mergeCell ref="G29:G30"/>
    <mergeCell ref="H29:H30"/>
    <mergeCell ref="I29:I30"/>
    <mergeCell ref="J29:J30"/>
    <mergeCell ref="K29:K30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9AC0-AE08-4838-B8FB-800800A983F4}"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1151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21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J26</f>
        <v>4.0269484998343437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J42</f>
        <v>4.6999932533013622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0.22380920253816011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16.300006746698639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8" si="0">G16/H16*100</f>
        <v>663.26530612244903</v>
      </c>
      <c r="J16" s="30">
        <f t="shared" ref="J16" ca="1" si="1">F16*I16</f>
        <v>1.8864513041656874</v>
      </c>
      <c r="K16" s="31">
        <f t="shared" ref="K16:K18" ca="1" si="2">J16/$J$42%</f>
        <v>40.137319406588702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6.2913481185382194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" ca="1" si="3">F18*I18</f>
        <v>1.8448042585556577</v>
      </c>
      <c r="K18" s="31">
        <f t="shared" ca="1" si="2"/>
        <v>39.251210781203419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877.5</v>
      </c>
      <c r="H26" s="42"/>
      <c r="I26" s="42"/>
      <c r="J26" s="44">
        <f ca="1">SUM(J16:J25)</f>
        <v>4.0269484998343437</v>
      </c>
      <c r="K26" s="14">
        <f ca="1">SUM(K16:K25)</f>
        <v>85.679878306330338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2" si="4">G31/H31*100</f>
        <v>1</v>
      </c>
      <c r="J31" s="30">
        <f t="shared" ref="J31:J32" ca="1" si="5">F31*I31</f>
        <v>0.12691184003338962</v>
      </c>
      <c r="K31" s="31">
        <f t="shared" ref="K31:K36" ca="1" si="6">J31/$J$42%</f>
        <v>2.7002557917342624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31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31">
        <f t="shared" ca="1" si="6"/>
        <v>6.5067863584427155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31">
        <f t="shared" ca="1" si="6"/>
        <v>9.2924336299616286E-2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7"/>
        <v>0</v>
      </c>
      <c r="J35" s="35">
        <f t="shared" ca="1" si="8"/>
        <v>0</v>
      </c>
      <c r="K35" s="31">
        <f t="shared" ca="1" si="6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31">
        <f t="shared" ca="1" si="6"/>
        <v>5.0201552071930555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0.67304475346701831</v>
      </c>
      <c r="K40" s="53">
        <f ca="1">SUM(K31:K39)</f>
        <v>14.320121693669648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4.6999932533013622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0207C-EC6E-488D-9A73-A2B1CD67E881}"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1152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11</v>
      </c>
      <c r="E5" s="934"/>
      <c r="F5" s="934"/>
      <c r="G5" s="934"/>
      <c r="H5" s="934"/>
      <c r="I5" s="934"/>
      <c r="J5" s="935"/>
      <c r="K5" s="17"/>
      <c r="L5" s="18"/>
    </row>
    <row r="6" spans="1:12" ht="24.6" customHeight="1">
      <c r="A6" s="16"/>
      <c r="B6" s="19" t="s">
        <v>1034</v>
      </c>
      <c r="C6" s="19"/>
      <c r="D6" s="938">
        <f ca="1">$J$27</f>
        <v>2.2543843738214453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3.062953818529381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0.27845034713903466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7.9370461814706186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260</v>
      </c>
      <c r="H16" s="27">
        <f>Master!$P$6</f>
        <v>98</v>
      </c>
      <c r="I16" s="29">
        <f>G16/H16*100</f>
        <v>265.30612244897958</v>
      </c>
      <c r="J16" s="30">
        <f ca="1">F16*I16</f>
        <v>0.75458052166627487</v>
      </c>
      <c r="K16" s="31">
        <f ca="1">J16/$J$42%</f>
        <v>24.635713313776712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3.3800000000000003</v>
      </c>
      <c r="H17" s="27">
        <f>Master!$P$36</f>
        <v>98</v>
      </c>
      <c r="I17" s="29">
        <f>G17/H17*100</f>
        <v>3.4489795918367352</v>
      </c>
      <c r="J17" s="30">
        <f ca="1">F17*I17</f>
        <v>2.724092558614765E-2</v>
      </c>
      <c r="K17" s="31">
        <f ca="1">J17/$J$42%</f>
        <v>0.8893678194347332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65</v>
      </c>
      <c r="H18" s="27">
        <f>Master!$P$41</f>
        <v>85</v>
      </c>
      <c r="I18" s="29">
        <f>G18/H18*100</f>
        <v>76.470588235294116</v>
      </c>
      <c r="J18" s="30">
        <f ca="1">F18*I18</f>
        <v>0.3115359334528901</v>
      </c>
      <c r="K18" s="31">
        <f ca="1">J18/$J$42%</f>
        <v>10.171094698465554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65</v>
      </c>
      <c r="H19" s="27">
        <f>Master!$P$31</f>
        <v>100</v>
      </c>
      <c r="I19" s="27">
        <f>G19/H19*100</f>
        <v>65</v>
      </c>
      <c r="J19" s="30">
        <f ca="1">F19*I19</f>
        <v>0.73792170342226304</v>
      </c>
      <c r="K19" s="31">
        <f ca="1">J19/$J$42%</f>
        <v>24.091832497055478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78</v>
      </c>
      <c r="H20" s="27">
        <f>Master!$P$46</f>
        <v>96</v>
      </c>
      <c r="I20" s="29">
        <f t="shared" ref="I20" si="0">G20/H20*100</f>
        <v>81.25</v>
      </c>
      <c r="J20" s="30">
        <f t="shared" ref="J20:J21" ca="1" si="1">F20*I20</f>
        <v>0.395717449868149</v>
      </c>
      <c r="K20" s="31">
        <f t="shared" ref="K20:K21" ca="1" si="2">J20/$J$42%</f>
        <v>12.919471637941482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3.9000000000000004</v>
      </c>
      <c r="H21" s="27">
        <f>Master!$P$103</f>
        <v>98</v>
      </c>
      <c r="I21" s="29">
        <f>G21/H21*100</f>
        <v>3.9795918367346945</v>
      </c>
      <c r="J21" s="30">
        <f t="shared" ca="1" si="1"/>
        <v>2.7387839825720468E-2</v>
      </c>
      <c r="K21" s="31">
        <f t="shared" ca="1" si="2"/>
        <v>0.89416430832346727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475.28</v>
      </c>
      <c r="H27" s="42"/>
      <c r="I27" s="42"/>
      <c r="J27" s="44">
        <f ca="1">SUM(J16:J26)</f>
        <v>2.2543843738214453</v>
      </c>
      <c r="K27" s="14">
        <f ca="1">SUM(K16:K26)</f>
        <v>73.601644274997426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7" si="3">G32/H32*100</f>
        <v>1</v>
      </c>
      <c r="J32" s="30">
        <f t="shared" ref="J32:J37" ca="1" si="4">F32*I32</f>
        <v>0.24779457798182544</v>
      </c>
      <c r="K32" s="49">
        <f t="shared" ref="K32:K37" ca="1" si="5">J32/$J$42%</f>
        <v>8.0900526962825481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3"/>
        <v>1</v>
      </c>
      <c r="J34" s="35">
        <f t="shared" ca="1" si="4"/>
        <v>0.30581851985354103</v>
      </c>
      <c r="K34" s="49">
        <f t="shared" ca="1" si="5"/>
        <v>9.9844313029954197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0.14258907562811299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7.7032488905306469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0.47803375956584621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26.398355725002574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3.062953818529381</v>
      </c>
      <c r="K42" s="55">
        <f ca="1">K27+K40</f>
        <v>100</v>
      </c>
      <c r="L42" s="16"/>
    </row>
    <row r="43" spans="1:12" ht="16.5" customHeight="1">
      <c r="A43" s="16"/>
      <c r="L43" s="16"/>
    </row>
  </sheetData>
  <mergeCells count="25">
    <mergeCell ref="K14:K15"/>
    <mergeCell ref="B30:B31"/>
    <mergeCell ref="D30:D31"/>
    <mergeCell ref="E30:E31"/>
    <mergeCell ref="F30:F31"/>
    <mergeCell ref="G30:G31"/>
    <mergeCell ref="H30:H31"/>
    <mergeCell ref="I30:I31"/>
    <mergeCell ref="J30:J31"/>
    <mergeCell ref="K30:K31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BBB5-29EF-4B7C-A934-7A8B2A7E02E9}"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1153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15</v>
      </c>
      <c r="E5" s="934"/>
      <c r="F5" s="934"/>
      <c r="G5" s="934"/>
      <c r="H5" s="934"/>
      <c r="I5" s="934"/>
      <c r="J5" s="935"/>
      <c r="K5" s="17"/>
      <c r="L5" s="18"/>
    </row>
    <row r="6" spans="1:12" ht="24.6" customHeight="1">
      <c r="A6" s="16"/>
      <c r="B6" s="19" t="s">
        <v>1034</v>
      </c>
      <c r="C6" s="19"/>
      <c r="D6" s="938">
        <f ca="1">$J$27</f>
        <v>3.3815765607321677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4.1901460054401038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0.27934306702934025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10.809853994559896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390</v>
      </c>
      <c r="H16" s="27">
        <f>Master!$P$6</f>
        <v>98</v>
      </c>
      <c r="I16" s="29">
        <f>G16/H16*100</f>
        <v>397.9591836734694</v>
      </c>
      <c r="J16" s="30">
        <f ca="1">F16*I16</f>
        <v>1.1318707824994123</v>
      </c>
      <c r="K16" s="31">
        <f ca="1">J16/$J$42%</f>
        <v>27.012681205616566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5.07</v>
      </c>
      <c r="H17" s="27">
        <f>Master!$P$36</f>
        <v>98</v>
      </c>
      <c r="I17" s="29">
        <f>G17/H17*100</f>
        <v>5.1734693877551026</v>
      </c>
      <c r="J17" s="30">
        <f ca="1">F17*I17</f>
        <v>4.0861388379221472E-2</v>
      </c>
      <c r="K17" s="31">
        <f ca="1">J17/$J$42%</f>
        <v>0.9751781519348196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97.5</v>
      </c>
      <c r="H18" s="27">
        <f>Master!$P$41</f>
        <v>85</v>
      </c>
      <c r="I18" s="29">
        <f>G18/H18*100</f>
        <v>114.70588235294117</v>
      </c>
      <c r="J18" s="30">
        <f ca="1">F18*I18</f>
        <v>0.46730390017933515</v>
      </c>
      <c r="K18" s="31">
        <f ca="1">J18/$J$42%</f>
        <v>11.152449093006075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97.5</v>
      </c>
      <c r="H19" s="27">
        <f>Master!$P$31</f>
        <v>100</v>
      </c>
      <c r="I19" s="27">
        <f>G19/H19*100</f>
        <v>97.5</v>
      </c>
      <c r="J19" s="30">
        <f ca="1">F19*I19</f>
        <v>1.1068825551333945</v>
      </c>
      <c r="K19" s="31">
        <f ca="1">J19/$J$42%</f>
        <v>26.416324244938458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117</v>
      </c>
      <c r="H20" s="27">
        <f>Master!$P$46</f>
        <v>96</v>
      </c>
      <c r="I20" s="29">
        <f t="shared" ref="I20" si="0">G20/H20*100</f>
        <v>121.875</v>
      </c>
      <c r="J20" s="30">
        <f t="shared" ref="J20:J21" ca="1" si="1">F20*I20</f>
        <v>0.59357617480222347</v>
      </c>
      <c r="K20" s="31">
        <f t="shared" ref="K20:K21" ca="1" si="2">J20/$J$42%</f>
        <v>14.166002187789594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5.8500000000000005</v>
      </c>
      <c r="H21" s="27">
        <f>Master!$P$103</f>
        <v>98</v>
      </c>
      <c r="I21" s="29">
        <f>G21/H21*100</f>
        <v>5.9693877551020416</v>
      </c>
      <c r="J21" s="30">
        <f t="shared" ca="1" si="1"/>
        <v>4.1081759738580706E-2</v>
      </c>
      <c r="K21" s="31">
        <f t="shared" ca="1" si="2"/>
        <v>0.98043742831977432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712.92</v>
      </c>
      <c r="H27" s="42"/>
      <c r="I27" s="42"/>
      <c r="J27" s="44">
        <f ca="1">SUM(J16:J26)</f>
        <v>3.3815765607321677</v>
      </c>
      <c r="K27" s="14">
        <f ca="1">SUM(K16:K26)</f>
        <v>80.703072311605283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7" si="3">G32/H32*100</f>
        <v>1</v>
      </c>
      <c r="J32" s="30">
        <f t="shared" ref="J32:J37" ca="1" si="4">F32*I32</f>
        <v>0.24779457798182544</v>
      </c>
      <c r="K32" s="49">
        <f t="shared" ref="K32:K37" ca="1" si="5">J32/$J$42%</f>
        <v>5.9137456704399209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3"/>
        <v>1</v>
      </c>
      <c r="J34" s="35">
        <f t="shared" ca="1" si="4"/>
        <v>0.30581851985354103</v>
      </c>
      <c r="K34" s="49">
        <f t="shared" ca="1" si="5"/>
        <v>7.2985170315424357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0.10423115402391112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5.6309960497080196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0.34943778268040937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19.296927688394696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4.1901460054401038</v>
      </c>
      <c r="K42" s="55">
        <f ca="1">K27+K40</f>
        <v>99.999999999999972</v>
      </c>
      <c r="L42" s="16"/>
    </row>
    <row r="43" spans="1:12" ht="16.5" customHeight="1">
      <c r="A43" s="16"/>
      <c r="L43" s="16"/>
    </row>
  </sheetData>
  <mergeCells count="25">
    <mergeCell ref="K14:K15"/>
    <mergeCell ref="B30:B31"/>
    <mergeCell ref="D30:D31"/>
    <mergeCell ref="E30:E31"/>
    <mergeCell ref="F30:F31"/>
    <mergeCell ref="G30:G31"/>
    <mergeCell ref="H30:H31"/>
    <mergeCell ref="I30:I31"/>
    <mergeCell ref="J30:J31"/>
    <mergeCell ref="K30:K31"/>
    <mergeCell ref="D11:J11"/>
    <mergeCell ref="B14:C15"/>
    <mergeCell ref="D14:D15"/>
    <mergeCell ref="E14:E15"/>
    <mergeCell ref="F14:F15"/>
    <mergeCell ref="G14:G15"/>
    <mergeCell ref="H14:H15"/>
    <mergeCell ref="I14:I15"/>
    <mergeCell ref="J14:J15"/>
    <mergeCell ref="A1:L1"/>
    <mergeCell ref="D3:J3"/>
    <mergeCell ref="D5:J5"/>
    <mergeCell ref="D6:J6"/>
    <mergeCell ref="D7:J7"/>
    <mergeCell ref="D9:J9"/>
  </mergeCells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E3A7-A2D2-4917-AD07-56C834B35F85}"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1154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v>21</v>
      </c>
      <c r="E5" s="934"/>
      <c r="F5" s="934"/>
      <c r="G5" s="934"/>
      <c r="H5" s="934"/>
      <c r="I5" s="934"/>
      <c r="J5" s="935"/>
      <c r="K5" s="17"/>
      <c r="L5" s="18"/>
    </row>
    <row r="6" spans="1:12" ht="24.6" customHeight="1">
      <c r="A6" s="16"/>
      <c r="B6" s="19" t="s">
        <v>1034</v>
      </c>
      <c r="C6" s="19"/>
      <c r="D6" s="938">
        <f ca="1">$J$27</f>
        <v>5.6359609345536121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6.4445303792615478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0.30688239901245468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14.555469620738453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650</v>
      </c>
      <c r="H16" s="27">
        <f>Master!$P$6</f>
        <v>98</v>
      </c>
      <c r="I16" s="29">
        <f>G16/H16*100</f>
        <v>663.26530612244903</v>
      </c>
      <c r="J16" s="30">
        <f ca="1">F16*I16</f>
        <v>1.8864513041656874</v>
      </c>
      <c r="K16" s="31">
        <f ca="1">J16/$J$42%</f>
        <v>29.272129901602668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8.4500000000000011</v>
      </c>
      <c r="H17" s="27">
        <f>Master!$P$36</f>
        <v>98</v>
      </c>
      <c r="I17" s="29">
        <f>G17/H17*100</f>
        <v>8.6224489795918373</v>
      </c>
      <c r="J17" s="30">
        <f ca="1">F17*I17</f>
        <v>6.8102313965369116E-2</v>
      </c>
      <c r="K17" s="31">
        <f ca="1">J17/$J$42%</f>
        <v>1.056745952886216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162.5</v>
      </c>
      <c r="H18" s="27">
        <f>Master!$P$41</f>
        <v>85</v>
      </c>
      <c r="I18" s="29">
        <f>G18/H18*100</f>
        <v>191.1764705882353</v>
      </c>
      <c r="J18" s="30">
        <f ca="1">F18*I18</f>
        <v>0.77883983363222531</v>
      </c>
      <c r="K18" s="31">
        <f ca="1">J18/$J$42%</f>
        <v>12.085284540492294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162.5</v>
      </c>
      <c r="H19" s="27">
        <f>Master!$P$31</f>
        <v>100</v>
      </c>
      <c r="I19" s="27">
        <f>G19/H19*100</f>
        <v>162.5</v>
      </c>
      <c r="J19" s="30">
        <f ca="1">F19*I19</f>
        <v>1.8448042585556577</v>
      </c>
      <c r="K19" s="31">
        <f ca="1">J19/$J$42%</f>
        <v>28.625891259543508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195</v>
      </c>
      <c r="H20" s="27">
        <f>Master!$P$46</f>
        <v>96</v>
      </c>
      <c r="I20" s="29">
        <f t="shared" ref="I20" si="0">G20/H20*100</f>
        <v>203.125</v>
      </c>
      <c r="J20" s="30">
        <f t="shared" ref="J20:J21" ca="1" si="1">F20*I20</f>
        <v>0.98929362467037252</v>
      </c>
      <c r="K20" s="31">
        <f t="shared" ref="K20:K21" ca="1" si="2">J20/$J$42%</f>
        <v>15.350903269133655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9.75</v>
      </c>
      <c r="H21" s="27">
        <f>Master!$P$103</f>
        <v>98</v>
      </c>
      <c r="I21" s="29">
        <f>G21/H21*100</f>
        <v>9.9489795918367339</v>
      </c>
      <c r="J21" s="30">
        <f t="shared" ca="1" si="1"/>
        <v>6.8469599564301153E-2</v>
      </c>
      <c r="K21" s="31">
        <f t="shared" ca="1" si="2"/>
        <v>1.0624451361830154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1188.2</v>
      </c>
      <c r="H27" s="42"/>
      <c r="I27" s="42"/>
      <c r="J27" s="44">
        <f ca="1">SUM(J16:J26)</f>
        <v>5.6359609345536121</v>
      </c>
      <c r="K27" s="14">
        <f ca="1">SUM(K16:K26)</f>
        <v>87.453400059841357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3" si="3">G32/H32*100</f>
        <v>1</v>
      </c>
      <c r="J32" s="30">
        <f t="shared" ref="J32:J33" ca="1" si="4">F32*I32</f>
        <v>0.24779457798182544</v>
      </c>
      <c r="K32" s="49">
        <f t="shared" ref="K32:K37" ca="1" si="5">J32/$J$42%</f>
        <v>3.8450370065633734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ref="I34:I37" si="6">G34/H34*100</f>
        <v>1</v>
      </c>
      <c r="J34" s="35">
        <f t="shared" ref="J34:J37" ca="1" si="7">F34*I34</f>
        <v>0.30581851985354103</v>
      </c>
      <c r="K34" s="49">
        <f t="shared" ca="1" si="5"/>
        <v>4.7453965123302515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6"/>
        <v>1</v>
      </c>
      <c r="J35" s="35">
        <f t="shared" ca="1" si="7"/>
        <v>4.3674375367570338E-3</v>
      </c>
      <c r="K35" s="49">
        <f t="shared" ca="1" si="5"/>
        <v>6.7769678777702971E-2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6"/>
        <v>1</v>
      </c>
      <c r="J36" s="35">
        <f t="shared" ca="1" si="7"/>
        <v>0.23594695604333063</v>
      </c>
      <c r="K36" s="49">
        <f t="shared" ca="1" si="5"/>
        <v>3.6611970486260135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6"/>
        <v>1</v>
      </c>
      <c r="J37" s="35">
        <f t="shared" ca="1" si="7"/>
        <v>1.4641953292481646E-2</v>
      </c>
      <c r="K37" s="49">
        <f t="shared" ca="1" si="5"/>
        <v>0.22719969386131447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12.546599940158655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6.4445303792615478</v>
      </c>
      <c r="K42" s="55">
        <f ca="1">K27+K40</f>
        <v>100.00000000000001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J30:J31"/>
    <mergeCell ref="K30:K31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D253-E9CB-481C-96CD-AA8E6CD6D690}">
  <dimension ref="A1:L43"/>
  <sheetViews>
    <sheetView zoomScale="70" zoomScaleNormal="70" workbookViewId="0">
      <selection activeCell="B34" sqref="B34:K34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1125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$J$27</f>
        <v>5.3336855749645222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6.1422550196724579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0.43259024638550309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8.0565279417879889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145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7">
        <v>650</v>
      </c>
      <c r="H16" s="27">
        <f>Master!$P$6</f>
        <v>98</v>
      </c>
      <c r="I16" s="29">
        <f>G16/H16*100</f>
        <v>663.26530612244903</v>
      </c>
      <c r="J16" s="30">
        <f ca="1">F16*I16</f>
        <v>1.8864513041656874</v>
      </c>
      <c r="K16" s="31">
        <f ca="1">J16/$J$42%</f>
        <v>30.71268285220571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8.4500000000000011</v>
      </c>
      <c r="H17" s="27">
        <f>Master!$P$36</f>
        <v>98</v>
      </c>
      <c r="I17" s="29">
        <f>G17/H17*100</f>
        <v>8.6224489795918373</v>
      </c>
      <c r="J17" s="30">
        <f ca="1">F17*I17</f>
        <v>6.8102313965369116E-2</v>
      </c>
      <c r="K17" s="31">
        <f ca="1">J17/$J$42%</f>
        <v>1.1087510001986329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162.5</v>
      </c>
      <c r="H18" s="27">
        <f>Master!$P$41</f>
        <v>85</v>
      </c>
      <c r="I18" s="29">
        <f>G18/H18*100</f>
        <v>191.1764705882353</v>
      </c>
      <c r="J18" s="30">
        <f ca="1">F18*I18</f>
        <v>0.77883983363222531</v>
      </c>
      <c r="K18" s="31">
        <f ca="1">J18/$J$42%</f>
        <v>12.680030886665428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162.5</v>
      </c>
      <c r="H19" s="27">
        <f>Master!$P$31</f>
        <v>100</v>
      </c>
      <c r="I19" s="27">
        <f>G19/H19*100</f>
        <v>162.5</v>
      </c>
      <c r="J19" s="30">
        <f ca="1">F19*I19</f>
        <v>1.8448042585556577</v>
      </c>
      <c r="K19" s="31">
        <f ca="1">J19/$J$42%</f>
        <v>30.034641229436183</v>
      </c>
      <c r="L19" s="24"/>
    </row>
    <row r="20" spans="1:12" ht="16.5" customHeight="1">
      <c r="A20" s="16"/>
      <c r="B20" s="25" t="str">
        <f>Master!$B$50</f>
        <v>매운양념 소스</v>
      </c>
      <c r="C20" s="25" t="str">
        <f>Master!$C$50</f>
        <v>Hot Spicy Sauce</v>
      </c>
      <c r="D20" s="26">
        <f>Master!$H$50</f>
        <v>10000</v>
      </c>
      <c r="E20" s="27">
        <f ca="1">Master!$J$50</f>
        <v>55.789873081519985</v>
      </c>
      <c r="F20" s="28">
        <f ca="1">Master!$K$50</f>
        <v>5.5789873081519984E-3</v>
      </c>
      <c r="G20" s="27">
        <f>G16*20%</f>
        <v>130</v>
      </c>
      <c r="H20" s="27">
        <f>Master!$P$50</f>
        <v>96</v>
      </c>
      <c r="I20" s="29">
        <f t="shared" ref="I20" si="0">G20/H20*100</f>
        <v>135.41666666666669</v>
      </c>
      <c r="J20" s="30">
        <f t="shared" ref="J20" ca="1" si="1">F20*I20</f>
        <v>0.75548786464558326</v>
      </c>
      <c r="K20" s="31">
        <f ca="1">J20/$J$42%</f>
        <v>12.29984528851214</v>
      </c>
      <c r="L20" s="24"/>
    </row>
    <row r="21" spans="1:12" ht="16.5" customHeight="1">
      <c r="A21" s="16"/>
      <c r="B21" s="25"/>
      <c r="C21" s="25"/>
      <c r="D21" s="221"/>
      <c r="E21" s="62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145"/>
      <c r="E23" s="27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1113.45</v>
      </c>
      <c r="H27" s="42"/>
      <c r="I27" s="42"/>
      <c r="J27" s="44">
        <f ca="1">SUM(J16:J26)</f>
        <v>5.3336855749645222</v>
      </c>
      <c r="K27" s="14">
        <f ca="1">SUM(K16:K26)</f>
        <v>86.835951257018095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3" si="2">G32/H32*100</f>
        <v>1</v>
      </c>
      <c r="J32" s="30">
        <f t="shared" ref="J32:J33" ca="1" si="3">F32*I32</f>
        <v>0.24779457798182544</v>
      </c>
      <c r="K32" s="49">
        <f t="shared" ref="K32:K37" ca="1" si="4">J32/$J$42%</f>
        <v>4.0342606614050895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2"/>
        <v>0</v>
      </c>
      <c r="J33" s="35">
        <f t="shared" si="3"/>
        <v>0</v>
      </c>
      <c r="K33" s="49">
        <f t="shared" ca="1" si="4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ref="I34:I37" si="5">G34/H34*100</f>
        <v>1</v>
      </c>
      <c r="J34" s="35">
        <f t="shared" ref="J34:J37" ca="1" si="6">F34*I34</f>
        <v>0.30581851985354103</v>
      </c>
      <c r="K34" s="49">
        <f t="shared" ca="1" si="4"/>
        <v>4.9789290557631247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5"/>
        <v>1</v>
      </c>
      <c r="J35" s="35">
        <f t="shared" ca="1" si="6"/>
        <v>4.3674375367570338E-3</v>
      </c>
      <c r="K35" s="49">
        <f t="shared" ca="1" si="4"/>
        <v>7.1104790061125328E-2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5"/>
        <v>1</v>
      </c>
      <c r="J36" s="35">
        <f t="shared" ca="1" si="6"/>
        <v>0.23594695604333063</v>
      </c>
      <c r="K36" s="49">
        <f t="shared" ca="1" si="4"/>
        <v>3.8413734904792789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5"/>
        <v>1</v>
      </c>
      <c r="J37" s="35">
        <f t="shared" ca="1" si="6"/>
        <v>1.4641953292481646E-2</v>
      </c>
      <c r="K37" s="49">
        <f t="shared" ca="1" si="4"/>
        <v>0.23838074527329611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13.164048742981915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6.1422550196724579</v>
      </c>
      <c r="K42" s="55">
        <f ca="1">K27+K40</f>
        <v>100.00000000000001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C3FFC-8F69-447F-AB17-CA9357EEBBB4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4.5601557825040393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5.368725227211975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0.37811164814507192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8.8300577342484718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35.137788289182716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5.5076936255602407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34.362053941689254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52</v>
      </c>
      <c r="H19" s="27">
        <f>Master!$P$51</f>
        <v>96</v>
      </c>
      <c r="I19" s="27">
        <f t="shared" si="0"/>
        <v>54.166666666666664</v>
      </c>
      <c r="J19" s="30">
        <f t="shared" ca="1" si="3"/>
        <v>0.46382475511120386</v>
      </c>
      <c r="K19" s="31">
        <f t="shared" ca="1" si="2"/>
        <v>8.6393833821156836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9.8800000000000008</v>
      </c>
      <c r="H20" s="27">
        <f>Master!$P$103</f>
        <v>98</v>
      </c>
      <c r="I20" s="29">
        <f t="shared" si="0"/>
        <v>10.081632653061225</v>
      </c>
      <c r="J20" s="30">
        <f t="shared" ca="1" si="3"/>
        <v>6.9382527558491849E-2</v>
      </c>
      <c r="K20" s="31">
        <f t="shared" ca="1" si="2"/>
        <v>1.2923464066817738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939.38</v>
      </c>
      <c r="H26" s="42"/>
      <c r="I26" s="42"/>
      <c r="J26" s="44">
        <f ca="1">SUM(J16:J25)</f>
        <v>4.5601557825040393</v>
      </c>
      <c r="K26" s="14">
        <f ca="1">SUM(K16:K25)</f>
        <v>84.939265645229668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4.6155198393438228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49">
        <f t="shared" ca="1" si="6"/>
        <v>5.6962967354608907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6"/>
        <v>8.1349619358804137E-2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6"/>
        <v>0.27272681451953051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6"/>
        <v>4.394841346087289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15.060734354770336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5.368725227211975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6602-A3D3-45D7-8DA7-991CE4F292BC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4.3572078384923092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5.1657772832002449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0.36381831437396006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9.0330056782602028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t="shared" ref="K16:K19" ca="1" si="2">J16/$J$42%</f>
        <v>36.51824693063449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5.7240744403485797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35.712036300039344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45.500000000000007</v>
      </c>
      <c r="H19" s="27">
        <f>Master!$P$48</f>
        <v>96</v>
      </c>
      <c r="I19" s="27">
        <f t="shared" si="0"/>
        <v>47.395833333333343</v>
      </c>
      <c r="J19" s="30">
        <f t="shared" ca="1" si="3"/>
        <v>0.33025933865796525</v>
      </c>
      <c r="K19" s="31">
        <f t="shared" ca="1" si="2"/>
        <v>6.3932167523367687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923</v>
      </c>
      <c r="H26" s="42"/>
      <c r="I26" s="42"/>
      <c r="J26" s="44">
        <f ca="1">SUM(J16:J25)</f>
        <v>4.3572078384923092</v>
      </c>
      <c r="K26" s="14">
        <f ca="1">SUM(K16:K25)</f>
        <v>84.347574423359191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4.7968498136318125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49">
        <f t="shared" ca="1" si="6"/>
        <v>5.9200872025222839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6"/>
        <v>8.4545602671653841E-2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6"/>
        <v>0.28344143562091056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6"/>
        <v>4.5675015221941466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15.652425576640805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5.1657772832002449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9A1B0-A06E-40FC-84CA-ABC0E7AA0751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4.9718886901395472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5.7804581348474828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0.40710940863997269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8.4183248266129631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1" si="0">G16/H16*100</f>
        <v>663.26530612244903</v>
      </c>
      <c r="J16" s="30">
        <f t="shared" ref="J16" ca="1" si="1">F16*I16</f>
        <v>1.8864513041656874</v>
      </c>
      <c r="K16" s="31">
        <f t="shared" ref="K16:K21" ca="1" si="2">J16/$J$42%</f>
        <v>32.634979099549547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5.1153893033220683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1" ca="1" si="3">F18*I18</f>
        <v>1.8448042585556577</v>
      </c>
      <c r="K18" s="31">
        <f t="shared" ca="1" si="2"/>
        <v>31.914499085016431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130</v>
      </c>
      <c r="H19" s="27">
        <f>Master!$P$52</f>
        <v>96</v>
      </c>
      <c r="I19" s="29">
        <f t="shared" si="0"/>
        <v>135.41666666666669</v>
      </c>
      <c r="J19" s="30">
        <f t="shared" ca="1" si="3"/>
        <v>0.90954719813911922</v>
      </c>
      <c r="K19" s="31">
        <f t="shared" ca="1" si="2"/>
        <v>15.734863516369323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6.5</v>
      </c>
      <c r="H20" s="27">
        <f>Master!$P$105</f>
        <v>95</v>
      </c>
      <c r="I20" s="29">
        <f t="shared" si="0"/>
        <v>6.8421052631578956</v>
      </c>
      <c r="J20" s="30">
        <f t="shared" ca="1" si="3"/>
        <v>2.4518557052962638E-2</v>
      </c>
      <c r="K20" s="31">
        <f t="shared" ca="1" si="2"/>
        <v>0.42416286877250359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3"/>
        <v>1.0874435113122159E-2</v>
      </c>
      <c r="K21" s="31">
        <f t="shared" ca="1" si="2"/>
        <v>0.18812410468930904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1015</v>
      </c>
      <c r="H26" s="42"/>
      <c r="I26" s="42"/>
      <c r="J26" s="44">
        <f ca="1">SUM(J16:J25)</f>
        <v>4.9718886901395472</v>
      </c>
      <c r="K26" s="14">
        <f ca="1">SUM(K16:K25)</f>
        <v>86.012017977719182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4.2867636474693285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49">
        <f t="shared" ca="1" si="6"/>
        <v>5.2905585114424509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6"/>
        <v>7.5555214394304557E-2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6"/>
        <v>0.25330091406099203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6"/>
        <v>4.0818037349137564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13.987982022280832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5.7804581348474828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6813B-0FA7-49E1-8F0C-EFA46817AE44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4.9718886901395472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5.7804581348474828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0.40710940863997269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8.4183248266129631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1" si="0">G16/H16*100</f>
        <v>663.26530612244903</v>
      </c>
      <c r="J16" s="30">
        <f t="shared" ref="J16" ca="1" si="1">F16*I16</f>
        <v>1.8864513041656874</v>
      </c>
      <c r="K16" s="31">
        <f t="shared" ref="K16:K21" ca="1" si="2">J16/$J$42%</f>
        <v>32.634979099549547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5.1153893033220683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1" ca="1" si="3">F18*I18</f>
        <v>1.8448042585556577</v>
      </c>
      <c r="K18" s="31">
        <f t="shared" ca="1" si="2"/>
        <v>31.914499085016431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130</v>
      </c>
      <c r="H19" s="27">
        <f>Master!$P$55</f>
        <v>96</v>
      </c>
      <c r="I19" s="29">
        <f t="shared" si="0"/>
        <v>135.41666666666669</v>
      </c>
      <c r="J19" s="30">
        <f t="shared" ca="1" si="3"/>
        <v>0.90954719813911922</v>
      </c>
      <c r="K19" s="31">
        <f t="shared" ca="1" si="2"/>
        <v>15.734863516369323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6.5</v>
      </c>
      <c r="H20" s="27">
        <f>Master!$P$105</f>
        <v>95</v>
      </c>
      <c r="I20" s="29">
        <f t="shared" si="0"/>
        <v>6.8421052631578956</v>
      </c>
      <c r="J20" s="30">
        <f t="shared" ca="1" si="3"/>
        <v>2.4518557052962638E-2</v>
      </c>
      <c r="K20" s="31">
        <f t="shared" ca="1" si="2"/>
        <v>0.42416286877250359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3"/>
        <v>1.0874435113122159E-2</v>
      </c>
      <c r="K21" s="31">
        <f t="shared" ca="1" si="2"/>
        <v>0.18812410468930904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1015</v>
      </c>
      <c r="H26" s="42"/>
      <c r="I26" s="42"/>
      <c r="J26" s="44">
        <f ca="1">SUM(J16:J25)</f>
        <v>4.9718886901395472</v>
      </c>
      <c r="K26" s="14">
        <f ca="1">SUM(K16:K25)</f>
        <v>86.012017977719182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4.2867636474693285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" si="7">G33/H33*100</f>
        <v>1</v>
      </c>
      <c r="J33" s="35">
        <f t="shared" ref="J33:J36" ca="1" si="8">F33*I33</f>
        <v>0.30581851985354103</v>
      </c>
      <c r="K33" s="49">
        <f t="shared" ca="1" si="6"/>
        <v>5.2905585114424509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>G34/H34*100</f>
        <v>1</v>
      </c>
      <c r="J34" s="35">
        <f t="shared" ca="1" si="8"/>
        <v>4.3674375367570338E-3</v>
      </c>
      <c r="K34" s="49">
        <f t="shared" ca="1" si="6"/>
        <v>7.5555214394304557E-2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8"/>
        <v>1.4641953292481646E-2</v>
      </c>
      <c r="K35" s="49">
        <f t="shared" ca="1" si="6"/>
        <v>0.25330091406099203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>G36/H36*100</f>
        <v>1</v>
      </c>
      <c r="J36" s="35">
        <f t="shared" ca="1" si="8"/>
        <v>0.23594695604333063</v>
      </c>
      <c r="K36" s="49">
        <f t="shared" ca="1" si="6"/>
        <v>4.0818037349137564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13.987982022280832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5.7804581348474828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B18E7-D60F-4F08-920A-8C078F14E4C7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5.0093263079688057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5.8178957526767414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0.40974608658137618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8.3808872087837045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32.424976045639092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5.082472249128112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31.70913225296081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162.5</v>
      </c>
      <c r="H19" s="27">
        <f>Master!$P$49</f>
        <v>96</v>
      </c>
      <c r="I19" s="29">
        <f t="shared" si="0"/>
        <v>169.27083333333331</v>
      </c>
      <c r="J19" s="30">
        <f t="shared" ca="1" si="3"/>
        <v>0.97948503000638698</v>
      </c>
      <c r="K19" s="31">
        <f t="shared" ca="1" si="2"/>
        <v>16.835726723974698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2</v>
      </c>
      <c r="H20" s="27">
        <f>Master!$P$113</f>
        <v>86.75</v>
      </c>
      <c r="I20" s="29">
        <f t="shared" si="0"/>
        <v>2.3054755043227666</v>
      </c>
      <c r="J20" s="30">
        <f t="shared" ca="1" si="3"/>
        <v>2.8927781280750596E-3</v>
      </c>
      <c r="K20" s="31">
        <f t="shared" ca="1" si="2"/>
        <v>4.9722068786538995E-2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1042</v>
      </c>
      <c r="H26" s="42"/>
      <c r="I26" s="42"/>
      <c r="J26" s="44">
        <f ca="1">SUM(J16:J25)</f>
        <v>5.0093263079688057</v>
      </c>
      <c r="K26" s="14">
        <f ca="1">SUM(K16:K25)</f>
        <v>86.102029340489253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4.2591787222694437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49">
        <f t="shared" ca="1" si="6"/>
        <v>5.2565142596932537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6"/>
        <v>7.5069023619882339E-2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6"/>
        <v>0.25167094624796371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6"/>
        <v>4.0555377076802106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13.897970659510754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5.8178957526767414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E002A-8041-4341-959C-968D2864B8AD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$J$26</f>
        <v>4.594789234768065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5.4033586794760007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0.3805508327116669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8.7954242819844453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34.912568572046546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5.4723914263946991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34.141806383554027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65</v>
      </c>
      <c r="H19" s="27">
        <f>Master!$P$47</f>
        <v>96</v>
      </c>
      <c r="I19" s="29">
        <f t="shared" si="0"/>
        <v>67.708333333333343</v>
      </c>
      <c r="J19" s="30">
        <f t="shared" ca="1" si="3"/>
        <v>0.42382223349964909</v>
      </c>
      <c r="K19" s="31">
        <f t="shared" ca="1" si="2"/>
        <v>7.84368128492906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3"/>
        <v>5.7855562561501192E-3</v>
      </c>
      <c r="K20" s="31">
        <f t="shared" ca="1" si="2"/>
        <v>0.10707333344584082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7</v>
      </c>
      <c r="H21" s="27">
        <f>Master!$P$103</f>
        <v>98</v>
      </c>
      <c r="I21" s="29">
        <f t="shared" ref="I21:I23" si="4">G21/H21*100</f>
        <v>7.1428571428571423</v>
      </c>
      <c r="J21" s="30">
        <f t="shared" ref="J21:J23" ca="1" si="5">F21*I21</f>
        <v>4.9157661225652113E-2</v>
      </c>
      <c r="K21" s="31">
        <f t="shared" ref="K21:K23" ca="1" si="6">J21/$J$42%</f>
        <v>0.90976120856776532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7</v>
      </c>
      <c r="H22" s="27">
        <f>Master!$P$105</f>
        <v>95</v>
      </c>
      <c r="I22" s="29">
        <f t="shared" si="4"/>
        <v>7.3684210526315779</v>
      </c>
      <c r="J22" s="30">
        <f t="shared" ca="1" si="5"/>
        <v>2.6404599903190527E-2</v>
      </c>
      <c r="K22" s="31">
        <f t="shared" ca="1" si="6"/>
        <v>0.48867013036697304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2</v>
      </c>
      <c r="H23" s="27">
        <f>Master!$P$78</f>
        <v>100</v>
      </c>
      <c r="I23" s="29">
        <f t="shared" si="4"/>
        <v>2</v>
      </c>
      <c r="J23" s="30">
        <f t="shared" ca="1" si="5"/>
        <v>6.2670684049079536E-2</v>
      </c>
      <c r="K23" s="31">
        <f t="shared" ca="1" si="6"/>
        <v>1.1598468242933138</v>
      </c>
      <c r="L23" s="24"/>
    </row>
    <row r="24" spans="1:12" ht="16.5" customHeight="1">
      <c r="A24" s="16"/>
      <c r="B24" s="61"/>
      <c r="C24" s="25"/>
      <c r="D24" s="26"/>
      <c r="E24" s="27"/>
      <c r="F24" s="28"/>
      <c r="G24" s="29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962.5</v>
      </c>
      <c r="H26" s="42"/>
      <c r="I26" s="42"/>
      <c r="J26" s="44">
        <f ca="1">SUM(J16:J25)</f>
        <v>4.594789234768065</v>
      </c>
      <c r="K26" s="14">
        <f ca="1">SUM(K16:K25)</f>
        <v>85.035799163598213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7">G31/H31*100</f>
        <v>1</v>
      </c>
      <c r="J31" s="30">
        <f t="shared" ref="J31:J36" ca="1" si="8">F31*I31</f>
        <v>0.24779457798182544</v>
      </c>
      <c r="K31" s="49">
        <f t="shared" ref="K31:K36" ca="1" si="9">J31/$J$42%</f>
        <v>4.5859361312259894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7"/>
        <v>0</v>
      </c>
      <c r="J32" s="35">
        <f t="shared" si="8"/>
        <v>0</v>
      </c>
      <c r="K32" s="49">
        <f t="shared" ca="1" si="9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7"/>
        <v>1</v>
      </c>
      <c r="J33" s="35">
        <f t="shared" ca="1" si="8"/>
        <v>0.30581851985354103</v>
      </c>
      <c r="K33" s="49">
        <f t="shared" ca="1" si="9"/>
        <v>5.6597856628536505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9"/>
        <v>8.0828199566803011E-2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9"/>
        <v>0.27097874046557968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9"/>
        <v>4.3666721022897548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14.964200836401776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5.4033586794760007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80951-47DE-4682-BB1B-CAC1506B6706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1099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4.9664978032687941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5.7750672479767298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0.40672973617893254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8.4237157134837162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t="shared" ref="K16:K19" ca="1" si="2">J16/$J$42%</f>
        <v>32.665443070409225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5.1201643966413251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31.944290505049565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130</v>
      </c>
      <c r="H19" s="27">
        <f>Master!$P$56</f>
        <v>96</v>
      </c>
      <c r="I19" s="29">
        <f t="shared" si="0"/>
        <v>135.41666666666669</v>
      </c>
      <c r="J19" s="30">
        <f t="shared" ca="1" si="3"/>
        <v>0.93954930343445076</v>
      </c>
      <c r="K19" s="31">
        <f t="shared" ca="1" si="2"/>
        <v>16.26906255963717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1007.5</v>
      </c>
      <c r="H26" s="42"/>
      <c r="I26" s="42"/>
      <c r="J26" s="44">
        <f ca="1">SUM(J16:J25)</f>
        <v>4.9664978032687941</v>
      </c>
      <c r="K26" s="14">
        <f ca="1">SUM(K16:K25)</f>
        <v>85.998960531737282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4.2907652385976842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5.2954971210193831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7.5625743376185744E-2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0.25353736439365954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4.0856140008758102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14.001039468262721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5.7750672479767298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83661-17B8-4D7F-808C-8E2C93F684E5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Final)'!G28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$J$26</f>
        <v>5.5465509303898992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6.3551203750978349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0.44758204927474748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7.8436625863626119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20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29.683958647858752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4.6528298389382812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20" ca="1" si="3">F18*I18</f>
        <v>1.8448042585556577</v>
      </c>
      <c r="K18" s="31">
        <f t="shared" ca="1" si="2"/>
        <v>29.028628093095051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130</v>
      </c>
      <c r="H19" s="27">
        <f>Master!$P$54</f>
        <v>96</v>
      </c>
      <c r="I19" s="29">
        <f t="shared" si="0"/>
        <v>135.41666666666669</v>
      </c>
      <c r="J19" s="30">
        <f t="shared" si="3"/>
        <v>1.3698524305555557</v>
      </c>
      <c r="K19" s="31">
        <f t="shared" ca="1" si="2"/>
        <v>21.555098089459356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2</v>
      </c>
      <c r="H20" s="27">
        <f>Master!$P$33</f>
        <v>100</v>
      </c>
      <c r="I20" s="29">
        <f t="shared" si="0"/>
        <v>2</v>
      </c>
      <c r="J20" s="30">
        <f t="shared" si="3"/>
        <v>0.14974999999999999</v>
      </c>
      <c r="K20" s="31">
        <f t="shared" ca="1" si="2"/>
        <v>2.3563676399708582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1009.5</v>
      </c>
      <c r="H26" s="42"/>
      <c r="I26" s="42"/>
      <c r="J26" s="44">
        <f ca="1">SUM(J16:J25)</f>
        <v>5.5465509303898992</v>
      </c>
      <c r="K26" s="14">
        <f ca="1">SUM(K16:K25)</f>
        <v>87.276882309322289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4">G31/H31*100</f>
        <v>1</v>
      </c>
      <c r="J31" s="30">
        <f t="shared" ref="J31:J36" ca="1" si="5">F31*I31</f>
        <v>0.24779457798182544</v>
      </c>
      <c r="K31" s="49">
        <f t="shared" ref="K31:K36" ca="1" si="6">J31/$J$42%</f>
        <v>3.8991327206451336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4"/>
        <v>1</v>
      </c>
      <c r="J33" s="35">
        <f t="shared" ca="1" si="5"/>
        <v>0.30581851985354103</v>
      </c>
      <c r="K33" s="49">
        <f t="shared" ca="1" si="6"/>
        <v>4.8121593581747542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4"/>
        <v>1</v>
      </c>
      <c r="J34" s="35">
        <f t="shared" ca="1" si="5"/>
        <v>4.3674375367570338E-3</v>
      </c>
      <c r="K34" s="49">
        <f t="shared" ca="1" si="6"/>
        <v>6.8723128422092217E-2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4"/>
        <v>1</v>
      </c>
      <c r="J35" s="35">
        <f t="shared" ca="1" si="5"/>
        <v>1.4641953292481646E-2</v>
      </c>
      <c r="K35" s="49">
        <f t="shared" ca="1" si="6"/>
        <v>0.23039615976206018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4"/>
        <v>1</v>
      </c>
      <c r="J36" s="35">
        <f t="shared" ca="1" si="5"/>
        <v>0.23594695604333063</v>
      </c>
      <c r="K36" s="49">
        <f t="shared" ca="1" si="6"/>
        <v>3.7127063236736615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12.723117690677702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6.3551203750978349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EE83E-6C60-4A4E-926E-8EA4CC538AD0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4.6" customHeight="1">
      <c r="A6" s="16"/>
      <c r="B6" s="19" t="s">
        <v>1034</v>
      </c>
      <c r="C6" s="19"/>
      <c r="D6" s="938">
        <f ca="1">$J$26</f>
        <v>5.8165760266465094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6.6251454713544451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0.46659953105396307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7.5736374901060017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" si="0">G16/H16*100</f>
        <v>663.26530612244903</v>
      </c>
      <c r="J16" s="30">
        <f t="shared" ref="J16" ca="1" si="1">F16*I16</f>
        <v>1.8864513041656874</v>
      </c>
      <c r="K16" s="31">
        <f t="shared" ref="K16:K22" ca="1" si="2">J16/$J$42%</f>
        <v>28.47411143381311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8.4499999999999993</v>
      </c>
      <c r="H17" s="27">
        <f>Master!$P$36</f>
        <v>98</v>
      </c>
      <c r="I17" s="29">
        <f>G17/H17*100</f>
        <v>8.6224489795918355</v>
      </c>
      <c r="J17" s="30">
        <f ca="1">F17*I17</f>
        <v>6.8102313965369102E-2</v>
      </c>
      <c r="K17" s="31">
        <f t="shared" ca="1" si="2"/>
        <v>1.0279368847043031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162.5</v>
      </c>
      <c r="H18" s="27">
        <f>Master!$P$41</f>
        <v>85</v>
      </c>
      <c r="I18" s="29">
        <f>G18/H18*100</f>
        <v>191.1764705882353</v>
      </c>
      <c r="J18" s="30">
        <f ca="1">F18*I18</f>
        <v>0.77883983363222531</v>
      </c>
      <c r="K18" s="31">
        <f t="shared" ca="1" si="2"/>
        <v>11.755814827006347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162.5</v>
      </c>
      <c r="H19" s="27">
        <f>Master!$P$31</f>
        <v>100</v>
      </c>
      <c r="I19" s="27">
        <f>G19/H19*100</f>
        <v>162.5</v>
      </c>
      <c r="J19" s="30">
        <f ca="1">F19*I19</f>
        <v>1.8448042585556577</v>
      </c>
      <c r="K19" s="31">
        <f t="shared" ca="1" si="2"/>
        <v>27.845490586314718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318.5</v>
      </c>
      <c r="H20" s="27">
        <f>Master!$P$220</f>
        <v>96</v>
      </c>
      <c r="I20" s="27">
        <f>G20/H20*100</f>
        <v>331.77083333333337</v>
      </c>
      <c r="J20" s="30">
        <f ca="1">F20*I20</f>
        <v>0.84341862984865157</v>
      </c>
      <c r="K20" s="31">
        <f t="shared" ca="1" si="2"/>
        <v>12.730567705952923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240.5</v>
      </c>
      <c r="H21" s="27">
        <f>Master!$P$104</f>
        <v>89</v>
      </c>
      <c r="I21" s="27">
        <f t="shared" ref="I21:I22" si="3">G21/H21*100</f>
        <v>270.22471910112358</v>
      </c>
      <c r="J21" s="30">
        <f t="shared" ref="J21:J22" ca="1" si="4">F21*I21</f>
        <v>0.36166660600945605</v>
      </c>
      <c r="K21" s="31">
        <f t="shared" ca="1" si="2"/>
        <v>5.4589987129070074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2.6</v>
      </c>
      <c r="H22" s="27">
        <f>Master!$P$35</f>
        <v>98</v>
      </c>
      <c r="I22" s="27">
        <f t="shared" si="3"/>
        <v>2.6530612244897962</v>
      </c>
      <c r="J22" s="30">
        <f t="shared" ca="1" si="4"/>
        <v>3.3293080469462742E-2</v>
      </c>
      <c r="K22" s="31">
        <f t="shared" ca="1" si="2"/>
        <v>0.50252602925345735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1545.05</v>
      </c>
      <c r="H26" s="42"/>
      <c r="I26" s="42"/>
      <c r="J26" s="44">
        <f ca="1">SUM(J16:J25)</f>
        <v>5.8165760266465094</v>
      </c>
      <c r="K26" s="14">
        <f ca="1">SUM(K16:K25)</f>
        <v>87.795446179951853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5">G31/H31*100</f>
        <v>1</v>
      </c>
      <c r="J31" s="30">
        <f t="shared" ref="J31:J36" ca="1" si="6">F31*I31</f>
        <v>0.24779457798182544</v>
      </c>
      <c r="K31" s="49">
        <f t="shared" ref="K31:K36" ca="1" si="7">J31/$J$42%</f>
        <v>3.7402133893245111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5"/>
        <v>0</v>
      </c>
      <c r="J32" s="35">
        <f t="shared" si="6"/>
        <v>0</v>
      </c>
      <c r="K32" s="49">
        <f t="shared" ca="1" si="7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5"/>
        <v>1</v>
      </c>
      <c r="J33" s="35">
        <f t="shared" ca="1" si="6"/>
        <v>0.30581851985354103</v>
      </c>
      <c r="K33" s="49">
        <f t="shared" ca="1" si="7"/>
        <v>4.6160272431122857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5"/>
        <v>1</v>
      </c>
      <c r="J34" s="35">
        <f t="shared" ca="1" si="6"/>
        <v>4.3674375367570338E-3</v>
      </c>
      <c r="K34" s="49">
        <f t="shared" ca="1" si="7"/>
        <v>6.5922137946114484E-2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5"/>
        <v>1</v>
      </c>
      <c r="J35" s="35">
        <f t="shared" ca="1" si="6"/>
        <v>1.4641953292481646E-2</v>
      </c>
      <c r="K35" s="49">
        <f t="shared" ca="1" si="7"/>
        <v>0.22100576290422563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5"/>
        <v>1</v>
      </c>
      <c r="J36" s="35">
        <f t="shared" ca="1" si="6"/>
        <v>0.23594695604333063</v>
      </c>
      <c r="K36" s="49">
        <f t="shared" ca="1" si="7"/>
        <v>3.561385286761011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12.204553820048147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6.6251454713544451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D65C4-13EA-47ED-A53B-C3F5E9732B48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4.9805269494396809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5.7890963941476166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0.40771778890211069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8.4096865673128303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t="shared" ref="K16:K20" ca="1" si="2">J16/$J$42%</f>
        <v>32.586282482232662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ca="1" si="2"/>
        <v>5.1077563229370995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31.866877539310444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117</v>
      </c>
      <c r="H19" s="27">
        <f>Master!$P$221</f>
        <v>96</v>
      </c>
      <c r="I19" s="29">
        <f t="shared" si="0"/>
        <v>121.875</v>
      </c>
      <c r="J19" s="30">
        <f t="shared" ca="1" si="3"/>
        <v>0.60145738431844031</v>
      </c>
      <c r="K19" s="31">
        <f t="shared" ca="1" si="2"/>
        <v>10.389486430498426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20</v>
      </c>
      <c r="H20" s="27">
        <f>Master!$P$222</f>
        <v>95</v>
      </c>
      <c r="I20" s="29">
        <f t="shared" ref="I20" si="4">G20/H20*100</f>
        <v>21.052631578947366</v>
      </c>
      <c r="J20" s="30">
        <f t="shared" ref="J20" si="5">F20*I20</f>
        <v>0.35212106528689674</v>
      </c>
      <c r="K20" s="31">
        <f t="shared" ca="1" si="2"/>
        <v>6.0824875129539597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1014.5</v>
      </c>
      <c r="H26" s="42"/>
      <c r="I26" s="42"/>
      <c r="J26" s="44">
        <f ca="1">SUM(J16:J25)</f>
        <v>4.9805269494396809</v>
      </c>
      <c r="K26" s="14">
        <f ca="1">SUM(K16:K25)</f>
        <v>86.032890287932588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6">G31/H31*100</f>
        <v>1</v>
      </c>
      <c r="J31" s="30">
        <f t="shared" ref="J31:J36" ca="1" si="7">F31*I31</f>
        <v>0.24779457798182544</v>
      </c>
      <c r="K31" s="31">
        <f t="shared" ref="K31:K36" ca="1" si="8">J31/$J$42%</f>
        <v>4.280367109318286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6"/>
        <v>0</v>
      </c>
      <c r="J32" s="35">
        <f t="shared" si="7"/>
        <v>0</v>
      </c>
      <c r="K32" s="31">
        <f t="shared" ca="1" si="8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6"/>
        <v>1</v>
      </c>
      <c r="J33" s="35">
        <f t="shared" ca="1" si="7"/>
        <v>0.30581851985354103</v>
      </c>
      <c r="K33" s="31">
        <f t="shared" ca="1" si="8"/>
        <v>5.2826641505348366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6"/>
        <v>1</v>
      </c>
      <c r="J34" s="35">
        <f t="shared" ca="1" si="7"/>
        <v>4.3674375367570338E-3</v>
      </c>
      <c r="K34" s="31">
        <f t="shared" ca="1" si="8"/>
        <v>7.5442473909610772E-2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6"/>
        <v>1</v>
      </c>
      <c r="J35" s="35">
        <f t="shared" ca="1" si="7"/>
        <v>1.4641953292481646E-2</v>
      </c>
      <c r="K35" s="31">
        <f t="shared" ca="1" si="8"/>
        <v>0.25292294851548275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6"/>
        <v>1</v>
      </c>
      <c r="J36" s="35">
        <f t="shared" ca="1" si="7"/>
        <v>0.23594695604333063</v>
      </c>
      <c r="K36" s="31">
        <f t="shared" ca="1" si="8"/>
        <v>4.075713029789191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13.967109712067408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5.7890963941476166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BE80-1AA0-4E64-A921-03C9A1FAD505}"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1103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4.6095774080499421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5.4181468527578778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0.38159234262994768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8.7806361087025699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650</v>
      </c>
      <c r="H16" s="27">
        <f>Master!$P$6</f>
        <v>98</v>
      </c>
      <c r="I16" s="29">
        <f t="shared" ref="I16:I19" si="0">G16/H16*100</f>
        <v>663.26530612244903</v>
      </c>
      <c r="J16" s="30">
        <f t="shared" ref="J16" ca="1" si="1">F16*I16</f>
        <v>1.8864513041656874</v>
      </c>
      <c r="K16" s="31">
        <f ca="1">J16/$J$42%</f>
        <v>34.817278959603492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65</v>
      </c>
      <c r="H17" s="27">
        <f>Master!$P$43</f>
        <v>98</v>
      </c>
      <c r="I17" s="29">
        <f t="shared" si="0"/>
        <v>66.326530612244895</v>
      </c>
      <c r="J17" s="30">
        <f ca="1">F17*I17</f>
        <v>0.29569293711299849</v>
      </c>
      <c r="K17" s="31">
        <f t="shared" ref="K17:K19" ca="1" si="2">J17/$J$42%</f>
        <v>5.4574551991422782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162.5</v>
      </c>
      <c r="H18" s="27">
        <f>Master!$P$31</f>
        <v>100</v>
      </c>
      <c r="I18" s="29">
        <f t="shared" si="0"/>
        <v>162.5</v>
      </c>
      <c r="J18" s="30">
        <f t="shared" ref="J18:J19" ca="1" si="3">F18*I18</f>
        <v>1.8448042585556577</v>
      </c>
      <c r="K18" s="31">
        <f t="shared" ca="1" si="2"/>
        <v>34.048620472821597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45.500000000000007</v>
      </c>
      <c r="H19" s="27">
        <f>Master!$P$35</f>
        <v>98</v>
      </c>
      <c r="I19" s="29">
        <f t="shared" si="0"/>
        <v>46.428571428571438</v>
      </c>
      <c r="J19" s="30">
        <f t="shared" ca="1" si="3"/>
        <v>0.58262890821559798</v>
      </c>
      <c r="K19" s="31">
        <f t="shared" ca="1" si="2"/>
        <v>10.753287499378786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923</v>
      </c>
      <c r="H26" s="42"/>
      <c r="I26" s="42"/>
      <c r="J26" s="44">
        <f ca="1">SUM(J16:J25)</f>
        <v>4.6095774080499421</v>
      </c>
      <c r="K26" s="14">
        <f ca="1">SUM(K16:K25)</f>
        <v>85.076642130946155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4">G31/H31*100</f>
        <v>1</v>
      </c>
      <c r="J31" s="30">
        <f t="shared" ref="J31:J32" ca="1" si="5">F31*I31</f>
        <v>0.24779457798182544</v>
      </c>
      <c r="K31" s="49">
        <f t="shared" ref="K31:K36" ca="1" si="6">J31/$J$42%</f>
        <v>4.573419375956858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4"/>
        <v>0</v>
      </c>
      <c r="J32" s="35">
        <f t="shared" si="5"/>
        <v>0</v>
      </c>
      <c r="K32" s="49">
        <f t="shared" ca="1" si="6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ref="I33:I36" si="7">G33/H33*100</f>
        <v>1</v>
      </c>
      <c r="J33" s="35">
        <f t="shared" ref="J33:J36" ca="1" si="8">F33*I33</f>
        <v>0.30581851985354103</v>
      </c>
      <c r="K33" s="49">
        <f t="shared" ca="1" si="6"/>
        <v>5.6443379658097879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7"/>
        <v>1</v>
      </c>
      <c r="J34" s="35">
        <f t="shared" ca="1" si="8"/>
        <v>4.3674375367570338E-3</v>
      </c>
      <c r="K34" s="49">
        <f t="shared" ca="1" si="6"/>
        <v>8.0607588820409609E-2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7"/>
        <v>1</v>
      </c>
      <c r="J35" s="35">
        <f t="shared" ca="1" si="8"/>
        <v>1.4641953292481646E-2</v>
      </c>
      <c r="K35" s="49">
        <f t="shared" ca="1" si="6"/>
        <v>0.27023913692979329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7"/>
        <v>1</v>
      </c>
      <c r="J36" s="35">
        <f t="shared" ca="1" si="8"/>
        <v>0.23594695604333063</v>
      </c>
      <c r="K36" s="49">
        <f t="shared" ca="1" si="6"/>
        <v>4.3547538015369929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14.923357869053842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5.4181468527578778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D11:J11"/>
    <mergeCell ref="A1:L1"/>
    <mergeCell ref="D3:J3"/>
    <mergeCell ref="D5:J5"/>
    <mergeCell ref="D7:J7"/>
    <mergeCell ref="D9:J9"/>
    <mergeCell ref="D6:J6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J29:J30"/>
    <mergeCell ref="K29:K30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01E6-BF79-46D8-9747-832EC3F89870}">
  <sheetPr>
    <tabColor theme="8" tint="0.79998168889431442"/>
  </sheetPr>
  <dimension ref="A1:L41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1128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Final)'!G36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$J$25</f>
        <v>3.7476736843980203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4.4207184378650384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0.36323569831124397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7.7496669576724875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J16/$J$40%</f>
        <v>47.304852976441111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28">
        <f ca="1">Master!$K$36</f>
        <v>7.8982565308948795E-3</v>
      </c>
      <c r="G17" s="27">
        <f>G16*0.013</f>
        <v>5.2</v>
      </c>
      <c r="H17" s="27">
        <f>Master!$P$36</f>
        <v>98</v>
      </c>
      <c r="I17" s="29">
        <f>G17/H17*100</f>
        <v>5.3061224489795924</v>
      </c>
      <c r="J17" s="30">
        <f ca="1">F17*I17</f>
        <v>4.1909116286380999E-2</v>
      </c>
      <c r="K17" s="31">
        <f ca="1">J17/$J$40%</f>
        <v>0.94801595884086143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28">
        <f ca="1">Master!$K$41</f>
        <v>4.0739314374608707E-3</v>
      </c>
      <c r="G18" s="27">
        <f>G16*25%</f>
        <v>100</v>
      </c>
      <c r="H18" s="27">
        <f>Master!$P$41</f>
        <v>85</v>
      </c>
      <c r="I18" s="29">
        <f>G18/H18*100</f>
        <v>117.64705882352942</v>
      </c>
      <c r="J18" s="30">
        <f ca="1">F18*I18</f>
        <v>0.47928605146598485</v>
      </c>
      <c r="K18" s="31">
        <f ca="1">J18/$J$40%</f>
        <v>10.841813569503273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28">
        <f ca="1">Master!$K$31</f>
        <v>1.135264159111174E-2</v>
      </c>
      <c r="G19" s="27">
        <f>G16*25%</f>
        <v>100</v>
      </c>
      <c r="H19" s="27">
        <f>Master!$P$31</f>
        <v>100</v>
      </c>
      <c r="I19" s="27">
        <f>G19/H19*100</f>
        <v>100</v>
      </c>
      <c r="J19" s="30">
        <f ca="1">F19*I19</f>
        <v>1.1352641591111738</v>
      </c>
      <c r="K19" s="31">
        <f ca="1">J19/$J$40%</f>
        <v>25.680535303656285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605.20000000000005</v>
      </c>
      <c r="H25" s="42"/>
      <c r="I25" s="42"/>
      <c r="J25" s="44">
        <f ca="1">SUM(J16:J24)</f>
        <v>3.7476736843980203</v>
      </c>
      <c r="K25" s="14">
        <f ca="1">SUM(K16:K24)</f>
        <v>84.775217808441539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Master!$B$151</f>
        <v>치킨패키지(중)</v>
      </c>
      <c r="C30" s="25" t="str">
        <f>Master!$C$151</f>
        <v>Chicken Package (M)</v>
      </c>
      <c r="D30" s="27">
        <f>Master!$H$151</f>
        <v>400</v>
      </c>
      <c r="E30" s="27">
        <f ca="1">Master!$J$151</f>
        <v>50.764736013355851</v>
      </c>
      <c r="F30" s="28">
        <f ca="1">Master!$K$151</f>
        <v>0.12691184003338962</v>
      </c>
      <c r="G30" s="27">
        <v>1</v>
      </c>
      <c r="H30" s="27">
        <f>Master!$P$151</f>
        <v>100</v>
      </c>
      <c r="I30" s="27">
        <f t="shared" ref="I30:I35" si="0">G30/H30*100</f>
        <v>1</v>
      </c>
      <c r="J30" s="30">
        <f t="shared" ref="J30:J35" ca="1" si="1">F30*I30</f>
        <v>0.12691184003338962</v>
      </c>
      <c r="K30" s="31">
        <f t="shared" ref="K30:K34" ca="1" si="2">J30/$J$40%</f>
        <v>2.8708419642007552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0"/>
        <v>0</v>
      </c>
      <c r="J31" s="35">
        <f t="shared" si="1"/>
        <v>0</v>
      </c>
      <c r="K31" s="49">
        <f t="shared" ca="1" si="2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si="0"/>
        <v>1</v>
      </c>
      <c r="J32" s="35">
        <f t="shared" ca="1" si="1"/>
        <v>0.30581851985354103</v>
      </c>
      <c r="K32" s="49">
        <f t="shared" ca="1" si="2"/>
        <v>6.9178465933070008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0"/>
        <v>1</v>
      </c>
      <c r="J33" s="35">
        <f t="shared" ca="1" si="1"/>
        <v>4.3674375367570338E-3</v>
      </c>
      <c r="K33" s="49">
        <f t="shared" ca="1" si="2"/>
        <v>9.8794745653746352E-2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0"/>
        <v>1</v>
      </c>
      <c r="J34" s="35">
        <f t="shared" ca="1" si="1"/>
        <v>0.23594695604333063</v>
      </c>
      <c r="K34" s="49">
        <f t="shared" ca="1" si="2"/>
        <v>5.3372988883969708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0"/>
        <v>0</v>
      </c>
      <c r="J35" s="35">
        <f t="shared" ca="1" si="1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0.67304475346701831</v>
      </c>
      <c r="K38" s="53">
        <f ca="1">SUM(K30:K37)</f>
        <v>15.224782191558473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4.4207184378650384</v>
      </c>
      <c r="K40" s="55">
        <f ca="1">K25+K38</f>
        <v>100.00000000000001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BB63A-FE2C-42B0-B7FF-CCF835B37909}">
  <sheetPr>
    <tabColor theme="8" tint="0.79998168889431442"/>
  </sheetPr>
  <dimension ref="A1:L41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149999999999999" customHeight="1">
      <c r="A5" s="16"/>
      <c r="B5" s="19" t="s">
        <v>50</v>
      </c>
      <c r="C5" s="19"/>
      <c r="D5" s="933">
        <f>'Honduras(Total Final)'!G37</f>
        <v>24.340770791075052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$J$25</f>
        <v>7.4953473687960406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8.3169654750736672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0.34168866493427646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16.023805316001386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J16/$J$40%</f>
        <v>50.287917241016508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10.4</v>
      </c>
      <c r="H17" s="27">
        <f>Master!$P$36</f>
        <v>98</v>
      </c>
      <c r="I17" s="29">
        <f>G17/H17*100</f>
        <v>10.612244897959185</v>
      </c>
      <c r="J17" s="30">
        <f ca="1">F17*I17</f>
        <v>8.3818232572761997E-2</v>
      </c>
      <c r="K17" s="31">
        <f ca="1">J17/$J$40%</f>
        <v>1.0077982507438457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200</v>
      </c>
      <c r="H18" s="27">
        <f>Master!$P$41</f>
        <v>85</v>
      </c>
      <c r="I18" s="29">
        <f>G18/H18*100</f>
        <v>235.29411764705884</v>
      </c>
      <c r="J18" s="30">
        <f ca="1">F18*I18</f>
        <v>0.95857210293196971</v>
      </c>
      <c r="K18" s="31">
        <f ca="1">J18/$J$40%</f>
        <v>11.525502971063844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200</v>
      </c>
      <c r="H19" s="27">
        <f>Master!$P$31</f>
        <v>100</v>
      </c>
      <c r="I19" s="27">
        <f>G19/H19*100</f>
        <v>200</v>
      </c>
      <c r="J19" s="30">
        <f ca="1">F19*I19</f>
        <v>2.2705283182223477</v>
      </c>
      <c r="K19" s="31">
        <f ca="1">J19/$J$40%</f>
        <v>27.299960845421648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1210.4000000000001</v>
      </c>
      <c r="H25" s="42"/>
      <c r="I25" s="42"/>
      <c r="J25" s="44">
        <f ca="1">SUM(J16:J24)</f>
        <v>7.4953473687960406</v>
      </c>
      <c r="K25" s="14">
        <f ca="1">SUM(K16:K24)</f>
        <v>90.121179308245843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5" si="0">G30/H30*100</f>
        <v>1</v>
      </c>
      <c r="J30" s="30">
        <f t="shared" ref="J30:J35" ca="1" si="1">F30*I30</f>
        <v>0.24779457798182544</v>
      </c>
      <c r="K30" s="31">
        <f t="shared" ref="K30:K34" ca="1" si="2">J30/$J$40%</f>
        <v>2.9793868776355668</v>
      </c>
      <c r="L30" s="24"/>
    </row>
    <row r="31" spans="1:12" ht="16.5" customHeight="1">
      <c r="A31" s="16"/>
      <c r="B31" s="32" t="str">
        <f>Master!$B$156</f>
        <v>치킨트레이(중)</v>
      </c>
      <c r="C31" s="32" t="str">
        <f>Master!$C$156</f>
        <v>To Go Tray (M)</v>
      </c>
      <c r="D31" s="33">
        <f>Master!$H$156</f>
        <v>100</v>
      </c>
      <c r="E31" s="33">
        <f>Master!$J$156</f>
        <v>9.24</v>
      </c>
      <c r="F31" s="34">
        <f>Master!$K$156</f>
        <v>9.2399999999999996E-2</v>
      </c>
      <c r="G31" s="33">
        <v>0</v>
      </c>
      <c r="H31" s="33">
        <f>Master!$P$156</f>
        <v>100</v>
      </c>
      <c r="I31" s="33">
        <f t="shared" si="0"/>
        <v>0</v>
      </c>
      <c r="J31" s="35">
        <f t="shared" si="1"/>
        <v>0</v>
      </c>
      <c r="K31" s="49">
        <f t="shared" ca="1" si="2"/>
        <v>0</v>
      </c>
      <c r="L31" s="16"/>
    </row>
    <row r="32" spans="1:12" ht="16.5" customHeight="1">
      <c r="A32" s="16"/>
      <c r="B32" s="32" t="str">
        <f>Master!$B$174</f>
        <v>종이백 (L)</v>
      </c>
      <c r="C32" s="32" t="str">
        <f>Master!$C$174</f>
        <v>Paper Bag (L)</v>
      </c>
      <c r="D32" s="50">
        <f>Master!$H$174</f>
        <v>200</v>
      </c>
      <c r="E32" s="33">
        <f ca="1">Master!$J$174</f>
        <v>66.701826943142805</v>
      </c>
      <c r="F32" s="34">
        <f ca="1">Master!$K$174</f>
        <v>0.33350913471571403</v>
      </c>
      <c r="G32" s="33">
        <v>1</v>
      </c>
      <c r="H32" s="27">
        <f>Master!$P$174</f>
        <v>100</v>
      </c>
      <c r="I32" s="33">
        <f t="shared" si="0"/>
        <v>1</v>
      </c>
      <c r="J32" s="35">
        <f t="shared" ca="1" si="1"/>
        <v>0.33350913471571403</v>
      </c>
      <c r="K32" s="49">
        <f t="shared" ca="1" si="2"/>
        <v>4.0099858020964065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0"/>
        <v>1</v>
      </c>
      <c r="J33" s="35">
        <f t="shared" ca="1" si="1"/>
        <v>4.3674375367570338E-3</v>
      </c>
      <c r="K33" s="49">
        <f t="shared" ca="1" si="2"/>
        <v>5.2512392288346602E-2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0"/>
        <v>1</v>
      </c>
      <c r="J34" s="35">
        <f t="shared" ca="1" si="1"/>
        <v>0.23594695604333063</v>
      </c>
      <c r="K34" s="49">
        <f t="shared" ca="1" si="2"/>
        <v>2.8369356197338398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0"/>
        <v>0</v>
      </c>
      <c r="J35" s="35">
        <f t="shared" ca="1" si="1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0.8216181062776271</v>
      </c>
      <c r="K38" s="53">
        <f ca="1">SUM(K30:K37)</f>
        <v>9.8788206917541608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8.3169654750736672</v>
      </c>
      <c r="K40" s="55">
        <f ca="1">K25+K38</f>
        <v>100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617B0-D0B4-4F3B-A7AC-2FB40E8C6367}">
  <sheetPr>
    <tabColor theme="8" tint="0.79998168889431442"/>
  </sheetPr>
  <dimension ref="A1:L43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1129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Final)'!G38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26.45" customHeight="1">
      <c r="A6" s="16"/>
      <c r="B6" s="19" t="s">
        <v>1034</v>
      </c>
      <c r="C6" s="19"/>
      <c r="D6" s="938">
        <f ca="1">$J$26</f>
        <v>3.4084434010228843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4.0814881544899029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0.33536227669392032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8.0888972410476221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51.236565644175855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18" si="0">G17/H17*100</f>
        <v>40.816326530612244</v>
      </c>
      <c r="J17" s="30">
        <f ca="1">F17*I17</f>
        <v>0.18196488437722985</v>
      </c>
      <c r="K17" s="31">
        <f ca="1">J17/$J$42%</f>
        <v>4.4582975005588743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" ca="1" si="1">F18*I18</f>
        <v>1.1352641591111738</v>
      </c>
      <c r="K18" s="31">
        <f ca="1">J18/$J$42%</f>
        <v>27.814956607489094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540</v>
      </c>
      <c r="H26" s="42"/>
      <c r="I26" s="42"/>
      <c r="J26" s="44">
        <f ca="1">SUM(J16:J25)</f>
        <v>3.4084434010228843</v>
      </c>
      <c r="K26" s="14">
        <f ca="1">SUM(K16:K25)</f>
        <v>83.509819752223819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2">G31/H31*100</f>
        <v>1</v>
      </c>
      <c r="J31" s="30">
        <f t="shared" ref="J31:J36" ca="1" si="3">F31*I31</f>
        <v>0.12691184003338962</v>
      </c>
      <c r="K31" s="31">
        <f t="shared" ref="K31:K36" ca="1" si="4">J31/$J$42%</f>
        <v>3.1094501620390185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2"/>
        <v>0</v>
      </c>
      <c r="J32" s="35">
        <f t="shared" si="3"/>
        <v>0</v>
      </c>
      <c r="K32" s="31">
        <f t="shared" ca="1" si="4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2"/>
        <v>1</v>
      </c>
      <c r="J33" s="35">
        <f t="shared" ca="1" si="3"/>
        <v>0.30581851985354103</v>
      </c>
      <c r="K33" s="31">
        <f t="shared" ca="1" si="4"/>
        <v>7.4928189983136608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2"/>
        <v>1</v>
      </c>
      <c r="J34" s="35">
        <f t="shared" ca="1" si="3"/>
        <v>4.3674375367570338E-3</v>
      </c>
      <c r="K34" s="31">
        <f t="shared" ca="1" si="4"/>
        <v>0.10700600789328688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2"/>
        <v>0</v>
      </c>
      <c r="J35" s="35">
        <f t="shared" ca="1" si="3"/>
        <v>0</v>
      </c>
      <c r="K35" s="31">
        <f t="shared" ca="1" si="4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t="shared" ca="1" si="4"/>
        <v>5.7809050795302106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0.67304475346701831</v>
      </c>
      <c r="K40" s="53">
        <f ca="1">SUM(K31:K39)</f>
        <v>16.490180247776177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4.0814881544899029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7B3DA-0C55-4E7B-AF39-89825D7EC594}">
  <sheetPr>
    <tabColor theme="8" tint="0.79998168889431442"/>
  </sheetPr>
  <dimension ref="A1:L43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Final)'!G39</f>
        <v>24.340770791075052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$J$26</f>
        <v>6.8168868020457687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7.6385049083233962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0.31381524331695287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16.702265882751654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54.754546410142694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18" si="0">G17/H17*100</f>
        <v>81.632653061224488</v>
      </c>
      <c r="J17" s="30">
        <f ca="1">F17*I17</f>
        <v>0.3639297687544597</v>
      </c>
      <c r="K17" s="31">
        <f ca="1">J17/$J$42%</f>
        <v>4.7644110087289322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" ca="1" si="1">F18*I18</f>
        <v>2.2705283182223477</v>
      </c>
      <c r="K18" s="31">
        <f ca="1">J18/$J$42%</f>
        <v>29.724773963923713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1080</v>
      </c>
      <c r="H26" s="42"/>
      <c r="I26" s="42"/>
      <c r="J26" s="44">
        <f ca="1">SUM(J16:J25)</f>
        <v>6.8168868020457687</v>
      </c>
      <c r="K26" s="14">
        <f ca="1">SUM(K16:K25)</f>
        <v>89.243731382795346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2" si="2">G31/H31*100</f>
        <v>1</v>
      </c>
      <c r="J31" s="30">
        <f t="shared" ref="J31:J36" ca="1" si="3">F31*I31</f>
        <v>0.24779457798182544</v>
      </c>
      <c r="K31" s="31">
        <f t="shared" ref="K31:K36" ca="1" si="4">J31/$J$42%</f>
        <v>3.2440193592310567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2"/>
        <v>0</v>
      </c>
      <c r="J32" s="35">
        <f t="shared" si="3"/>
        <v>0</v>
      </c>
      <c r="K32" s="31">
        <f t="shared" ca="1" si="4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v>1</v>
      </c>
      <c r="J33" s="35">
        <f t="shared" ca="1" si="3"/>
        <v>0.33350913471571403</v>
      </c>
      <c r="K33" s="31">
        <f t="shared" ca="1" si="4"/>
        <v>4.3661572351979698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ref="I34:I36" si="5">G34/H34*100</f>
        <v>1</v>
      </c>
      <c r="J34" s="35">
        <f t="shared" ca="1" si="3"/>
        <v>4.3674375367570338E-3</v>
      </c>
      <c r="K34" s="31">
        <f t="shared" ca="1" si="4"/>
        <v>5.7176601824239177E-2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5"/>
        <v>0</v>
      </c>
      <c r="J35" s="35">
        <f t="shared" ca="1" si="3"/>
        <v>0</v>
      </c>
      <c r="K35" s="31">
        <f t="shared" ca="1" si="4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5"/>
        <v>1</v>
      </c>
      <c r="J36" s="35">
        <f t="shared" ca="1" si="3"/>
        <v>0.23594695604333063</v>
      </c>
      <c r="K36" s="31">
        <f t="shared" ca="1" si="4"/>
        <v>3.0889154209513956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0.8216181062776271</v>
      </c>
      <c r="K40" s="53">
        <f ca="1">SUM(K31:K39)</f>
        <v>10.756268617204661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7.6385049083233962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B3B-49B8-4C13-A371-251A7A903039}">
  <sheetPr>
    <tabColor theme="8" tint="0.79998168889431442"/>
  </sheetPr>
  <dimension ref="A1:L41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Final)'!G40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$J$25</f>
        <v>4.5004577332682754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5.1735024867352939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0.42508945432674994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6.996882908802232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Master!$B$9</f>
        <v>순살 가슴살</v>
      </c>
      <c r="C16" s="25" t="str">
        <f>Master!$C$9</f>
        <v xml:space="preserve">Boneless Breast </v>
      </c>
      <c r="D16" s="145">
        <f>Master!$H$9</f>
        <v>1000</v>
      </c>
      <c r="E16" s="62">
        <f ca="1">Master!$J$9</f>
        <v>5.6879968128094704</v>
      </c>
      <c r="F16" s="28">
        <f ca="1">Master!$K$9</f>
        <v>5.6879968128094706E-3</v>
      </c>
      <c r="G16" s="27">
        <v>400</v>
      </c>
      <c r="H16" s="27">
        <f>Master!$P$9</f>
        <v>80</v>
      </c>
      <c r="I16" s="29">
        <f>G16/H16*100</f>
        <v>500</v>
      </c>
      <c r="J16" s="30">
        <f ca="1">F16*I16</f>
        <v>2.8439984064047352</v>
      </c>
      <c r="K16" s="31">
        <f ca="1">J16/$J$40%</f>
        <v>54.972398557779037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5.2</v>
      </c>
      <c r="H17" s="27">
        <f>Master!$P$36</f>
        <v>98</v>
      </c>
      <c r="I17" s="29">
        <f>G17/H17*100</f>
        <v>5.3061224489795924</v>
      </c>
      <c r="J17" s="30">
        <f ca="1">F17*I17</f>
        <v>4.1909116286380999E-2</v>
      </c>
      <c r="K17" s="31">
        <f ca="1">J17/$J$40%</f>
        <v>0.8100724102063297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100</v>
      </c>
      <c r="H18" s="27">
        <f>Master!$P$41</f>
        <v>85</v>
      </c>
      <c r="I18" s="29">
        <f>G18/H18*100</f>
        <v>117.64705882352942</v>
      </c>
      <c r="J18" s="30">
        <f ca="1">F18*I18</f>
        <v>0.47928605146598485</v>
      </c>
      <c r="K18" s="31">
        <f ca="1">J18/$J$40%</f>
        <v>9.2642470491675617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100</v>
      </c>
      <c r="H19" s="27">
        <f>Master!$P$31</f>
        <v>100</v>
      </c>
      <c r="I19" s="27">
        <f>G19/H19*100</f>
        <v>100</v>
      </c>
      <c r="J19" s="30">
        <f ca="1">F19*I19</f>
        <v>1.1352641591111738</v>
      </c>
      <c r="K19" s="31">
        <f ca="1">J19/$J$40%</f>
        <v>21.9438216570294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605.20000000000005</v>
      </c>
      <c r="H25" s="42"/>
      <c r="I25" s="42"/>
      <c r="J25" s="44">
        <f ca="1">SUM(J16:J24)</f>
        <v>4.5004577332682754</v>
      </c>
      <c r="K25" s="14">
        <f ca="1">SUM(K16:K24)</f>
        <v>86.99053967418233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Master!$B$151</f>
        <v>치킨패키지(중)</v>
      </c>
      <c r="C30" s="25" t="str">
        <f>Master!$C$151</f>
        <v>Chicken Package (M)</v>
      </c>
      <c r="D30" s="27">
        <f>Master!$H$151</f>
        <v>400</v>
      </c>
      <c r="E30" s="27">
        <f ca="1">Master!$J$151</f>
        <v>50.764736013355851</v>
      </c>
      <c r="F30" s="28">
        <f ca="1">Master!$K$151</f>
        <v>0.12691184003338962</v>
      </c>
      <c r="G30" s="27">
        <v>1</v>
      </c>
      <c r="H30" s="27">
        <f>Master!$P$151</f>
        <v>100</v>
      </c>
      <c r="I30" s="27">
        <f t="shared" ref="I30:I35" si="0">G30/H30*100</f>
        <v>1</v>
      </c>
      <c r="J30" s="30">
        <f t="shared" ref="J30:J35" ca="1" si="1">F30*I30</f>
        <v>0.12691184003338962</v>
      </c>
      <c r="K30" s="31">
        <f t="shared" ref="K30:K34" ca="1" si="2">J30/$J$40%</f>
        <v>2.4531125742915521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0"/>
        <v>0</v>
      </c>
      <c r="J31" s="35">
        <f t="shared" si="1"/>
        <v>0</v>
      </c>
      <c r="K31" s="49">
        <f t="shared" ca="1" si="2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si="0"/>
        <v>1</v>
      </c>
      <c r="J32" s="35">
        <f t="shared" ca="1" si="1"/>
        <v>0.30581851985354103</v>
      </c>
      <c r="K32" s="49">
        <f t="shared" ca="1" si="2"/>
        <v>5.9112471799839783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0"/>
        <v>1</v>
      </c>
      <c r="J33" s="35">
        <f t="shared" ca="1" si="1"/>
        <v>4.3674375367570338E-3</v>
      </c>
      <c r="K33" s="49">
        <f t="shared" ca="1" si="2"/>
        <v>8.4419357059458536E-2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0"/>
        <v>1</v>
      </c>
      <c r="J34" s="35">
        <f t="shared" ca="1" si="1"/>
        <v>0.23594695604333063</v>
      </c>
      <c r="K34" s="49">
        <f t="shared" ca="1" si="2"/>
        <v>4.5606812144826758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0"/>
        <v>0</v>
      </c>
      <c r="J35" s="35">
        <f t="shared" ca="1" si="1"/>
        <v>0</v>
      </c>
      <c r="K35" s="49">
        <f ca="1">J35/$J$40%</f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0.67304475346701831</v>
      </c>
      <c r="K38" s="53">
        <f ca="1">SUM(K30:K37)</f>
        <v>13.009460325817663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5.1735024867352939</v>
      </c>
      <c r="K40" s="55">
        <f ca="1">K25+K38</f>
        <v>100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D6:J6"/>
    <mergeCell ref="I14:I15"/>
    <mergeCell ref="J14:J15"/>
    <mergeCell ref="K14:K15"/>
    <mergeCell ref="H28:H29"/>
    <mergeCell ref="I28:I29"/>
    <mergeCell ref="H14:H15"/>
    <mergeCell ref="D11:J11"/>
    <mergeCell ref="B28:B29"/>
    <mergeCell ref="D28:D29"/>
    <mergeCell ref="E28:E29"/>
    <mergeCell ref="F28:F29"/>
    <mergeCell ref="G28:G2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552C-860B-4695-A2E3-39AF04CB5DF1}">
  <sheetPr>
    <tabColor theme="8" tint="0.79998168889431442"/>
  </sheetPr>
  <dimension ref="A1:L41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1024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Final)'!G41</f>
        <v>24.340770791075052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$J$25</f>
        <v>9.0009154665365507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9.8371755261066589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0.40414396119754853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14.503595264968393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Master!$B$9</f>
        <v>순살 가슴살</v>
      </c>
      <c r="C16" s="25" t="str">
        <f>Master!$C$9</f>
        <v xml:space="preserve">Boneless Breast </v>
      </c>
      <c r="D16" s="145">
        <f>Master!$H$9</f>
        <v>1000</v>
      </c>
      <c r="E16" s="62">
        <f ca="1">Master!$J$9</f>
        <v>5.6879968128094704</v>
      </c>
      <c r="F16" s="28">
        <f ca="1">Master!$K$9</f>
        <v>5.6879968128094706E-3</v>
      </c>
      <c r="G16" s="27">
        <v>800</v>
      </c>
      <c r="H16" s="27">
        <f>Master!$P$9</f>
        <v>80</v>
      </c>
      <c r="I16" s="29">
        <f>G16/H16*100</f>
        <v>1000</v>
      </c>
      <c r="J16" s="30">
        <f ca="1">F16*I16</f>
        <v>5.6879968128094704</v>
      </c>
      <c r="K16" s="31">
        <f ca="1">J16/$J$40%</f>
        <v>57.821442727276988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10.4</v>
      </c>
      <c r="H17" s="27">
        <f>Master!$P$36</f>
        <v>98</v>
      </c>
      <c r="I17" s="29">
        <f>G17/H17*100</f>
        <v>10.612244897959185</v>
      </c>
      <c r="J17" s="30">
        <f ca="1">F17*I17</f>
        <v>8.3818232572761997E-2</v>
      </c>
      <c r="K17" s="31">
        <f ca="1">J17/$J$40%</f>
        <v>0.85205588077917971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200</v>
      </c>
      <c r="H18" s="27">
        <f>Master!$P$41</f>
        <v>85</v>
      </c>
      <c r="I18" s="29">
        <f>G18/H18*100</f>
        <v>235.29411764705884</v>
      </c>
      <c r="J18" s="30">
        <f ca="1">F18*I18</f>
        <v>0.95857210293196971</v>
      </c>
      <c r="K18" s="31">
        <f ca="1">J18/$J$40%</f>
        <v>9.7443834400233769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200</v>
      </c>
      <c r="H19" s="27">
        <f>Master!$P$31</f>
        <v>100</v>
      </c>
      <c r="I19" s="29">
        <f>G19/H19*100</f>
        <v>200</v>
      </c>
      <c r="J19" s="30">
        <f ca="1">F19*I19</f>
        <v>2.2705283182223477</v>
      </c>
      <c r="K19" s="31">
        <f ca="1">J19/$J$40%</f>
        <v>23.081099978308242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1210.4000000000001</v>
      </c>
      <c r="H25" s="42"/>
      <c r="I25" s="42"/>
      <c r="J25" s="44">
        <f ca="1">SUM(J16:J24)</f>
        <v>9.0009154665365507</v>
      </c>
      <c r="K25" s="14">
        <f ca="1">SUM(K16:K24)</f>
        <v>91.498982026387793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5" si="0">G30/H30*100</f>
        <v>1</v>
      </c>
      <c r="J30" s="30">
        <f t="shared" ref="J30:J35" ca="1" si="1">F30*I30</f>
        <v>0.24779457798182544</v>
      </c>
      <c r="K30" s="31">
        <f t="shared" ref="K30:K35" ca="1" si="2">J30/$J$40%</f>
        <v>2.5189606236486171</v>
      </c>
      <c r="L30" s="24"/>
    </row>
    <row r="31" spans="1:12" ht="16.5" customHeight="1">
      <c r="A31" s="16"/>
      <c r="B31" s="32" t="str">
        <f>Master!$B$156</f>
        <v>치킨트레이(중)</v>
      </c>
      <c r="C31" s="32" t="str">
        <f>Master!$C$156</f>
        <v>To Go Tray (M)</v>
      </c>
      <c r="D31" s="33">
        <f>Master!$H$156</f>
        <v>100</v>
      </c>
      <c r="E31" s="33">
        <f>Master!$J$156</f>
        <v>9.24</v>
      </c>
      <c r="F31" s="34">
        <f>Master!$K$156</f>
        <v>9.2399999999999996E-2</v>
      </c>
      <c r="G31" s="33">
        <v>0</v>
      </c>
      <c r="H31" s="33">
        <f>Master!$P$156</f>
        <v>100</v>
      </c>
      <c r="I31" s="33">
        <f t="shared" si="0"/>
        <v>0</v>
      </c>
      <c r="J31" s="30">
        <f t="shared" si="1"/>
        <v>0</v>
      </c>
      <c r="K31" s="31">
        <f t="shared" ca="1" si="2"/>
        <v>0</v>
      </c>
      <c r="L31" s="16"/>
    </row>
    <row r="32" spans="1:12" ht="16.5" customHeight="1">
      <c r="A32" s="16"/>
      <c r="B32" s="32" t="str">
        <f>Master!$B$174</f>
        <v>종이백 (L)</v>
      </c>
      <c r="C32" s="32" t="str">
        <f>Master!$C$174</f>
        <v>Paper Bag (L)</v>
      </c>
      <c r="D32" s="50">
        <f>Master!$H$174</f>
        <v>200</v>
      </c>
      <c r="E32" s="33">
        <f ca="1">Master!$J$174</f>
        <v>66.701826943142805</v>
      </c>
      <c r="F32" s="34">
        <f ca="1">Master!$K$174</f>
        <v>0.33350913471571403</v>
      </c>
      <c r="G32" s="33">
        <v>1</v>
      </c>
      <c r="H32" s="27">
        <f>Master!$P$174</f>
        <v>100</v>
      </c>
      <c r="I32" s="33">
        <f t="shared" si="0"/>
        <v>1</v>
      </c>
      <c r="J32" s="30">
        <f t="shared" ca="1" si="1"/>
        <v>0.33350913471571403</v>
      </c>
      <c r="K32" s="31">
        <f t="shared" ca="1" si="2"/>
        <v>3.3902936247363038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0"/>
        <v>1</v>
      </c>
      <c r="J33" s="30">
        <f t="shared" ca="1" si="1"/>
        <v>4.3674375367570338E-3</v>
      </c>
      <c r="K33" s="31">
        <f t="shared" ca="1" si="2"/>
        <v>4.439727160673701E-2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0"/>
        <v>1</v>
      </c>
      <c r="J34" s="30">
        <f t="shared" ca="1" si="1"/>
        <v>0.23594695604333063</v>
      </c>
      <c r="K34" s="31">
        <f t="shared" ca="1" si="2"/>
        <v>2.3985233913652988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0"/>
        <v>1</v>
      </c>
      <c r="J35" s="30">
        <f t="shared" ca="1" si="1"/>
        <v>1.4641953292481646E-2</v>
      </c>
      <c r="K35" s="31">
        <f t="shared" ca="1" si="2"/>
        <v>0.14884306225525504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5</v>
      </c>
      <c r="H38" s="51"/>
      <c r="I38" s="51"/>
      <c r="J38" s="52">
        <f ca="1">SUM(J30:J37)</f>
        <v>0.83626005957010874</v>
      </c>
      <c r="K38" s="53">
        <f ca="1">SUM(K30:K37)</f>
        <v>8.5010179736122105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9.8371755261066589</v>
      </c>
      <c r="K40" s="55">
        <f ca="1">K25+K38</f>
        <v>100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D6:J6"/>
    <mergeCell ref="I14:I15"/>
    <mergeCell ref="J14:J15"/>
    <mergeCell ref="K14:K15"/>
    <mergeCell ref="H28:H29"/>
    <mergeCell ref="I28:I29"/>
    <mergeCell ref="H14:H15"/>
    <mergeCell ref="D11:J11"/>
    <mergeCell ref="B28:B29"/>
    <mergeCell ref="D28:D29"/>
    <mergeCell ref="E28:E29"/>
    <mergeCell ref="F28:F29"/>
    <mergeCell ref="G28:G2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458D5-899A-4E26-BDA1-829819392298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$J$27</f>
        <v>4.3986048993116658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5.0862916060711658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0.35822025168472638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9.112491355389281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41.114716172355081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5.2</v>
      </c>
      <c r="H17" s="27">
        <f>Master!$P$36</f>
        <v>98</v>
      </c>
      <c r="I17" s="29">
        <f>G17/H17*100</f>
        <v>5.3061224489795924</v>
      </c>
      <c r="J17" s="30">
        <f ca="1">F17*I17</f>
        <v>4.1909116286380999E-2</v>
      </c>
      <c r="K17" s="31">
        <f ca="1">J17/$J$42%</f>
        <v>0.82396212274492664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100</v>
      </c>
      <c r="H18" s="27">
        <f>Master!$P$41</f>
        <v>85</v>
      </c>
      <c r="I18" s="29">
        <f>G18/H18*100</f>
        <v>117.64705882352942</v>
      </c>
      <c r="J18" s="30">
        <f ca="1">F18*I18</f>
        <v>0.47928605146598485</v>
      </c>
      <c r="K18" s="31">
        <f t="shared" ref="K18:K21" ca="1" si="0">J18/$J$42%</f>
        <v>9.423094242058264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100</v>
      </c>
      <c r="H19" s="27">
        <f>Master!$P$31</f>
        <v>100</v>
      </c>
      <c r="I19" s="27">
        <f>G19/H19*100</f>
        <v>100</v>
      </c>
      <c r="J19" s="30">
        <f ca="1">F19*I19</f>
        <v>1.1352641591111738</v>
      </c>
      <c r="K19" s="31">
        <f t="shared" ca="1" si="0"/>
        <v>22.320076138695725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120</v>
      </c>
      <c r="H20" s="27">
        <f>Master!$P$46</f>
        <v>96</v>
      </c>
      <c r="I20" s="29">
        <f t="shared" ref="I20" si="1">G20/H20*100</f>
        <v>125</v>
      </c>
      <c r="J20" s="30">
        <f t="shared" ref="J20:J21" ca="1" si="2">F20*I20</f>
        <v>0.60879607672022917</v>
      </c>
      <c r="K20" s="31">
        <f t="shared" ca="1" si="0"/>
        <v>11.969350636395877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6</v>
      </c>
      <c r="H21" s="27">
        <f>Master!$P$103</f>
        <v>98</v>
      </c>
      <c r="I21" s="29">
        <f>G21/H21*100</f>
        <v>6.1224489795918364</v>
      </c>
      <c r="J21" s="30">
        <f t="shared" ca="1" si="2"/>
        <v>4.2135138193416098E-2</v>
      </c>
      <c r="K21" s="31">
        <f t="shared" ca="1" si="0"/>
        <v>0.82840586928052262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731.2</v>
      </c>
      <c r="H27" s="42"/>
      <c r="I27" s="42"/>
      <c r="J27" s="44">
        <f ca="1">SUM(J16:J26)</f>
        <v>4.3986048993116658</v>
      </c>
      <c r="K27" s="14">
        <f ca="1">SUM(K16:K26)</f>
        <v>86.479605181530374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Master!$B$151</f>
        <v>치킨패키지(중)</v>
      </c>
      <c r="C32" s="25" t="str">
        <f>Master!$C$151</f>
        <v>Chicken Package (M)</v>
      </c>
      <c r="D32" s="27">
        <f>Master!$H$151</f>
        <v>400</v>
      </c>
      <c r="E32" s="27">
        <f ca="1">Master!$J$151</f>
        <v>50.764736013355851</v>
      </c>
      <c r="F32" s="28">
        <f ca="1">Master!$K$151</f>
        <v>0.12691184003338962</v>
      </c>
      <c r="G32" s="27">
        <v>1</v>
      </c>
      <c r="H32" s="27">
        <f>Master!$P$151</f>
        <v>100</v>
      </c>
      <c r="I32" s="27">
        <f t="shared" ref="I32:I37" si="3">G32/H32*100</f>
        <v>1</v>
      </c>
      <c r="J32" s="30">
        <f t="shared" ref="J32:J37" ca="1" si="4">F32*I32</f>
        <v>0.12691184003338962</v>
      </c>
      <c r="K32" s="49">
        <f t="shared" ref="K32:K37" ca="1" si="5">J32/$J$42%</f>
        <v>2.4951742814333229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3"/>
        <v>1</v>
      </c>
      <c r="J34" s="35">
        <f t="shared" ca="1" si="4"/>
        <v>0.30581851985354103</v>
      </c>
      <c r="K34" s="49">
        <f t="shared" ca="1" si="5"/>
        <v>6.0126029637881144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8.5866833343646989E-2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4.6388798424710167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0.28787089743349609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0.68768670675949994</v>
      </c>
      <c r="K40" s="53">
        <f ca="1">SUM(K32:K39)</f>
        <v>13.520394818469597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5.0862916060711658</v>
      </c>
      <c r="K42" s="55">
        <f ca="1">K27+K40</f>
        <v>99.999999999999972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DDB82-7050-4A2B-8215-4711D28F9C71}">
  <sheetPr>
    <tabColor theme="8" tint="0.79998168889431442"/>
  </sheetPr>
  <dimension ref="A1:L43"/>
  <sheetViews>
    <sheetView zoomScale="70" zoomScaleNormal="70" workbookViewId="0">
      <selection activeCell="G16" sqref="G1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$J$27</f>
        <v>8.7972097986233315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9.6334698581934397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0.33923576000638328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18.764096064727454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43.415599743759309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10.4</v>
      </c>
      <c r="H17" s="27">
        <f>Master!$P$36</f>
        <v>98</v>
      </c>
      <c r="I17" s="29">
        <f>G17/H17*100</f>
        <v>10.612244897959185</v>
      </c>
      <c r="J17" s="30">
        <f ca="1">F17*I17</f>
        <v>8.3818232572761997E-2</v>
      </c>
      <c r="K17" s="31">
        <f t="shared" ref="K17:K21" ca="1" si="0">J17/$J$42%</f>
        <v>0.87007312844263562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200</v>
      </c>
      <c r="H18" s="27">
        <f>Master!$P$41</f>
        <v>85</v>
      </c>
      <c r="I18" s="29">
        <f>G18/H18*100</f>
        <v>235.29411764705884</v>
      </c>
      <c r="J18" s="30">
        <f ca="1">F18*I18</f>
        <v>0.95857210293196971</v>
      </c>
      <c r="K18" s="31">
        <f t="shared" ca="1" si="0"/>
        <v>9.9504344441030952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200</v>
      </c>
      <c r="H19" s="27">
        <f>Master!$P$31</f>
        <v>100</v>
      </c>
      <c r="I19" s="27">
        <f>G19/H19*100</f>
        <v>200</v>
      </c>
      <c r="J19" s="30">
        <f ca="1">F19*I19</f>
        <v>2.2705283182223477</v>
      </c>
      <c r="K19" s="31">
        <f t="shared" ca="1" si="0"/>
        <v>23.569164087758288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240</v>
      </c>
      <c r="H20" s="27">
        <f>Master!$P$46</f>
        <v>96</v>
      </c>
      <c r="I20" s="29">
        <f t="shared" ref="I20" si="1">G20/H20*100</f>
        <v>250</v>
      </c>
      <c r="J20" s="30">
        <f t="shared" ref="J20:J21" ca="1" si="2">F20*I20</f>
        <v>1.2175921534404583</v>
      </c>
      <c r="K20" s="31">
        <f t="shared" ca="1" si="0"/>
        <v>12.639185790412519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12</v>
      </c>
      <c r="H21" s="27">
        <f>Master!$P$103</f>
        <v>98</v>
      </c>
      <c r="I21" s="29">
        <f>G21/H21*100</f>
        <v>12.244897959183673</v>
      </c>
      <c r="J21" s="30">
        <f t="shared" ca="1" si="2"/>
        <v>8.4270276386832196E-2</v>
      </c>
      <c r="K21" s="31">
        <f t="shared" ca="1" si="0"/>
        <v>0.87476555828073521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1462.4</v>
      </c>
      <c r="H27" s="42"/>
      <c r="I27" s="42"/>
      <c r="J27" s="44">
        <f ca="1">SUM(J16:J26)</f>
        <v>8.7972097986233315</v>
      </c>
      <c r="K27" s="14">
        <f ca="1">SUM(K16:K26)</f>
        <v>91.319222752756559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3" si="3">G32/H32*100</f>
        <v>1</v>
      </c>
      <c r="J32" s="30">
        <f t="shared" ref="J32:J37" ca="1" si="4">F32*I32</f>
        <v>0.24779457798182544</v>
      </c>
      <c r="K32" s="31">
        <f t="shared" ref="K32:K37" ca="1" si="5">J32/$J$42%</f>
        <v>2.5722256012569726</v>
      </c>
      <c r="L32" s="24"/>
    </row>
    <row r="33" spans="1:12" ht="16.5" customHeight="1">
      <c r="A33" s="16"/>
      <c r="B33" s="32" t="str">
        <f>Master!$B$156</f>
        <v>치킨트레이(중)</v>
      </c>
      <c r="C33" s="32" t="str">
        <f>Master!$C$156</f>
        <v>To Go Tray (M)</v>
      </c>
      <c r="D33" s="33">
        <f>Master!$H$156</f>
        <v>100</v>
      </c>
      <c r="E33" s="33">
        <f>Master!$J$156</f>
        <v>9.24</v>
      </c>
      <c r="F33" s="34">
        <f>Master!$K$156</f>
        <v>9.2399999999999996E-2</v>
      </c>
      <c r="G33" s="33">
        <v>0</v>
      </c>
      <c r="H33" s="33">
        <f>Master!$P$156</f>
        <v>100</v>
      </c>
      <c r="I33" s="33">
        <f t="shared" si="3"/>
        <v>0</v>
      </c>
      <c r="J33" s="35">
        <f t="shared" si="4"/>
        <v>0</v>
      </c>
      <c r="K33" s="31">
        <f t="shared" ca="1" si="5"/>
        <v>0</v>
      </c>
      <c r="L33" s="16"/>
    </row>
    <row r="34" spans="1:12" ht="16.5" customHeight="1">
      <c r="A34" s="16"/>
      <c r="B34" s="32" t="str">
        <f>Master!$B$174</f>
        <v>종이백 (L)</v>
      </c>
      <c r="C34" s="32" t="str">
        <f>Master!$C$174</f>
        <v>Paper Bag (L)</v>
      </c>
      <c r="D34" s="50">
        <f>Master!$H$174</f>
        <v>200</v>
      </c>
      <c r="E34" s="33">
        <f ca="1">Master!$J$174</f>
        <v>66.701826943142805</v>
      </c>
      <c r="F34" s="34">
        <f ca="1">Master!$K$174</f>
        <v>0.33350913471571403</v>
      </c>
      <c r="G34" s="33">
        <v>1</v>
      </c>
      <c r="H34" s="27">
        <f>Master!$P$174</f>
        <v>100</v>
      </c>
      <c r="I34" s="33">
        <v>1</v>
      </c>
      <c r="J34" s="35">
        <f t="shared" ca="1" si="4"/>
        <v>0.33350913471571403</v>
      </c>
      <c r="K34" s="31">
        <f t="shared" ca="1" si="5"/>
        <v>3.4619834766188475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ref="I35:I37" si="6">G35/H35*100</f>
        <v>1</v>
      </c>
      <c r="J35" s="35">
        <f t="shared" ca="1" si="4"/>
        <v>4.3674375367570338E-3</v>
      </c>
      <c r="K35" s="31">
        <f t="shared" ca="1" si="5"/>
        <v>4.5336079326001623E-2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6"/>
        <v>1</v>
      </c>
      <c r="J36" s="35">
        <f t="shared" ca="1" si="4"/>
        <v>0.23594695604333063</v>
      </c>
      <c r="K36" s="31">
        <f t="shared" ca="1" si="5"/>
        <v>2.4492416493383584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6"/>
        <v>1</v>
      </c>
      <c r="J37" s="35">
        <f t="shared" ca="1" si="4"/>
        <v>1.4641953292481646E-2</v>
      </c>
      <c r="K37" s="31">
        <f t="shared" ca="1" si="5"/>
        <v>0.15199044070323633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0.83626005957010874</v>
      </c>
      <c r="K40" s="53">
        <f ca="1">SUM(K32:K39)</f>
        <v>8.6807772472434177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9.6334698581934397</v>
      </c>
      <c r="K42" s="55">
        <f ca="1">K27+K40</f>
        <v>99.999999999999972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779E6-F1CF-4264-B4B0-0F5EDC76286A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$J$27</f>
        <v>4.2125892934106872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4.9002760001701873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0.34511943829770031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9.2985069612902596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42.675440270340943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5.2</v>
      </c>
      <c r="H17" s="27">
        <f>Master!$P$36</f>
        <v>98</v>
      </c>
      <c r="I17" s="29">
        <f>G17/H17*100</f>
        <v>5.3061224489795924</v>
      </c>
      <c r="J17" s="30">
        <f ca="1">F17*I17</f>
        <v>4.1909116286380999E-2</v>
      </c>
      <c r="K17" s="31">
        <f ca="1">J17/$J$42%</f>
        <v>0.85523991475021999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100</v>
      </c>
      <c r="H18" s="27">
        <f>Master!$P$41</f>
        <v>85</v>
      </c>
      <c r="I18" s="29">
        <f>G18/H18*100</f>
        <v>117.64705882352942</v>
      </c>
      <c r="J18" s="30">
        <f ca="1">F18*I18</f>
        <v>0.47928605146598485</v>
      </c>
      <c r="K18" s="31">
        <f ca="1">J18/$J$42%</f>
        <v>9.7807970703964262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100</v>
      </c>
      <c r="H19" s="27">
        <f>Master!$P$31</f>
        <v>100</v>
      </c>
      <c r="I19" s="27">
        <f>G19/H19*100</f>
        <v>100</v>
      </c>
      <c r="J19" s="30">
        <f ca="1">F19*I19</f>
        <v>1.1352641591111738</v>
      </c>
      <c r="K19" s="31">
        <f ca="1">J19/$J$42%</f>
        <v>23.167351371060445</v>
      </c>
      <c r="L19" s="24"/>
    </row>
    <row r="20" spans="1:12" ht="16.5" customHeight="1">
      <c r="A20" s="16"/>
      <c r="B20" s="25" t="str">
        <f>Master!$B$50</f>
        <v>매운양념 소스</v>
      </c>
      <c r="C20" s="25" t="str">
        <f>Master!$C$50</f>
        <v>Hot Spicy Sauce</v>
      </c>
      <c r="D20" s="26">
        <f>Master!$H$50</f>
        <v>10000</v>
      </c>
      <c r="E20" s="27">
        <f ca="1">Master!$J$50</f>
        <v>55.789873081519985</v>
      </c>
      <c r="F20" s="28">
        <f ca="1">Master!$K$50</f>
        <v>5.5789873081519984E-3</v>
      </c>
      <c r="G20" s="27">
        <f>G16*20%</f>
        <v>80</v>
      </c>
      <c r="H20" s="27">
        <f>Master!$P$50</f>
        <v>96</v>
      </c>
      <c r="I20" s="29">
        <f t="shared" ref="I20" si="0">G20/H20*100</f>
        <v>83.333333333333343</v>
      </c>
      <c r="J20" s="30">
        <f t="shared" ref="J20" ca="1" si="1">F20*I20</f>
        <v>0.4649156090126666</v>
      </c>
      <c r="K20" s="31">
        <f ca="1">J20/$J$42%</f>
        <v>9.4875392528200457</v>
      </c>
      <c r="L20" s="24"/>
    </row>
    <row r="21" spans="1:12" ht="16.5" customHeight="1">
      <c r="A21" s="16"/>
      <c r="B21" s="25"/>
      <c r="C21" s="25"/>
      <c r="D21" s="221"/>
      <c r="E21" s="62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145"/>
      <c r="E23" s="27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685.2</v>
      </c>
      <c r="H27" s="42"/>
      <c r="I27" s="42"/>
      <c r="J27" s="44">
        <f ca="1">SUM(J16:J26)</f>
        <v>4.2125892934106872</v>
      </c>
      <c r="K27" s="14">
        <f ca="1">SUM(K16:K26)</f>
        <v>85.966367879368079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Master!$B$151</f>
        <v>치킨패키지(중)</v>
      </c>
      <c r="C32" s="25" t="str">
        <f>Master!$C$151</f>
        <v>Chicken Package (M)</v>
      </c>
      <c r="D32" s="27">
        <f>Master!$H$151</f>
        <v>400</v>
      </c>
      <c r="E32" s="27">
        <f ca="1">Master!$J$151</f>
        <v>50.764736013355851</v>
      </c>
      <c r="F32" s="28">
        <f ca="1">Master!$K$151</f>
        <v>0.12691184003338962</v>
      </c>
      <c r="G32" s="27">
        <v>1</v>
      </c>
      <c r="H32" s="27">
        <f>Master!$P$151</f>
        <v>100</v>
      </c>
      <c r="I32" s="27">
        <f t="shared" ref="I32:I37" si="2">G32/H32*100</f>
        <v>1</v>
      </c>
      <c r="J32" s="30">
        <f t="shared" ref="J32:J37" ca="1" si="3">F32*I32</f>
        <v>0.12691184003338962</v>
      </c>
      <c r="K32" s="31">
        <f t="shared" ref="K32:K37" ca="1" si="4">J32/$J$42%</f>
        <v>2.5898916719993315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2"/>
        <v>0</v>
      </c>
      <c r="J33" s="35">
        <f t="shared" si="3"/>
        <v>0</v>
      </c>
      <c r="K33" s="31">
        <f t="shared" ca="1" si="4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2"/>
        <v>1</v>
      </c>
      <c r="J34" s="35">
        <f t="shared" ca="1" si="3"/>
        <v>0.30581851985354103</v>
      </c>
      <c r="K34" s="31">
        <f t="shared" ca="1" si="4"/>
        <v>6.2408427574879433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2"/>
        <v>1</v>
      </c>
      <c r="J35" s="35">
        <f t="shared" ca="1" si="3"/>
        <v>4.3674375367570338E-3</v>
      </c>
      <c r="K35" s="31">
        <f t="shared" ca="1" si="4"/>
        <v>8.9126358119529431E-2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t="shared" ca="1" si="4"/>
        <v>4.8149727900048109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2"/>
        <v>1</v>
      </c>
      <c r="J37" s="35">
        <f t="shared" ca="1" si="3"/>
        <v>1.4641953292481646E-2</v>
      </c>
      <c r="K37" s="31">
        <f t="shared" ca="1" si="4"/>
        <v>0.29879854302029374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0.68768670675949994</v>
      </c>
      <c r="K40" s="53">
        <f ca="1">SUM(K32:K39)</f>
        <v>14.033632120631909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4.9002760001701873</v>
      </c>
      <c r="K42" s="55">
        <f ca="1">K27+K40</f>
        <v>99.999999999999986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3376D-E41B-423A-AE51-FD58DC3B7A5A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$J$27</f>
        <v>8.4251785868213744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9.2614386463914826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0.32613494661935721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19.136127276529411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45.159600735448947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10.4</v>
      </c>
      <c r="H17" s="27">
        <f>Master!$P$36</f>
        <v>98</v>
      </c>
      <c r="I17" s="29">
        <f>G17/H17*100</f>
        <v>10.612244897959185</v>
      </c>
      <c r="J17" s="30">
        <f ca="1">F17*I17</f>
        <v>8.3818232572761997E-2</v>
      </c>
      <c r="K17" s="31">
        <f ca="1">J17/$J$42%</f>
        <v>0.90502389286377161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200</v>
      </c>
      <c r="H18" s="27">
        <f>Master!$P$41</f>
        <v>85</v>
      </c>
      <c r="I18" s="29">
        <f>G18/H18*100</f>
        <v>235.29411764705884</v>
      </c>
      <c r="J18" s="30">
        <f ca="1">F18*I18</f>
        <v>0.95857210293196971</v>
      </c>
      <c r="K18" s="31">
        <f ca="1">J18/$J$42%</f>
        <v>10.350142559174177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200</v>
      </c>
      <c r="H19" s="27">
        <f>Master!$P$31</f>
        <v>100</v>
      </c>
      <c r="I19" s="27">
        <f>G19/H19*100</f>
        <v>200</v>
      </c>
      <c r="J19" s="30">
        <f ca="1">F19*I19</f>
        <v>2.2705283182223477</v>
      </c>
      <c r="K19" s="31">
        <f ca="1">J19/$J$42%</f>
        <v>24.515935427667163</v>
      </c>
      <c r="L19" s="24"/>
    </row>
    <row r="20" spans="1:12" ht="16.5" customHeight="1">
      <c r="A20" s="16"/>
      <c r="B20" s="25" t="str">
        <f>Master!$B$50</f>
        <v>매운양념 소스</v>
      </c>
      <c r="C20" s="25" t="str">
        <f>Master!$C$50</f>
        <v>Hot Spicy Sauce</v>
      </c>
      <c r="D20" s="26">
        <f>Master!$H$50</f>
        <v>10000</v>
      </c>
      <c r="E20" s="27">
        <f ca="1">Master!$J$50</f>
        <v>55.789873081519985</v>
      </c>
      <c r="F20" s="28">
        <f ca="1">Master!$K$50</f>
        <v>5.5789873081519984E-3</v>
      </c>
      <c r="G20" s="27">
        <f>G16*20%</f>
        <v>160</v>
      </c>
      <c r="H20" s="27">
        <f>Master!$P$50</f>
        <v>96</v>
      </c>
      <c r="I20" s="29">
        <f t="shared" ref="I20" si="0">G20/H20*100</f>
        <v>166.66666666666669</v>
      </c>
      <c r="J20" s="30">
        <f t="shared" ref="J20" ca="1" si="1">F20*I20</f>
        <v>0.92983121802533319</v>
      </c>
      <c r="K20" s="31">
        <f ca="1">J20/$J$42%</f>
        <v>10.039814045387232</v>
      </c>
      <c r="L20" s="24"/>
    </row>
    <row r="21" spans="1:12" ht="16.5" customHeight="1">
      <c r="A21" s="16"/>
      <c r="B21" s="25"/>
      <c r="C21" s="25"/>
      <c r="D21" s="221"/>
      <c r="E21" s="62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145"/>
      <c r="E23" s="27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1370.4</v>
      </c>
      <c r="H27" s="42"/>
      <c r="I27" s="42"/>
      <c r="J27" s="44">
        <f ca="1">SUM(J16:J26)</f>
        <v>8.4251785868213744</v>
      </c>
      <c r="K27" s="14">
        <f ca="1">SUM(K16:K26)</f>
        <v>90.970516660541293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7" si="2">G32/H32*100</f>
        <v>1</v>
      </c>
      <c r="J32" s="30">
        <f t="shared" ref="J32:J37" ca="1" si="3">F32*I32</f>
        <v>0.24779457798182544</v>
      </c>
      <c r="K32" s="31">
        <f t="shared" ref="K32:K37" ca="1" si="4">J32/$J$42%</f>
        <v>2.675551687408448</v>
      </c>
      <c r="L32" s="24"/>
    </row>
    <row r="33" spans="1:12" ht="16.5" customHeight="1">
      <c r="A33" s="16"/>
      <c r="B33" s="32" t="str">
        <f>Master!$B$156</f>
        <v>치킨트레이(중)</v>
      </c>
      <c r="C33" s="32" t="str">
        <f>Master!$C$156</f>
        <v>To Go Tray (M)</v>
      </c>
      <c r="D33" s="33">
        <f>Master!$H$156</f>
        <v>100</v>
      </c>
      <c r="E33" s="33">
        <f>Master!$J$156</f>
        <v>9.24</v>
      </c>
      <c r="F33" s="34">
        <f>Master!$K$156</f>
        <v>9.2399999999999996E-2</v>
      </c>
      <c r="G33" s="33">
        <v>0</v>
      </c>
      <c r="H33" s="33">
        <f>Master!$P$156</f>
        <v>100</v>
      </c>
      <c r="I33" s="33">
        <f t="shared" si="2"/>
        <v>0</v>
      </c>
      <c r="J33" s="35">
        <f t="shared" si="3"/>
        <v>0</v>
      </c>
      <c r="K33" s="31">
        <f t="shared" ca="1" si="4"/>
        <v>0</v>
      </c>
      <c r="L33" s="16"/>
    </row>
    <row r="34" spans="1:12" ht="16.5" customHeight="1">
      <c r="A34" s="16"/>
      <c r="B34" s="32" t="str">
        <f>Master!$B$174</f>
        <v>종이백 (L)</v>
      </c>
      <c r="C34" s="32" t="str">
        <f>Master!$C$174</f>
        <v>Paper Bag (L)</v>
      </c>
      <c r="D34" s="50">
        <f>Master!$H$174</f>
        <v>200</v>
      </c>
      <c r="E34" s="33">
        <f ca="1">Master!$J$174</f>
        <v>66.701826943142805</v>
      </c>
      <c r="F34" s="34">
        <f ca="1">Master!$K$174</f>
        <v>0.33350913471571403</v>
      </c>
      <c r="G34" s="33">
        <v>1</v>
      </c>
      <c r="H34" s="27">
        <f>Master!$P$174</f>
        <v>100</v>
      </c>
      <c r="I34" s="33">
        <f t="shared" si="2"/>
        <v>1</v>
      </c>
      <c r="J34" s="35">
        <f t="shared" ca="1" si="3"/>
        <v>0.33350913471571403</v>
      </c>
      <c r="K34" s="31">
        <f t="shared" ca="1" si="4"/>
        <v>3.6010510618202773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2"/>
        <v>1</v>
      </c>
      <c r="J35" s="35">
        <f t="shared" ca="1" si="3"/>
        <v>4.3674375367570338E-3</v>
      </c>
      <c r="K35" s="31">
        <f t="shared" ca="1" si="4"/>
        <v>4.7157225821052223E-2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t="shared" ca="1" si="4"/>
        <v>2.5476274804807155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2"/>
        <v>1</v>
      </c>
      <c r="J37" s="35">
        <f t="shared" ca="1" si="3"/>
        <v>1.4641953292481646E-2</v>
      </c>
      <c r="K37" s="31">
        <f t="shared" ca="1" si="4"/>
        <v>0.15809588392821197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0.83626005957010874</v>
      </c>
      <c r="K40" s="53">
        <f ca="1">SUM(K32:K39)</f>
        <v>9.0294833394587055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9.2614386463914826</v>
      </c>
      <c r="K42" s="55">
        <f ca="1">K27+K40</f>
        <v>100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DD160-8053-45E4-A3C4-8B3C1B1AA357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3.736570959588851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4.4242576663483506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0.31159414707281952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9.7745252951120953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47.267010993518973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0" si="0">G17/H17*100</f>
        <v>40.816326530612244</v>
      </c>
      <c r="J17" s="30">
        <f ca="1">F17*I17</f>
        <v>0.18196488437722985</v>
      </c>
      <c r="K17" s="31">
        <f ca="1">J17/$J$42%</f>
        <v>4.1128907513973569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0" ca="1" si="1">F18*I18</f>
        <v>1.1352641591111738</v>
      </c>
      <c r="K18" s="31">
        <f ca="1">J18/$J$42%</f>
        <v>25.659991906578689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32</v>
      </c>
      <c r="H19" s="27">
        <f>Master!$P$51</f>
        <v>96</v>
      </c>
      <c r="I19" s="27">
        <f t="shared" si="0"/>
        <v>33.333333333333329</v>
      </c>
      <c r="J19" s="30">
        <f t="shared" ca="1" si="1"/>
        <v>0.28543061852997159</v>
      </c>
      <c r="K19" s="31">
        <f ca="1">J19/$J$42%</f>
        <v>6.4514917542213919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6.08</v>
      </c>
      <c r="H20" s="27">
        <f>Master!$P$103</f>
        <v>98</v>
      </c>
      <c r="I20" s="29">
        <f t="shared" si="0"/>
        <v>6.204081632653061</v>
      </c>
      <c r="J20" s="30">
        <f t="shared" ca="1" si="1"/>
        <v>4.2696940035994981E-2</v>
      </c>
      <c r="K20" s="31">
        <f ca="1">J20/$J$42%</f>
        <v>0.96506449795533167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578.08000000000004</v>
      </c>
      <c r="H26" s="42"/>
      <c r="I26" s="42"/>
      <c r="J26" s="44">
        <f ca="1">SUM(J16:J25)</f>
        <v>3.736570959588851</v>
      </c>
      <c r="K26" s="14">
        <f ca="1">SUM(K16:K25)</f>
        <v>84.456449903671739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2">G31/H31*100</f>
        <v>1</v>
      </c>
      <c r="J31" s="30">
        <f t="shared" ref="J31:J36" ca="1" si="3">F31*I31</f>
        <v>0.12691184003338962</v>
      </c>
      <c r="K31" s="31">
        <f ca="1">J31/$J$42%</f>
        <v>2.8685454059039661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2"/>
        <v>0</v>
      </c>
      <c r="J32" s="35">
        <f t="shared" si="3"/>
        <v>0</v>
      </c>
      <c r="K32" s="31">
        <f ca="1">J32/$J$42%</f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2"/>
        <v>1</v>
      </c>
      <c r="J33" s="35">
        <f t="shared" ca="1" si="3"/>
        <v>0.30581851985354103</v>
      </c>
      <c r="K33" s="31">
        <f ca="1">J33/$J$42%</f>
        <v>6.9123125938086352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2"/>
        <v>1</v>
      </c>
      <c r="J34" s="35">
        <f t="shared" ca="1" si="3"/>
        <v>4.3674375367570338E-3</v>
      </c>
      <c r="K34" s="31">
        <f ca="1">J34/$J$42%</f>
        <v>9.8715713824185689E-2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2"/>
        <v>1</v>
      </c>
      <c r="J35" s="35">
        <f t="shared" ca="1" si="3"/>
        <v>1.4641953292481646E-2</v>
      </c>
      <c r="K35" s="49">
        <f t="shared" ref="K35" ca="1" si="4">J35/$J$42%</f>
        <v>0.33094711919359515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ca="1">J36/$J$42%</f>
        <v>5.33302926359789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15.543550096328273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4.4242576663483506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C8A2-9AF3-43F2-B0D3-26314637D467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7.6" customHeight="1">
      <c r="A6" s="16"/>
      <c r="B6" s="19" t="s">
        <v>1034</v>
      </c>
      <c r="C6" s="19"/>
      <c r="D6" s="938">
        <f ca="1">$J$26</f>
        <v>7.473141919177702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8.3094019787478111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0.29260965539447648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20.088163944173083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50.333690989628039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0" si="0">G17/H17*100</f>
        <v>81.632653061224488</v>
      </c>
      <c r="J17" s="30">
        <f ca="1">F17*I17</f>
        <v>0.3639297687544597</v>
      </c>
      <c r="K17" s="31">
        <f ca="1">J17/$J$42%</f>
        <v>4.3797347833845226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0" ca="1" si="1">F18*I18</f>
        <v>2.2705283182223477</v>
      </c>
      <c r="K18" s="31">
        <f ca="1">J18/$J$42%</f>
        <v>27.324810185251209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64</v>
      </c>
      <c r="H19" s="27">
        <f>Master!$P$51</f>
        <v>96</v>
      </c>
      <c r="I19" s="27">
        <f t="shared" si="0"/>
        <v>66.666666666666657</v>
      </c>
      <c r="J19" s="30">
        <f t="shared" ca="1" si="1"/>
        <v>0.57086123705994318</v>
      </c>
      <c r="K19" s="31">
        <f ca="1">J19/$J$42%</f>
        <v>6.870064037339656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12.16</v>
      </c>
      <c r="H20" s="27">
        <f>Master!$P$103</f>
        <v>98</v>
      </c>
      <c r="I20" s="29">
        <f t="shared" si="0"/>
        <v>12.408163265306122</v>
      </c>
      <c r="J20" s="30">
        <f t="shared" ca="1" si="1"/>
        <v>8.5393880071989961E-2</v>
      </c>
      <c r="K20" s="31">
        <f ca="1">J20/$J$42%</f>
        <v>1.0276778075052089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1156.1600000000001</v>
      </c>
      <c r="H26" s="42"/>
      <c r="I26" s="42"/>
      <c r="J26" s="44">
        <f ca="1">SUM(J16:J25)</f>
        <v>7.473141919177702</v>
      </c>
      <c r="K26" s="14">
        <f ca="1">SUM(K16:K25)</f>
        <v>89.935977803108642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2">G31/H31*100</f>
        <v>1</v>
      </c>
      <c r="J31" s="30">
        <f t="shared" ref="J31:J36" ca="1" si="3">F31*I31</f>
        <v>0.24779457798182544</v>
      </c>
      <c r="K31" s="31">
        <f t="shared" ref="K31:K36" ca="1" si="4">J31/$J$42%</f>
        <v>2.9820988154813874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2"/>
        <v>0</v>
      </c>
      <c r="J32" s="35">
        <f t="shared" si="3"/>
        <v>0</v>
      </c>
      <c r="K32" s="31">
        <f t="shared" ca="1" si="4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2"/>
        <v>1</v>
      </c>
      <c r="J33" s="35">
        <f t="shared" ca="1" si="3"/>
        <v>0.33350913471571403</v>
      </c>
      <c r="K33" s="31">
        <f t="shared" ca="1" si="4"/>
        <v>4.0136358256430427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2"/>
        <v>1</v>
      </c>
      <c r="J34" s="35">
        <f t="shared" ca="1" si="3"/>
        <v>4.3674375367570338E-3</v>
      </c>
      <c r="K34" s="31">
        <f t="shared" ca="1" si="4"/>
        <v>5.2560190828741041E-2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2"/>
        <v>1</v>
      </c>
      <c r="J35" s="35">
        <f t="shared" ca="1" si="3"/>
        <v>1.4641953292481646E-2</v>
      </c>
      <c r="K35" s="31">
        <f t="shared" ca="1" si="4"/>
        <v>0.17620947127037559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t="shared" ca="1" si="4"/>
        <v>2.8395178936678032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10.064022196891351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8.3094019787478111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5808A-B162-43E8-AC6F-0B97EC6BECF6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3.6116799171200937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4.2993666238795933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0.30279824936751992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9.8994163375808526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48.640056559015761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19" si="0">G17/H17*100</f>
        <v>40.816326530612244</v>
      </c>
      <c r="J17" s="30">
        <f ca="1">F17*I17</f>
        <v>0.18196488437722985</v>
      </c>
      <c r="K17" s="31">
        <f ca="1">J17/$J$42%</f>
        <v>4.2323649108349661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19" ca="1" si="1">F18*I18</f>
        <v>1.1352641591111738</v>
      </c>
      <c r="K18" s="31">
        <f ca="1">J18/$J$42%</f>
        <v>26.405381499816183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28.000000000000004</v>
      </c>
      <c r="H19" s="27">
        <f>Master!$P$48</f>
        <v>96</v>
      </c>
      <c r="I19" s="27">
        <f t="shared" si="0"/>
        <v>29.166666666666668</v>
      </c>
      <c r="J19" s="30">
        <f t="shared" ca="1" si="1"/>
        <v>0.20323651609720936</v>
      </c>
      <c r="K19" s="31">
        <f ca="1">J19/$J$42%</f>
        <v>4.7271268974455607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568</v>
      </c>
      <c r="H26" s="42"/>
      <c r="I26" s="42"/>
      <c r="J26" s="44">
        <f ca="1">SUM(J16:J25)</f>
        <v>3.6116799171200937</v>
      </c>
      <c r="K26" s="14">
        <f ca="1">SUM(K16:K25)</f>
        <v>84.004929867112466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2">G31/H31*100</f>
        <v>1</v>
      </c>
      <c r="J31" s="30">
        <f t="shared" ref="J31:J36" ca="1" si="3">F31*I31</f>
        <v>0.12691184003338962</v>
      </c>
      <c r="K31" s="31">
        <f t="shared" ref="K31:K36" ca="1" si="4">J31/$J$42%</f>
        <v>2.9518729416676019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2"/>
        <v>0</v>
      </c>
      <c r="J32" s="35">
        <f t="shared" si="3"/>
        <v>0</v>
      </c>
      <c r="K32" s="31">
        <f t="shared" ca="1" si="4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2"/>
        <v>1</v>
      </c>
      <c r="J33" s="35">
        <f t="shared" ca="1" si="3"/>
        <v>0.30581851985354103</v>
      </c>
      <c r="K33" s="31">
        <f t="shared" ca="1" si="4"/>
        <v>7.1131063388490796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2"/>
        <v>1</v>
      </c>
      <c r="J34" s="35">
        <f t="shared" ca="1" si="3"/>
        <v>4.3674375367570338E-3</v>
      </c>
      <c r="K34" s="31">
        <f t="shared" ca="1" si="4"/>
        <v>0.10158327769721615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2"/>
        <v>1</v>
      </c>
      <c r="J35" s="35">
        <f t="shared" ca="1" si="3"/>
        <v>1.4641953292481646E-2</v>
      </c>
      <c r="K35" s="31">
        <f t="shared" ca="1" si="4"/>
        <v>0.34056070517822634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2"/>
        <v>1</v>
      </c>
      <c r="J36" s="35">
        <f t="shared" ca="1" si="3"/>
        <v>0.23594695604333063</v>
      </c>
      <c r="K36" s="31">
        <f t="shared" ca="1" si="4"/>
        <v>5.4879468694954099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15.995070132887534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4.2993666238795933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115E5-E37F-4107-BD4B-DC036C7A679E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Final)'!G49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J26</f>
        <v>7.2233598342401875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J42</f>
        <v>7.9117055002302088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0.27860505797239232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20.485860422690685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52.863806861204118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19" si="0">G17/H17*100</f>
        <v>81.632653061224488</v>
      </c>
      <c r="J17" s="30">
        <f ca="1">F17*I17</f>
        <v>0.3639297687544597</v>
      </c>
      <c r="K17" s="31">
        <f ca="1">J17/$J$42%</f>
        <v>4.5998902353464786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19" ca="1" si="1">F18*I18</f>
        <v>2.2705283182223477</v>
      </c>
      <c r="K18" s="31">
        <f ca="1">J18/$J$42%</f>
        <v>28.698342198863209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56.000000000000007</v>
      </c>
      <c r="H19" s="27">
        <f>Master!$P$48</f>
        <v>96</v>
      </c>
      <c r="I19" s="27">
        <f t="shared" si="0"/>
        <v>58.333333333333336</v>
      </c>
      <c r="J19" s="30">
        <f t="shared" ca="1" si="1"/>
        <v>0.40647303219441872</v>
      </c>
      <c r="K19" s="31">
        <f ca="1">J19/$J$42%</f>
        <v>5.1376158046149651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1136</v>
      </c>
      <c r="H26" s="42"/>
      <c r="I26" s="42"/>
      <c r="J26" s="44">
        <f ca="1">SUM(J16:J25)</f>
        <v>7.2233598342401875</v>
      </c>
      <c r="K26" s="14">
        <f ca="1">SUM(K16:K25)</f>
        <v>91.299655100028772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2">G31/H31*100</f>
        <v>1</v>
      </c>
      <c r="J31" s="30">
        <f t="shared" ref="J31:J36" ca="1" si="3">F31*I31</f>
        <v>0.24779457798182544</v>
      </c>
      <c r="K31" s="31">
        <f t="shared" ref="K31:K36" ca="1" si="4">J31/$J$42%</f>
        <v>3.1319995160918879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1</v>
      </c>
      <c r="H32" s="33">
        <f>Master!$P$156</f>
        <v>100</v>
      </c>
      <c r="I32" s="33">
        <f t="shared" si="2"/>
        <v>1</v>
      </c>
      <c r="J32" s="35">
        <f t="shared" si="3"/>
        <v>9.2399999999999996E-2</v>
      </c>
      <c r="K32" s="31">
        <f t="shared" ca="1" si="4"/>
        <v>1.1678897804943751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2"/>
        <v>1</v>
      </c>
      <c r="J33" s="35">
        <f t="shared" ca="1" si="3"/>
        <v>0.33350913471571403</v>
      </c>
      <c r="K33" s="31">
        <f t="shared" ca="1" si="4"/>
        <v>4.2153886378355443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2"/>
        <v>0</v>
      </c>
      <c r="J34" s="35">
        <f t="shared" ca="1" si="3"/>
        <v>0</v>
      </c>
      <c r="K34" s="31">
        <f t="shared" ca="1" si="4"/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2"/>
        <v>1</v>
      </c>
      <c r="J35" s="35">
        <f t="shared" ca="1" si="3"/>
        <v>1.4641953292481646E-2</v>
      </c>
      <c r="K35" s="31">
        <f t="shared" ca="1" si="4"/>
        <v>0.18506696554940782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0</v>
      </c>
      <c r="H36" s="27">
        <f>Master!$P$164</f>
        <v>100</v>
      </c>
      <c r="I36" s="33">
        <f t="shared" si="2"/>
        <v>0</v>
      </c>
      <c r="J36" s="35">
        <f t="shared" ca="1" si="3"/>
        <v>0</v>
      </c>
      <c r="K36" s="31">
        <f t="shared" ca="1" si="4"/>
        <v>0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0.68834566599002112</v>
      </c>
      <c r="K40" s="53">
        <f ca="1">SUM(K31:K39)</f>
        <v>8.7003448999712152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7.9117055002302088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BB132-2797-4603-A5E3-5BC3AE482F08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3.9941275316388265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4.6818142383983261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0.32973348850433926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9.5169687230621207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44.666752054859323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1" si="0">G17/H17*100</f>
        <v>40.816326530612244</v>
      </c>
      <c r="J17" s="30">
        <f ca="1">F17*I17</f>
        <v>0.18196488437722985</v>
      </c>
      <c r="K17" s="31">
        <f t="shared" ref="K17:K21" ca="1" si="1">J17/$J$42%</f>
        <v>3.8866318719958657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1" ca="1" si="2">F18*I18</f>
        <v>1.1352641591111738</v>
      </c>
      <c r="K18" s="31">
        <f t="shared" ca="1" si="1"/>
        <v>24.248381104064347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80</v>
      </c>
      <c r="H19" s="27">
        <f>Master!$P$52</f>
        <v>96</v>
      </c>
      <c r="I19" s="29">
        <f t="shared" si="0"/>
        <v>83.333333333333343</v>
      </c>
      <c r="J19" s="30">
        <f t="shared" ca="1" si="2"/>
        <v>0.55972135270099643</v>
      </c>
      <c r="K19" s="31">
        <f t="shared" ca="1" si="1"/>
        <v>11.955223428353708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4</v>
      </c>
      <c r="H20" s="27">
        <f>Master!$P$105</f>
        <v>95</v>
      </c>
      <c r="I20" s="29">
        <f t="shared" si="0"/>
        <v>4.2105263157894735</v>
      </c>
      <c r="J20" s="30">
        <f t="shared" ca="1" si="2"/>
        <v>1.5088342801823159E-2</v>
      </c>
      <c r="K20" s="31">
        <f t="shared" ca="1" si="1"/>
        <v>0.32227555459323315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0.23226968349009852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625</v>
      </c>
      <c r="H26" s="42"/>
      <c r="I26" s="42"/>
      <c r="J26" s="44">
        <f ca="1">SUM(J16:J25)</f>
        <v>3.9941275316388265</v>
      </c>
      <c r="K26" s="14">
        <f ca="1">SUM(K16:K25)</f>
        <v>85.31153369735658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31">
        <f t="shared" ref="K31:K36" ca="1" si="5">J31/$J$42%</f>
        <v>2.7107406140233117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31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31">
        <f t="shared" ca="1" si="5"/>
        <v>6.5320515569657287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31">
        <f t="shared" ca="1" si="5"/>
        <v>9.3285152173213037E-2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31">
        <f t="shared" ca="1" si="5"/>
        <v>0.31274101335320681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31">
        <f t="shared" ca="1" si="5"/>
        <v>5.039647966127963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14.688466302643423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4.6818142383983261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606A-D7F2-4987-8FB4-136D6172D4F9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Final)'!G51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7.9773806281645303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8.8136406877346385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0.31036606136094119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19.583925235186257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47.454041561841414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1" si="0">G17/H17*100</f>
        <v>81.632653061224488</v>
      </c>
      <c r="J17" s="30">
        <f ca="1">F17*I17</f>
        <v>0.3639297687544597</v>
      </c>
      <c r="K17" s="31">
        <f t="shared" ref="K17:K21" ca="1" si="1">J17/$J$42%</f>
        <v>4.1291650255372527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1" ca="1" si="2">F18*I18</f>
        <v>2.2705283182223477</v>
      </c>
      <c r="K18" s="31">
        <f t="shared" ca="1" si="1"/>
        <v>25.761525783347302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160</v>
      </c>
      <c r="H19" s="27">
        <f>Master!$P$52</f>
        <v>96</v>
      </c>
      <c r="I19" s="29">
        <f t="shared" si="0"/>
        <v>166.66666666666669</v>
      </c>
      <c r="J19" s="30">
        <f t="shared" ca="1" si="2"/>
        <v>1.1194427054019929</v>
      </c>
      <c r="K19" s="31">
        <f t="shared" ca="1" si="1"/>
        <v>12.701251901042975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8</v>
      </c>
      <c r="H20" s="27">
        <f>Master!$P$105</f>
        <v>95</v>
      </c>
      <c r="I20" s="29">
        <f t="shared" si="0"/>
        <v>8.4210526315789469</v>
      </c>
      <c r="J20" s="30">
        <f t="shared" ca="1" si="2"/>
        <v>3.0176685603646319E-2</v>
      </c>
      <c r="K20" s="31">
        <f t="shared" ca="1" si="1"/>
        <v>0.34238615655890325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0.12338187473713776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1249</v>
      </c>
      <c r="H26" s="42"/>
      <c r="I26" s="42"/>
      <c r="J26" s="44">
        <f ca="1">SUM(J16:J25)</f>
        <v>7.9773806281645303</v>
      </c>
      <c r="K26" s="14">
        <f ca="1">SUM(K16:K25)</f>
        <v>90.511752303064995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2.8114894486981385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3.7840110180556445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4.9553160736798677E-2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0.16612832098837299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2.6770657484560543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9.4882476969350087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8.8136406877346385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9FC4-9AAF-4B95-B141-9B52B30243B9}">
  <sheetPr>
    <tabColor theme="8" tint="0.79998168889431442"/>
  </sheetPr>
  <dimension ref="A1:L43"/>
  <sheetViews>
    <sheetView zoomScale="85" zoomScaleNormal="85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6.149999999999999" customHeight="1">
      <c r="A6" s="16"/>
      <c r="B6" s="19" t="s">
        <v>1034</v>
      </c>
      <c r="C6" s="19"/>
      <c r="D6" s="938">
        <f ca="1">$J$26</f>
        <v>3.9941275316388265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4.6818142383983261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0.32973348850433926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9.5169687230621207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44.666752054859323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1" si="0">G17/H17*100</f>
        <v>40.816326530612244</v>
      </c>
      <c r="J17" s="30">
        <f ca="1">F17*I17</f>
        <v>0.18196488437722985</v>
      </c>
      <c r="K17" s="31">
        <f t="shared" ref="K17:K21" ca="1" si="1">J17/$J$42%</f>
        <v>3.8866318719958657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1" ca="1" si="2">F18*I18</f>
        <v>1.1352641591111738</v>
      </c>
      <c r="K18" s="31">
        <f t="shared" ca="1" si="1"/>
        <v>24.248381104064347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80</v>
      </c>
      <c r="H19" s="27">
        <f>Master!$P$55</f>
        <v>96</v>
      </c>
      <c r="I19" s="29">
        <f t="shared" si="0"/>
        <v>83.333333333333343</v>
      </c>
      <c r="J19" s="30">
        <f t="shared" ca="1" si="2"/>
        <v>0.55972135270099643</v>
      </c>
      <c r="K19" s="31">
        <f t="shared" ca="1" si="1"/>
        <v>11.955223428353708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4</v>
      </c>
      <c r="H20" s="27">
        <f>Master!$P$105</f>
        <v>95</v>
      </c>
      <c r="I20" s="29">
        <f t="shared" si="0"/>
        <v>4.2105263157894735</v>
      </c>
      <c r="J20" s="30">
        <f t="shared" ca="1" si="2"/>
        <v>1.5088342801823159E-2</v>
      </c>
      <c r="K20" s="31">
        <f t="shared" ca="1" si="1"/>
        <v>0.32227555459323315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0.23226968349009852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625</v>
      </c>
      <c r="H26" s="42"/>
      <c r="I26" s="42"/>
      <c r="J26" s="44">
        <f ca="1">SUM(J16:J25)</f>
        <v>3.9941275316388265</v>
      </c>
      <c r="K26" s="14">
        <f ca="1">SUM(K16:K25)</f>
        <v>85.31153369735658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3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2.7107406140233117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6.5320515569657287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>G34/H34*100</f>
        <v>1</v>
      </c>
      <c r="J34" s="35">
        <f t="shared" ca="1" si="4"/>
        <v>4.3674375367570338E-3</v>
      </c>
      <c r="K34" s="49">
        <f t="shared" ca="1" si="5"/>
        <v>9.3285152173213037E-2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4"/>
        <v>1.4641953292481646E-2</v>
      </c>
      <c r="K35" s="49">
        <f t="shared" ca="1" si="5"/>
        <v>0.31274101335320681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>G36/H36*100</f>
        <v>1</v>
      </c>
      <c r="J36" s="35">
        <f t="shared" ca="1" si="4"/>
        <v>0.23594695604333063</v>
      </c>
      <c r="K36" s="49">
        <f t="shared" ca="1" si="5"/>
        <v>5.039647966127963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14.688466302643423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4.6818142383983261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5D34A-61E2-480A-AD9D-F5CA27DE593F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7.9773806281645303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8.8136406877346385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0.31036606136094119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19.583925235186257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47.454041561841414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1" si="0">G17/H17*100</f>
        <v>81.632653061224488</v>
      </c>
      <c r="J17" s="30">
        <f ca="1">F17*I17</f>
        <v>0.3639297687544597</v>
      </c>
      <c r="K17" s="31">
        <f t="shared" ref="K17:K21" ca="1" si="1">J17/$J$42%</f>
        <v>4.1291650255372527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1" ca="1" si="2">F18*I18</f>
        <v>2.2705283182223477</v>
      </c>
      <c r="K18" s="31">
        <f t="shared" ca="1" si="1"/>
        <v>25.761525783347302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160</v>
      </c>
      <c r="H19" s="27">
        <f>Master!$P$55</f>
        <v>96</v>
      </c>
      <c r="I19" s="29">
        <f t="shared" si="0"/>
        <v>166.66666666666669</v>
      </c>
      <c r="J19" s="30">
        <f t="shared" ca="1" si="2"/>
        <v>1.1194427054019929</v>
      </c>
      <c r="K19" s="31">
        <f t="shared" ca="1" si="1"/>
        <v>12.701251901042975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8</v>
      </c>
      <c r="H20" s="27">
        <f>Master!$P$105</f>
        <v>95</v>
      </c>
      <c r="I20" s="29">
        <f t="shared" si="0"/>
        <v>8.4210526315789469</v>
      </c>
      <c r="J20" s="30">
        <f t="shared" ca="1" si="2"/>
        <v>3.0176685603646319E-2</v>
      </c>
      <c r="K20" s="31">
        <f t="shared" ca="1" si="1"/>
        <v>0.34238615655890325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0.12338187473713776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1249</v>
      </c>
      <c r="H26" s="42"/>
      <c r="I26" s="42"/>
      <c r="J26" s="44">
        <f ca="1">SUM(J16:J25)</f>
        <v>7.9773806281645303</v>
      </c>
      <c r="K26" s="14">
        <f ca="1">SUM(K16:K25)</f>
        <v>90.511752303064995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2.8114894486981385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3.7840110180556445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4.9553160736798677E-2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4"/>
        <v>1.4641953292481646E-2</v>
      </c>
      <c r="K35" s="49">
        <f t="shared" ca="1" si="5"/>
        <v>0.16612832098837299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2.6770657484560543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9.4882476969350087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8.8136406877346385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2CA91-9AFA-4EA2-8DE3-6697A7F3DA86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149999999999999" customHeight="1">
      <c r="A5" s="16"/>
      <c r="B5" s="19" t="s">
        <v>50</v>
      </c>
      <c r="C5" s="19"/>
      <c r="D5" s="933">
        <f>'Honduras(Total Final)'!G54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4.0140961976164284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4.7017829043759285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0.33113985312247607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9.4970000570845183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44.47705051605417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0" si="0">G17/H17*100</f>
        <v>40.816326530612244</v>
      </c>
      <c r="J17" s="30">
        <f ca="1">F17*I17</f>
        <v>0.18196488437722985</v>
      </c>
      <c r="K17" s="31">
        <f t="shared" ref="K17:K20" ca="1" si="1">J17/$J$42%</f>
        <v>3.8701251860836865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0" ca="1" si="2">F18*I18</f>
        <v>1.1352641591111738</v>
      </c>
      <c r="K18" s="31">
        <f t="shared" ca="1" si="1"/>
        <v>24.145397229093426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100</v>
      </c>
      <c r="H19" s="27">
        <f>Master!$P$49</f>
        <v>96</v>
      </c>
      <c r="I19" s="29">
        <f t="shared" si="0"/>
        <v>104.16666666666667</v>
      </c>
      <c r="J19" s="30">
        <f t="shared" ca="1" si="2"/>
        <v>0.60276001846546901</v>
      </c>
      <c r="K19" s="31">
        <f t="shared" ca="1" si="1"/>
        <v>12.819818156735458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2</v>
      </c>
      <c r="H20" s="27">
        <f>Master!$P$113</f>
        <v>86.75</v>
      </c>
      <c r="I20" s="29">
        <f t="shared" si="0"/>
        <v>2.3054755043227666</v>
      </c>
      <c r="J20" s="30">
        <f t="shared" ca="1" si="2"/>
        <v>2.8927781280750596E-3</v>
      </c>
      <c r="K20" s="31">
        <f t="shared" ca="1" si="1"/>
        <v>6.1525131783153234E-2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642</v>
      </c>
      <c r="H26" s="42"/>
      <c r="I26" s="42"/>
      <c r="J26" s="44">
        <f ca="1">SUM(J16:J25)</f>
        <v>4.0140961976164284</v>
      </c>
      <c r="K26" s="14">
        <f ca="1">SUM(K16:K25)</f>
        <v>85.373916219749901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2.6992279867978026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6.5043096645086926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9.2888966283242877E-2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0.3114127893666559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5.0182443732937108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14.626083780250106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4.7017829043759285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A3761-CDDD-49B2-8908-389CF606E96C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8.0281923952328569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8.7165380612228773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0.30694666172734847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19.681027861698016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47.982681721717761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0" si="0">G17/H17*100</f>
        <v>81.632653061224488</v>
      </c>
      <c r="J17" s="30">
        <f ca="1">F17*I17</f>
        <v>0.3639297687544597</v>
      </c>
      <c r="K17" s="31">
        <f t="shared" ref="K17:K20" ca="1" si="1">J17/$J$42%</f>
        <v>4.1751641098599483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0" ca="1" si="2">F18*I18</f>
        <v>2.2705283182223477</v>
      </c>
      <c r="K18" s="31">
        <f t="shared" ca="1" si="1"/>
        <v>26.04851034062721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200</v>
      </c>
      <c r="H19" s="27">
        <f>Master!$P$49</f>
        <v>96</v>
      </c>
      <c r="I19" s="29">
        <f t="shared" si="0"/>
        <v>208.33333333333334</v>
      </c>
      <c r="J19" s="30">
        <f t="shared" ca="1" si="2"/>
        <v>1.205520036930938</v>
      </c>
      <c r="K19" s="31">
        <f t="shared" ca="1" si="1"/>
        <v>13.830261836335181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2"/>
        <v>5.7855562561501192E-3</v>
      </c>
      <c r="K20" s="31">
        <f t="shared" ca="1" si="1"/>
        <v>6.6374473621451047E-2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1284</v>
      </c>
      <c r="H26" s="42"/>
      <c r="I26" s="42"/>
      <c r="J26" s="44">
        <f ca="1">SUM(J16:J25)</f>
        <v>8.0281923952328569</v>
      </c>
      <c r="K26" s="14">
        <f ca="1">SUM(K16:K25)</f>
        <v>92.102992482161554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2.8428095677593057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1</v>
      </c>
      <c r="H32" s="33">
        <f>Master!$P$156</f>
        <v>100</v>
      </c>
      <c r="I32" s="33">
        <f t="shared" si="3"/>
        <v>1</v>
      </c>
      <c r="J32" s="35">
        <f t="shared" si="4"/>
        <v>9.2399999999999996E-2</v>
      </c>
      <c r="K32" s="49">
        <f t="shared" ca="1" si="5"/>
        <v>1.0600538809215827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3.8261650711925501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3"/>
        <v>0</v>
      </c>
      <c r="J34" s="35">
        <f t="shared" ca="1" si="4"/>
        <v>0</v>
      </c>
      <c r="K34" s="49">
        <f t="shared" ca="1" si="5"/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0.16797899796501858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0</v>
      </c>
      <c r="H36" s="27">
        <f>Master!$P$164</f>
        <v>100</v>
      </c>
      <c r="I36" s="33">
        <f t="shared" si="3"/>
        <v>0</v>
      </c>
      <c r="J36" s="35">
        <f t="shared" ca="1" si="4"/>
        <v>0</v>
      </c>
      <c r="K36" s="49">
        <f t="shared" ca="1" si="5"/>
        <v>0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0.68834566599002112</v>
      </c>
      <c r="K40" s="53">
        <f ca="1">SUM(K31:K39)</f>
        <v>7.8970075178384569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8.7165380612228773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E03A-B53F-4C7C-8801-0C9AC0A19887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7.6" customHeight="1">
      <c r="A6" s="16"/>
      <c r="B6" s="19" t="s">
        <v>1034</v>
      </c>
      <c r="C6" s="19"/>
      <c r="D6" s="938">
        <f ca="1">$J$26</f>
        <v>3.8132755846105866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4.5009622913700866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0.31699634423506468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9.6978206700903602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46.461494724007515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3" si="0">G17/H17*100</f>
        <v>40.816326530612244</v>
      </c>
      <c r="J17" s="30">
        <f ca="1">F17*I17</f>
        <v>0.18196488437722985</v>
      </c>
      <c r="K17" s="31">
        <f t="shared" ref="K17:K23" ca="1" si="1">J17/$J$42%</f>
        <v>4.0427995747958159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3" ca="1" si="2">F18*I18</f>
        <v>1.1352641591111738</v>
      </c>
      <c r="K18" s="31">
        <f t="shared" ca="1" si="1"/>
        <v>25.222698739064555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40</v>
      </c>
      <c r="H19" s="27">
        <f>Master!$P$47</f>
        <v>96</v>
      </c>
      <c r="I19" s="29">
        <f t="shared" si="0"/>
        <v>41.666666666666671</v>
      </c>
      <c r="J19" s="30">
        <f t="shared" ca="1" si="2"/>
        <v>0.26081368215363021</v>
      </c>
      <c r="K19" s="31">
        <f t="shared" ca="1" si="1"/>
        <v>5.7946204671321278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2"/>
        <v>5.7855562561501192E-3</v>
      </c>
      <c r="K20" s="31">
        <f t="shared" ca="1" si="1"/>
        <v>0.12854042939313326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7</v>
      </c>
      <c r="H21" s="27">
        <f>Master!$P$103</f>
        <v>98</v>
      </c>
      <c r="I21" s="29">
        <f t="shared" si="0"/>
        <v>7.1428571428571423</v>
      </c>
      <c r="J21" s="30">
        <f t="shared" ca="1" si="2"/>
        <v>4.9157661225652113E-2</v>
      </c>
      <c r="K21" s="31">
        <f t="shared" ca="1" si="1"/>
        <v>1.0921589216578083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7</v>
      </c>
      <c r="H22" s="27">
        <f>Master!$P$105</f>
        <v>95</v>
      </c>
      <c r="I22" s="29">
        <f t="shared" si="0"/>
        <v>7.3684210526315779</v>
      </c>
      <c r="J22" s="30">
        <f t="shared" ca="1" si="2"/>
        <v>2.6404599903190527E-2</v>
      </c>
      <c r="K22" s="31">
        <f t="shared" ca="1" si="1"/>
        <v>0.58664343742264513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2</v>
      </c>
      <c r="H23" s="27">
        <f>Master!$P$78</f>
        <v>100</v>
      </c>
      <c r="I23" s="29">
        <f t="shared" si="0"/>
        <v>2</v>
      </c>
      <c r="J23" s="30">
        <f t="shared" ca="1" si="2"/>
        <v>6.2670684049079536E-2</v>
      </c>
      <c r="K23" s="31">
        <f t="shared" ca="1" si="1"/>
        <v>1.3923841168196651</v>
      </c>
      <c r="L23" s="24"/>
    </row>
    <row r="24" spans="1:12" ht="16.5" customHeight="1">
      <c r="A24" s="16"/>
      <c r="B24" s="61"/>
      <c r="C24" s="25"/>
      <c r="D24" s="26"/>
      <c r="E24" s="27"/>
      <c r="F24" s="28"/>
      <c r="G24" s="29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600</v>
      </c>
      <c r="H26" s="42"/>
      <c r="I26" s="42"/>
      <c r="J26" s="44">
        <f ca="1">SUM(J16:J25)</f>
        <v>3.8132755846105866</v>
      </c>
      <c r="K26" s="14">
        <f ca="1">SUM(K16:K25)</f>
        <v>84.72134041029328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2.8196601486025301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6.7945141517826473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9.7033417612294462E-2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0.32530717532460501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5.2421446963846643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15.278659589706741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4.5009622913700866</v>
      </c>
      <c r="K42" s="55">
        <f ca="1">K26+K40</f>
        <v>100.00000000000003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4C39-2934-4B0C-BE63-130FD2678785}">
  <sheetPr>
    <tabColor theme="8" tint="0.79998168889431442"/>
  </sheetPr>
  <dimension ref="A1:L43"/>
  <sheetViews>
    <sheetView zoomScale="85" zoomScaleNormal="85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7.6265511692211732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8.4628112287912813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0.29801185255672152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19.934754694129612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49.421269150373398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3" si="0">G17/H17*100</f>
        <v>81.632653061224488</v>
      </c>
      <c r="J17" s="30">
        <f ca="1">F17*I17</f>
        <v>0.3639297687544597</v>
      </c>
      <c r="K17" s="31">
        <f t="shared" ref="K17:K23" ca="1" si="1">J17/$J$42%</f>
        <v>4.3003413276706013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3" ca="1" si="2">F18*I18</f>
        <v>2.2705283182223477</v>
      </c>
      <c r="K18" s="31">
        <f t="shared" ca="1" si="1"/>
        <v>26.829480852624911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80</v>
      </c>
      <c r="H19" s="27">
        <f>Master!$P$47</f>
        <v>96</v>
      </c>
      <c r="I19" s="29">
        <f t="shared" si="0"/>
        <v>83.333333333333343</v>
      </c>
      <c r="J19" s="30">
        <f t="shared" ca="1" si="2"/>
        <v>0.52162736430726042</v>
      </c>
      <c r="K19" s="31">
        <f t="shared" ca="1" si="1"/>
        <v>6.1637598926067856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8</v>
      </c>
      <c r="H20" s="27">
        <f>Master!$P$113</f>
        <v>86.75</v>
      </c>
      <c r="I20" s="29">
        <f t="shared" si="0"/>
        <v>9.2219020172910664</v>
      </c>
      <c r="J20" s="30">
        <f t="shared" ca="1" si="2"/>
        <v>1.1571112512300238E-2</v>
      </c>
      <c r="K20" s="31">
        <f t="shared" ca="1" si="1"/>
        <v>0.1367289450216522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14</v>
      </c>
      <c r="H21" s="27">
        <f>Master!$P$103</f>
        <v>98</v>
      </c>
      <c r="I21" s="29">
        <f t="shared" si="0"/>
        <v>14.285714285714285</v>
      </c>
      <c r="J21" s="30">
        <f t="shared" ca="1" si="2"/>
        <v>9.8315322451304227E-2</v>
      </c>
      <c r="K21" s="31">
        <f t="shared" ca="1" si="1"/>
        <v>1.1617336106567784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14</v>
      </c>
      <c r="H22" s="27">
        <f>Master!$P$105</f>
        <v>95</v>
      </c>
      <c r="I22" s="29">
        <f t="shared" si="0"/>
        <v>14.736842105263156</v>
      </c>
      <c r="J22" s="30">
        <f t="shared" ca="1" si="2"/>
        <v>5.2809199806381053E-2</v>
      </c>
      <c r="K22" s="31">
        <f t="shared" ca="1" si="1"/>
        <v>0.62401486194940969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4</v>
      </c>
      <c r="H23" s="27">
        <f>Master!$P$78</f>
        <v>100</v>
      </c>
      <c r="I23" s="29">
        <f t="shared" si="0"/>
        <v>4</v>
      </c>
      <c r="J23" s="30">
        <f t="shared" ca="1" si="2"/>
        <v>0.12534136809815907</v>
      </c>
      <c r="K23" s="31">
        <f t="shared" ca="1" si="1"/>
        <v>1.4810842958630097</v>
      </c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1200</v>
      </c>
      <c r="H26" s="42"/>
      <c r="I26" s="42"/>
      <c r="J26" s="44">
        <f ca="1">SUM(J16:J25)</f>
        <v>7.6265511692211732</v>
      </c>
      <c r="K26" s="14">
        <f ca="1">SUM(K16:K25)</f>
        <v>90.118412936766561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2.9280409462378758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3.9408788131901669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5.1607408208499322E-2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0.17301524158625139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2.7880446540106774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9.8815870632334715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8.4628112287912813</v>
      </c>
      <c r="K42" s="55">
        <f ca="1">K26+K40</f>
        <v>100.00000000000003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65A8B-9515-454F-A9E2-DA47A236FBAF}">
  <sheetPr>
    <tabColor theme="8" tint="0.79998168889431442"/>
  </sheetPr>
  <dimension ref="A1:L43"/>
  <sheetViews>
    <sheetView zoomScale="85" zoomScaleNormal="85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3.9866275877517774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4.6743142945112774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0.32920527817057993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9.5244686669491685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44.738419921613925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19" si="0">G17/H17*100</f>
        <v>40.816326530612244</v>
      </c>
      <c r="J17" s="30">
        <f ca="1">F17*I17</f>
        <v>0.18196488437722985</v>
      </c>
      <c r="K17" s="31">
        <f t="shared" ref="K17:K19" ca="1" si="1">J17/$J$42%</f>
        <v>3.8928679783235496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19" ca="1" si="2">F18*I18</f>
        <v>1.1352641591111738</v>
      </c>
      <c r="K18" s="31">
        <f t="shared" ca="1" si="1"/>
        <v>24.287287665791659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80</v>
      </c>
      <c r="H19" s="27">
        <f>Master!$P$56</f>
        <v>96</v>
      </c>
      <c r="I19" s="29">
        <f t="shared" si="0"/>
        <v>83.333333333333343</v>
      </c>
      <c r="J19" s="30">
        <f t="shared" ca="1" si="2"/>
        <v>0.57818418672889282</v>
      </c>
      <c r="K19" s="31">
        <f t="shared" ca="1" si="1"/>
        <v>12.369390466700418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620</v>
      </c>
      <c r="H26" s="42"/>
      <c r="I26" s="42"/>
      <c r="J26" s="44">
        <f ca="1">SUM(J16:J25)</f>
        <v>3.9866275877517774</v>
      </c>
      <c r="K26" s="14">
        <f ca="1">SUM(K16:K25)</f>
        <v>85.287966032429551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2.7150900011668746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6.5425322429140564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9.3434828331621006E-2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0.31324280675081423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5.0477340884070792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14.712033967570445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4.6743142945112774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335CC-0B85-41C0-9472-BEBEF627A7B7}">
  <sheetPr>
    <tabColor theme="8" tint="0.79998168889431442"/>
  </sheetPr>
  <dimension ref="A1:L43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Final)'!G59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6.45" customHeight="1">
      <c r="A6" s="16"/>
      <c r="B6" s="19" t="s">
        <v>1034</v>
      </c>
      <c r="C6" s="19"/>
      <c r="D6" s="938">
        <f ca="1">$J$26</f>
        <v>7.9732551755035548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8.809515235073663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0.31022078649223683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19.588050687847229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47.476264056134397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19" si="0">G17/H17*100</f>
        <v>81.632653061224488</v>
      </c>
      <c r="J17" s="30">
        <f ca="1">F17*I17</f>
        <v>0.3639297687544597</v>
      </c>
      <c r="K17" s="31">
        <f t="shared" ref="K17:K19" ca="1" si="1">J17/$J$42%</f>
        <v>4.1310986932122225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19" ca="1" si="2">F18*I18</f>
        <v>2.2705283182223477</v>
      </c>
      <c r="K18" s="31">
        <f t="shared" ca="1" si="1"/>
        <v>25.773589779181101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160</v>
      </c>
      <c r="H19" s="27">
        <f>Master!$P$56</f>
        <v>96</v>
      </c>
      <c r="I19" s="29">
        <f t="shared" si="0"/>
        <v>166.66666666666669</v>
      </c>
      <c r="J19" s="30">
        <f t="shared" ca="1" si="2"/>
        <v>1.1563683734577856</v>
      </c>
      <c r="K19" s="31">
        <f t="shared" ca="1" si="1"/>
        <v>13.126356474802286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1240</v>
      </c>
      <c r="H26" s="42"/>
      <c r="I26" s="42"/>
      <c r="J26" s="44">
        <f ca="1">SUM(J16:J25)</f>
        <v>7.9732551755035548</v>
      </c>
      <c r="K26" s="14">
        <f ca="1">SUM(K16:K25)</f>
        <v>90.507309003330022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2.8128060553805652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3.7857830518063156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4.9576366238278199E-2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0.16620611806410268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2.6783194051807291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9.4926909966699888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8.809515235073663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10BE9-FBBF-44FD-9D8E-87C130328D04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4.4011795121339956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5.0888662188934957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0.35840157798778477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9.1099167425669521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41.093914981895246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0" si="0">G17/H17*100</f>
        <v>40.816326530612244</v>
      </c>
      <c r="J17" s="30">
        <f ca="1">F17*I17</f>
        <v>0.18196488437722985</v>
      </c>
      <c r="K17" s="31">
        <f t="shared" ref="K17:K20" ca="1" si="1">J17/$J$42%</f>
        <v>3.575745098223384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0" ca="1" si="2">F18*I18</f>
        <v>1.1352641591111738</v>
      </c>
      <c r="K18" s="31">
        <f t="shared" ca="1" si="1"/>
        <v>22.308783730573712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80</v>
      </c>
      <c r="H19" s="27">
        <f>Master!$P$54</f>
        <v>96</v>
      </c>
      <c r="I19" s="29">
        <f t="shared" si="0"/>
        <v>83.333333333333343</v>
      </c>
      <c r="J19" s="30">
        <f t="shared" si="2"/>
        <v>0.8429861111111111</v>
      </c>
      <c r="K19" s="31">
        <f t="shared" ca="1" si="1"/>
        <v>16.565303052796835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2</v>
      </c>
      <c r="H20" s="27">
        <f>Master!$P$33</f>
        <v>100</v>
      </c>
      <c r="I20" s="29">
        <f t="shared" si="0"/>
        <v>2</v>
      </c>
      <c r="J20" s="30">
        <f t="shared" si="2"/>
        <v>0.14974999999999999</v>
      </c>
      <c r="K20" s="31">
        <f t="shared" ca="1" si="1"/>
        <v>2.9426986986614296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622</v>
      </c>
      <c r="H26" s="42"/>
      <c r="I26" s="42"/>
      <c r="J26" s="44">
        <f ca="1">SUM(J16:J25)</f>
        <v>4.4011795121339956</v>
      </c>
      <c r="K26" s="14">
        <f ca="1">SUM(K16:K25)</f>
        <v>86.486445562150607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2.4939118965675005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6.009561004337761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8.5823390690484155E-2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0.28772525475557376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4.6365328914980601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13.513554437849379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5.0888662188934957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0F80-7629-4AB7-8F7F-E44FBBAFF4D4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Final)'!G61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8.15" customHeight="1">
      <c r="A6" s="16"/>
      <c r="B6" s="19" t="s">
        <v>1034</v>
      </c>
      <c r="C6" s="19"/>
      <c r="D6" s="938">
        <f ca="1">$J$26</f>
        <v>8.8023590242679912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9.6386190838380994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0.33941708630944162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18.758946839082796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43.392405890196436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0" si="0">G17/H17*100</f>
        <v>81.632653061224488</v>
      </c>
      <c r="J17" s="30">
        <f ca="1">F17*I17</f>
        <v>0.3639297687544597</v>
      </c>
      <c r="K17" s="31">
        <f t="shared" ref="K17:K20" ca="1" si="1">J17/$J$42%</f>
        <v>3.7757459402529143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0" ca="1" si="2">F18*I18</f>
        <v>2.2705283182223477</v>
      </c>
      <c r="K18" s="31">
        <f t="shared" ca="1" si="1"/>
        <v>23.556572767042297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160</v>
      </c>
      <c r="H19" s="27">
        <f>Master!$P$54</f>
        <v>96</v>
      </c>
      <c r="I19" s="29">
        <f t="shared" si="0"/>
        <v>166.66666666666669</v>
      </c>
      <c r="J19" s="30">
        <f t="shared" si="2"/>
        <v>1.6859722222222222</v>
      </c>
      <c r="K19" s="31">
        <f t="shared" ca="1" si="1"/>
        <v>17.491844086350881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4</v>
      </c>
      <c r="H20" s="27">
        <f>Master!$P$33</f>
        <v>100</v>
      </c>
      <c r="I20" s="29">
        <f t="shared" si="0"/>
        <v>4</v>
      </c>
      <c r="J20" s="30">
        <f t="shared" si="2"/>
        <v>0.29949999999999999</v>
      </c>
      <c r="K20" s="31">
        <f t="shared" ca="1" si="1"/>
        <v>3.107291588088561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1244</v>
      </c>
      <c r="H26" s="42"/>
      <c r="I26" s="42"/>
      <c r="J26" s="44">
        <f ca="1">SUM(J16:J25)</f>
        <v>8.8023590242679912</v>
      </c>
      <c r="K26" s="14">
        <f ca="1">SUM(K16:K25)</f>
        <v>91.323860271931082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2.5708514448643776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3.4601339861530311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4.5311859497386836E-2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0.1519092430681597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2.4479331944859521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8.6761397280689074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9.6386190838380994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97B2-09D0-480F-9CA6-88A025645630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$J$26</f>
        <v>4.5097526482919106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5.1974393550514106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0.3660482288629065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9.0013436064090371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40.235473945492437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5.2</v>
      </c>
      <c r="H17" s="27">
        <f>Master!$P$36</f>
        <v>98</v>
      </c>
      <c r="I17" s="29">
        <f>G17/H17*100</f>
        <v>5.3061224489795924</v>
      </c>
      <c r="J17" s="30">
        <f ca="1">F17*I17</f>
        <v>4.1909116286380999E-2</v>
      </c>
      <c r="K17" s="31">
        <f t="shared" ref="K17:K22" ca="1" si="0">J17/$J$42%</f>
        <v>0.80634161215655886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100</v>
      </c>
      <c r="H18" s="27">
        <f>Master!$P$41</f>
        <v>85</v>
      </c>
      <c r="I18" s="29">
        <f>G18/H18*100</f>
        <v>117.64705882352942</v>
      </c>
      <c r="J18" s="30">
        <f ca="1">F18*I18</f>
        <v>0.47928605146598485</v>
      </c>
      <c r="K18" s="31">
        <f t="shared" ca="1" si="0"/>
        <v>9.2215804499991894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100</v>
      </c>
      <c r="H19" s="27">
        <f>Master!$P$31</f>
        <v>100</v>
      </c>
      <c r="I19" s="27">
        <f>G19/H19*100</f>
        <v>100</v>
      </c>
      <c r="J19" s="30">
        <f ca="1">F19*I19</f>
        <v>1.1352641591111738</v>
      </c>
      <c r="K19" s="31">
        <f t="shared" ca="1" si="0"/>
        <v>21.842759127296144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196</v>
      </c>
      <c r="H20" s="27">
        <f>Master!$P$220</f>
        <v>96</v>
      </c>
      <c r="I20" s="27">
        <f>G20/H20*100</f>
        <v>204.16666666666666</v>
      </c>
      <c r="J20" s="30">
        <f ca="1">F20*I20</f>
        <v>0.51902684913763164</v>
      </c>
      <c r="K20" s="31">
        <f t="shared" ca="1" si="0"/>
        <v>9.9862030835085651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148</v>
      </c>
      <c r="H21" s="27">
        <f>Master!$P$104</f>
        <v>89</v>
      </c>
      <c r="I21" s="27">
        <f t="shared" ref="I21:I22" si="1">G21/H21*100</f>
        <v>166.29213483146069</v>
      </c>
      <c r="J21" s="30">
        <f t="shared" ref="J21:J22" ca="1" si="2">F21*I21</f>
        <v>0.22256406523658837</v>
      </c>
      <c r="K21" s="31">
        <f t="shared" ca="1" si="0"/>
        <v>4.2821868622724288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1.6</v>
      </c>
      <c r="H22" s="27">
        <f>Master!$P$35</f>
        <v>98</v>
      </c>
      <c r="I22" s="27">
        <f t="shared" si="1"/>
        <v>1.6326530612244898</v>
      </c>
      <c r="J22" s="30">
        <f t="shared" ca="1" si="2"/>
        <v>2.0488049519669378E-2</v>
      </c>
      <c r="K22" s="31">
        <f t="shared" ca="1" si="0"/>
        <v>0.39419506645627267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950.80000000000007</v>
      </c>
      <c r="H26" s="42"/>
      <c r="I26" s="42"/>
      <c r="J26" s="44">
        <f ca="1">SUM(J16:J25)</f>
        <v>4.5097526482919106</v>
      </c>
      <c r="K26" s="14">
        <f ca="1">SUM(K16:K25)</f>
        <v>86.768740147181603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31">
        <f t="shared" ref="K31:K36" ca="1" si="5">J31/$J$42%</f>
        <v>2.4418147353666289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31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31">
        <f t="shared" ca="1" si="5"/>
        <v>5.884022861302169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31">
        <f t="shared" ca="1" si="5"/>
        <v>8.4030562713777596E-2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31">
        <f t="shared" ca="1" si="5"/>
        <v>0.28171475013462305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31">
        <f t="shared" ca="1" si="5"/>
        <v>4.5396769433011839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13.231259852818383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5.1974393550514106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AFACD-5975-4C12-A529-5FAB1861A789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9.0195052965838212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9.8557653561539293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0.34706373718456335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18.541800566766966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42.436366572561077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10.4</v>
      </c>
      <c r="H17" s="27">
        <f>Master!$P$36</f>
        <v>98</v>
      </c>
      <c r="I17" s="29">
        <f>G17/H17*100</f>
        <v>10.612244897959185</v>
      </c>
      <c r="J17" s="30">
        <f ca="1">F17*I17</f>
        <v>8.3818232572761997E-2</v>
      </c>
      <c r="K17" s="31">
        <f t="shared" ref="K17:K22" ca="1" si="0">J17/$J$42%</f>
        <v>0.85044874288150518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200</v>
      </c>
      <c r="H18" s="27">
        <f>Master!$P$41</f>
        <v>85</v>
      </c>
      <c r="I18" s="29">
        <f>G18/H18*100</f>
        <v>235.29411764705884</v>
      </c>
      <c r="J18" s="30">
        <f ca="1">F18*I18</f>
        <v>0.95857210293196971</v>
      </c>
      <c r="K18" s="31">
        <f t="shared" ca="1" si="0"/>
        <v>9.7260036972515618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200</v>
      </c>
      <c r="H19" s="27">
        <f>Master!$P$31</f>
        <v>100</v>
      </c>
      <c r="I19" s="27">
        <f>G19/H19*100</f>
        <v>200</v>
      </c>
      <c r="J19" s="30">
        <f ca="1">F19*I19</f>
        <v>2.2705283182223477</v>
      </c>
      <c r="K19" s="31">
        <f t="shared" ca="1" si="0"/>
        <v>23.03756467583344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392</v>
      </c>
      <c r="H20" s="27">
        <f>Master!$P$220</f>
        <v>96</v>
      </c>
      <c r="I20" s="27">
        <f>G20/H20*100</f>
        <v>408.33333333333331</v>
      </c>
      <c r="J20" s="30">
        <f ca="1">F20*I20</f>
        <v>1.0380536982752633</v>
      </c>
      <c r="K20" s="31">
        <f t="shared" ca="1" si="0"/>
        <v>10.532451420701728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296</v>
      </c>
      <c r="H21" s="27">
        <f>Master!$P$104</f>
        <v>89</v>
      </c>
      <c r="I21" s="27">
        <f t="shared" ref="I21:I22" si="1">G21/H21*100</f>
        <v>332.58426966292137</v>
      </c>
      <c r="J21" s="30">
        <f t="shared" ref="J21:J22" ca="1" si="2">F21*I21</f>
        <v>0.44512813047317673</v>
      </c>
      <c r="K21" s="31">
        <f t="shared" ca="1" si="0"/>
        <v>4.5164237823015867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3.2</v>
      </c>
      <c r="H22" s="27">
        <f>Master!$P$35</f>
        <v>98</v>
      </c>
      <c r="I22" s="27">
        <f t="shared" si="1"/>
        <v>3.2653061224489797</v>
      </c>
      <c r="J22" s="30">
        <f t="shared" ca="1" si="2"/>
        <v>4.0976099039338756E-2</v>
      </c>
      <c r="K22" s="31">
        <f t="shared" ca="1" si="0"/>
        <v>0.41575765613934107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1901.6000000000001</v>
      </c>
      <c r="H26" s="42"/>
      <c r="I26" s="42"/>
      <c r="J26" s="44">
        <f ca="1">SUM(J16:J25)</f>
        <v>9.0195052965838212</v>
      </c>
      <c r="K26" s="14">
        <f ca="1">SUM(K16:K25)</f>
        <v>91.515016547670243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2.514209389401735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3.3838988923115063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4.4313529989124696E-2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0.1485623162014427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2.3939993244259372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8.4849834523297467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9.8557653561539293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4F1C-8E31-4672-AC3D-C3B93FC9A644}">
  <sheetPr>
    <tabColor theme="8" tint="0.79998168889431442"/>
  </sheetPr>
  <dimension ref="A1:L43"/>
  <sheetViews>
    <sheetView zoomScale="85" zoomScaleNormal="85" workbookViewId="0">
      <selection activeCell="B6" sqref="B6:J7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4.1306920874288213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4.8183787941883214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0.33935153507640603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9.3804041672721254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43.40078783463008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20" si="0">G17/H17*100</f>
        <v>40.816326530612244</v>
      </c>
      <c r="J17" s="30">
        <f ca="1">F17*I17</f>
        <v>0.18196488437722985</v>
      </c>
      <c r="K17" s="31">
        <f t="shared" ref="K17:K20" ca="1" si="1">J17/$J$42%</f>
        <v>3.7764752865986053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20" ca="1" si="2">F18*I18</f>
        <v>1.1352641591111738</v>
      </c>
      <c r="K18" s="31">
        <f t="shared" ca="1" si="1"/>
        <v>23.561123099754436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72</v>
      </c>
      <c r="H19" s="27">
        <f>Master!$P$221</f>
        <v>96</v>
      </c>
      <c r="I19" s="29">
        <f t="shared" si="0"/>
        <v>75</v>
      </c>
      <c r="J19" s="30">
        <f t="shared" ca="1" si="2"/>
        <v>0.37012762111904018</v>
      </c>
      <c r="K19" s="31">
        <f t="shared" ca="1" si="1"/>
        <v>7.6815799863113483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20</v>
      </c>
      <c r="H20" s="27">
        <f>Master!$P$222</f>
        <v>95</v>
      </c>
      <c r="I20" s="29">
        <f t="shared" si="0"/>
        <v>21.052631578947366</v>
      </c>
      <c r="J20" s="30">
        <f t="shared" si="2"/>
        <v>0.35212106528689674</v>
      </c>
      <c r="K20" s="31">
        <f t="shared" ca="1" si="1"/>
        <v>7.3078742939763659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632</v>
      </c>
      <c r="H26" s="42"/>
      <c r="I26" s="42"/>
      <c r="J26" s="44">
        <f ca="1">SUM(J16:J25)</f>
        <v>4.1306920874288213</v>
      </c>
      <c r="K26" s="14">
        <f ca="1">SUM(K16:K25)</f>
        <v>85.727840501270833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2.6339116423653555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6.3469173536626773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9.0641224430607459E-2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0.30387717358672611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4.8968121046837911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14.272159498729156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4.8183787941883214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34467-2DE6-470B-BA92-74D966FA9412}">
  <sheetPr>
    <tabColor theme="8" tint="0.79998168889431442"/>
  </sheetPr>
  <dimension ref="A1:L43"/>
  <sheetViews>
    <sheetView zoomScale="85" zoomScaleNormal="85" workbookViewId="0">
      <selection activeCell="B6" sqref="B6:J7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$J$26</f>
        <v>8.2613841748576426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9.0976442344277508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0.32036704339806293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19.299921688493143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45.972656297567774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20" si="0">G17/H17*100</f>
        <v>81.632653061224488</v>
      </c>
      <c r="J17" s="30">
        <f ca="1">F17*I17</f>
        <v>0.3639297687544597</v>
      </c>
      <c r="K17" s="31">
        <f t="shared" ref="K17:K20" ca="1" si="1">J17/$J$42%</f>
        <v>4.0002637977121465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20" ca="1" si="2">F18*I18</f>
        <v>2.2705283182223477</v>
      </c>
      <c r="K18" s="31">
        <f t="shared" ca="1" si="1"/>
        <v>24.95732147482865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144</v>
      </c>
      <c r="H19" s="27">
        <f>Master!$P$221</f>
        <v>96</v>
      </c>
      <c r="I19" s="29">
        <f t="shared" si="0"/>
        <v>150</v>
      </c>
      <c r="J19" s="30">
        <f t="shared" ca="1" si="2"/>
        <v>0.74025524223808037</v>
      </c>
      <c r="K19" s="31">
        <f t="shared" ca="1" si="1"/>
        <v>8.1367794031423006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40</v>
      </c>
      <c r="H20" s="27">
        <f>Master!$P$222</f>
        <v>95</v>
      </c>
      <c r="I20" s="29">
        <f t="shared" si="0"/>
        <v>42.105263157894733</v>
      </c>
      <c r="J20" s="30">
        <f t="shared" si="2"/>
        <v>0.70424213057379348</v>
      </c>
      <c r="K20" s="31">
        <f t="shared" ca="1" si="1"/>
        <v>7.7409284472651265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1264</v>
      </c>
      <c r="H26" s="42"/>
      <c r="I26" s="42"/>
      <c r="J26" s="44">
        <f ca="1">SUM(J16:J25)</f>
        <v>8.2613841748576426</v>
      </c>
      <c r="K26" s="14">
        <f ca="1">SUM(K16:K25)</f>
        <v>90.807949420515996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2.723722445027132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3.6658845534279347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4.8006246718568776E-2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0.16094224961087011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2.593495084699494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9.1920505794840004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9.0976442344277508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B4CFA-04AF-4E86-B478-DDF40D041CBF}">
  <sheetPr>
    <tabColor theme="8" tint="0.79998168889431442"/>
  </sheetPr>
  <dimension ref="A1:L43"/>
  <sheetViews>
    <sheetView zoomScale="85" zoomScaleNormal="85" workbookViewId="0">
      <selection activeCell="B6" sqref="B6:J7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3.7669842676170986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4.4546709743765982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0.31373611290966613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9.7441119870838477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J16/$J$42%</f>
        <v>46.944305641498744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40</v>
      </c>
      <c r="H17" s="27">
        <f>Master!$P$43</f>
        <v>98</v>
      </c>
      <c r="I17" s="29">
        <f t="shared" ref="I17:I19" si="0">G17/H17*100</f>
        <v>40.816326530612244</v>
      </c>
      <c r="J17" s="30">
        <f ca="1">F17*I17</f>
        <v>0.18196488437722985</v>
      </c>
      <c r="K17" s="31">
        <f t="shared" ref="K17:K19" ca="1" si="1">J17/$J$42%</f>
        <v>4.0848108743361147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100</v>
      </c>
      <c r="H18" s="27">
        <f>Master!$P$31</f>
        <v>100</v>
      </c>
      <c r="I18" s="29">
        <f t="shared" si="0"/>
        <v>100</v>
      </c>
      <c r="J18" s="30">
        <f t="shared" ref="J18:J19" ca="1" si="2">F18*I18</f>
        <v>1.1352641591111738</v>
      </c>
      <c r="K18" s="31">
        <f t="shared" ca="1" si="1"/>
        <v>25.484803830434334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28.000000000000004</v>
      </c>
      <c r="H19" s="27">
        <f>Master!$P$35</f>
        <v>98</v>
      </c>
      <c r="I19" s="29">
        <f t="shared" si="0"/>
        <v>28.571428571428577</v>
      </c>
      <c r="J19" s="30">
        <f t="shared" ca="1" si="2"/>
        <v>0.35854086659421414</v>
      </c>
      <c r="K19" s="31">
        <f t="shared" ca="1" si="1"/>
        <v>8.0486498027924398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568</v>
      </c>
      <c r="H26" s="42"/>
      <c r="I26" s="42"/>
      <c r="J26" s="44">
        <f ca="1">SUM(J16:J25)</f>
        <v>3.7669842676170986</v>
      </c>
      <c r="K26" s="14">
        <f ca="1">SUM(K16:K25)</f>
        <v>84.562570149061628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Master!$B$151</f>
        <v>치킨패키지(중)</v>
      </c>
      <c r="C31" s="25" t="str">
        <f>Master!$C$151</f>
        <v>Chicken Package (M)</v>
      </c>
      <c r="D31" s="27">
        <f>Master!$H$151</f>
        <v>400</v>
      </c>
      <c r="E31" s="27">
        <f ca="1">Master!$J$151</f>
        <v>50.764736013355851</v>
      </c>
      <c r="F31" s="28">
        <f ca="1">Master!$K$151</f>
        <v>0.12691184003338962</v>
      </c>
      <c r="G31" s="27">
        <v>1</v>
      </c>
      <c r="H31" s="27">
        <f>Master!$P$151</f>
        <v>100</v>
      </c>
      <c r="I31" s="27">
        <f t="shared" ref="I31:I36" si="3">G31/H31*100</f>
        <v>1</v>
      </c>
      <c r="J31" s="30">
        <f t="shared" ref="J31:J36" ca="1" si="4">F31*I31</f>
        <v>0.12691184003338962</v>
      </c>
      <c r="K31" s="49">
        <f t="shared" ref="K31:K36" ca="1" si="5">J31/$J$42%</f>
        <v>2.848961029072413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6.8651202661794413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9.8041753518467833E-2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0.32868764891285129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5.2966191532551932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0.68768670675949994</v>
      </c>
      <c r="K40" s="53">
        <f ca="1">SUM(K31:K39)</f>
        <v>15.437429850938367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4.4546709743765982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DD9B-09C9-43BB-BFD0-62BD5528373B}">
  <sheetPr>
    <tabColor theme="8" tint="0.79998168889431442"/>
  </sheetPr>
  <dimension ref="A1:L43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7.5339685352341972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8.3702285948043063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0.29475162123132304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20.027337328116587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145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7">
        <v>800</v>
      </c>
      <c r="H16" s="27">
        <f>Master!$P$8</f>
        <v>80</v>
      </c>
      <c r="I16" s="29">
        <f>G16/H16*100</f>
        <v>1000</v>
      </c>
      <c r="J16" s="30">
        <f ca="1">F16*I16</f>
        <v>4.1824287150689612</v>
      </c>
      <c r="K16" s="31">
        <f ca="1">J16/$J$42%</f>
        <v>49.967915065845887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80</v>
      </c>
      <c r="H17" s="27">
        <f>Master!$P$43</f>
        <v>98</v>
      </c>
      <c r="I17" s="29">
        <f t="shared" ref="I17:I19" si="0">G17/H17*100</f>
        <v>81.632653061224488</v>
      </c>
      <c r="J17" s="30">
        <f ca="1">F17*I17</f>
        <v>0.3639297687544597</v>
      </c>
      <c r="K17" s="31">
        <f t="shared" ref="K17:K19" ca="1" si="1">J17/$J$42%</f>
        <v>4.347907164451442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200</v>
      </c>
      <c r="H18" s="27">
        <f>Master!$P$31</f>
        <v>100</v>
      </c>
      <c r="I18" s="29">
        <f t="shared" si="0"/>
        <v>200</v>
      </c>
      <c r="J18" s="30">
        <f t="shared" ref="J18:J19" ca="1" si="2">F18*I18</f>
        <v>2.2705283182223477</v>
      </c>
      <c r="K18" s="31">
        <f t="shared" ca="1" si="1"/>
        <v>27.126240251451961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56.000000000000007</v>
      </c>
      <c r="H19" s="27">
        <f>Master!$P$35</f>
        <v>98</v>
      </c>
      <c r="I19" s="29">
        <f t="shared" si="0"/>
        <v>57.142857142857153</v>
      </c>
      <c r="J19" s="30">
        <f t="shared" ca="1" si="2"/>
        <v>0.71708173318842827</v>
      </c>
      <c r="K19" s="31">
        <f t="shared" ca="1" si="1"/>
        <v>8.5670507688827762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1136</v>
      </c>
      <c r="H26" s="42"/>
      <c r="I26" s="42"/>
      <c r="J26" s="44">
        <f ca="1">SUM(J16:J25)</f>
        <v>7.5339685352341972</v>
      </c>
      <c r="K26" s="14">
        <f ca="1">SUM(K16:K25)</f>
        <v>90.009113250632069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2.9604278446545678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3.9844686550464683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5.2178234886775435E-2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0.1749289535720735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2.8188830612080436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0.83626005957010874</v>
      </c>
      <c r="K40" s="53">
        <f ca="1">SUM(K31:K39)</f>
        <v>9.9908867493679274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8.3702285948043063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22A8-B71D-4A74-BEBF-5D1A7771725B}">
  <sheetPr>
    <tabColor theme="7" tint="0.79998168889431442"/>
  </sheetPr>
  <dimension ref="A1:L41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1128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Final)'!G68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$J$25</f>
        <v>3.2787510196960001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4.0726785111114543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0.33463841766299113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8.0977068844260707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t="shared" ref="K16:K19" ca="1" si="0">J16/$J$40%</f>
        <v>29.665412033390719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6.5</v>
      </c>
      <c r="H17" s="27">
        <f>Master!$P$36</f>
        <v>98</v>
      </c>
      <c r="I17" s="29">
        <f>G17/H17*100</f>
        <v>6.6326530612244898</v>
      </c>
      <c r="J17" s="30">
        <f ca="1">F17*I17</f>
        <v>5.2386395357976241E-2</v>
      </c>
      <c r="K17" s="31">
        <f t="shared" ca="1" si="0"/>
        <v>1.2862885006771558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125</v>
      </c>
      <c r="H18" s="27">
        <f>Master!$P$41</f>
        <v>85</v>
      </c>
      <c r="I18" s="29">
        <f>G18/H18*100</f>
        <v>147.05882352941177</v>
      </c>
      <c r="J18" s="30">
        <f ca="1">F18*I18</f>
        <v>0.59910756433248102</v>
      </c>
      <c r="K18" s="31">
        <f t="shared" ca="1" si="0"/>
        <v>14.710406497786185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125</v>
      </c>
      <c r="H19" s="27">
        <f>Master!$P$31</f>
        <v>100</v>
      </c>
      <c r="I19" s="27">
        <f>G19/H19*100</f>
        <v>125</v>
      </c>
      <c r="J19" s="30">
        <f ca="1">F19*I19</f>
        <v>1.4190801988889674</v>
      </c>
      <c r="K19" s="31">
        <f t="shared" ca="1" si="0"/>
        <v>34.843904202536557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756.5</v>
      </c>
      <c r="H25" s="42"/>
      <c r="I25" s="42"/>
      <c r="J25" s="44">
        <f ca="1">SUM(J16:J24)</f>
        <v>3.2787510196960001</v>
      </c>
      <c r="K25" s="14">
        <f ca="1">SUM(K16:K24)</f>
        <v>80.506011234390627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Master!$B$150</f>
        <v>치킨패키지(대)</v>
      </c>
      <c r="C30" s="25" t="str">
        <f>Master!$C$150</f>
        <v>Chicken Package (L)</v>
      </c>
      <c r="D30" s="27">
        <f>Master!$H$150</f>
        <v>400</v>
      </c>
      <c r="E30" s="27">
        <f ca="1">Master!$J$150</f>
        <v>99.117831192730179</v>
      </c>
      <c r="F30" s="28">
        <f ca="1">Master!$K$150</f>
        <v>0.24779457798182544</v>
      </c>
      <c r="G30" s="27">
        <v>1</v>
      </c>
      <c r="H30" s="27">
        <f>Master!$P$150</f>
        <v>100</v>
      </c>
      <c r="I30" s="27">
        <f t="shared" ref="I30:I35" si="1">G30/H30*100</f>
        <v>1</v>
      </c>
      <c r="J30" s="30">
        <f t="shared" ref="J30:J35" ca="1" si="2">F30*I30</f>
        <v>0.24779457798182544</v>
      </c>
      <c r="K30" s="31">
        <f t="shared" ref="K30:K35" ca="1" si="3">J30/$J$40%</f>
        <v>6.0843147158748128</v>
      </c>
      <c r="L30" s="24"/>
    </row>
    <row r="31" spans="1:12" ht="16.5" customHeight="1">
      <c r="A31" s="16"/>
      <c r="B31" s="32" t="str">
        <f>Master!$B$157</f>
        <v>치킨트레이(소)</v>
      </c>
      <c r="C31" s="32" t="str">
        <f>Master!$C$157</f>
        <v xml:space="preserve">To Go Tray (S) </v>
      </c>
      <c r="D31" s="33">
        <f>Master!$H$157</f>
        <v>100</v>
      </c>
      <c r="E31" s="33">
        <f>Master!$J$157</f>
        <v>8.4</v>
      </c>
      <c r="F31" s="34">
        <f>Master!$K$157</f>
        <v>8.4000000000000005E-2</v>
      </c>
      <c r="G31" s="33">
        <v>0</v>
      </c>
      <c r="H31" s="33">
        <f>Master!$P$157</f>
        <v>100</v>
      </c>
      <c r="I31" s="33">
        <f t="shared" si="1"/>
        <v>0</v>
      </c>
      <c r="J31" s="35">
        <f t="shared" si="2"/>
        <v>0</v>
      </c>
      <c r="K31" s="31">
        <f t="shared" ca="1" si="3"/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1</v>
      </c>
      <c r="H32" s="27">
        <f>Master!$P$175</f>
        <v>100</v>
      </c>
      <c r="I32" s="33">
        <f t="shared" si="1"/>
        <v>1</v>
      </c>
      <c r="J32" s="35">
        <f t="shared" ca="1" si="2"/>
        <v>0.30581851985354103</v>
      </c>
      <c r="K32" s="31">
        <f t="shared" ca="1" si="3"/>
        <v>7.5090267748652133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1"/>
        <v>1</v>
      </c>
      <c r="J33" s="35">
        <f t="shared" ca="1" si="2"/>
        <v>4.3674375367570338E-3</v>
      </c>
      <c r="K33" s="31">
        <f t="shared" ca="1" si="3"/>
        <v>0.10723747344263465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1"/>
        <v>1</v>
      </c>
      <c r="J34" s="35">
        <f t="shared" ca="1" si="2"/>
        <v>0.23594695604333063</v>
      </c>
      <c r="K34" s="31">
        <f t="shared" ca="1" si="3"/>
        <v>5.7934098014267157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1"/>
        <v>0</v>
      </c>
      <c r="J35" s="35">
        <f t="shared" ca="1" si="2"/>
        <v>0</v>
      </c>
      <c r="K35" s="31">
        <f t="shared" ca="1" si="3"/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0.79392749141545416</v>
      </c>
      <c r="K38" s="53">
        <f ca="1">SUM(K30:K37)</f>
        <v>19.493988765609377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4.0726785111114543</v>
      </c>
      <c r="K40" s="55">
        <f ca="1">K25+K38</f>
        <v>100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51FF-457C-423D-95FE-E17912DB712E}">
  <sheetPr>
    <tabColor theme="7" tint="0.79998168889431442"/>
  </sheetPr>
  <dimension ref="A1:L41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Final)'!G69</f>
        <v>24.340770791075052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$J$25</f>
        <v>6.5575020393920003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7.4404881080810155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0.30568005310699503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16.900282682994035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t="shared" ref="K16" ca="1" si="0">J16/$J$40%</f>
        <v>32.475742009570325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13</v>
      </c>
      <c r="H17" s="27">
        <f>Master!$P$36</f>
        <v>98</v>
      </c>
      <c r="I17" s="29">
        <f>G17/H17*100</f>
        <v>13.26530612244898</v>
      </c>
      <c r="J17" s="30">
        <f ca="1">F17*I17</f>
        <v>0.10477279071595248</v>
      </c>
      <c r="K17" s="31">
        <f t="shared" ref="K17:K19" ca="1" si="1">J17/$J$40%</f>
        <v>1.4081440517613373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250</v>
      </c>
      <c r="H18" s="27">
        <f>Master!$P$41</f>
        <v>85</v>
      </c>
      <c r="I18" s="29">
        <f>G18/H18*100</f>
        <v>294.11764705882354</v>
      </c>
      <c r="J18" s="30">
        <f ca="1">F18*I18</f>
        <v>1.198215128664962</v>
      </c>
      <c r="K18" s="31">
        <f t="shared" ca="1" si="1"/>
        <v>16.103985535083329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250</v>
      </c>
      <c r="H19" s="27">
        <f>Master!$P$31</f>
        <v>100</v>
      </c>
      <c r="I19" s="27">
        <f>G19/H19*100</f>
        <v>250</v>
      </c>
      <c r="J19" s="30">
        <f ca="1">F19*I19</f>
        <v>2.8381603977779348</v>
      </c>
      <c r="K19" s="31">
        <f t="shared" ca="1" si="1"/>
        <v>38.144814648590682</v>
      </c>
      <c r="L19" s="24"/>
    </row>
    <row r="20" spans="1:12" ht="16.5" customHeight="1">
      <c r="A20" s="16"/>
      <c r="B20" s="61"/>
      <c r="C20" s="25"/>
      <c r="D20" s="145"/>
      <c r="E20" s="27"/>
      <c r="F20" s="62"/>
      <c r="G20" s="27"/>
      <c r="H20" s="27"/>
      <c r="I20" s="27"/>
      <c r="J20" s="30"/>
      <c r="K20" s="31"/>
      <c r="L20" s="24"/>
    </row>
    <row r="21" spans="1:12" ht="16.5" customHeight="1">
      <c r="A21" s="16"/>
      <c r="B21" s="61"/>
      <c r="C21" s="25"/>
      <c r="D21" s="26"/>
      <c r="E21" s="62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145"/>
      <c r="E22" s="27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36"/>
      <c r="C24" s="58"/>
      <c r="D24" s="37"/>
      <c r="E24" s="38"/>
      <c r="F24" s="39"/>
      <c r="G24" s="38"/>
      <c r="H24" s="38"/>
      <c r="I24" s="38"/>
      <c r="J24" s="40"/>
      <c r="K24" s="4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1513</v>
      </c>
      <c r="H25" s="42"/>
      <c r="I25" s="42"/>
      <c r="J25" s="44">
        <f ca="1">SUM(J16:J24)</f>
        <v>6.5575020393920003</v>
      </c>
      <c r="K25" s="14">
        <f ca="1">SUM(K16:K24)</f>
        <v>88.132686245005672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247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Master!$B$153</f>
        <v>치킨버켓</v>
      </c>
      <c r="C30" s="25" t="str">
        <f>Master!$C$153</f>
        <v>Chicken Bucket</v>
      </c>
      <c r="D30" s="27">
        <f>Master!$H$153</f>
        <v>300</v>
      </c>
      <c r="E30" s="27">
        <f ca="1">Master!$J$153</f>
        <v>92.748762117963992</v>
      </c>
      <c r="F30" s="28">
        <f ca="1">Master!$K$153</f>
        <v>0.30916254039321328</v>
      </c>
      <c r="G30" s="27">
        <v>1</v>
      </c>
      <c r="H30" s="27">
        <f>Master!$P$153</f>
        <v>100</v>
      </c>
      <c r="I30" s="27">
        <f t="shared" ref="I30:I35" si="2">G30/H30*100</f>
        <v>1</v>
      </c>
      <c r="J30" s="30">
        <f t="shared" ref="J30:J35" ca="1" si="3">F30*I30</f>
        <v>0.30916254039321328</v>
      </c>
      <c r="K30" s="31">
        <f t="shared" ref="K30:K35" ca="1" si="4">J30/$J$40%</f>
        <v>4.1551378874920308</v>
      </c>
      <c r="L30" s="24"/>
    </row>
    <row r="31" spans="1:12" ht="16.5" customHeight="1">
      <c r="A31" s="16"/>
      <c r="B31" s="32" t="str">
        <f>Master!$B$156</f>
        <v>치킨트레이(중)</v>
      </c>
      <c r="C31" s="32" t="str">
        <f>Master!$C$156</f>
        <v>To Go Tray (M)</v>
      </c>
      <c r="D31" s="33">
        <f>Master!$H$156</f>
        <v>100</v>
      </c>
      <c r="E31" s="33">
        <f>Master!$J$156</f>
        <v>9.24</v>
      </c>
      <c r="F31" s="34">
        <f>Master!$K$156</f>
        <v>9.2399999999999996E-2</v>
      </c>
      <c r="G31" s="33">
        <v>0</v>
      </c>
      <c r="H31" s="33">
        <f>Master!$P$156</f>
        <v>100</v>
      </c>
      <c r="I31" s="33">
        <f t="shared" si="2"/>
        <v>0</v>
      </c>
      <c r="J31" s="35">
        <f t="shared" si="3"/>
        <v>0</v>
      </c>
      <c r="K31" s="31">
        <f t="shared" ca="1" si="4"/>
        <v>0</v>
      </c>
      <c r="L31" s="16"/>
    </row>
    <row r="32" spans="1:12" ht="16.5" customHeight="1">
      <c r="A32" s="16"/>
      <c r="B32" s="32" t="str">
        <f>Master!$B$174</f>
        <v>종이백 (L)</v>
      </c>
      <c r="C32" s="32" t="str">
        <f>Master!$C$174</f>
        <v>Paper Bag (L)</v>
      </c>
      <c r="D32" s="50">
        <f>Master!$H$174</f>
        <v>200</v>
      </c>
      <c r="E32" s="33">
        <f ca="1">Master!$J$174</f>
        <v>66.701826943142805</v>
      </c>
      <c r="F32" s="34">
        <f ca="1">Master!$K$174</f>
        <v>0.33350913471571403</v>
      </c>
      <c r="G32" s="33">
        <v>1</v>
      </c>
      <c r="H32" s="27">
        <f>Master!$P$174</f>
        <v>100</v>
      </c>
      <c r="I32" s="33">
        <f t="shared" si="2"/>
        <v>1</v>
      </c>
      <c r="J32" s="35">
        <f t="shared" ca="1" si="3"/>
        <v>0.33350913471571403</v>
      </c>
      <c r="K32" s="31">
        <f t="shared" ca="1" si="4"/>
        <v>4.4823555910733086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2"/>
        <v>1</v>
      </c>
      <c r="J33" s="35">
        <f t="shared" ca="1" si="3"/>
        <v>4.3674375367570338E-3</v>
      </c>
      <c r="K33" s="31">
        <f t="shared" ca="1" si="4"/>
        <v>5.8698266475469774E-2</v>
      </c>
      <c r="L33" s="16"/>
    </row>
    <row r="34" spans="1:12" ht="16.5" customHeight="1">
      <c r="A34" s="16"/>
      <c r="B34" s="32" t="str">
        <f>Master!$B$164</f>
        <v>비비큐 젓가락</v>
      </c>
      <c r="C34" s="32" t="str">
        <f>Master!$C$164</f>
        <v>BBQ Chopstick Logo</v>
      </c>
      <c r="D34" s="50">
        <f>Master!$H$164</f>
        <v>500</v>
      </c>
      <c r="E34" s="33">
        <f ca="1">Master!$J$164</f>
        <v>117.97347802166531</v>
      </c>
      <c r="F34" s="34">
        <f ca="1">Master!$K$164</f>
        <v>0.23594695604333063</v>
      </c>
      <c r="G34" s="33">
        <v>1</v>
      </c>
      <c r="H34" s="27">
        <f>Master!$P$164</f>
        <v>100</v>
      </c>
      <c r="I34" s="33">
        <f t="shared" si="2"/>
        <v>1</v>
      </c>
      <c r="J34" s="35">
        <f t="shared" ca="1" si="3"/>
        <v>0.23594695604333063</v>
      </c>
      <c r="K34" s="31">
        <f t="shared" ca="1" si="4"/>
        <v>3.1711220099535105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2"/>
        <v>0</v>
      </c>
      <c r="J35" s="35">
        <f t="shared" ca="1" si="3"/>
        <v>0</v>
      </c>
      <c r="K35" s="31">
        <f t="shared" ca="1" si="4"/>
        <v>0</v>
      </c>
      <c r="L35" s="16"/>
    </row>
    <row r="36" spans="1:12" ht="16.5" customHeight="1">
      <c r="A36" s="16"/>
      <c r="D36" s="181"/>
      <c r="E36" s="166"/>
      <c r="F36" s="39"/>
      <c r="G36" s="166"/>
      <c r="H36" s="166"/>
      <c r="I36" s="29"/>
      <c r="J36" s="30"/>
      <c r="K36" s="49"/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SUM(G30:G37)</f>
        <v>4</v>
      </c>
      <c r="H38" s="51"/>
      <c r="I38" s="51"/>
      <c r="J38" s="52">
        <f ca="1">SUM(J30:J37)</f>
        <v>0.88298606868901497</v>
      </c>
      <c r="K38" s="53">
        <f ca="1">SUM(K30:K37)</f>
        <v>11.867313754994319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J25+J38</f>
        <v>7.4404881080810155</v>
      </c>
      <c r="K40" s="55">
        <f ca="1">K25+K38</f>
        <v>99.999999999999986</v>
      </c>
      <c r="L40" s="16"/>
    </row>
    <row r="41" spans="1:12" ht="16.5" customHeight="1">
      <c r="A41" s="16"/>
      <c r="L41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914F-D135-4E65-9B7A-7344CB0473FF}">
  <sheetPr>
    <tabColor theme="7" tint="0.79998168889431442"/>
  </sheetPr>
  <dimension ref="A1:L43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1129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Final)'!G70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2.8547131654770803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3.6486406568925345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0.29979664064133654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8.5217447386449905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33.113067981475396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18" si="0">G17/H17*100</f>
        <v>51.020408163265309</v>
      </c>
      <c r="J17" s="30">
        <f ca="1">F17*I17</f>
        <v>0.22745610547153733</v>
      </c>
      <c r="K17" s="31">
        <f t="shared" ref="K17:K18" ca="1" si="1">J17/$J$42%</f>
        <v>6.2339958044883659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" ca="1" si="2">F18*I18</f>
        <v>1.4190801988889674</v>
      </c>
      <c r="K18" s="31">
        <f t="shared" ca="1" si="1"/>
        <v>38.893394344225889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675</v>
      </c>
      <c r="H26" s="42"/>
      <c r="I26" s="42"/>
      <c r="J26" s="44">
        <f ca="1">SUM(J16:J25)</f>
        <v>2.8547131654770803</v>
      </c>
      <c r="K26" s="14">
        <f ca="1">SUM(K16:K25)</f>
        <v>78.240458130189651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31">
        <f t="shared" ref="K31:K36" ca="1" si="5">J31/$J$42%</f>
        <v>6.7914218275708889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31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31">
        <f t="shared" ca="1" si="5"/>
        <v>8.3817111250961016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31">
        <f t="shared" ca="1" si="5"/>
        <v>0.11970040208006351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3"/>
        <v>0</v>
      </c>
      <c r="J35" s="35">
        <f t="shared" ca="1" si="4"/>
        <v>0</v>
      </c>
      <c r="K35" s="31">
        <f t="shared" ca="1" si="5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31">
        <f t="shared" ca="1" si="5"/>
        <v>6.4667085150632886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0.79392749141545416</v>
      </c>
      <c r="K40" s="53">
        <f ca="1">SUM(K31:K39)</f>
        <v>21.759541869810342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3.6486406568925345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31B5-39AF-4985-A5FF-B44DE6610291}">
  <sheetPr>
    <tabColor theme="7" tint="0.79998168889431442"/>
  </sheetPr>
  <dimension ref="A1:L43"/>
  <sheetViews>
    <sheetView zoomScale="70" zoomScaleNormal="70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Final)'!G71</f>
        <v>24.340770791075052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5.7094263309541606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6.5924123996431758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0.27083827608534045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17.748358391431875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36.653558299294801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18" si="0">G17/H17*100</f>
        <v>102.04081632653062</v>
      </c>
      <c r="J17" s="30">
        <f ca="1">F17*I17</f>
        <v>0.45491221094307466</v>
      </c>
      <c r="K17" s="31">
        <f t="shared" ref="K17:K18" ca="1" si="1">J17/$J$42%</f>
        <v>6.9005423715254448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" ca="1" si="2">F18*I18</f>
        <v>2.8381603977779348</v>
      </c>
      <c r="K18" s="31">
        <f t="shared" ca="1" si="1"/>
        <v>43.051924329423848</v>
      </c>
      <c r="L18" s="24"/>
    </row>
    <row r="19" spans="1:12" ht="16.5" customHeight="1">
      <c r="A19" s="16"/>
      <c r="B19" s="25"/>
      <c r="C19" s="25"/>
      <c r="D19" s="26"/>
      <c r="E19" s="27"/>
      <c r="F19" s="28"/>
      <c r="G19" s="27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1350</v>
      </c>
      <c r="H26" s="42"/>
      <c r="I26" s="42"/>
      <c r="J26" s="44">
        <f ca="1">SUM(J16:J25)</f>
        <v>5.7094263309541606</v>
      </c>
      <c r="K26" s="14">
        <f ca="1">SUM(K16:K25)</f>
        <v>86.606025000244102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2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4.6896723331499581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v>1</v>
      </c>
      <c r="J33" s="35">
        <f t="shared" ca="1" si="4"/>
        <v>0.33350913471571403</v>
      </c>
      <c r="K33" s="49">
        <f t="shared" ca="1" si="5"/>
        <v>5.0589847008625508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ref="I34:I36" si="6">G34/H34*100</f>
        <v>1</v>
      </c>
      <c r="J34" s="35">
        <f t="shared" ca="1" si="4"/>
        <v>4.3674375367570338E-3</v>
      </c>
      <c r="K34" s="49">
        <f t="shared" ca="1" si="5"/>
        <v>6.6249458801961897E-2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6"/>
        <v>0</v>
      </c>
      <c r="J35" s="35">
        <f t="shared" ca="1" si="4"/>
        <v>0</v>
      </c>
      <c r="K35" s="49">
        <f t="shared" ca="1" si="5"/>
        <v>0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6"/>
        <v>1</v>
      </c>
      <c r="J36" s="35">
        <f t="shared" ca="1" si="4"/>
        <v>0.23594695604333063</v>
      </c>
      <c r="K36" s="49">
        <f t="shared" ca="1" si="5"/>
        <v>3.5790685069414288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0.88298606868901497</v>
      </c>
      <c r="K40" s="53">
        <f ca="1">SUM(K31:K39)</f>
        <v>13.393974999755901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6.5924123996431758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6554D-ED87-4459-B53A-05357B41283B}">
  <sheetPr>
    <tabColor theme="7" tint="0.79998168889431442"/>
  </sheetPr>
  <dimension ref="A1:L43"/>
  <sheetViews>
    <sheetView zoomScale="70" zoomScaleNormal="70" workbookViewId="0">
      <selection activeCell="B32" sqref="B32:K32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$J$27</f>
        <v>4.0924150383380562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4.9009844830459919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0.34516933573452485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9.2977984784144549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24.651717737447026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6.5000000000000009</v>
      </c>
      <c r="H17" s="27">
        <f>Master!$P$36</f>
        <v>98</v>
      </c>
      <c r="I17" s="29">
        <f>G17/H17*100</f>
        <v>6.6326530612244898</v>
      </c>
      <c r="J17" s="30">
        <f ca="1">F17*I17</f>
        <v>5.2386395357976241E-2</v>
      </c>
      <c r="K17" s="31">
        <f t="shared" ref="K17:K21" ca="1" si="0">J17/$J$42%</f>
        <v>1.0688953523357776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125</v>
      </c>
      <c r="H18" s="27">
        <f>Master!$P$41</f>
        <v>85</v>
      </c>
      <c r="I18" s="29">
        <f>G18/H18*100</f>
        <v>147.05882352941177</v>
      </c>
      <c r="J18" s="30">
        <f ca="1">F18*I18</f>
        <v>0.59910756433248102</v>
      </c>
      <c r="K18" s="31">
        <f t="shared" ca="1" si="0"/>
        <v>12.224228956548991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125</v>
      </c>
      <c r="H19" s="27">
        <f>Master!$P$31</f>
        <v>100</v>
      </c>
      <c r="I19" s="27">
        <f>G19/H19*100</f>
        <v>125</v>
      </c>
      <c r="J19" s="30">
        <f ca="1">F19*I19</f>
        <v>1.4190801988889674</v>
      </c>
      <c r="K19" s="31">
        <f t="shared" ca="1" si="0"/>
        <v>28.955002893765545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150</v>
      </c>
      <c r="H20" s="27">
        <f>Master!$P$46</f>
        <v>96</v>
      </c>
      <c r="I20" s="29">
        <f t="shared" ref="I20" si="1">G20/H20*100</f>
        <v>156.25</v>
      </c>
      <c r="J20" s="30">
        <f t="shared" ref="J20:J21" ca="1" si="2">F20*I20</f>
        <v>0.76099509590028658</v>
      </c>
      <c r="K20" s="31">
        <f t="shared" ca="1" si="0"/>
        <v>15.527392476609586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7.5</v>
      </c>
      <c r="H21" s="27">
        <f>Master!$P$103</f>
        <v>98</v>
      </c>
      <c r="I21" s="29">
        <f>G21/H21*100</f>
        <v>7.6530612244897958</v>
      </c>
      <c r="J21" s="30">
        <f t="shared" ca="1" si="2"/>
        <v>5.2668922741770124E-2</v>
      </c>
      <c r="K21" s="31">
        <f t="shared" ca="1" si="0"/>
        <v>1.0746600590956383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914</v>
      </c>
      <c r="H27" s="42"/>
      <c r="I27" s="42"/>
      <c r="J27" s="44">
        <f ca="1">SUM(J16:J26)</f>
        <v>4.0924150383380562</v>
      </c>
      <c r="K27" s="14">
        <f ca="1">SUM(K16:K26)</f>
        <v>83.501897475802565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7" si="3">G32/H32*100</f>
        <v>1</v>
      </c>
      <c r="J32" s="30">
        <f t="shared" ref="J32:J37" ca="1" si="4">F32*I32</f>
        <v>0.24779457798182544</v>
      </c>
      <c r="K32" s="49">
        <f t="shared" ref="K32:K37" ca="1" si="5">J32/$J$42%</f>
        <v>5.0560163746492739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3"/>
        <v>1</v>
      </c>
      <c r="J34" s="35">
        <f t="shared" ca="1" si="4"/>
        <v>0.30581851985354103</v>
      </c>
      <c r="K34" s="49">
        <f t="shared" ca="1" si="5"/>
        <v>6.2399405856407233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8.91134740757768E-2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4.8142767409189622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0.29875534891270622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16.498102524197442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4.9009844830459919</v>
      </c>
      <c r="K42" s="55">
        <f ca="1">K27+K40</f>
        <v>100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B7C82-2658-495D-BD0C-5C51E8CB8929}">
  <sheetPr>
    <tabColor theme="7" tint="0.79998168889431442"/>
  </sheetPr>
  <dimension ref="A1:L43"/>
  <sheetViews>
    <sheetView zoomScale="70" zoomScaleNormal="70" workbookViewId="0">
      <selection activeCell="B32" sqref="B32:K32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$J$27</f>
        <v>8.1848300766761124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9.0824580986576091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0.31983227447415724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19.315107824263286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26.604622845331804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13.000000000000002</v>
      </c>
      <c r="H17" s="27">
        <f>Master!$P$36</f>
        <v>98</v>
      </c>
      <c r="I17" s="29">
        <f>G17/H17*100</f>
        <v>13.26530612244898</v>
      </c>
      <c r="J17" s="30">
        <f ca="1">F17*I17</f>
        <v>0.10477279071595248</v>
      </c>
      <c r="K17" s="31">
        <f t="shared" ref="K17:K21" ca="1" si="0">J17/$J$42%</f>
        <v>1.153573069953804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250</v>
      </c>
      <c r="H18" s="27">
        <f>Master!$P$41</f>
        <v>85</v>
      </c>
      <c r="I18" s="29">
        <f>G18/H18*100</f>
        <v>294.11764705882354</v>
      </c>
      <c r="J18" s="30">
        <f ca="1">F18*I18</f>
        <v>1.198215128664962</v>
      </c>
      <c r="K18" s="31">
        <f t="shared" ca="1" si="0"/>
        <v>13.192630405221013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250</v>
      </c>
      <c r="H19" s="27">
        <f>Master!$P$31</f>
        <v>100</v>
      </c>
      <c r="I19" s="27">
        <f>G19/H19*100</f>
        <v>250</v>
      </c>
      <c r="J19" s="30">
        <f ca="1">F19*I19</f>
        <v>2.8381603977779348</v>
      </c>
      <c r="K19" s="31">
        <f t="shared" ca="1" si="0"/>
        <v>31.248813558494877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f>G16*30%</f>
        <v>300</v>
      </c>
      <c r="H20" s="27">
        <f>Master!$P$46</f>
        <v>96</v>
      </c>
      <c r="I20" s="29">
        <f t="shared" ref="I20" si="1">G20/H20*100</f>
        <v>312.5</v>
      </c>
      <c r="J20" s="30">
        <f t="shared" ref="J20:J21" ca="1" si="2">F20*I20</f>
        <v>1.5219901918005732</v>
      </c>
      <c r="K20" s="31">
        <f t="shared" ca="1" si="0"/>
        <v>16.757470007216703</v>
      </c>
      <c r="L20" s="24"/>
    </row>
    <row r="21" spans="1:12" ht="16.5" customHeight="1">
      <c r="A21" s="16"/>
      <c r="B21" s="25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7">
        <f>G20*5%</f>
        <v>15</v>
      </c>
      <c r="H21" s="27">
        <f>Master!$P$103</f>
        <v>98</v>
      </c>
      <c r="I21" s="29">
        <f>G21/H21*100</f>
        <v>15.306122448979592</v>
      </c>
      <c r="J21" s="30">
        <f t="shared" ca="1" si="2"/>
        <v>0.10533784548354025</v>
      </c>
      <c r="K21" s="31">
        <f t="shared" ca="1" si="0"/>
        <v>1.1597944558545139</v>
      </c>
      <c r="L21" s="24"/>
    </row>
    <row r="22" spans="1:12" ht="16.5" customHeight="1">
      <c r="A22" s="16"/>
      <c r="B22" s="25"/>
      <c r="C22" s="25"/>
      <c r="D22" s="221"/>
      <c r="E22" s="62"/>
      <c r="F22" s="62"/>
      <c r="G22" s="27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1828</v>
      </c>
      <c r="H27" s="42"/>
      <c r="I27" s="42"/>
      <c r="J27" s="44">
        <f ca="1">SUM(J16:J26)</f>
        <v>8.1848300766761124</v>
      </c>
      <c r="K27" s="14">
        <f ca="1">SUM(K16:K26)</f>
        <v>90.116904342072715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Master!$B$153</f>
        <v>치킨버켓</v>
      </c>
      <c r="C32" s="25" t="str">
        <f>Master!$C$153</f>
        <v>Chicken Bucket</v>
      </c>
      <c r="D32" s="27">
        <f>Master!$H$153</f>
        <v>300</v>
      </c>
      <c r="E32" s="27">
        <f ca="1">Master!$J$153</f>
        <v>92.748762117963992</v>
      </c>
      <c r="F32" s="28">
        <f ca="1">Master!$K$153</f>
        <v>0.30916254039321328</v>
      </c>
      <c r="G32" s="27">
        <v>1</v>
      </c>
      <c r="H32" s="27">
        <f>Master!$P$153</f>
        <v>100</v>
      </c>
      <c r="I32" s="27">
        <f t="shared" ref="I32:I33" si="3">G32/H32*100</f>
        <v>1</v>
      </c>
      <c r="J32" s="30">
        <f t="shared" ref="J32:J37" ca="1" si="4">F32*I32</f>
        <v>0.30916254039321328</v>
      </c>
      <c r="K32" s="49">
        <f t="shared" ref="K32:K37" ca="1" si="5">J32/$J$42%</f>
        <v>3.403952289511885</v>
      </c>
      <c r="L32" s="24"/>
    </row>
    <row r="33" spans="1:12" ht="16.5" customHeight="1">
      <c r="A33" s="16"/>
      <c r="B33" s="32" t="str">
        <f>Master!$B$156</f>
        <v>치킨트레이(중)</v>
      </c>
      <c r="C33" s="32" t="str">
        <f>Master!$C$156</f>
        <v>To Go Tray (M)</v>
      </c>
      <c r="D33" s="33">
        <f>Master!$H$156</f>
        <v>100</v>
      </c>
      <c r="E33" s="33">
        <f>Master!$J$156</f>
        <v>9.24</v>
      </c>
      <c r="F33" s="34">
        <f>Master!$K$156</f>
        <v>9.2399999999999996E-2</v>
      </c>
      <c r="G33" s="33">
        <v>0</v>
      </c>
      <c r="H33" s="33">
        <f>Master!$P$156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Master!$B$174</f>
        <v>종이백 (L)</v>
      </c>
      <c r="C34" s="32" t="str">
        <f>Master!$C$174</f>
        <v>Paper Bag (L)</v>
      </c>
      <c r="D34" s="50">
        <f>Master!$H$174</f>
        <v>200</v>
      </c>
      <c r="E34" s="33">
        <f ca="1">Master!$J$174</f>
        <v>66.701826943142805</v>
      </c>
      <c r="F34" s="34">
        <f ca="1">Master!$K$174</f>
        <v>0.33350913471571403</v>
      </c>
      <c r="G34" s="33">
        <v>1</v>
      </c>
      <c r="H34" s="27">
        <f>Master!$P$174</f>
        <v>100</v>
      </c>
      <c r="I34" s="33">
        <v>1</v>
      </c>
      <c r="J34" s="35">
        <f t="shared" ca="1" si="4"/>
        <v>0.33350913471571403</v>
      </c>
      <c r="K34" s="49">
        <f t="shared" ca="1" si="5"/>
        <v>3.6720140196959106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ref="I35:I37" si="6">G35/H35*100</f>
        <v>1</v>
      </c>
      <c r="J35" s="35">
        <f t="shared" ca="1" si="4"/>
        <v>4.3674375367570338E-3</v>
      </c>
      <c r="K35" s="49">
        <f t="shared" ca="1" si="5"/>
        <v>4.8086514568149157E-2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6"/>
        <v>1</v>
      </c>
      <c r="J36" s="35">
        <f t="shared" ca="1" si="4"/>
        <v>0.23594695604333063</v>
      </c>
      <c r="K36" s="49">
        <f t="shared" ca="1" si="5"/>
        <v>2.5978314843886117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6"/>
        <v>1</v>
      </c>
      <c r="J37" s="35">
        <f t="shared" ca="1" si="4"/>
        <v>1.4641953292481646E-2</v>
      </c>
      <c r="K37" s="49">
        <f t="shared" ca="1" si="5"/>
        <v>0.16121134976274465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0.8976280219814966</v>
      </c>
      <c r="K40" s="53">
        <f ca="1">SUM(K32:K39)</f>
        <v>9.883095657927301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9.0824580986576091</v>
      </c>
      <c r="K42" s="55">
        <f ca="1">K27+K40</f>
        <v>100.00000000000001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B435-6CA5-4E5A-ACF8-41C13672EBA3}">
  <sheetPr>
    <tabColor theme="7" tint="0.79998168889431442"/>
  </sheetPr>
  <dimension ref="A1:L43"/>
  <sheetViews>
    <sheetView zoomScale="70" zoomScaleNormal="70" workbookViewId="0">
      <selection activeCell="B32" sqref="B32:K32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$J$27</f>
        <v>3.8598955309618335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4.6684649756697691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0.32879331900074232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9.5303179857906777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25.879531439415846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6.5000000000000009</v>
      </c>
      <c r="H17" s="27">
        <f>Master!$P$36</f>
        <v>98</v>
      </c>
      <c r="I17" s="29">
        <f>G17/H17*100</f>
        <v>6.6326530612244898</v>
      </c>
      <c r="J17" s="30">
        <f ca="1">F17*I17</f>
        <v>5.2386395357976241E-2</v>
      </c>
      <c r="K17" s="31">
        <f ca="1">J17/$J$42%</f>
        <v>1.1221331986208281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125</v>
      </c>
      <c r="H18" s="27">
        <f>Master!$P$41</f>
        <v>85</v>
      </c>
      <c r="I18" s="29">
        <f>G18/H18*100</f>
        <v>147.05882352941177</v>
      </c>
      <c r="J18" s="30">
        <f ca="1">F18*I18</f>
        <v>0.59910756433248102</v>
      </c>
      <c r="K18" s="31">
        <f ca="1">J18/$J$42%</f>
        <v>12.833073985877533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125</v>
      </c>
      <c r="H19" s="27">
        <f>Master!$P$31</f>
        <v>100</v>
      </c>
      <c r="I19" s="27">
        <f>G19/H19*100</f>
        <v>125</v>
      </c>
      <c r="J19" s="30">
        <f ca="1">F19*I19</f>
        <v>1.4190801988889674</v>
      </c>
      <c r="K19" s="31">
        <f ca="1">J19/$J$42%</f>
        <v>30.397147805213567</v>
      </c>
      <c r="L19" s="24"/>
    </row>
    <row r="20" spans="1:12" ht="16.5" customHeight="1">
      <c r="A20" s="16"/>
      <c r="B20" s="25" t="str">
        <f>Master!$B$50</f>
        <v>매운양념 소스</v>
      </c>
      <c r="C20" s="25" t="str">
        <f>Master!$C$50</f>
        <v>Hot Spicy Sauce</v>
      </c>
      <c r="D20" s="26">
        <f>Master!$H$50</f>
        <v>10000</v>
      </c>
      <c r="E20" s="27">
        <f ca="1">Master!$J$50</f>
        <v>55.789873081519985</v>
      </c>
      <c r="F20" s="28">
        <f ca="1">Master!$K$50</f>
        <v>5.5789873081519984E-3</v>
      </c>
      <c r="G20" s="27">
        <f>G16*20%</f>
        <v>100</v>
      </c>
      <c r="H20" s="27">
        <f>Master!$P$50</f>
        <v>96</v>
      </c>
      <c r="I20" s="29">
        <f t="shared" ref="I20" si="0">G20/H20*100</f>
        <v>104.16666666666667</v>
      </c>
      <c r="J20" s="30">
        <f t="shared" ref="J20" ca="1" si="1">F20*I20</f>
        <v>0.58114451126583322</v>
      </c>
      <c r="K20" s="31">
        <f t="shared" ref="K20" ca="1" si="2">J20/$J$42%</f>
        <v>12.44829969367947</v>
      </c>
      <c r="L20" s="24"/>
    </row>
    <row r="21" spans="1:12" ht="16.5" customHeight="1">
      <c r="A21" s="16"/>
      <c r="B21" s="25"/>
      <c r="C21" s="25"/>
      <c r="D21" s="221"/>
      <c r="E21" s="62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145"/>
      <c r="E23" s="27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856.5</v>
      </c>
      <c r="H27" s="42"/>
      <c r="I27" s="42"/>
      <c r="J27" s="44">
        <f ca="1">SUM(J16:J26)</f>
        <v>3.8598955309618335</v>
      </c>
      <c r="K27" s="14">
        <f ca="1">SUM(K16:K26)</f>
        <v>82.680186122807243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Master!$B$150</f>
        <v>치킨패키지(대)</v>
      </c>
      <c r="C32" s="25" t="str">
        <f>Master!$C$150</f>
        <v>Chicken Package (L)</v>
      </c>
      <c r="D32" s="27">
        <f>Master!$H$150</f>
        <v>400</v>
      </c>
      <c r="E32" s="27">
        <f ca="1">Master!$J$150</f>
        <v>99.117831192730179</v>
      </c>
      <c r="F32" s="28">
        <f ca="1">Master!$K$150</f>
        <v>0.24779457798182544</v>
      </c>
      <c r="G32" s="27">
        <v>1</v>
      </c>
      <c r="H32" s="27">
        <f>Master!$P$150</f>
        <v>100</v>
      </c>
      <c r="I32" s="27">
        <f t="shared" ref="I32:I37" si="3">G32/H32*100</f>
        <v>1</v>
      </c>
      <c r="J32" s="30">
        <f t="shared" ref="J32:J37" ca="1" si="4">F32*I32</f>
        <v>0.24779457798182544</v>
      </c>
      <c r="K32" s="49">
        <f t="shared" ref="K32:K37" ca="1" si="5">J32/$J$42%</f>
        <v>5.3078384281179103</v>
      </c>
      <c r="L32" s="24"/>
    </row>
    <row r="33" spans="1:12" ht="16.5" customHeight="1">
      <c r="A33" s="16"/>
      <c r="B33" s="32" t="str">
        <f>Master!$B$157</f>
        <v>치킨트레이(소)</v>
      </c>
      <c r="C33" s="32" t="str">
        <f>Master!$C$157</f>
        <v xml:space="preserve">To Go Tray (S) </v>
      </c>
      <c r="D33" s="33">
        <f>Master!$H$157</f>
        <v>100</v>
      </c>
      <c r="E33" s="33">
        <f>Master!$J$157</f>
        <v>8.4</v>
      </c>
      <c r="F33" s="34">
        <f>Master!$K$157</f>
        <v>8.4000000000000005E-2</v>
      </c>
      <c r="G33" s="33">
        <v>0</v>
      </c>
      <c r="H33" s="33">
        <f>Master!$P$157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Master!$B$175</f>
        <v>종이백 (S,M)</v>
      </c>
      <c r="C34" s="32" t="str">
        <f>Master!$C$175</f>
        <v>Paper Bag (S,M)</v>
      </c>
      <c r="D34" s="50">
        <f>Master!$H$175</f>
        <v>200</v>
      </c>
      <c r="E34" s="33">
        <f ca="1">Master!$J$175</f>
        <v>61.163703970708205</v>
      </c>
      <c r="F34" s="34">
        <f ca="1">Master!$K$175</f>
        <v>0.30581851985354103</v>
      </c>
      <c r="G34" s="33">
        <v>1</v>
      </c>
      <c r="H34" s="27">
        <f>Master!$P$175</f>
        <v>100</v>
      </c>
      <c r="I34" s="33">
        <f t="shared" si="3"/>
        <v>1</v>
      </c>
      <c r="J34" s="35">
        <f t="shared" ca="1" si="4"/>
        <v>0.30581851985354103</v>
      </c>
      <c r="K34" s="49">
        <f t="shared" ca="1" si="5"/>
        <v>6.5507296605489955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9.3551896812301819E-2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5.0540586096927953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0.31363528202074631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0.80856944470793579</v>
      </c>
      <c r="K40" s="53">
        <f ca="1">SUM(K32:K39)</f>
        <v>17.31981387719275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4.6684649756697691</v>
      </c>
      <c r="K42" s="55">
        <f ca="1">K27+K40</f>
        <v>100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60F15-8037-447C-AD34-B375299DD8A8}">
  <sheetPr>
    <tabColor theme="7" tint="0.79998168889431442"/>
  </sheetPr>
  <dimension ref="A1:L43"/>
  <sheetViews>
    <sheetView zoomScale="70" zoomScaleNormal="70" workbookViewId="0">
      <selection activeCell="B32" sqref="B32:K32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969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$J$27</f>
        <v>7.7197910619236669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8.6174190839051636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0.30345625774037466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19.780146839015728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247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28.040341298315152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G16*1.3%</f>
        <v>13.000000000000002</v>
      </c>
      <c r="H17" s="27">
        <f>Master!$P$36</f>
        <v>98</v>
      </c>
      <c r="I17" s="29">
        <f>G17/H17*100</f>
        <v>13.26530612244898</v>
      </c>
      <c r="J17" s="30">
        <f ca="1">F17*I17</f>
        <v>0.10477279071595248</v>
      </c>
      <c r="K17" s="31">
        <f ca="1">J17/$J$42%</f>
        <v>1.215825639855878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250</v>
      </c>
      <c r="H18" s="27">
        <f>Master!$P$41</f>
        <v>85</v>
      </c>
      <c r="I18" s="29">
        <f>G18/H18*100</f>
        <v>294.11764705882354</v>
      </c>
      <c r="J18" s="30">
        <f ca="1">F18*I18</f>
        <v>1.198215128664962</v>
      </c>
      <c r="K18" s="31">
        <f ca="1">J18/$J$42%</f>
        <v>13.904570695684049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250</v>
      </c>
      <c r="H19" s="27">
        <f>Master!$P$31</f>
        <v>100</v>
      </c>
      <c r="I19" s="27">
        <f>G19/H19*100</f>
        <v>250</v>
      </c>
      <c r="J19" s="30">
        <f ca="1">F19*I19</f>
        <v>2.8381603977779348</v>
      </c>
      <c r="K19" s="31">
        <f ca="1">J19/$J$42%</f>
        <v>32.93515576002094</v>
      </c>
      <c r="L19" s="24"/>
    </row>
    <row r="20" spans="1:12" ht="16.5" customHeight="1">
      <c r="A20" s="16"/>
      <c r="B20" s="25" t="str">
        <f>Master!$B$50</f>
        <v>매운양념 소스</v>
      </c>
      <c r="C20" s="25" t="str">
        <f>Master!$C$50</f>
        <v>Hot Spicy Sauce</v>
      </c>
      <c r="D20" s="26">
        <f>Master!$H$50</f>
        <v>10000</v>
      </c>
      <c r="E20" s="27">
        <f ca="1">Master!$J$50</f>
        <v>55.789873081519985</v>
      </c>
      <c r="F20" s="28">
        <f ca="1">Master!$K$50</f>
        <v>5.5789873081519984E-3</v>
      </c>
      <c r="G20" s="27">
        <f>G16*20%</f>
        <v>200</v>
      </c>
      <c r="H20" s="27">
        <f>Master!$P$50</f>
        <v>96</v>
      </c>
      <c r="I20" s="29">
        <f t="shared" ref="I20" si="0">G20/H20*100</f>
        <v>208.33333333333334</v>
      </c>
      <c r="J20" s="30">
        <f t="shared" ref="J20" ca="1" si="1">F20*I20</f>
        <v>1.1622890225316664</v>
      </c>
      <c r="K20" s="31">
        <f t="shared" ref="K20" ca="1" si="2">J20/$J$42%</f>
        <v>13.487669698024607</v>
      </c>
      <c r="L20" s="24"/>
    </row>
    <row r="21" spans="1:12" ht="16.5" customHeight="1">
      <c r="A21" s="16"/>
      <c r="B21" s="25"/>
      <c r="C21" s="25"/>
      <c r="D21" s="221"/>
      <c r="E21" s="62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145"/>
      <c r="E23" s="27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6.5" customHeight="1">
      <c r="A26" s="16"/>
      <c r="B26" s="36"/>
      <c r="C26" s="58"/>
      <c r="D26" s="37"/>
      <c r="E26" s="38"/>
      <c r="F26" s="39"/>
      <c r="G26" s="38"/>
      <c r="H26" s="38"/>
      <c r="I26" s="38"/>
      <c r="J26" s="40"/>
      <c r="K26" s="41"/>
      <c r="L26" s="24"/>
    </row>
    <row r="27" spans="1:12" ht="19.899999999999999" customHeight="1">
      <c r="A27" s="16"/>
      <c r="B27" s="22" t="s">
        <v>60</v>
      </c>
      <c r="C27" s="22"/>
      <c r="D27" s="42"/>
      <c r="E27" s="42"/>
      <c r="F27" s="42"/>
      <c r="G27" s="43">
        <f>SUM(G16:G26)</f>
        <v>1713</v>
      </c>
      <c r="H27" s="42"/>
      <c r="I27" s="42"/>
      <c r="J27" s="44">
        <f ca="1">SUM(J16:J26)</f>
        <v>7.7197910619236669</v>
      </c>
      <c r="K27" s="14">
        <f ca="1">SUM(K16:K26)</f>
        <v>89.583563091900629</v>
      </c>
      <c r="L27" s="24"/>
    </row>
    <row r="28" spans="1:12" ht="10.15" customHeight="1">
      <c r="A28" s="16"/>
      <c r="B28" s="45"/>
      <c r="C28" s="45"/>
      <c r="D28" s="45"/>
      <c r="E28" s="45"/>
      <c r="F28" s="45"/>
      <c r="G28" s="45"/>
      <c r="H28" s="45"/>
      <c r="I28" s="45"/>
      <c r="J28" s="45"/>
      <c r="K28" s="46"/>
      <c r="L28" s="24"/>
    </row>
    <row r="29" spans="1:12" ht="22.15" customHeight="1">
      <c r="A29" s="16"/>
      <c r="B29" s="47" t="s">
        <v>61</v>
      </c>
      <c r="C29" s="47"/>
      <c r="D29" s="48"/>
      <c r="E29" s="48"/>
      <c r="F29" s="48"/>
      <c r="G29" s="48"/>
      <c r="H29" s="48"/>
      <c r="I29" s="48"/>
      <c r="J29" s="48"/>
      <c r="K29" s="48"/>
      <c r="L29" s="24"/>
    </row>
    <row r="30" spans="1:12" ht="16.5" customHeight="1">
      <c r="A30" s="16"/>
      <c r="B30" s="927" t="s">
        <v>53</v>
      </c>
      <c r="C30" s="57"/>
      <c r="D30" s="923" t="s">
        <v>247</v>
      </c>
      <c r="E30" s="923" t="s">
        <v>55</v>
      </c>
      <c r="F30" s="923" t="s">
        <v>2</v>
      </c>
      <c r="G30" s="923" t="s">
        <v>56</v>
      </c>
      <c r="H30" s="923" t="s">
        <v>57</v>
      </c>
      <c r="I30" s="924" t="s">
        <v>58</v>
      </c>
      <c r="J30" s="923" t="s">
        <v>55</v>
      </c>
      <c r="K30" s="924" t="s">
        <v>59</v>
      </c>
      <c r="L30" s="24"/>
    </row>
    <row r="31" spans="1:12" ht="16.5" customHeight="1">
      <c r="A31" s="16"/>
      <c r="B31" s="927"/>
      <c r="C31" s="57"/>
      <c r="D31" s="923"/>
      <c r="E31" s="923"/>
      <c r="F31" s="923"/>
      <c r="G31" s="923"/>
      <c r="H31" s="923"/>
      <c r="I31" s="924"/>
      <c r="J31" s="923"/>
      <c r="K31" s="924"/>
      <c r="L31" s="24"/>
    </row>
    <row r="32" spans="1:12" ht="16.5" customHeight="1">
      <c r="A32" s="16"/>
      <c r="B32" s="25" t="str">
        <f>Master!$B$153</f>
        <v>치킨버켓</v>
      </c>
      <c r="C32" s="25" t="str">
        <f>Master!$C$153</f>
        <v>Chicken Bucket</v>
      </c>
      <c r="D32" s="27">
        <f>Master!$H$153</f>
        <v>300</v>
      </c>
      <c r="E32" s="27">
        <f ca="1">Master!$J$153</f>
        <v>92.748762117963992</v>
      </c>
      <c r="F32" s="28">
        <f ca="1">Master!$K$153</f>
        <v>0.30916254039321328</v>
      </c>
      <c r="G32" s="27">
        <v>1</v>
      </c>
      <c r="H32" s="27">
        <f>Master!$P$153</f>
        <v>100</v>
      </c>
      <c r="I32" s="27">
        <f t="shared" ref="I32:I37" si="3">G32/H32*100</f>
        <v>1</v>
      </c>
      <c r="J32" s="30">
        <f t="shared" ref="J32:J37" ca="1" si="4">F32*I32</f>
        <v>0.30916254039321328</v>
      </c>
      <c r="K32" s="49">
        <f t="shared" ref="K32:K37" ca="1" si="5">J32/$J$42%</f>
        <v>3.5876465724016966</v>
      </c>
      <c r="L32" s="24"/>
    </row>
    <row r="33" spans="1:12" ht="16.5" customHeight="1">
      <c r="A33" s="16"/>
      <c r="B33" s="32" t="str">
        <f>Master!$B$156</f>
        <v>치킨트레이(중)</v>
      </c>
      <c r="C33" s="32" t="str">
        <f>Master!$C$156</f>
        <v>To Go Tray (M)</v>
      </c>
      <c r="D33" s="33">
        <f>Master!$H$156</f>
        <v>100</v>
      </c>
      <c r="E33" s="33">
        <f>Master!$J$156</f>
        <v>9.24</v>
      </c>
      <c r="F33" s="34">
        <f>Master!$K$156</f>
        <v>9.2399999999999996E-2</v>
      </c>
      <c r="G33" s="33">
        <v>0</v>
      </c>
      <c r="H33" s="33">
        <f>Master!$P$156</f>
        <v>100</v>
      </c>
      <c r="I33" s="33">
        <f t="shared" si="3"/>
        <v>0</v>
      </c>
      <c r="J33" s="35">
        <f t="shared" si="4"/>
        <v>0</v>
      </c>
      <c r="K33" s="49">
        <f t="shared" ca="1" si="5"/>
        <v>0</v>
      </c>
      <c r="L33" s="16"/>
    </row>
    <row r="34" spans="1:12" ht="16.5" customHeight="1">
      <c r="A34" s="16"/>
      <c r="B34" s="32" t="str">
        <f>Master!$B$174</f>
        <v>종이백 (L)</v>
      </c>
      <c r="C34" s="32" t="str">
        <f>Master!$C$174</f>
        <v>Paper Bag (L)</v>
      </c>
      <c r="D34" s="50">
        <f>Master!$H$174</f>
        <v>200</v>
      </c>
      <c r="E34" s="33">
        <f ca="1">Master!$J$174</f>
        <v>66.701826943142805</v>
      </c>
      <c r="F34" s="34">
        <f ca="1">Master!$K$174</f>
        <v>0.33350913471571403</v>
      </c>
      <c r="G34" s="33">
        <v>1</v>
      </c>
      <c r="H34" s="27">
        <f>Master!$P$174</f>
        <v>100</v>
      </c>
      <c r="I34" s="33">
        <f t="shared" si="3"/>
        <v>1</v>
      </c>
      <c r="J34" s="35">
        <f t="shared" ca="1" si="4"/>
        <v>0.33350913471571403</v>
      </c>
      <c r="K34" s="49">
        <f t="shared" ca="1" si="5"/>
        <v>3.8701742536650245</v>
      </c>
      <c r="L34" s="16"/>
    </row>
    <row r="35" spans="1:12" ht="16.5" customHeight="1">
      <c r="A35" s="16"/>
      <c r="B35" s="32" t="str">
        <f>Master!$B$166</f>
        <v>비비큐 냅킨</v>
      </c>
      <c r="C35" s="32" t="str">
        <f>Master!$C$166</f>
        <v>BBQ New LOGO Napkin</v>
      </c>
      <c r="D35" s="50">
        <f>Master!$H$166</f>
        <v>5000</v>
      </c>
      <c r="E35" s="33">
        <f ca="1">Master!$J$166</f>
        <v>21.837187683785167</v>
      </c>
      <c r="F35" s="34">
        <f ca="1">Master!$K$166</f>
        <v>4.3674375367570338E-3</v>
      </c>
      <c r="G35" s="33">
        <v>1</v>
      </c>
      <c r="H35" s="33">
        <f>Master!$P$166</f>
        <v>100</v>
      </c>
      <c r="I35" s="33">
        <f t="shared" si="3"/>
        <v>1</v>
      </c>
      <c r="J35" s="35">
        <f t="shared" ca="1" si="4"/>
        <v>4.3674375367570338E-3</v>
      </c>
      <c r="K35" s="49">
        <f t="shared" ca="1" si="5"/>
        <v>5.0681503292721822E-2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2.7380234586015555</v>
      </c>
      <c r="L36" s="16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50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Master!$P$165</f>
        <v>100</v>
      </c>
      <c r="I37" s="33">
        <f t="shared" si="3"/>
        <v>1</v>
      </c>
      <c r="J37" s="35">
        <f t="shared" ca="1" si="4"/>
        <v>1.4641953292481646E-2</v>
      </c>
      <c r="K37" s="49">
        <f t="shared" ca="1" si="5"/>
        <v>0.16991112013837836</v>
      </c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SUM(G32:G39)</f>
        <v>5</v>
      </c>
      <c r="H40" s="51"/>
      <c r="I40" s="51"/>
      <c r="J40" s="52">
        <f ca="1">SUM(J32:J39)</f>
        <v>0.8976280219814966</v>
      </c>
      <c r="K40" s="53">
        <f ca="1">SUM(K32:K39)</f>
        <v>10.416436908099376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J27+J40</f>
        <v>8.6174190839051636</v>
      </c>
      <c r="K42" s="55">
        <f ca="1">K27+K40</f>
        <v>100</v>
      </c>
      <c r="L42" s="16"/>
    </row>
    <row r="43" spans="1:12" ht="16.5" customHeight="1">
      <c r="A43" s="16"/>
      <c r="L43" s="16"/>
    </row>
  </sheetData>
  <mergeCells count="25">
    <mergeCell ref="J30:J31"/>
    <mergeCell ref="K30:K31"/>
    <mergeCell ref="I14:I15"/>
    <mergeCell ref="J14:J15"/>
    <mergeCell ref="K14:K15"/>
    <mergeCell ref="H30:H31"/>
    <mergeCell ref="I30:I31"/>
    <mergeCell ref="B14:C15"/>
    <mergeCell ref="D14:D15"/>
    <mergeCell ref="E14:E15"/>
    <mergeCell ref="F14:F15"/>
    <mergeCell ref="G14:G15"/>
    <mergeCell ref="H14:H15"/>
    <mergeCell ref="B30:B31"/>
    <mergeCell ref="D30:D31"/>
    <mergeCell ref="E30:E31"/>
    <mergeCell ref="F30:F31"/>
    <mergeCell ref="G30:G31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BA63-0556-410E-9272-CFA34890B884}">
  <sheetPr>
    <tabColor theme="7" tint="0.79998168889431442"/>
  </sheetPr>
  <dimension ref="A1:L43"/>
  <sheetViews>
    <sheetView zoomScale="70" zoomScaleNormal="70" workbookViewId="0">
      <selection activeCell="M23" sqref="M2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3.2648726136845387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4.0734420583924749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0.28688670496964142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10.125340903067972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29.659851393427328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0" si="0">G17/H17*100</f>
        <v>51.020408163265309</v>
      </c>
      <c r="J17" s="30">
        <f ca="1">F17*I17</f>
        <v>0.22745610547153733</v>
      </c>
      <c r="K17" s="31">
        <f t="shared" ref="K17:K20" ca="1" si="1">J17/$J$42%</f>
        <v>5.5838797314647355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0" ca="1" si="2">F18*I18</f>
        <v>1.4190801988889674</v>
      </c>
      <c r="K18" s="31">
        <f t="shared" ca="1" si="1"/>
        <v>34.837372878920654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40</v>
      </c>
      <c r="H19" s="27">
        <f>Master!$P$51</f>
        <v>96</v>
      </c>
      <c r="I19" s="27">
        <f t="shared" si="0"/>
        <v>41.666666666666671</v>
      </c>
      <c r="J19" s="30">
        <f t="shared" ca="1" si="2"/>
        <v>0.35678827316246459</v>
      </c>
      <c r="K19" s="31">
        <f t="shared" ca="1" si="1"/>
        <v>8.7588891175554355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7.6</v>
      </c>
      <c r="H20" s="27">
        <f>Master!$P$103</f>
        <v>98</v>
      </c>
      <c r="I20" s="29">
        <f t="shared" si="0"/>
        <v>7.7551020408163263</v>
      </c>
      <c r="J20" s="30">
        <f t="shared" ca="1" si="2"/>
        <v>5.3371175044993724E-2</v>
      </c>
      <c r="K20" s="31">
        <f t="shared" ca="1" si="1"/>
        <v>1.3102230074694099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722.6</v>
      </c>
      <c r="H26" s="42"/>
      <c r="I26" s="42"/>
      <c r="J26" s="44">
        <f ca="1">SUM(J16:J25)</f>
        <v>3.2648726136845387</v>
      </c>
      <c r="K26" s="14">
        <f ca="1">SUM(K16:K25)</f>
        <v>80.15021612883757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6.0831742401072475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7.5076192436189428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0.10721737228982656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0.35944916074883071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5.7923238543975675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19.849783871162415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4.0734420583924749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0310-0072-41E4-89F9-99C0021F9839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$J$26</f>
        <v>6.5297452273690775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7.4273732493505742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0.2615496437092738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20.97019267357032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32.533085939156599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0" si="0">G17/H17*100</f>
        <v>102.04081632653062</v>
      </c>
      <c r="J17" s="30">
        <f ca="1">F17*I17</f>
        <v>0.45491221094307466</v>
      </c>
      <c r="K17" s="31">
        <f t="shared" ref="K17:K20" ca="1" si="1">J17/$J$42%</f>
        <v>6.1248061147708004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0" ca="1" si="2">F18*I18</f>
        <v>2.8381603977779348</v>
      </c>
      <c r="K18" s="31">
        <f t="shared" ca="1" si="1"/>
        <v>38.212168723661414</v>
      </c>
      <c r="L18" s="24"/>
    </row>
    <row r="19" spans="1:12" ht="16.5" customHeight="1">
      <c r="A19" s="16"/>
      <c r="B19" s="25" t="str">
        <f>Master!$B$51</f>
        <v>허니갈릭 소스</v>
      </c>
      <c r="C19" s="25" t="str">
        <f>Master!$C$51</f>
        <v>Sweet Soy Sauce</v>
      </c>
      <c r="D19" s="26">
        <f>Master!$H$51</f>
        <v>10000</v>
      </c>
      <c r="E19" s="27">
        <f ca="1">Master!$J$51</f>
        <v>85.629185558991495</v>
      </c>
      <c r="F19" s="28">
        <f ca="1">Master!$K$51</f>
        <v>8.5629185558991489E-3</v>
      </c>
      <c r="G19" s="27">
        <f>G16*8%</f>
        <v>80</v>
      </c>
      <c r="H19" s="27">
        <f>Master!$P$51</f>
        <v>96</v>
      </c>
      <c r="I19" s="27">
        <f t="shared" si="0"/>
        <v>83.333333333333343</v>
      </c>
      <c r="J19" s="30">
        <f t="shared" ca="1" si="2"/>
        <v>0.71357654632492917</v>
      </c>
      <c r="K19" s="31">
        <f t="shared" ca="1" si="1"/>
        <v>9.6073877314206868</v>
      </c>
      <c r="L19" s="24"/>
    </row>
    <row r="20" spans="1:12" ht="16.5" customHeight="1">
      <c r="A20" s="16"/>
      <c r="B20" s="25" t="str">
        <f>Master!$B$103</f>
        <v>마늘</v>
      </c>
      <c r="C20" s="25" t="str">
        <f>Master!$C$103</f>
        <v>Garlic(Peeled)</v>
      </c>
      <c r="D20" s="26">
        <f>Master!$H$103</f>
        <v>997.90240000000006</v>
      </c>
      <c r="E20" s="27">
        <f ca="1">Master!$J$103</f>
        <v>6.8676367361651272</v>
      </c>
      <c r="F20" s="28">
        <f ca="1">Master!$K$103</f>
        <v>6.8820725715912964E-3</v>
      </c>
      <c r="G20" s="27">
        <f>G19*19%</f>
        <v>15.2</v>
      </c>
      <c r="H20" s="27">
        <f>Master!$P$103</f>
        <v>98</v>
      </c>
      <c r="I20" s="29">
        <f t="shared" si="0"/>
        <v>15.510204081632653</v>
      </c>
      <c r="J20" s="30">
        <f t="shared" ca="1" si="2"/>
        <v>0.10674235008998745</v>
      </c>
      <c r="K20" s="31">
        <f t="shared" ca="1" si="1"/>
        <v>1.4371480536449499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1445.2</v>
      </c>
      <c r="H26" s="42"/>
      <c r="I26" s="42"/>
      <c r="J26" s="44">
        <f ca="1">SUM(J16:J25)</f>
        <v>6.5297452273690775</v>
      </c>
      <c r="K26" s="14">
        <f ca="1">SUM(K16:K25)</f>
        <v>87.914596562654438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4.1624748079039309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4.4902702950181608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5.8801912737304653E-2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0.19713501396690802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3.1767214077192238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12.08540343734553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7.4273732493505742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2BC7-95A2-4921-AD1D-4EF43E2A0E3B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3.1087588105985917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3.9173282553065274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0.27589183283801683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10.281454706153919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30.841859103330023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19" si="0">G17/H17*100</f>
        <v>51.020408163265309</v>
      </c>
      <c r="J17" s="30">
        <f ca="1">F17*I17</f>
        <v>0.22745610547153733</v>
      </c>
      <c r="K17" s="31">
        <f t="shared" ref="K17:K19" ca="1" si="1">J17/$J$42%</f>
        <v>5.8064091300855027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19" ca="1" si="2">F18*I18</f>
        <v>1.4190801988889674</v>
      </c>
      <c r="K18" s="31">
        <f t="shared" ca="1" si="1"/>
        <v>36.225715753246874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35</v>
      </c>
      <c r="H19" s="27">
        <f>Master!$P$48</f>
        <v>96</v>
      </c>
      <c r="I19" s="27">
        <f t="shared" si="0"/>
        <v>36.458333333333329</v>
      </c>
      <c r="J19" s="30">
        <f t="shared" ca="1" si="2"/>
        <v>0.25404564512151162</v>
      </c>
      <c r="K19" s="31">
        <f t="shared" ca="1" si="1"/>
        <v>6.4851763386786381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710</v>
      </c>
      <c r="H26" s="42"/>
      <c r="I26" s="42"/>
      <c r="J26" s="44">
        <f ca="1">SUM(J16:J25)</f>
        <v>3.1087588105985917</v>
      </c>
      <c r="K26" s="14">
        <f ca="1">SUM(K16:K25)</f>
        <v>79.359160325341051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6.3256015792436004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7.8068137241057176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0.11149021098348794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0.37377396884336228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6.0231601914828046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20.640839674658974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3.9173282553065274</v>
      </c>
      <c r="K42" s="55">
        <f ca="1">K26+K40</f>
        <v>100.00000000000003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6AB4D-EE42-4264-9FD3-2F54C2110C6B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Final)'!G79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$J$26</f>
        <v>6.2175176211971834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6.9672312495985924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0.24534607186086471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21.430334673322299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34.681692564350662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19" si="0">G17/H17*100</f>
        <v>102.04081632653062</v>
      </c>
      <c r="J17" s="30">
        <f ca="1">F17*I17</f>
        <v>0.45491221094307466</v>
      </c>
      <c r="K17" s="31">
        <f t="shared" ref="K17:K19" ca="1" si="1">J17/$J$42%</f>
        <v>6.5293112090873091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19" ca="1" si="2">F18*I18</f>
        <v>2.8381603977779348</v>
      </c>
      <c r="K18" s="31">
        <f t="shared" ca="1" si="1"/>
        <v>40.735843208038368</v>
      </c>
      <c r="L18" s="24"/>
    </row>
    <row r="19" spans="1:12" ht="16.5" customHeight="1">
      <c r="A19" s="16"/>
      <c r="B19" s="25" t="str">
        <f>Master!$B$48</f>
        <v>소이갈릭소스</v>
      </c>
      <c r="C19" s="25" t="str">
        <f>Master!$C$48</f>
        <v>Garlic Flavor Soy Sauce</v>
      </c>
      <c r="D19" s="26">
        <f>Master!$H$48</f>
        <v>10000</v>
      </c>
      <c r="E19" s="27">
        <f ca="1">Master!$J$48</f>
        <v>69.681091233328914</v>
      </c>
      <c r="F19" s="28">
        <f ca="1">Master!$K$48</f>
        <v>6.9681091233328918E-3</v>
      </c>
      <c r="G19" s="27">
        <f>G16*7%</f>
        <v>70</v>
      </c>
      <c r="H19" s="27">
        <f>Master!$P$48</f>
        <v>96</v>
      </c>
      <c r="I19" s="27">
        <f t="shared" si="0"/>
        <v>72.916666666666657</v>
      </c>
      <c r="J19" s="30">
        <f t="shared" ca="1" si="2"/>
        <v>0.50809129024302324</v>
      </c>
      <c r="K19" s="31">
        <f t="shared" ca="1" si="1"/>
        <v>7.2925854193844399</v>
      </c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1420</v>
      </c>
      <c r="H26" s="42"/>
      <c r="I26" s="42"/>
      <c r="J26" s="44">
        <f ca="1">SUM(J16:J25)</f>
        <v>6.2175176211971834</v>
      </c>
      <c r="K26" s="14">
        <f ca="1">SUM(K16:K25)</f>
        <v>89.239432400860778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4.4373802062480028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1</v>
      </c>
      <c r="H32" s="33">
        <f>Master!$P$156</f>
        <v>100</v>
      </c>
      <c r="I32" s="33">
        <f t="shared" si="3"/>
        <v>1</v>
      </c>
      <c r="J32" s="35">
        <f t="shared" si="4"/>
        <v>9.2399999999999996E-2</v>
      </c>
      <c r="K32" s="49">
        <f t="shared" ca="1" si="5"/>
        <v>1.3262083127400646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4.7868245328433545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3"/>
        <v>0</v>
      </c>
      <c r="J34" s="35">
        <f t="shared" ca="1" si="4"/>
        <v>0</v>
      </c>
      <c r="K34" s="49">
        <f t="shared" ca="1" si="5"/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0.21015454730780211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0</v>
      </c>
      <c r="H36" s="27">
        <f>Master!$P$164</f>
        <v>100</v>
      </c>
      <c r="I36" s="33">
        <f t="shared" si="3"/>
        <v>0</v>
      </c>
      <c r="J36" s="35">
        <f t="shared" ca="1" si="4"/>
        <v>0</v>
      </c>
      <c r="K36" s="49">
        <f t="shared" ca="1" si="5"/>
        <v>0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0.74971362840140887</v>
      </c>
      <c r="K40" s="53">
        <f ca="1">SUM(K31:K39)</f>
        <v>10.760567599139224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6.9672312495985924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A88BF-FBCE-43BC-AB90-0A36FE0496F7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$J$26</f>
        <v>3.584099719968727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4.3926691646766631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0.30936941402651352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9.8061137967837837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27.504390060422573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1" si="0">G17/H17*100</f>
        <v>51.020408163265309</v>
      </c>
      <c r="J17" s="30">
        <f ca="1">F17*I17</f>
        <v>0.22745610547153733</v>
      </c>
      <c r="K17" s="31">
        <f t="shared" ref="K17:K21" ca="1" si="1">J17/$J$42%</f>
        <v>5.1780841430219571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1" ca="1" si="2">F18*I18</f>
        <v>1.4190801988889674</v>
      </c>
      <c r="K18" s="31">
        <f t="shared" ca="1" si="1"/>
        <v>32.305647106328884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100</v>
      </c>
      <c r="H19" s="27">
        <f>Master!$P$52</f>
        <v>96</v>
      </c>
      <c r="I19" s="29">
        <f t="shared" si="0"/>
        <v>104.16666666666667</v>
      </c>
      <c r="J19" s="30">
        <f t="shared" ca="1" si="2"/>
        <v>0.69965169087624546</v>
      </c>
      <c r="K19" s="31">
        <f t="shared" ca="1" si="1"/>
        <v>15.927711936570248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5</v>
      </c>
      <c r="H20" s="27">
        <f>Master!$P$105</f>
        <v>95</v>
      </c>
      <c r="I20" s="29">
        <f t="shared" si="0"/>
        <v>5.2631578947368416</v>
      </c>
      <c r="J20" s="30">
        <f t="shared" ca="1" si="2"/>
        <v>1.8860428502278946E-2</v>
      </c>
      <c r="K20" s="31">
        <f t="shared" ca="1" si="1"/>
        <v>0.429361460998332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0.24755870987435513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781</v>
      </c>
      <c r="H26" s="42"/>
      <c r="I26" s="42"/>
      <c r="J26" s="44">
        <f ca="1">SUM(J16:J25)</f>
        <v>3.584099719968727</v>
      </c>
      <c r="K26" s="14">
        <f ca="1">SUM(K16:K25)</f>
        <v>81.592753417216358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5.641093574140478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6.9620203204183673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9.9425596898520666E-2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0.33332702153451194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5.3713800697917637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18.407246582783642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4.3926691646766631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A87CA-896F-42A3-B77C-18B5AC3A83A9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Final)'!G81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7.1573250048243313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8.054953026805828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0.28364941730109094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20.342612896115064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29.998358949975774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1" si="0">G17/H17*100</f>
        <v>102.04081632653062</v>
      </c>
      <c r="J17" s="30">
        <f ca="1">F17*I17</f>
        <v>0.45491221094307466</v>
      </c>
      <c r="K17" s="31">
        <f t="shared" ref="K17:K21" ca="1" si="1">J17/$J$42%</f>
        <v>5.6476084892014446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1" ca="1" si="2">F18*I18</f>
        <v>2.8381603977779348</v>
      </c>
      <c r="K18" s="31">
        <f t="shared" ca="1" si="1"/>
        <v>35.234971431030189</v>
      </c>
      <c r="L18" s="24"/>
    </row>
    <row r="19" spans="1:12" ht="16.5" customHeight="1">
      <c r="A19" s="16"/>
      <c r="B19" s="61" t="str">
        <f>Master!$B$52</f>
        <v>갈비 소스</v>
      </c>
      <c r="C19" s="25" t="str">
        <f>Master!$C$52</f>
        <v>Galbi Flavor Sauce</v>
      </c>
      <c r="D19" s="26">
        <f>Master!$H$52</f>
        <v>12000</v>
      </c>
      <c r="E19" s="27">
        <f ca="1">Master!$J$52</f>
        <v>80.599874788943481</v>
      </c>
      <c r="F19" s="28">
        <f ca="1">Master!$K$52</f>
        <v>6.7166562324119565E-3</v>
      </c>
      <c r="G19" s="29">
        <f>G16*20%</f>
        <v>200</v>
      </c>
      <c r="H19" s="27">
        <f>Master!$P$52</f>
        <v>96</v>
      </c>
      <c r="I19" s="29">
        <f t="shared" si="0"/>
        <v>208.33333333333334</v>
      </c>
      <c r="J19" s="30">
        <f t="shared" ca="1" si="2"/>
        <v>1.3993033817524909</v>
      </c>
      <c r="K19" s="31">
        <f t="shared" ca="1" si="1"/>
        <v>17.371962034983849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10</v>
      </c>
      <c r="H20" s="27">
        <f>Master!$P$105</f>
        <v>95</v>
      </c>
      <c r="I20" s="29">
        <f t="shared" si="0"/>
        <v>10.526315789473683</v>
      </c>
      <c r="J20" s="30">
        <f t="shared" ca="1" si="2"/>
        <v>3.7720857004557892E-2</v>
      </c>
      <c r="K20" s="31">
        <f t="shared" ca="1" si="1"/>
        <v>0.46829394136784935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0.13500308539272005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1561</v>
      </c>
      <c r="H26" s="42"/>
      <c r="I26" s="42"/>
      <c r="J26" s="44">
        <f ca="1">SUM(J16:J25)</f>
        <v>7.1573250048243313</v>
      </c>
      <c r="K26" s="14">
        <f ca="1">SUM(K16:K25)</f>
        <v>88.85619793195184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3.8381668938895221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4.1404230863400366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5.422052148811761E-2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0.1817757750263117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2.9292157913041836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11.143802068048172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8.054953026805828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827E-F786-4298-B195-0DDB1CCBD9EF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3.584099719968727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4.3926691646766631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0.30936941402651352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9.8061137967837837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27.504390060422573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1" si="0">G17/H17*100</f>
        <v>51.020408163265309</v>
      </c>
      <c r="J17" s="30">
        <f ca="1">F17*I17</f>
        <v>0.22745610547153733</v>
      </c>
      <c r="K17" s="31">
        <f t="shared" ref="K17:K21" ca="1" si="1">J17/$J$42%</f>
        <v>5.1780841430219571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1" ca="1" si="2">F18*I18</f>
        <v>1.4190801988889674</v>
      </c>
      <c r="K18" s="31">
        <f t="shared" ca="1" si="1"/>
        <v>32.305647106328884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100</v>
      </c>
      <c r="H19" s="27">
        <f>Master!$P$55</f>
        <v>96</v>
      </c>
      <c r="I19" s="29">
        <f t="shared" si="0"/>
        <v>104.16666666666667</v>
      </c>
      <c r="J19" s="30">
        <f t="shared" ca="1" si="2"/>
        <v>0.69965169087624546</v>
      </c>
      <c r="K19" s="31">
        <f t="shared" ca="1" si="1"/>
        <v>15.927711936570248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5</v>
      </c>
      <c r="H20" s="27">
        <f>Master!$P$105</f>
        <v>95</v>
      </c>
      <c r="I20" s="29">
        <f t="shared" si="0"/>
        <v>5.2631578947368416</v>
      </c>
      <c r="J20" s="30">
        <f t="shared" ca="1" si="2"/>
        <v>1.8860428502278946E-2</v>
      </c>
      <c r="K20" s="31">
        <f t="shared" ca="1" si="1"/>
        <v>0.429361460998332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0.24755870987435513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781</v>
      </c>
      <c r="H26" s="42"/>
      <c r="I26" s="42"/>
      <c r="J26" s="44">
        <f ca="1">SUM(J16:J25)</f>
        <v>3.584099719968727</v>
      </c>
      <c r="K26" s="14">
        <f ca="1">SUM(K16:K25)</f>
        <v>81.592753417216358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3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5.641093574140478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6.9620203204183673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>G34/H34*100</f>
        <v>1</v>
      </c>
      <c r="J34" s="35">
        <f t="shared" ca="1" si="4"/>
        <v>4.3674375367570338E-3</v>
      </c>
      <c r="K34" s="49">
        <f t="shared" ca="1" si="5"/>
        <v>9.9425596898520666E-2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4"/>
        <v>1.4641953292481646E-2</v>
      </c>
      <c r="K35" s="49">
        <f t="shared" ca="1" si="5"/>
        <v>0.33332702153451194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>G36/H36*100</f>
        <v>1</v>
      </c>
      <c r="J36" s="35">
        <f t="shared" ca="1" si="4"/>
        <v>0.23594695604333063</v>
      </c>
      <c r="K36" s="49">
        <f t="shared" ca="1" si="5"/>
        <v>5.3713800697917637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18.407246582783642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4.3926691646766631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FB4B-83A5-4A64-B8C9-0DF3CF885FF2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$J$26</f>
        <v>7.1573250048243313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8.054953026805828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0.28364941730109094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20.342612896115064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29.998358949975774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1" si="0">G17/H17*100</f>
        <v>102.04081632653062</v>
      </c>
      <c r="J17" s="30">
        <f ca="1">F17*I17</f>
        <v>0.45491221094307466</v>
      </c>
      <c r="K17" s="31">
        <f t="shared" ref="K17:K21" ca="1" si="1">J17/$J$42%</f>
        <v>5.6476084892014446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1" ca="1" si="2">F18*I18</f>
        <v>2.8381603977779348</v>
      </c>
      <c r="K18" s="31">
        <f t="shared" ca="1" si="1"/>
        <v>35.234971431030189</v>
      </c>
      <c r="L18" s="24"/>
    </row>
    <row r="19" spans="1:12" ht="16.5" customHeight="1">
      <c r="A19" s="16"/>
      <c r="B19" s="61" t="str">
        <f>Master!$B$55</f>
        <v>매운갈비 소스</v>
      </c>
      <c r="C19" s="25" t="str">
        <f>Master!$C$55</f>
        <v>Hot Galbi Flavor Sauce Mix</v>
      </c>
      <c r="D19" s="26">
        <f>Master!$H$55</f>
        <v>12000</v>
      </c>
      <c r="E19" s="27">
        <f ca="1">Master!$J$55</f>
        <v>80.599874788943481</v>
      </c>
      <c r="F19" s="28">
        <f ca="1">Master!$K$55</f>
        <v>6.7166562324119565E-3</v>
      </c>
      <c r="G19" s="29">
        <f>G16*20%</f>
        <v>200</v>
      </c>
      <c r="H19" s="27">
        <f>Master!$P$55</f>
        <v>96</v>
      </c>
      <c r="I19" s="29">
        <f t="shared" si="0"/>
        <v>208.33333333333334</v>
      </c>
      <c r="J19" s="30">
        <f t="shared" ca="1" si="2"/>
        <v>1.3993033817524909</v>
      </c>
      <c r="K19" s="31">
        <f t="shared" ca="1" si="1"/>
        <v>17.371962034983849</v>
      </c>
      <c r="L19" s="24"/>
    </row>
    <row r="20" spans="1:12" ht="16.5" customHeight="1">
      <c r="A20" s="16"/>
      <c r="B20" s="61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9">
        <f>G19*5%</f>
        <v>10</v>
      </c>
      <c r="H20" s="27">
        <f>Master!$P$105</f>
        <v>95</v>
      </c>
      <c r="I20" s="29">
        <f t="shared" si="0"/>
        <v>10.526315789473683</v>
      </c>
      <c r="J20" s="30">
        <f t="shared" ca="1" si="2"/>
        <v>3.7720857004557892E-2</v>
      </c>
      <c r="K20" s="31">
        <f t="shared" ca="1" si="1"/>
        <v>0.46829394136784935</v>
      </c>
      <c r="L20" s="24"/>
    </row>
    <row r="21" spans="1:12" ht="16.5" customHeight="1">
      <c r="A21" s="16"/>
      <c r="B21" s="61" t="str">
        <f>Master!$B$79</f>
        <v>참깨</v>
      </c>
      <c r="C21" s="25" t="str">
        <f>Master!$C$79</f>
        <v>Sesame Seeds</v>
      </c>
      <c r="D21" s="26">
        <f>Master!$H$79</f>
        <v>453.59199999999998</v>
      </c>
      <c r="E21" s="27">
        <f ca="1">Master!$J$79</f>
        <v>4.9325567718313064</v>
      </c>
      <c r="F21" s="28">
        <f ca="1">Master!$K$79</f>
        <v>1.0874435113122159E-2</v>
      </c>
      <c r="G21" s="29">
        <v>1</v>
      </c>
      <c r="H21" s="27">
        <f>Master!$P$79</f>
        <v>100</v>
      </c>
      <c r="I21" s="29">
        <f t="shared" si="0"/>
        <v>1</v>
      </c>
      <c r="J21" s="30">
        <f t="shared" ca="1" si="2"/>
        <v>1.0874435113122159E-2</v>
      </c>
      <c r="K21" s="31">
        <f t="shared" ca="1" si="1"/>
        <v>0.13500308539272005</v>
      </c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1561</v>
      </c>
      <c r="H26" s="42"/>
      <c r="I26" s="42"/>
      <c r="J26" s="44">
        <f ca="1">SUM(J16:J25)</f>
        <v>7.1573250048243313</v>
      </c>
      <c r="K26" s="14">
        <f ca="1">SUM(K16:K25)</f>
        <v>88.85619793195184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3.8381668938895221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4.1404230863400366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5.422052148811761E-2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v>1</v>
      </c>
      <c r="J35" s="35">
        <f t="shared" ca="1" si="4"/>
        <v>1.4641953292481646E-2</v>
      </c>
      <c r="K35" s="49">
        <f t="shared" ca="1" si="5"/>
        <v>0.1817757750263117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2.9292157913041836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11.143802068048172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8.054953026805828</v>
      </c>
      <c r="K42" s="55">
        <f ca="1">K26+K40</f>
        <v>100.00000000000001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54F0-73B3-416B-B6C8-DF3D5FA86509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3.6110559666869912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4.4196254113949269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0.31126790397395698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9.7791575500655199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27.336634865063125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0" si="0">G17/H17*100</f>
        <v>51.020408163265309</v>
      </c>
      <c r="J17" s="30">
        <f ca="1">F17*I17</f>
        <v>0.22745610547153733</v>
      </c>
      <c r="K17" s="31">
        <f t="shared" ref="K17:K20" ca="1" si="1">J17/$J$42%</f>
        <v>5.1465018932395763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0" ca="1" si="2">F18*I18</f>
        <v>1.4190801988889674</v>
      </c>
      <c r="K18" s="31">
        <f t="shared" ca="1" si="1"/>
        <v>32.108608010765231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125</v>
      </c>
      <c r="H19" s="27">
        <f>Master!$P$49</f>
        <v>96</v>
      </c>
      <c r="I19" s="29">
        <f t="shared" si="0"/>
        <v>130.20833333333331</v>
      </c>
      <c r="J19" s="30">
        <f t="shared" ca="1" si="2"/>
        <v>0.75345002308183617</v>
      </c>
      <c r="K19" s="31">
        <f t="shared" ca="1" si="1"/>
        <v>17.047825391248065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2</v>
      </c>
      <c r="H20" s="27">
        <f>Master!$P$113</f>
        <v>86.75</v>
      </c>
      <c r="I20" s="29">
        <f t="shared" si="0"/>
        <v>2.3054755043227666</v>
      </c>
      <c r="J20" s="30">
        <f t="shared" ca="1" si="2"/>
        <v>2.8927781280750596E-3</v>
      </c>
      <c r="K20" s="31">
        <f t="shared" ca="1" si="1"/>
        <v>6.5453016009382511E-2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802</v>
      </c>
      <c r="H26" s="42"/>
      <c r="I26" s="42"/>
      <c r="J26" s="44">
        <f ca="1">SUM(J16:J25)</f>
        <v>3.6110559666869912</v>
      </c>
      <c r="K26" s="14">
        <f ca="1">SUM(K16:K25)</f>
        <v>81.705023176325383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5.6066873301738989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6.9195574598938299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9.8819178781456463E-2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0.33129398828079271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5.3386188665446372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18.294976823674617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4.4196254113949269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FCF4-8626-4485-8F0C-3A439C1C8D5A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$J$26</f>
        <v>7.2221119333739825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7.9718255617753915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0.28072214299680487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20.4257403611455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30.311171556731964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0" si="0">G17/H17*100</f>
        <v>102.04081632653062</v>
      </c>
      <c r="J17" s="30">
        <f ca="1">F17*I17</f>
        <v>0.45491221094307466</v>
      </c>
      <c r="K17" s="31">
        <f t="shared" ref="K17:K20" ca="1" si="1">J17/$J$42%</f>
        <v>5.7064998151033537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0" ca="1" si="2">F18*I18</f>
        <v>2.8381603977779348</v>
      </c>
      <c r="K18" s="31">
        <f t="shared" ca="1" si="1"/>
        <v>35.602389638162791</v>
      </c>
      <c r="L18" s="24"/>
    </row>
    <row r="19" spans="1:12" ht="16.5" customHeight="1">
      <c r="A19" s="16"/>
      <c r="B19" s="61" t="str">
        <f>Master!$B$49</f>
        <v>강정 소스</v>
      </c>
      <c r="C19" s="25" t="str">
        <f>Master!$C$49</f>
        <v>Honey Pepper Sauce</v>
      </c>
      <c r="D19" s="26">
        <f>Master!$H$49</f>
        <v>10000</v>
      </c>
      <c r="E19" s="27">
        <f ca="1">Master!$J$49</f>
        <v>57.864961772685021</v>
      </c>
      <c r="F19" s="28">
        <f ca="1">Master!$K$49</f>
        <v>5.7864961772685023E-3</v>
      </c>
      <c r="G19" s="29">
        <f>G16*25%</f>
        <v>250</v>
      </c>
      <c r="H19" s="27">
        <f>Master!$P$49</f>
        <v>96</v>
      </c>
      <c r="I19" s="29">
        <f t="shared" si="0"/>
        <v>260.41666666666663</v>
      </c>
      <c r="J19" s="30">
        <f t="shared" ca="1" si="2"/>
        <v>1.5069000461636723</v>
      </c>
      <c r="K19" s="31">
        <f t="shared" ca="1" si="1"/>
        <v>18.902822628096658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2"/>
        <v>5.7855562561501192E-3</v>
      </c>
      <c r="K20" s="31">
        <f t="shared" ca="1" si="1"/>
        <v>7.2575048353938493E-2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1604</v>
      </c>
      <c r="H26" s="42"/>
      <c r="I26" s="42"/>
      <c r="J26" s="44">
        <f ca="1">SUM(J16:J25)</f>
        <v>7.2221119333739825</v>
      </c>
      <c r="K26" s="14">
        <f ca="1">SUM(K16:K25)</f>
        <v>90.595458686448708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3.8781899829273261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1</v>
      </c>
      <c r="H32" s="33">
        <f>Master!$P$156</f>
        <v>100</v>
      </c>
      <c r="I32" s="33">
        <f t="shared" si="3"/>
        <v>1</v>
      </c>
      <c r="J32" s="35">
        <f t="shared" si="4"/>
        <v>9.2399999999999996E-2</v>
      </c>
      <c r="K32" s="49">
        <f t="shared" ca="1" si="5"/>
        <v>1.1590820607396952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4.1835979993701562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3"/>
        <v>0</v>
      </c>
      <c r="J34" s="35">
        <f t="shared" ca="1" si="4"/>
        <v>0</v>
      </c>
      <c r="K34" s="49">
        <f t="shared" ca="1" si="5"/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0.18367127051411247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0</v>
      </c>
      <c r="H36" s="27">
        <f>Master!$P$164</f>
        <v>100</v>
      </c>
      <c r="I36" s="33">
        <f t="shared" si="3"/>
        <v>0</v>
      </c>
      <c r="J36" s="35">
        <f t="shared" ca="1" si="4"/>
        <v>0</v>
      </c>
      <c r="K36" s="49">
        <f t="shared" ca="1" si="5"/>
        <v>0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4</v>
      </c>
      <c r="H40" s="51"/>
      <c r="I40" s="51"/>
      <c r="J40" s="52">
        <f ca="1">SUM(J31:J39)</f>
        <v>0.74971362840140887</v>
      </c>
      <c r="K40" s="53">
        <f ca="1">SUM(K31:K39)</f>
        <v>9.4045413135512899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7.9718255617753915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AFC8F-565B-4EBD-B4FB-305E29CAA1DA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$J$26</f>
        <v>3.3247487696031901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4.1333182143111262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0.29110369709362643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10.065464747149321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29.230192268608924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3" si="0">G17/H17*100</f>
        <v>51.020408163265309</v>
      </c>
      <c r="J17" s="30">
        <f ca="1">F17*I17</f>
        <v>0.22745610547153733</v>
      </c>
      <c r="K17" s="31">
        <f t="shared" ref="K17:K23" ca="1" si="1">J17/$J$42%</f>
        <v>5.5029904226584208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3" ca="1" si="2">F18*I18</f>
        <v>1.4190801988889674</v>
      </c>
      <c r="K18" s="31">
        <f t="shared" ca="1" si="1"/>
        <v>34.332711040141305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50</v>
      </c>
      <c r="H19" s="27">
        <f>Master!$P$47</f>
        <v>96</v>
      </c>
      <c r="I19" s="29">
        <f t="shared" si="0"/>
        <v>52.083333333333336</v>
      </c>
      <c r="J19" s="30">
        <f t="shared" ca="1" si="2"/>
        <v>0.32601710269203771</v>
      </c>
      <c r="K19" s="31">
        <f t="shared" ca="1" si="1"/>
        <v>7.8875394002630133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4</v>
      </c>
      <c r="H20" s="27">
        <f>Master!$P$113</f>
        <v>86.75</v>
      </c>
      <c r="I20" s="29">
        <f t="shared" si="0"/>
        <v>4.6109510086455332</v>
      </c>
      <c r="J20" s="30">
        <f t="shared" ca="1" si="2"/>
        <v>5.7855562561501192E-3</v>
      </c>
      <c r="K20" s="31">
        <f t="shared" ca="1" si="1"/>
        <v>0.13997364722895794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7</v>
      </c>
      <c r="H21" s="27">
        <f>Master!$P$103</f>
        <v>98</v>
      </c>
      <c r="I21" s="29">
        <f t="shared" si="0"/>
        <v>7.1428571428571423</v>
      </c>
      <c r="J21" s="30">
        <f t="shared" ca="1" si="2"/>
        <v>4.9157661225652113E-2</v>
      </c>
      <c r="K21" s="31">
        <f t="shared" ca="1" si="1"/>
        <v>1.1893026057236415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7</v>
      </c>
      <c r="H22" s="27">
        <f>Master!$P$105</f>
        <v>95</v>
      </c>
      <c r="I22" s="29">
        <f t="shared" si="0"/>
        <v>7.3684210526315779</v>
      </c>
      <c r="J22" s="30">
        <f t="shared" ca="1" si="2"/>
        <v>2.6404599903190527E-2</v>
      </c>
      <c r="K22" s="31">
        <f t="shared" ca="1" si="1"/>
        <v>0.63882330210550253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2</v>
      </c>
      <c r="H23" s="27">
        <f>Master!$P$78</f>
        <v>100</v>
      </c>
      <c r="I23" s="29">
        <f t="shared" si="0"/>
        <v>2</v>
      </c>
      <c r="J23" s="30">
        <f t="shared" ca="1" si="2"/>
        <v>6.2670684049079536E-2</v>
      </c>
      <c r="K23" s="31">
        <f t="shared" ca="1" si="1"/>
        <v>1.5162317731088231</v>
      </c>
      <c r="L23" s="24"/>
    </row>
    <row r="24" spans="1:12" ht="16.5" customHeight="1">
      <c r="A24" s="16"/>
      <c r="B24" s="61"/>
      <c r="C24" s="25"/>
      <c r="D24" s="26"/>
      <c r="E24" s="27"/>
      <c r="F24" s="28"/>
      <c r="G24" s="29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745</v>
      </c>
      <c r="H26" s="42"/>
      <c r="I26" s="42"/>
      <c r="J26" s="44">
        <f ca="1">SUM(J16:J25)</f>
        <v>3.3247487696031901</v>
      </c>
      <c r="K26" s="14">
        <f ca="1">SUM(K16:K25)</f>
        <v>80.43776445983859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5.9950520413324568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7.398862221512017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0.10566419787461069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0.35424210121992572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5.7084149782223914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19.562235540161403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4.1333182143111262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49E0-6069-49D9-B48D-31114E0AD1FF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6.6494975392063802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7.5471255611878769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0.26576663583325882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20.850440361733018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32.016874539090473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3" si="0">G17/H17*100</f>
        <v>102.04081632653062</v>
      </c>
      <c r="J17" s="30">
        <f ca="1">F17*I17</f>
        <v>0.45491221094307466</v>
      </c>
      <c r="K17" s="31">
        <f t="shared" ref="K17:K23" ca="1" si="1">J17/$J$42%</f>
        <v>6.0276221358038979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3" ca="1" si="2">F18*I18</f>
        <v>2.8381603977779348</v>
      </c>
      <c r="K18" s="31">
        <f t="shared" ca="1" si="1"/>
        <v>37.60584575899415</v>
      </c>
      <c r="L18" s="24"/>
    </row>
    <row r="19" spans="1:12" ht="16.5" customHeight="1">
      <c r="A19" s="16"/>
      <c r="B19" s="61" t="str">
        <f>Master!$B$47</f>
        <v>데리 소스</v>
      </c>
      <c r="C19" s="25" t="str">
        <f>Master!$C$47</f>
        <v>Deri Sauce Mix (P-Type)</v>
      </c>
      <c r="D19" s="26">
        <f>Master!$H$47</f>
        <v>10000</v>
      </c>
      <c r="E19" s="27">
        <f ca="1">Master!$J$47</f>
        <v>62.595283716871243</v>
      </c>
      <c r="F19" s="28">
        <f ca="1">Master!$K$47</f>
        <v>6.2595283716871241E-3</v>
      </c>
      <c r="G19" s="29">
        <f>G16*10%</f>
        <v>100</v>
      </c>
      <c r="H19" s="27">
        <f>Master!$P$47</f>
        <v>96</v>
      </c>
      <c r="I19" s="29">
        <f t="shared" si="0"/>
        <v>104.16666666666667</v>
      </c>
      <c r="J19" s="30">
        <f t="shared" ca="1" si="2"/>
        <v>0.65203420538407542</v>
      </c>
      <c r="K19" s="31">
        <f t="shared" ca="1" si="1"/>
        <v>8.6395038759822711</v>
      </c>
      <c r="L19" s="24"/>
    </row>
    <row r="20" spans="1:12" ht="16.5" customHeight="1">
      <c r="A20" s="16"/>
      <c r="B20" s="61" t="str">
        <f>Master!$B$113</f>
        <v>청고추(할라피뇨)</v>
      </c>
      <c r="C20" s="25" t="str">
        <f>Master!$C$113</f>
        <v>Jalapeno</v>
      </c>
      <c r="D20" s="26">
        <f>Master!$H$113</f>
        <v>453.59199999999998</v>
      </c>
      <c r="E20" s="27">
        <f ca="1">Master!$J$113</f>
        <v>0.56914116598053544</v>
      </c>
      <c r="F20" s="28">
        <f ca="1">Master!$K$113</f>
        <v>1.2547425130525571E-3</v>
      </c>
      <c r="G20" s="29">
        <v>8</v>
      </c>
      <c r="H20" s="27">
        <f>Master!$P$113</f>
        <v>86.75</v>
      </c>
      <c r="I20" s="29">
        <f t="shared" si="0"/>
        <v>9.2219020172910664</v>
      </c>
      <c r="J20" s="30">
        <f t="shared" ca="1" si="2"/>
        <v>1.1571112512300238E-2</v>
      </c>
      <c r="K20" s="31">
        <f t="shared" ca="1" si="1"/>
        <v>0.15331813971409544</v>
      </c>
      <c r="L20" s="24"/>
    </row>
    <row r="21" spans="1:12" ht="16.5" customHeight="1">
      <c r="A21" s="16"/>
      <c r="B21" s="61" t="str">
        <f>Master!$B$103</f>
        <v>마늘</v>
      </c>
      <c r="C21" s="25" t="str">
        <f>Master!$C$103</f>
        <v>Garlic(Peeled)</v>
      </c>
      <c r="D21" s="26">
        <f>Master!$H$103</f>
        <v>997.90240000000006</v>
      </c>
      <c r="E21" s="27">
        <f ca="1">Master!$J$103</f>
        <v>6.8676367361651272</v>
      </c>
      <c r="F21" s="28">
        <f ca="1">Master!$K$103</f>
        <v>6.8820725715912964E-3</v>
      </c>
      <c r="G21" s="29">
        <v>14</v>
      </c>
      <c r="H21" s="27">
        <f>Master!$P$103</f>
        <v>98</v>
      </c>
      <c r="I21" s="29">
        <f t="shared" si="0"/>
        <v>14.285714285714285</v>
      </c>
      <c r="J21" s="30">
        <f t="shared" ca="1" si="2"/>
        <v>9.8315322451304227E-2</v>
      </c>
      <c r="K21" s="31">
        <f t="shared" ca="1" si="1"/>
        <v>1.3026856603115786</v>
      </c>
      <c r="L21" s="24"/>
    </row>
    <row r="22" spans="1:12" ht="16.5" customHeight="1">
      <c r="A22" s="16"/>
      <c r="B22" s="61" t="str">
        <f>Master!$B$105</f>
        <v>파</v>
      </c>
      <c r="C22" s="25" t="str">
        <f>Master!$C$105</f>
        <v>Spring Onion</v>
      </c>
      <c r="D22" s="26">
        <f>Master!$H$105</f>
        <v>180</v>
      </c>
      <c r="E22" s="27">
        <f ca="1">Master!$J$105</f>
        <v>0.64502665477794008</v>
      </c>
      <c r="F22" s="28">
        <f ca="1">Master!$K$105</f>
        <v>3.5834814154330004E-3</v>
      </c>
      <c r="G22" s="29">
        <v>14</v>
      </c>
      <c r="H22" s="27">
        <f>Master!$P$105</f>
        <v>95</v>
      </c>
      <c r="I22" s="29">
        <f t="shared" si="0"/>
        <v>14.736842105263156</v>
      </c>
      <c r="J22" s="30">
        <f t="shared" ca="1" si="2"/>
        <v>5.2809199806381053E-2</v>
      </c>
      <c r="K22" s="31">
        <f t="shared" ca="1" si="1"/>
        <v>0.69972600002787244</v>
      </c>
      <c r="L22" s="24"/>
    </row>
    <row r="23" spans="1:12" ht="16.5" customHeight="1">
      <c r="A23" s="16"/>
      <c r="B23" s="61" t="str">
        <f>Master!$B$78</f>
        <v>참기름</v>
      </c>
      <c r="C23" s="25" t="str">
        <f>Master!$C$78</f>
        <v>Sesame Oil</v>
      </c>
      <c r="D23" s="26">
        <f>Master!$H$78</f>
        <v>1587.5719999999999</v>
      </c>
      <c r="E23" s="27">
        <f ca="1">Master!$J$78</f>
        <v>49.747111608582649</v>
      </c>
      <c r="F23" s="28">
        <f ca="1">Master!$K$78</f>
        <v>3.1335342024539768E-2</v>
      </c>
      <c r="G23" s="29">
        <v>4</v>
      </c>
      <c r="H23" s="27">
        <f>Master!$P$78</f>
        <v>100</v>
      </c>
      <c r="I23" s="29">
        <f t="shared" si="0"/>
        <v>4</v>
      </c>
      <c r="J23" s="30">
        <f t="shared" ca="1" si="2"/>
        <v>0.12534136809815907</v>
      </c>
      <c r="K23" s="31">
        <f t="shared" ca="1" si="1"/>
        <v>1.6607828647073817</v>
      </c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1490</v>
      </c>
      <c r="H26" s="42"/>
      <c r="I26" s="42"/>
      <c r="J26" s="44">
        <f ca="1">SUM(J16:J25)</f>
        <v>6.6494975392063802</v>
      </c>
      <c r="K26" s="14">
        <f ca="1">SUM(K16:K25)</f>
        <v>88.106358974631718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4.0964276781497295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4.4190219443390513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5.7868886655565624E-2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0.19400701861619857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3.1263154976077256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11.893641025368272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7.5471255611878769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44825-19C7-47CC-99EF-00BAA6981A4E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Final)'!G88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3.5774433988881964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4.3860128435961325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0.30890061884184189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9.8127701178643143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27.546131399970545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19" si="0">G17/H17*100</f>
        <v>51.020408163265309</v>
      </c>
      <c r="J17" s="30">
        <f ca="1">F17*I17</f>
        <v>0.22745610547153733</v>
      </c>
      <c r="K17" s="31">
        <f t="shared" ref="K17:K19" ca="1" si="1">J17/$J$42%</f>
        <v>5.1859425310082754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19" ca="1" si="2">F18*I18</f>
        <v>1.4190801988889674</v>
      </c>
      <c r="K18" s="31">
        <f t="shared" ca="1" si="1"/>
        <v>32.354674951782641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100</v>
      </c>
      <c r="H19" s="27">
        <f>Master!$P$56</f>
        <v>96</v>
      </c>
      <c r="I19" s="29">
        <f t="shared" si="0"/>
        <v>104.16666666666667</v>
      </c>
      <c r="J19" s="30">
        <f t="shared" ca="1" si="2"/>
        <v>0.72273023341111597</v>
      </c>
      <c r="K19" s="31">
        <f t="shared" ca="1" si="1"/>
        <v>16.478069243831552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775</v>
      </c>
      <c r="H26" s="42"/>
      <c r="I26" s="42"/>
      <c r="J26" s="44">
        <f ca="1">SUM(J16:J25)</f>
        <v>3.5774433988881964</v>
      </c>
      <c r="K26" s="14">
        <f ca="1">SUM(K16:K25)</f>
        <v>81.564818126593025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5.6496546366393297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6.9725860538702289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9.9576487632355659E-2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0.33383288682931833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5.3795318084357344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18.435181873406968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4.3860128435961325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23B85-23A4-40B9-A3FC-CB39ABD800BA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Final)'!G89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7.1548867977763928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8.0525148197578886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0.28356355758147422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20.345051103163005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30.0074421012466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19" si="0">G17/H17*100</f>
        <v>102.04081632653062</v>
      </c>
      <c r="J17" s="30">
        <f ca="1">F17*I17</f>
        <v>0.45491221094307466</v>
      </c>
      <c r="K17" s="31">
        <f t="shared" ref="K17:K19" ca="1" si="1">J17/$J$42%</f>
        <v>5.6493185188171102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19" ca="1" si="2">F18*I18</f>
        <v>2.8381603977779348</v>
      </c>
      <c r="K18" s="31">
        <f t="shared" ca="1" si="1"/>
        <v>35.245640167145552</v>
      </c>
      <c r="L18" s="24"/>
    </row>
    <row r="19" spans="1:12" ht="16.5" customHeight="1">
      <c r="A19" s="16"/>
      <c r="B19" s="61" t="str">
        <f>Master!$B$56</f>
        <v>자소만 소스</v>
      </c>
      <c r="C19" s="25" t="str">
        <f>Master!$C$56</f>
        <v>Jasoman Sauce</v>
      </c>
      <c r="D19" s="26">
        <f>Master!$H$56</f>
        <v>10000</v>
      </c>
      <c r="E19" s="27">
        <f ca="1">Master!$J$56</f>
        <v>69.38210240746713</v>
      </c>
      <c r="F19" s="28">
        <f ca="1">Master!$K$56</f>
        <v>6.9382102407467127E-3</v>
      </c>
      <c r="G19" s="29">
        <f>G16*20%</f>
        <v>200</v>
      </c>
      <c r="H19" s="27">
        <f>Master!$P$56</f>
        <v>96</v>
      </c>
      <c r="I19" s="29">
        <f t="shared" si="0"/>
        <v>208.33333333333334</v>
      </c>
      <c r="J19" s="30">
        <f t="shared" ca="1" si="2"/>
        <v>1.4454604668222319</v>
      </c>
      <c r="K19" s="31">
        <f t="shared" ca="1" si="1"/>
        <v>17.950422932170298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1550</v>
      </c>
      <c r="H26" s="42"/>
      <c r="I26" s="42"/>
      <c r="J26" s="44">
        <f ca="1">SUM(J16:J25)</f>
        <v>7.1548867977763928</v>
      </c>
      <c r="K26" s="14">
        <f ca="1">SUM(K16:K25)</f>
        <v>88.852823719379558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3.8393290458111657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4.1416767578919087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5.4236938826128699E-2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0.18183081459913264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2.9301027234920971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11.147176280620432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8.0525148197578886</v>
      </c>
      <c r="K42" s="55">
        <f ca="1">K26+K40</f>
        <v>99.999999999999986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0BE8-34BA-46DB-BF28-6AE5B2FD80EF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1139</v>
      </c>
      <c r="E3" s="931"/>
      <c r="F3" s="931"/>
      <c r="G3" s="931"/>
      <c r="H3" s="931"/>
      <c r="I3" s="931"/>
      <c r="J3" s="932"/>
      <c r="K3" s="17"/>
      <c r="L3" s="18"/>
    </row>
    <row r="4" spans="1:12" ht="5.45" customHeight="1">
      <c r="A4" s="16"/>
      <c r="B4" s="19"/>
      <c r="C4" s="19"/>
      <c r="D4" s="938"/>
      <c r="E4" s="938"/>
      <c r="F4" s="938"/>
      <c r="G4" s="938"/>
      <c r="H4" s="938"/>
      <c r="I4" s="938"/>
      <c r="J4" s="938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Final)'!G90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4.0581958043659689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4.8667652490739046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0.34275932397049069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9.3320177123865413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24.82504906819738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0" si="0">G17/H17*100</f>
        <v>51.020408163265309</v>
      </c>
      <c r="J17" s="30">
        <f ca="1">F17*I17</f>
        <v>0.22745610547153733</v>
      </c>
      <c r="K17" s="31">
        <f t="shared" ref="K17:K20" ca="1" si="1">J17/$J$42%</f>
        <v>4.6736609191252834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0" ca="1" si="2">F18*I18</f>
        <v>1.4190801988889674</v>
      </c>
      <c r="K18" s="31">
        <f t="shared" ca="1" si="1"/>
        <v>29.158591513305552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100</v>
      </c>
      <c r="H19" s="27">
        <f>Master!$P$54</f>
        <v>96</v>
      </c>
      <c r="I19" s="29">
        <f t="shared" si="0"/>
        <v>104.16666666666667</v>
      </c>
      <c r="J19" s="30">
        <f t="shared" si="2"/>
        <v>1.0537326388888888</v>
      </c>
      <c r="K19" s="31">
        <f t="shared" ca="1" si="1"/>
        <v>21.651601935996467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2</v>
      </c>
      <c r="H20" s="27">
        <f>Master!$P$33</f>
        <v>100</v>
      </c>
      <c r="I20" s="29">
        <f t="shared" si="0"/>
        <v>2</v>
      </c>
      <c r="J20" s="30">
        <f t="shared" si="2"/>
        <v>0.14974999999999999</v>
      </c>
      <c r="K20" s="31">
        <f t="shared" ca="1" si="1"/>
        <v>3.0769924649333742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777</v>
      </c>
      <c r="H26" s="42"/>
      <c r="I26" s="42"/>
      <c r="J26" s="44">
        <f ca="1">SUM(J16:J25)</f>
        <v>4.0581958043659689</v>
      </c>
      <c r="K26" s="14">
        <f ca="1">SUM(K16:K25)</f>
        <v>83.385895901558058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5.0915662724635879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6.2838148996756145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8.9740049360057222E-2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0.30085595961851375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4.8481269173241692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16.614104098441942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4.8667652490739046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6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4:J4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A926-7B4B-4058-AEC3-49D1A4714393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Final)'!G91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8.1163916087319379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9.0140196307134346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0.31742226271012308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19.383546292207459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26.806617039083402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0" si="0">G17/H17*100</f>
        <v>102.04081632653062</v>
      </c>
      <c r="J17" s="30">
        <f ca="1">F17*I17</f>
        <v>0.45491221094307466</v>
      </c>
      <c r="K17" s="31">
        <f t="shared" ref="K17:K20" ca="1" si="1">J17/$J$42%</f>
        <v>5.0467186624827614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0" ca="1" si="2">F18*I18</f>
        <v>2.8381603977779348</v>
      </c>
      <c r="K18" s="31">
        <f t="shared" ca="1" si="1"/>
        <v>31.486068524939547</v>
      </c>
      <c r="L18" s="24"/>
    </row>
    <row r="19" spans="1:12" ht="16.5" customHeight="1">
      <c r="A19" s="16"/>
      <c r="B19" s="61" t="str">
        <f>Master!$B$54</f>
        <v>마라핫 소스</v>
      </c>
      <c r="C19" s="25" t="str">
        <f>Master!$C$54</f>
        <v>Mala Hot Sauce</v>
      </c>
      <c r="D19" s="26">
        <f>Master!$H$54</f>
        <v>12000</v>
      </c>
      <c r="E19" s="27">
        <f>Master!$J$54</f>
        <v>121.39</v>
      </c>
      <c r="F19" s="28">
        <f>Master!$K$54</f>
        <v>1.0115833333333333E-2</v>
      </c>
      <c r="G19" s="29">
        <f>G16*20%</f>
        <v>200</v>
      </c>
      <c r="H19" s="27">
        <f>Master!$P$54</f>
        <v>96</v>
      </c>
      <c r="I19" s="29">
        <f t="shared" si="0"/>
        <v>208.33333333333334</v>
      </c>
      <c r="J19" s="30">
        <f t="shared" si="2"/>
        <v>2.1074652777777776</v>
      </c>
      <c r="K19" s="31">
        <f t="shared" ca="1" si="1"/>
        <v>23.379861195298698</v>
      </c>
      <c r="L19" s="24"/>
    </row>
    <row r="20" spans="1:12" ht="16.5" customHeight="1">
      <c r="A20" s="16"/>
      <c r="B20" s="61" t="str">
        <f>Master!$B$33</f>
        <v>고추기름</v>
      </c>
      <c r="C20" s="25" t="str">
        <f>Master!$C$33</f>
        <v>Chili Oil</v>
      </c>
      <c r="D20" s="26">
        <f>Master!$H$33</f>
        <v>80</v>
      </c>
      <c r="E20" s="27">
        <f>Master!$J$33</f>
        <v>5.99</v>
      </c>
      <c r="F20" s="28">
        <f>Master!$K$33</f>
        <v>7.4874999999999997E-2</v>
      </c>
      <c r="G20" s="29">
        <v>4</v>
      </c>
      <c r="H20" s="27">
        <f>Master!$P$33</f>
        <v>100</v>
      </c>
      <c r="I20" s="29">
        <f t="shared" si="0"/>
        <v>4</v>
      </c>
      <c r="J20" s="30">
        <f t="shared" si="2"/>
        <v>0.29949999999999999</v>
      </c>
      <c r="K20" s="31">
        <f t="shared" ca="1" si="1"/>
        <v>3.3226020384902952</v>
      </c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1554</v>
      </c>
      <c r="H26" s="42"/>
      <c r="I26" s="42"/>
      <c r="J26" s="44">
        <f ca="1">SUM(J16:J25)</f>
        <v>8.1163916087319379</v>
      </c>
      <c r="K26" s="14">
        <f ca="1">SUM(K16:K25)</f>
        <v>90.041867460294696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3.4297966174802297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3.6998935921922071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4.8451608890176814E-2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0.16243533842096564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2.6175553827217044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9.9581325397052822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9.0140196307134346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29D5-8D04-4CC3-8273-512BC8BF8B15}">
  <sheetPr>
    <tabColor theme="7" tint="0.79998168889431442"/>
  </sheetPr>
  <dimension ref="A1:L43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Final)'!G92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$J$26</f>
        <v>4.231349724563362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5.0399191692712977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0.35495430720724996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9.1588637921891483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23.972147578931526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6.5</v>
      </c>
      <c r="H17" s="27">
        <f>Master!$P$36</f>
        <v>98</v>
      </c>
      <c r="I17" s="29">
        <f>G17/H17*100</f>
        <v>6.6326530612244898</v>
      </c>
      <c r="J17" s="30">
        <f ca="1">F17*I17</f>
        <v>5.2386395357976241E-2</v>
      </c>
      <c r="K17" s="31">
        <f t="shared" ref="K17:K22" ca="1" si="0">J17/$J$42%</f>
        <v>1.039429276512595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125</v>
      </c>
      <c r="H18" s="27">
        <f>Master!$P$41</f>
        <v>85</v>
      </c>
      <c r="I18" s="29">
        <f>G18/H18*100</f>
        <v>147.05882352941177</v>
      </c>
      <c r="J18" s="30">
        <f ca="1">F18*I18</f>
        <v>0.59910756433248102</v>
      </c>
      <c r="K18" s="31">
        <f t="shared" ca="1" si="0"/>
        <v>11.887245493643574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125</v>
      </c>
      <c r="H19" s="27">
        <f>Master!$P$31</f>
        <v>100</v>
      </c>
      <c r="I19" s="27">
        <f>G19/H19*100</f>
        <v>125</v>
      </c>
      <c r="J19" s="30">
        <f ca="1">F19*I19</f>
        <v>1.4190801988889674</v>
      </c>
      <c r="K19" s="31">
        <f t="shared" ca="1" si="0"/>
        <v>28.156804726972368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245</v>
      </c>
      <c r="H20" s="27">
        <f>Master!$P$220</f>
        <v>96</v>
      </c>
      <c r="I20" s="27">
        <f>G20/H20*100</f>
        <v>255.20833333333334</v>
      </c>
      <c r="J20" s="30">
        <f ca="1">F20*I20</f>
        <v>0.64878356142203963</v>
      </c>
      <c r="K20" s="31">
        <f t="shared" ca="1" si="0"/>
        <v>12.872896164242347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185</v>
      </c>
      <c r="H21" s="27">
        <f>Master!$P$104</f>
        <v>89</v>
      </c>
      <c r="I21" s="27">
        <f t="shared" ref="I21:I22" si="1">G21/H21*100</f>
        <v>207.86516853932585</v>
      </c>
      <c r="J21" s="30">
        <f t="shared" ref="J21:J22" ca="1" si="2">F21*I21</f>
        <v>0.27820508154573542</v>
      </c>
      <c r="K21" s="31">
        <f t="shared" ca="1" si="0"/>
        <v>5.5200306235458934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2</v>
      </c>
      <c r="H22" s="27">
        <f>Master!$P$35</f>
        <v>98</v>
      </c>
      <c r="I22" s="27">
        <f t="shared" si="1"/>
        <v>2.0408163265306123</v>
      </c>
      <c r="J22" s="30">
        <f t="shared" ca="1" si="2"/>
        <v>2.5610061899586721E-2</v>
      </c>
      <c r="K22" s="31">
        <f t="shared" ca="1" si="0"/>
        <v>0.50814429833980013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1188.5</v>
      </c>
      <c r="H26" s="42"/>
      <c r="I26" s="42"/>
      <c r="J26" s="44">
        <f ca="1">SUM(J16:J25)</f>
        <v>4.231349724563362</v>
      </c>
      <c r="K26" s="14">
        <f ca="1">SUM(K16:K25)</f>
        <v>83.956698162188104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4.9166379392083206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6.0679250913017739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8.6656896471387343E-2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0.29051960558721951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4.6815623052431867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16.043301837811889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5.0399191692712977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6EA1-BAD0-49A7-B834-745BC3855D89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Final)'!G93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8.462699449126724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9.3603274711082207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0.32961724594688235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19.037238451812673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25.81484173167571</v>
      </c>
      <c r="L16" s="24"/>
    </row>
    <row r="17" spans="1:12" ht="16.5" customHeight="1">
      <c r="A17" s="16"/>
      <c r="B17" s="25" t="str">
        <f>Master!$B$36</f>
        <v>#2 마리네이드 파우더</v>
      </c>
      <c r="C17" s="25" t="str">
        <f>Master!$C$36</f>
        <v>Marinade Powder Mix</v>
      </c>
      <c r="D17" s="145">
        <f>Master!$H$36</f>
        <v>20000</v>
      </c>
      <c r="E17" s="27">
        <f ca="1">Master!$J$36</f>
        <v>157.96513061789759</v>
      </c>
      <c r="F17" s="62">
        <f ca="1">Master!$K$36</f>
        <v>7.8982565308948795E-3</v>
      </c>
      <c r="G17" s="27">
        <f>G16*0.013</f>
        <v>13</v>
      </c>
      <c r="H17" s="27">
        <f>Master!$P$36</f>
        <v>98</v>
      </c>
      <c r="I17" s="29">
        <f>G17/H17*100</f>
        <v>13.26530612244898</v>
      </c>
      <c r="J17" s="30">
        <f ca="1">F17*I17</f>
        <v>0.10477279071595248</v>
      </c>
      <c r="K17" s="31">
        <f t="shared" ref="K17:K22" ca="1" si="0">J17/$J$42%</f>
        <v>1.1193282611035387</v>
      </c>
      <c r="L17" s="24"/>
    </row>
    <row r="18" spans="1:12" ht="16.5" customHeight="1">
      <c r="A18" s="16"/>
      <c r="B18" s="25" t="str">
        <f>Master!$B$41</f>
        <v>화이트 배터믹스 (White)</v>
      </c>
      <c r="C18" s="25" t="str">
        <f>Master!$C$41</f>
        <v xml:space="preserve">Battering Powder Mix </v>
      </c>
      <c r="D18" s="145">
        <f>Master!$H$41</f>
        <v>20000</v>
      </c>
      <c r="E18" s="27">
        <f ca="1">Master!$J$41</f>
        <v>81.478628749217421</v>
      </c>
      <c r="F18" s="62">
        <f ca="1">Master!$K$41</f>
        <v>4.0739314374608707E-3</v>
      </c>
      <c r="G18" s="27">
        <f>G16*25%</f>
        <v>250</v>
      </c>
      <c r="H18" s="27">
        <f>Master!$P$41</f>
        <v>85</v>
      </c>
      <c r="I18" s="29">
        <f>G18/H18*100</f>
        <v>294.11764705882354</v>
      </c>
      <c r="J18" s="30">
        <f ca="1">F18*I18</f>
        <v>1.198215128664962</v>
      </c>
      <c r="K18" s="31">
        <f t="shared" ca="1" si="0"/>
        <v>12.800995823740115</v>
      </c>
      <c r="L18" s="24"/>
    </row>
    <row r="19" spans="1:12" ht="16.5" customHeight="1">
      <c r="A19" s="16"/>
      <c r="B19" s="61" t="str">
        <f>Master!$B$31</f>
        <v>해바라기 유</v>
      </c>
      <c r="C19" s="25" t="str">
        <f>Master!$C$31</f>
        <v>Sunflower Oil</v>
      </c>
      <c r="D19" s="145">
        <f>Master!$H$31</f>
        <v>1320</v>
      </c>
      <c r="E19" s="27">
        <f ca="1">Master!$J$31</f>
        <v>14.985486900267496</v>
      </c>
      <c r="F19" s="62">
        <f ca="1">Master!$K$31</f>
        <v>1.135264159111174E-2</v>
      </c>
      <c r="G19" s="27">
        <f>G16*25%</f>
        <v>250</v>
      </c>
      <c r="H19" s="27">
        <f>Master!$P$31</f>
        <v>100</v>
      </c>
      <c r="I19" s="27">
        <f>G19/H19*100</f>
        <v>250</v>
      </c>
      <c r="J19" s="30">
        <f ca="1">F19*I19</f>
        <v>2.8381603977779348</v>
      </c>
      <c r="K19" s="31">
        <f t="shared" ca="1" si="0"/>
        <v>30.321165648726062</v>
      </c>
      <c r="L19" s="24"/>
    </row>
    <row r="20" spans="1:12" ht="16.5" customHeight="1">
      <c r="A20" s="16"/>
      <c r="B20" s="61" t="str">
        <f>Master!$B$220</f>
        <v>크리미 어니언 소스</v>
      </c>
      <c r="C20" s="25" t="str">
        <f>Master!$C$220</f>
        <v>Creamy Onions  Sauce</v>
      </c>
      <c r="D20" s="221">
        <f>Master!$H$220</f>
        <v>6400</v>
      </c>
      <c r="E20" s="62">
        <f ca="1">Master!$J$220</f>
        <v>16.26990286276331</v>
      </c>
      <c r="F20" s="62">
        <f ca="1">Master!$K$220</f>
        <v>2.5421723223067673E-3</v>
      </c>
      <c r="G20" s="27">
        <f>G16*49%</f>
        <v>490</v>
      </c>
      <c r="H20" s="27">
        <f>Master!$P$220</f>
        <v>96</v>
      </c>
      <c r="I20" s="27">
        <f>G20/H20*100</f>
        <v>510.41666666666669</v>
      </c>
      <c r="J20" s="30">
        <f ca="1">F20*I20</f>
        <v>1.2975671228440793</v>
      </c>
      <c r="K20" s="31">
        <f t="shared" ca="1" si="0"/>
        <v>13.8624116180676</v>
      </c>
      <c r="L20" s="24"/>
    </row>
    <row r="21" spans="1:12" ht="16.5" customHeight="1">
      <c r="A21" s="16"/>
      <c r="B21" s="61" t="str">
        <f>Master!$B$104</f>
        <v>양파</v>
      </c>
      <c r="C21" s="25" t="str">
        <f>Master!$C$104</f>
        <v>Onion</v>
      </c>
      <c r="D21" s="145">
        <f>Master!$H$104</f>
        <v>453.59199999999998</v>
      </c>
      <c r="E21" s="27">
        <f ca="1">Master!$J$104</f>
        <v>0.6070839103792377</v>
      </c>
      <c r="F21" s="62">
        <f ca="1">Master!$K$104</f>
        <v>1.3383920139227272E-3</v>
      </c>
      <c r="G21" s="27">
        <f>G16*37%</f>
        <v>370</v>
      </c>
      <c r="H21" s="27">
        <f>Master!$P$104</f>
        <v>89</v>
      </c>
      <c r="I21" s="27">
        <f t="shared" ref="I21:I22" si="1">G21/H21*100</f>
        <v>415.7303370786517</v>
      </c>
      <c r="J21" s="30">
        <f t="shared" ref="J21:J22" ca="1" si="2">F21*I21</f>
        <v>0.55641016309147084</v>
      </c>
      <c r="K21" s="31">
        <f t="shared" ca="1" si="0"/>
        <v>5.9443450542611664</v>
      </c>
      <c r="L21" s="24"/>
    </row>
    <row r="22" spans="1:12" ht="16.5" customHeight="1">
      <c r="A22" s="16"/>
      <c r="B22" s="61" t="str">
        <f>Master!$B$35</f>
        <v>치즐링 파우더</v>
      </c>
      <c r="C22" s="25" t="str">
        <f>Master!$C$35</f>
        <v xml:space="preserve">Cheese Flavor Seasoning </v>
      </c>
      <c r="D22" s="145">
        <f>Master!$H$35</f>
        <v>7500</v>
      </c>
      <c r="E22" s="27">
        <f ca="1">Master!$J$35</f>
        <v>94.116977480981205</v>
      </c>
      <c r="F22" s="62">
        <f ca="1">Master!$K$35</f>
        <v>1.2548930330797493E-2</v>
      </c>
      <c r="G22" s="27">
        <f>G16*0.4%</f>
        <v>4</v>
      </c>
      <c r="H22" s="27">
        <f>Master!$P$35</f>
        <v>98</v>
      </c>
      <c r="I22" s="27">
        <f t="shared" si="1"/>
        <v>4.0816326530612246</v>
      </c>
      <c r="J22" s="30">
        <f t="shared" ca="1" si="2"/>
        <v>5.1220123799173442E-2</v>
      </c>
      <c r="K22" s="31">
        <f t="shared" ca="1" si="0"/>
        <v>0.5472044002442279</v>
      </c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2377</v>
      </c>
      <c r="H26" s="42"/>
      <c r="I26" s="42"/>
      <c r="J26" s="44">
        <f ca="1">SUM(J16:J25)</f>
        <v>8.462699449126724</v>
      </c>
      <c r="K26" s="14">
        <f ca="1">SUM(K16:K25)</f>
        <v>90.410292537818407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31">
        <f t="shared" ref="K31:K36" ca="1" si="5">J31/$J$42%</f>
        <v>3.3029030378208533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31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31">
        <f t="shared" ca="1" si="5"/>
        <v>3.5630071249657682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31">
        <f t="shared" ca="1" si="5"/>
        <v>4.6659025020627284E-2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31">
        <f t="shared" ca="1" si="5"/>
        <v>0.15642565217590731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31">
        <f t="shared" ca="1" si="5"/>
        <v>2.5207126221984151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9.5897074621815719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9.3603274711082207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CD677-080F-44F8-A55A-5BFF5D5CBD9F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Final)'!G94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3.6694937571627775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4.4780632018707136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0.31538359407460881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9.7207197595897341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26.979897483623247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20" si="0">G17/H17*100</f>
        <v>51.020408163265309</v>
      </c>
      <c r="J17" s="30">
        <f ca="1">F17*I17</f>
        <v>0.22745610547153733</v>
      </c>
      <c r="K17" s="31">
        <f t="shared" ref="K17:K20" ca="1" si="1">J17/$J$42%</f>
        <v>5.0793411173052991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20" ca="1" si="2">F18*I18</f>
        <v>1.4190801988889674</v>
      </c>
      <c r="K18" s="31">
        <f t="shared" ca="1" si="1"/>
        <v>31.689597375404301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90</v>
      </c>
      <c r="H19" s="27">
        <f>Master!$P$221</f>
        <v>96</v>
      </c>
      <c r="I19" s="29">
        <f t="shared" si="0"/>
        <v>93.75</v>
      </c>
      <c r="J19" s="30">
        <f t="shared" ca="1" si="2"/>
        <v>0.46265952639880026</v>
      </c>
      <c r="K19" s="31">
        <f t="shared" ca="1" si="1"/>
        <v>10.331688177279945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20</v>
      </c>
      <c r="H20" s="27">
        <f>Master!$P$222</f>
        <v>95</v>
      </c>
      <c r="I20" s="29">
        <f t="shared" si="0"/>
        <v>21.052631578947366</v>
      </c>
      <c r="J20" s="30">
        <f t="shared" si="2"/>
        <v>0.35212106528689674</v>
      </c>
      <c r="K20" s="31">
        <f t="shared" ca="1" si="1"/>
        <v>7.8632446531750144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785</v>
      </c>
      <c r="H26" s="42"/>
      <c r="I26" s="42"/>
      <c r="J26" s="44">
        <f ca="1">SUM(J16:J25)</f>
        <v>3.6694937571627775</v>
      </c>
      <c r="K26" s="14">
        <f ca="1">SUM(K16:K25)</f>
        <v>81.943768806787801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5.533521230301286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6.8292586787472134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9.7529609116113733E-2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0.32697067085531445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5.2689510041922514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18.056231193212177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4.4780632018707136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C1F44-DEF2-47B6-A13D-FEF2C7A31A38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Final)'!G95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$J$26</f>
        <v>7.338987514325555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8.2366155363070508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0.29004653281424114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20.160950386613841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29.336730743129245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20" si="0">G17/H17*100</f>
        <v>102.04081632653062</v>
      </c>
      <c r="J17" s="30">
        <f ca="1">F17*I17</f>
        <v>0.45491221094307466</v>
      </c>
      <c r="K17" s="31">
        <f t="shared" ref="K17:K20" ca="1" si="1">J17/$J$42%</f>
        <v>5.5230477729331771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20" ca="1" si="2">F18*I18</f>
        <v>2.8381603977779348</v>
      </c>
      <c r="K18" s="31">
        <f t="shared" ca="1" si="1"/>
        <v>34.457847222166755</v>
      </c>
      <c r="L18" s="24"/>
    </row>
    <row r="19" spans="1:12" ht="16.5" customHeight="1">
      <c r="A19" s="16"/>
      <c r="B19" s="61" t="str">
        <f>Master!$B$221</f>
        <v>크리미 할라피뇨 소스</v>
      </c>
      <c r="C19" s="25" t="str">
        <f>Master!$C$221</f>
        <v>Creamy Jalapeno Sauce</v>
      </c>
      <c r="D19" s="26">
        <f>Master!$H$221</f>
        <v>2009.9999999999998</v>
      </c>
      <c r="E19" s="62">
        <f ca="1">Master!$J$221</f>
        <v>9.9194202459902758</v>
      </c>
      <c r="F19" s="28">
        <f ca="1">Master!$K$221</f>
        <v>4.9350349482538691E-3</v>
      </c>
      <c r="G19" s="29">
        <f>G16*18%</f>
        <v>180</v>
      </c>
      <c r="H19" s="27">
        <f>Master!$P$221</f>
        <v>96</v>
      </c>
      <c r="I19" s="29">
        <f t="shared" si="0"/>
        <v>187.5</v>
      </c>
      <c r="J19" s="30">
        <f t="shared" ca="1" si="2"/>
        <v>0.92531905279760052</v>
      </c>
      <c r="K19" s="31">
        <f t="shared" ca="1" si="1"/>
        <v>11.234214450325968</v>
      </c>
      <c r="L19" s="24"/>
    </row>
    <row r="20" spans="1:12" ht="16.5" customHeight="1">
      <c r="A20" s="16"/>
      <c r="B20" s="61" t="str">
        <f>Master!$B$222</f>
        <v>피클 할라피뇨</v>
      </c>
      <c r="C20" s="25" t="str">
        <f>Master!$C$222</f>
        <v>Pickled Jalapeno La Costena En Escabeche 12 Oz</v>
      </c>
      <c r="D20" s="26">
        <f>Master!$H$222</f>
        <v>340.19399999999996</v>
      </c>
      <c r="E20" s="62">
        <f>Master!$J$222</f>
        <v>5.69</v>
      </c>
      <c r="F20" s="28">
        <f>Master!$K$222</f>
        <v>1.6725750601127597E-2</v>
      </c>
      <c r="G20" s="29">
        <v>40</v>
      </c>
      <c r="H20" s="27">
        <f>Master!$P$222</f>
        <v>95</v>
      </c>
      <c r="I20" s="29">
        <f t="shared" si="0"/>
        <v>42.105263157894733</v>
      </c>
      <c r="J20" s="30">
        <f t="shared" si="2"/>
        <v>0.70424213057379348</v>
      </c>
      <c r="K20" s="31">
        <f t="shared" ca="1" si="1"/>
        <v>8.5501396474011671</v>
      </c>
      <c r="L20" s="24"/>
    </row>
    <row r="21" spans="1:12" ht="16.5" customHeight="1">
      <c r="A21" s="16"/>
      <c r="B21" s="61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1570</v>
      </c>
      <c r="H26" s="42"/>
      <c r="I26" s="42"/>
      <c r="J26" s="44">
        <f ca="1">SUM(J16:J25)</f>
        <v>7.338987514325555</v>
      </c>
      <c r="K26" s="14">
        <f ca="1">SUM(K16:K25)</f>
        <v>89.1019798359563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3.7535142805976913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4.0491040676307364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5.3024661859052941E-2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0.17776662304972018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2.8646105309064751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10.898020164043675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8.2366155363070508</v>
      </c>
      <c r="K42" s="55">
        <f ca="1">K26+K40</f>
        <v>99.999999999999972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2E9-7058-473C-AAF1-06C5C76FC00C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Final)'!G96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3.3028892487198478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4.1114586934277835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0.28956416226569959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10.087324268032663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J16/$J$42%</f>
        <v>29.385601345037482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50</v>
      </c>
      <c r="H17" s="27">
        <f>Master!$P$43</f>
        <v>98</v>
      </c>
      <c r="I17" s="29">
        <f t="shared" ref="I17:I19" si="0">G17/H17*100</f>
        <v>51.020408163265309</v>
      </c>
      <c r="J17" s="30">
        <f ca="1">F17*I17</f>
        <v>0.22745610547153733</v>
      </c>
      <c r="K17" s="31">
        <f t="shared" ref="K17:K19" ca="1" si="1">J17/$J$42%</f>
        <v>5.5322483437600543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125</v>
      </c>
      <c r="H18" s="27">
        <f>Master!$P$31</f>
        <v>100</v>
      </c>
      <c r="I18" s="29">
        <f t="shared" si="0"/>
        <v>125</v>
      </c>
      <c r="J18" s="30">
        <f t="shared" ref="J18:J19" ca="1" si="2">F18*I18</f>
        <v>1.4190801988889674</v>
      </c>
      <c r="K18" s="31">
        <f t="shared" ca="1" si="1"/>
        <v>34.515248837532631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35</v>
      </c>
      <c r="H19" s="27">
        <f>Master!$P$35</f>
        <v>98</v>
      </c>
      <c r="I19" s="29">
        <f t="shared" si="0"/>
        <v>35.714285714285715</v>
      </c>
      <c r="J19" s="30">
        <f t="shared" ca="1" si="2"/>
        <v>0.44817608324276764</v>
      </c>
      <c r="K19" s="31">
        <f t="shared" ca="1" si="1"/>
        <v>10.900658784659141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710</v>
      </c>
      <c r="H26" s="42"/>
      <c r="I26" s="42"/>
      <c r="J26" s="44">
        <f ca="1">SUM(J16:J25)</f>
        <v>3.3028892487198478</v>
      </c>
      <c r="K26" s="14">
        <f ca="1">SUM(K16:K25)</f>
        <v>80.333757310989313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Master!$B$150</f>
        <v>치킨패키지(대)</v>
      </c>
      <c r="C31" s="25" t="str">
        <f>Master!$C$150</f>
        <v>Chicken Package (L)</v>
      </c>
      <c r="D31" s="27">
        <f>Master!$H$150</f>
        <v>400</v>
      </c>
      <c r="E31" s="27">
        <f ca="1">Master!$J$150</f>
        <v>99.117831192730179</v>
      </c>
      <c r="F31" s="28">
        <f ca="1">Master!$K$150</f>
        <v>0.24779457798182544</v>
      </c>
      <c r="G31" s="27">
        <v>1</v>
      </c>
      <c r="H31" s="27">
        <f>Master!$P$150</f>
        <v>100</v>
      </c>
      <c r="I31" s="27">
        <f t="shared" ref="I31:I36" si="3">G31/H31*100</f>
        <v>1</v>
      </c>
      <c r="J31" s="30">
        <f t="shared" ref="J31:J36" ca="1" si="4">F31*I31</f>
        <v>0.24779457798182544</v>
      </c>
      <c r="K31" s="49">
        <f t="shared" ref="K31:K36" ca="1" si="5">J31/$J$42%</f>
        <v>6.0269261218148209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1</v>
      </c>
      <c r="H33" s="27">
        <f>Master!$P$175</f>
        <v>100</v>
      </c>
      <c r="I33" s="33">
        <f t="shared" si="3"/>
        <v>1</v>
      </c>
      <c r="J33" s="35">
        <f t="shared" ca="1" si="4"/>
        <v>0.30581851985354103</v>
      </c>
      <c r="K33" s="49">
        <f t="shared" ca="1" si="5"/>
        <v>7.4381999834364292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0.10622598601655503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0.35612551126652409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5.7387650864763566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0.80856944470793579</v>
      </c>
      <c r="K40" s="53">
        <f ca="1">SUM(K31:K39)</f>
        <v>19.666242689010687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4.1114586934277835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F4B7-F5C2-434E-8F2F-1C1FF6DA179A}">
  <sheetPr>
    <tabColor theme="7" tint="0.79998168889431442"/>
  </sheetPr>
  <dimension ref="A1:L43"/>
  <sheetViews>
    <sheetView zoomScale="70" zoomScaleNormal="70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978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Final)'!G97</f>
        <v>28.397565922920894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6.6057784974396956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7.5034065194211923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0.26422710100533198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20.8941594034997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145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7">
        <v>1000</v>
      </c>
      <c r="H16" s="27">
        <f>Master!$P$7</f>
        <v>95</v>
      </c>
      <c r="I16" s="29">
        <f>G16/H16*100</f>
        <v>1052.6315789473686</v>
      </c>
      <c r="J16" s="30">
        <f ca="1">F16*I16</f>
        <v>2.4163537222331506</v>
      </c>
      <c r="K16" s="31">
        <f ca="1">J16/$J$42%</f>
        <v>32.203422751770972</v>
      </c>
      <c r="L16" s="24"/>
    </row>
    <row r="17" spans="1:12" ht="16.5" customHeight="1">
      <c r="A17" s="16"/>
      <c r="B17" s="25" t="str">
        <f>Master!$B$43</f>
        <v>옐로우 배터믹스 [Battering Powder Mix-C]</v>
      </c>
      <c r="C17" s="25" t="str">
        <f>Master!$C$43</f>
        <v>Battering Powder Mix-C</v>
      </c>
      <c r="D17" s="26">
        <f>Master!$H$43</f>
        <v>20000</v>
      </c>
      <c r="E17" s="27">
        <f ca="1">Master!$J$43</f>
        <v>89.162793344842626</v>
      </c>
      <c r="F17" s="28">
        <f ca="1">Master!$K$43</f>
        <v>4.4581396672421312E-3</v>
      </c>
      <c r="G17" s="29">
        <f>G16*10%</f>
        <v>100</v>
      </c>
      <c r="H17" s="27">
        <f>Master!$P$43</f>
        <v>98</v>
      </c>
      <c r="I17" s="29">
        <f t="shared" ref="I17:I19" si="0">G17/H17*100</f>
        <v>102.04081632653062</v>
      </c>
      <c r="J17" s="30">
        <f ca="1">F17*I17</f>
        <v>0.45491221094307466</v>
      </c>
      <c r="K17" s="31">
        <f t="shared" ref="K17:K19" ca="1" si="1">J17/$J$42%</f>
        <v>6.0627424325953525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9">
        <f>G16*25%</f>
        <v>250</v>
      </c>
      <c r="H18" s="27">
        <f>Master!$P$31</f>
        <v>100</v>
      </c>
      <c r="I18" s="29">
        <f t="shared" si="0"/>
        <v>250</v>
      </c>
      <c r="J18" s="30">
        <f t="shared" ref="J18:J19" ca="1" si="2">F18*I18</f>
        <v>2.8381603977779348</v>
      </c>
      <c r="K18" s="31">
        <f t="shared" ca="1" si="1"/>
        <v>37.824958442966896</v>
      </c>
      <c r="L18" s="24"/>
    </row>
    <row r="19" spans="1:12" ht="16.5" customHeight="1">
      <c r="A19" s="16"/>
      <c r="B19" s="61" t="str">
        <f>Master!$B$35</f>
        <v>치즐링 파우더</v>
      </c>
      <c r="C19" s="25" t="str">
        <f>Master!$C$35</f>
        <v xml:space="preserve">Cheese Flavor Seasoning </v>
      </c>
      <c r="D19" s="26">
        <f>Master!$H$35</f>
        <v>7500</v>
      </c>
      <c r="E19" s="27">
        <f ca="1">Master!$J$35</f>
        <v>94.116977480981205</v>
      </c>
      <c r="F19" s="28">
        <f ca="1">Master!$K$35</f>
        <v>1.2548930330797493E-2</v>
      </c>
      <c r="G19" s="29">
        <f>G16*7%</f>
        <v>70</v>
      </c>
      <c r="H19" s="27">
        <f>Master!$P$35</f>
        <v>98</v>
      </c>
      <c r="I19" s="29">
        <f t="shared" si="0"/>
        <v>71.428571428571431</v>
      </c>
      <c r="J19" s="30">
        <f t="shared" ca="1" si="2"/>
        <v>0.89635216648553528</v>
      </c>
      <c r="K19" s="31">
        <f t="shared" ca="1" si="1"/>
        <v>11.945936344585517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145"/>
      <c r="E21" s="27"/>
      <c r="F21" s="62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21"/>
      <c r="E23" s="62"/>
      <c r="F23" s="62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21"/>
      <c r="E24" s="62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21"/>
      <c r="E25" s="62"/>
      <c r="F25" s="62"/>
      <c r="G25" s="27"/>
      <c r="H25" s="27"/>
      <c r="I25" s="29"/>
      <c r="J25" s="3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1420</v>
      </c>
      <c r="H26" s="42"/>
      <c r="I26" s="42"/>
      <c r="J26" s="44">
        <f ca="1">SUM(J16:J25)</f>
        <v>6.6057784974396956</v>
      </c>
      <c r="K26" s="14">
        <f ca="1">SUM(K16:K25)</f>
        <v>88.037059971918737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Master!$B$153</f>
        <v>치킨버켓</v>
      </c>
      <c r="C31" s="25" t="str">
        <f>Master!$C$153</f>
        <v>Chicken Bucket</v>
      </c>
      <c r="D31" s="27">
        <f>Master!$H$153</f>
        <v>300</v>
      </c>
      <c r="E31" s="27">
        <f ca="1">Master!$J$153</f>
        <v>92.748762117963992</v>
      </c>
      <c r="F31" s="28">
        <f ca="1">Master!$K$153</f>
        <v>0.30916254039321328</v>
      </c>
      <c r="G31" s="27">
        <v>1</v>
      </c>
      <c r="H31" s="27">
        <f>Master!$P$153</f>
        <v>100</v>
      </c>
      <c r="I31" s="27">
        <f t="shared" ref="I31:I36" si="3">G31/H31*100</f>
        <v>1</v>
      </c>
      <c r="J31" s="30">
        <f t="shared" ref="J31:J36" ca="1" si="4">F31*I31</f>
        <v>0.30916254039321328</v>
      </c>
      <c r="K31" s="49">
        <f t="shared" ref="K31:K36" ca="1" si="5">J31/$J$42%</f>
        <v>4.1202957562408855</v>
      </c>
      <c r="L31" s="24"/>
    </row>
    <row r="32" spans="1:12" ht="16.5" customHeight="1">
      <c r="A32" s="16"/>
      <c r="B32" s="32" t="str">
        <f>Master!$B$156</f>
        <v>치킨트레이(중)</v>
      </c>
      <c r="C32" s="32" t="str">
        <f>Master!$C$156</f>
        <v>To Go Tray (M)</v>
      </c>
      <c r="D32" s="33">
        <f>Master!$H$156</f>
        <v>100</v>
      </c>
      <c r="E32" s="33">
        <f>Master!$J$156</f>
        <v>9.24</v>
      </c>
      <c r="F32" s="34">
        <f>Master!$K$156</f>
        <v>9.2399999999999996E-2</v>
      </c>
      <c r="G32" s="33">
        <v>0</v>
      </c>
      <c r="H32" s="33">
        <f>Master!$P$156</f>
        <v>100</v>
      </c>
      <c r="I32" s="33">
        <f t="shared" si="3"/>
        <v>0</v>
      </c>
      <c r="J32" s="35">
        <f t="shared" si="4"/>
        <v>0</v>
      </c>
      <c r="K32" s="49">
        <f t="shared" ca="1" si="5"/>
        <v>0</v>
      </c>
      <c r="L32" s="16"/>
    </row>
    <row r="33" spans="1:12" ht="16.5" customHeight="1">
      <c r="A33" s="16"/>
      <c r="B33" s="32" t="str">
        <f>Master!$B$174</f>
        <v>종이백 (L)</v>
      </c>
      <c r="C33" s="32" t="str">
        <f>Master!$C$174</f>
        <v>Paper Bag (L)</v>
      </c>
      <c r="D33" s="50">
        <f>Master!$H$174</f>
        <v>200</v>
      </c>
      <c r="E33" s="33">
        <f ca="1">Master!$J$174</f>
        <v>66.701826943142805</v>
      </c>
      <c r="F33" s="34">
        <f ca="1">Master!$K$174</f>
        <v>0.33350913471571403</v>
      </c>
      <c r="G33" s="33">
        <v>1</v>
      </c>
      <c r="H33" s="27">
        <f>Master!$P$174</f>
        <v>100</v>
      </c>
      <c r="I33" s="33">
        <f t="shared" si="3"/>
        <v>1</v>
      </c>
      <c r="J33" s="35">
        <f t="shared" ca="1" si="4"/>
        <v>0.33350913471571403</v>
      </c>
      <c r="K33" s="49">
        <f t="shared" ca="1" si="5"/>
        <v>4.4447696369973659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3"/>
        <v>1</v>
      </c>
      <c r="J34" s="35">
        <f t="shared" ca="1" si="4"/>
        <v>4.3674375367570338E-3</v>
      </c>
      <c r="K34" s="49">
        <f t="shared" ca="1" si="5"/>
        <v>5.820606314548895E-2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1</v>
      </c>
      <c r="H35" s="33">
        <f>Master!$P$165</f>
        <v>100</v>
      </c>
      <c r="I35" s="33">
        <f t="shared" si="3"/>
        <v>1</v>
      </c>
      <c r="J35" s="35">
        <f t="shared" ca="1" si="4"/>
        <v>1.4641953292481646E-2</v>
      </c>
      <c r="K35" s="49">
        <f t="shared" ca="1" si="5"/>
        <v>0.19513741198192627</v>
      </c>
      <c r="L35" s="16"/>
    </row>
    <row r="36" spans="1:12" ht="16.5" customHeight="1">
      <c r="A36" s="16"/>
      <c r="B36" s="32" t="str">
        <f>Master!$B$164</f>
        <v>비비큐 젓가락</v>
      </c>
      <c r="C36" s="32" t="str">
        <f>Master!$C$164</f>
        <v>BBQ Chopstick Logo</v>
      </c>
      <c r="D36" s="50">
        <f>Master!$H$164</f>
        <v>500</v>
      </c>
      <c r="E36" s="33">
        <f ca="1">Master!$J$164</f>
        <v>117.97347802166531</v>
      </c>
      <c r="F36" s="34">
        <f ca="1">Master!$K$164</f>
        <v>0.23594695604333063</v>
      </c>
      <c r="G36" s="33">
        <v>1</v>
      </c>
      <c r="H36" s="27">
        <f>Master!$P$164</f>
        <v>100</v>
      </c>
      <c r="I36" s="33">
        <f t="shared" si="3"/>
        <v>1</v>
      </c>
      <c r="J36" s="35">
        <f t="shared" ca="1" si="4"/>
        <v>0.23594695604333063</v>
      </c>
      <c r="K36" s="49">
        <f t="shared" ca="1" si="5"/>
        <v>3.1445311597155929</v>
      </c>
      <c r="L36" s="16"/>
    </row>
    <row r="37" spans="1:12" ht="16.5" customHeight="1">
      <c r="A37" s="16"/>
      <c r="D37" s="181"/>
      <c r="E37" s="166"/>
      <c r="F37" s="39"/>
      <c r="G37" s="166"/>
      <c r="H37" s="166"/>
      <c r="I37" s="29"/>
      <c r="J37" s="30"/>
      <c r="K37" s="49"/>
      <c r="L37" s="16"/>
    </row>
    <row r="38" spans="1:12" ht="16.5" customHeight="1">
      <c r="A38" s="16"/>
      <c r="D38" s="181"/>
      <c r="E38" s="166"/>
      <c r="F38" s="39"/>
      <c r="G38" s="166"/>
      <c r="H38" s="166"/>
      <c r="I38" s="29"/>
      <c r="J38" s="30"/>
      <c r="K38" s="49"/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SUM(G31:G39)</f>
        <v>5</v>
      </c>
      <c r="H40" s="51"/>
      <c r="I40" s="51"/>
      <c r="J40" s="52">
        <f ca="1">SUM(J31:J39)</f>
        <v>0.8976280219814966</v>
      </c>
      <c r="K40" s="53">
        <f ca="1">SUM(K31:K39)</f>
        <v>11.96294002808126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J26+J40</f>
        <v>7.5034065194211923</v>
      </c>
      <c r="K42" s="55">
        <f ca="1">K26+K40</f>
        <v>100</v>
      </c>
      <c r="L42" s="16"/>
    </row>
    <row r="43" spans="1:12" ht="16.5" customHeight="1">
      <c r="A43" s="16"/>
      <c r="L43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DF3B0-487D-455B-9C47-B05B29769BB1}">
  <sheetPr>
    <tabColor rgb="FFC00000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799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Final)'!G98</f>
        <v>30.425963488843816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$J$31</f>
        <v>10.703307098424913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10.703307098424913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0.35178202663489877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19.722656390418905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400</v>
      </c>
      <c r="H16" s="27">
        <f>Master!$P$8</f>
        <v>80</v>
      </c>
      <c r="I16" s="29">
        <f t="shared" ref="I16:I19" si="0">G16/H16*100</f>
        <v>500</v>
      </c>
      <c r="J16" s="30">
        <f t="shared" ref="J16:J28" ca="1" si="1">F16*I16</f>
        <v>2.0912143575344806</v>
      </c>
      <c r="K16" s="31">
        <f t="shared" ref="K16:K28" ca="1" si="2">J16/$J$44%</f>
        <v>19.538020709900227</v>
      </c>
      <c r="L16" s="24"/>
    </row>
    <row r="17" spans="1:12" ht="16.5" customHeight="1">
      <c r="A17" s="16"/>
      <c r="B17" s="25" t="str">
        <f>Master!$B$8</f>
        <v>순살 엉치살</v>
      </c>
      <c r="C17" s="25" t="str">
        <f>Master!$C$8</f>
        <v>Boneless Thigh</v>
      </c>
      <c r="D17" s="26">
        <f>Master!$H$8</f>
        <v>1000</v>
      </c>
      <c r="E17" s="62">
        <f ca="1">Master!$J$8</f>
        <v>4.1824287150689612</v>
      </c>
      <c r="F17" s="28">
        <f ca="1">Master!$K$8</f>
        <v>4.1824287150689608E-3</v>
      </c>
      <c r="G17" s="29">
        <v>400</v>
      </c>
      <c r="H17" s="27">
        <f>Master!$P$8</f>
        <v>80</v>
      </c>
      <c r="I17" s="29">
        <f t="shared" ref="I17" si="3">G17/H17*100</f>
        <v>500</v>
      </c>
      <c r="J17" s="30">
        <f t="shared" ref="J17" ca="1" si="4">F17*I17</f>
        <v>2.0912143575344806</v>
      </c>
      <c r="K17" s="31">
        <f t="shared" ref="K17" ca="1" si="5">J17/$J$44%</f>
        <v>19.538020709900227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7">
        <f>(G16+G17)*25%</f>
        <v>200</v>
      </c>
      <c r="H18" s="27">
        <f>Master!$P$105</f>
        <v>95</v>
      </c>
      <c r="I18" s="29">
        <f t="shared" si="0"/>
        <v>210.52631578947367</v>
      </c>
      <c r="J18" s="30">
        <f t="shared" ca="1" si="1"/>
        <v>2.3900298086551031</v>
      </c>
      <c r="K18" s="31">
        <f t="shared" ca="1" si="2"/>
        <v>22.329825601349111</v>
      </c>
      <c r="L18" s="24"/>
    </row>
    <row r="19" spans="1:12" ht="16.5" customHeight="1">
      <c r="A19" s="16"/>
      <c r="B19" s="25" t="str">
        <f>Master!$B$36</f>
        <v>#2 마리네이드 파우더</v>
      </c>
      <c r="C19" s="25" t="str">
        <f>Master!$C$36</f>
        <v>Marinade Powder Mix</v>
      </c>
      <c r="D19" s="26">
        <f>Master!$H$36</f>
        <v>20000</v>
      </c>
      <c r="E19" s="27">
        <f ca="1">Master!$J$36</f>
        <v>157.96513061789759</v>
      </c>
      <c r="F19" s="28">
        <f ca="1">Master!$K$36</f>
        <v>7.8982565308948795E-3</v>
      </c>
      <c r="G19" s="62">
        <f>G16*1.2%</f>
        <v>4.8</v>
      </c>
      <c r="H19" s="27">
        <f>Master!$P$79</f>
        <v>100</v>
      </c>
      <c r="I19" s="29">
        <f t="shared" si="0"/>
        <v>4.8</v>
      </c>
      <c r="J19" s="30">
        <f t="shared" ca="1" si="1"/>
        <v>3.7911631348295421E-2</v>
      </c>
      <c r="K19" s="31">
        <f t="shared" ca="1" si="2"/>
        <v>0.35420483594154234</v>
      </c>
      <c r="L19" s="24"/>
    </row>
    <row r="20" spans="1:12" ht="16.5" customHeight="1">
      <c r="A20" s="16"/>
      <c r="B20" s="72" t="str">
        <f>Master!$B$41</f>
        <v>화이트 배터믹스 (White)</v>
      </c>
      <c r="C20" s="25" t="str">
        <f>Master!$C$41</f>
        <v xml:space="preserve">Battering Powder Mix </v>
      </c>
      <c r="D20" s="26">
        <f>Master!$H$41</f>
        <v>20000</v>
      </c>
      <c r="E20" s="62">
        <f ca="1">Master!$J$41</f>
        <v>81.478628749217421</v>
      </c>
      <c r="F20" s="28">
        <f ca="1">Master!$K$41</f>
        <v>4.0739314374608707E-3</v>
      </c>
      <c r="G20" s="29">
        <f>G16*25%</f>
        <v>100</v>
      </c>
      <c r="H20" s="27">
        <f>Master!$P$41</f>
        <v>85</v>
      </c>
      <c r="I20" s="29">
        <f>G20/H20*100</f>
        <v>117.64705882352942</v>
      </c>
      <c r="J20" s="30">
        <f t="shared" ca="1" si="1"/>
        <v>0.47928605146598485</v>
      </c>
      <c r="K20" s="31">
        <f t="shared" ca="1" si="2"/>
        <v>4.4779248792788167</v>
      </c>
      <c r="L20" s="24"/>
    </row>
    <row r="21" spans="1:12" ht="16.5" customHeight="1">
      <c r="A21" s="16"/>
      <c r="B21" s="72" t="str">
        <f>Master!$B$43</f>
        <v>옐로우 배터믹스 [Battering Powder Mix-C]</v>
      </c>
      <c r="C21" s="25" t="str">
        <f>Master!$C$43</f>
        <v>Battering Powder Mix-C</v>
      </c>
      <c r="D21" s="26">
        <f>Master!$H$43</f>
        <v>20000</v>
      </c>
      <c r="E21" s="62">
        <f ca="1">Master!$J$43</f>
        <v>89.162793344842626</v>
      </c>
      <c r="F21" s="28">
        <f ca="1">Master!$K$43</f>
        <v>4.4581396672421312E-3</v>
      </c>
      <c r="G21" s="29">
        <f>G17*10%</f>
        <v>40</v>
      </c>
      <c r="H21" s="27">
        <f>Master!$P$43</f>
        <v>98</v>
      </c>
      <c r="I21" s="29">
        <f>G21/H21*100</f>
        <v>40.816326530612244</v>
      </c>
      <c r="J21" s="30">
        <f t="shared" ca="1" si="1"/>
        <v>0.18196488437722985</v>
      </c>
      <c r="K21" s="31">
        <f t="shared" ca="1" si="2"/>
        <v>1.7000809441785296</v>
      </c>
      <c r="L21" s="24"/>
    </row>
    <row r="22" spans="1:12" ht="16.5" customHeight="1">
      <c r="A22" s="16"/>
      <c r="B22" s="72" t="str">
        <f>Master!$B$46</f>
        <v>시크릿 양념소스</v>
      </c>
      <c r="C22" s="25" t="str">
        <f>Master!$C$46</f>
        <v>BBQ Secret Spicy Sauce</v>
      </c>
      <c r="D22" s="26">
        <f>Master!$H$46</f>
        <v>10000</v>
      </c>
      <c r="E22" s="62">
        <f ca="1">Master!$J$46</f>
        <v>48.703686137618334</v>
      </c>
      <c r="F22" s="28">
        <f ca="1">Master!$K$46</f>
        <v>4.8703686137618338E-3</v>
      </c>
      <c r="G22" s="29">
        <f>G16*1/2*30%</f>
        <v>60</v>
      </c>
      <c r="H22" s="27">
        <f>Master!$P$46</f>
        <v>96</v>
      </c>
      <c r="I22" s="29">
        <f>G22/H22*100</f>
        <v>62.5</v>
      </c>
      <c r="J22" s="30">
        <f t="shared" ca="1" si="1"/>
        <v>0.30439803836011459</v>
      </c>
      <c r="K22" s="31">
        <f t="shared" ca="1" si="2"/>
        <v>2.8439624833796411</v>
      </c>
      <c r="L22" s="24"/>
    </row>
    <row r="23" spans="1:12" ht="16.5" customHeight="1">
      <c r="A23" s="16"/>
      <c r="B23" s="25" t="str">
        <f>Master!$B$51</f>
        <v>허니갈릭 소스</v>
      </c>
      <c r="C23" s="25" t="str">
        <f>Master!$C$51</f>
        <v>Sweet Soy Sauce</v>
      </c>
      <c r="D23" s="26">
        <f>Master!$H$51</f>
        <v>10000</v>
      </c>
      <c r="E23" s="27">
        <f ca="1">Master!$J$51</f>
        <v>85.629185558991495</v>
      </c>
      <c r="F23" s="28">
        <f ca="1">Master!$K$51</f>
        <v>8.5629185558991489E-3</v>
      </c>
      <c r="G23" s="27">
        <f>G17*1/2*7%</f>
        <v>14.000000000000002</v>
      </c>
      <c r="H23" s="27">
        <f>Master!$P$51</f>
        <v>96</v>
      </c>
      <c r="I23" s="29">
        <f t="shared" ref="I23:I28" si="6">G23/H23*100</f>
        <v>14.583333333333334</v>
      </c>
      <c r="J23" s="30">
        <f t="shared" ca="1" si="1"/>
        <v>0.12487589560686259</v>
      </c>
      <c r="K23" s="31">
        <f t="shared" ca="1" si="2"/>
        <v>1.1667038463769688</v>
      </c>
      <c r="L23" s="24"/>
    </row>
    <row r="24" spans="1:12" ht="16.5" customHeight="1">
      <c r="A24" s="16"/>
      <c r="B24" s="25" t="str">
        <f>Master!$B$103</f>
        <v>마늘</v>
      </c>
      <c r="C24" s="25" t="str">
        <f>Master!$C$103</f>
        <v>Garlic(Peeled)</v>
      </c>
      <c r="D24" s="26">
        <f>Master!$H$103</f>
        <v>997.90240000000006</v>
      </c>
      <c r="E24" s="27">
        <f ca="1">Master!$J$103</f>
        <v>6.8676367361651272</v>
      </c>
      <c r="F24" s="28">
        <f ca="1">Master!$K$103</f>
        <v>6.8820725715912964E-3</v>
      </c>
      <c r="G24" s="27">
        <f>(G22*5%)+(G23*19%)</f>
        <v>5.66</v>
      </c>
      <c r="H24" s="27">
        <f>Master!$P$103</f>
        <v>98</v>
      </c>
      <c r="I24" s="29">
        <f t="shared" si="6"/>
        <v>5.7755102040816322</v>
      </c>
      <c r="J24" s="30">
        <f t="shared" ca="1" si="1"/>
        <v>3.9747480362455852E-2</v>
      </c>
      <c r="K24" s="31">
        <f t="shared" ca="1" si="2"/>
        <v>0.37135700206439043</v>
      </c>
      <c r="L24" s="24"/>
    </row>
    <row r="25" spans="1:12" ht="16.5" customHeight="1">
      <c r="A25" s="16"/>
      <c r="B25" s="25" t="str">
        <f>Master!$B$55</f>
        <v>매운갈비 소스</v>
      </c>
      <c r="C25" s="25" t="str">
        <f>Master!$C$55</f>
        <v>Hot Galbi Flavor Sauce Mix</v>
      </c>
      <c r="D25" s="26">
        <f>Master!$H$55</f>
        <v>12000</v>
      </c>
      <c r="E25" s="27">
        <f ca="1">Master!$J$55</f>
        <v>80.599874788943481</v>
      </c>
      <c r="F25" s="28">
        <f ca="1">Master!$K$55</f>
        <v>6.7166562324119565E-3</v>
      </c>
      <c r="G25" s="27">
        <f>G17*1/2*20%</f>
        <v>40</v>
      </c>
      <c r="H25" s="27">
        <f>Master!$P$55</f>
        <v>96</v>
      </c>
      <c r="I25" s="29">
        <f t="shared" si="6"/>
        <v>41.666666666666671</v>
      </c>
      <c r="J25" s="30">
        <f t="shared" ca="1" si="1"/>
        <v>0.27986067635049822</v>
      </c>
      <c r="K25" s="31">
        <f t="shared" ca="1" si="2"/>
        <v>2.6147121985473274</v>
      </c>
      <c r="L25" s="24"/>
    </row>
    <row r="26" spans="1:12" ht="16.5" customHeight="1">
      <c r="A26" s="16"/>
      <c r="B26" s="25" t="str">
        <f>Master!$B$125</f>
        <v>체다 치즈</v>
      </c>
      <c r="C26" s="25" t="str">
        <f>Master!$C$125</f>
        <v>Cheddar Cheese</v>
      </c>
      <c r="D26" s="26">
        <f>Master!$H$125</f>
        <v>2269</v>
      </c>
      <c r="E26" s="27">
        <f ca="1">Master!$J$125</f>
        <v>17.643376145396598</v>
      </c>
      <c r="F26" s="28">
        <f ca="1">Master!$K$125</f>
        <v>7.7758378780945778E-3</v>
      </c>
      <c r="G26" s="27">
        <v>80</v>
      </c>
      <c r="H26" s="27">
        <f>Master!$P$125</f>
        <v>100</v>
      </c>
      <c r="I26" s="29">
        <f t="shared" si="6"/>
        <v>80</v>
      </c>
      <c r="J26" s="30">
        <f t="shared" ca="1" si="1"/>
        <v>0.62206703024756627</v>
      </c>
      <c r="K26" s="31">
        <f t="shared" ca="1" si="2"/>
        <v>5.8119142478786667</v>
      </c>
      <c r="L26" s="24"/>
    </row>
    <row r="27" spans="1:12" ht="16.5" customHeight="1">
      <c r="A27" s="16"/>
      <c r="B27" s="25" t="str">
        <f>Master!$B$126</f>
        <v>모짜렐라 치즈</v>
      </c>
      <c r="C27" s="25" t="str">
        <f>Master!$C$126</f>
        <v>Mozzarella Cheese</v>
      </c>
      <c r="D27" s="26">
        <f>Master!$H$126</f>
        <v>2267.96</v>
      </c>
      <c r="E27" s="27">
        <f ca="1">Master!$J$126</f>
        <v>17.833089867390107</v>
      </c>
      <c r="F27" s="28">
        <f ca="1">Master!$K$126</f>
        <v>7.8630530817960231E-3</v>
      </c>
      <c r="G27" s="27">
        <v>80</v>
      </c>
      <c r="H27" s="27">
        <f>Master!$P$126</f>
        <v>100</v>
      </c>
      <c r="I27" s="29">
        <f t="shared" si="6"/>
        <v>80</v>
      </c>
      <c r="J27" s="30">
        <f t="shared" ca="1" si="1"/>
        <v>0.62904424654368185</v>
      </c>
      <c r="K27" s="31">
        <f t="shared" ca="1" si="2"/>
        <v>5.8771017290184195</v>
      </c>
      <c r="L27" s="24"/>
    </row>
    <row r="28" spans="1:12" ht="16.5" customHeight="1">
      <c r="A28" s="16"/>
      <c r="B28" s="25" t="str">
        <f>Master!$B$196</f>
        <v>드라이아이스</v>
      </c>
      <c r="C28" s="25" t="str">
        <f>Master!$C$196</f>
        <v>Dry Ice</v>
      </c>
      <c r="D28" s="26">
        <f>Master!$H$196</f>
        <v>453.59199999999998</v>
      </c>
      <c r="E28" s="27">
        <f ca="1">Master!$J$196</f>
        <v>12.653905256967237</v>
      </c>
      <c r="F28" s="28">
        <f ca="1">Master!$K$196</f>
        <v>2.7897108540201849E-2</v>
      </c>
      <c r="G28" s="27">
        <v>50</v>
      </c>
      <c r="H28" s="27">
        <f>Master!$P$196</f>
        <v>100</v>
      </c>
      <c r="I28" s="29">
        <f t="shared" si="6"/>
        <v>50</v>
      </c>
      <c r="J28" s="30">
        <f t="shared" ca="1" si="1"/>
        <v>1.3948554270100924</v>
      </c>
      <c r="K28" s="31">
        <f t="shared" ca="1" si="2"/>
        <v>13.0320041664072</v>
      </c>
      <c r="L28" s="24"/>
    </row>
    <row r="29" spans="1:12" ht="16.5" customHeight="1">
      <c r="A29" s="16"/>
      <c r="B29" s="25" t="str">
        <f>Master!$B$105</f>
        <v>파</v>
      </c>
      <c r="C29" s="25" t="str">
        <f>Master!$C$105</f>
        <v>Spring Onion</v>
      </c>
      <c r="D29" s="26">
        <f>Master!$H$105</f>
        <v>180</v>
      </c>
      <c r="E29" s="27">
        <f ca="1">Master!$J$105</f>
        <v>0.64502665477794008</v>
      </c>
      <c r="F29" s="28">
        <f ca="1">Master!$K$105</f>
        <v>3.5834814154330004E-3</v>
      </c>
      <c r="G29" s="27">
        <v>4</v>
      </c>
      <c r="H29" s="27">
        <f>Master!$P$105</f>
        <v>95</v>
      </c>
      <c r="I29" s="29">
        <f t="shared" ref="I29:I30" si="7">G29/H29*100</f>
        <v>4.2105263157894735</v>
      </c>
      <c r="J29" s="30">
        <f t="shared" ref="J29:J30" ca="1" si="8">F29*I29</f>
        <v>1.5088342801823159E-2</v>
      </c>
      <c r="K29" s="31">
        <f t="shared" ref="K29:K30" ca="1" si="9">J29/$J$44%</f>
        <v>0.14096897961606225</v>
      </c>
      <c r="L29" s="24"/>
    </row>
    <row r="30" spans="1:12" ht="16.5" customHeight="1">
      <c r="A30" s="16"/>
      <c r="B30" s="25" t="str">
        <f>Master!$B$79</f>
        <v>참깨</v>
      </c>
      <c r="C30" s="25" t="str">
        <f>Master!$C$79</f>
        <v>Sesame Seeds</v>
      </c>
      <c r="D30" s="26">
        <f>Master!$H$79</f>
        <v>453.59199999999998</v>
      </c>
      <c r="E30" s="27">
        <f ca="1">Master!$J$79</f>
        <v>4.9325567718313064</v>
      </c>
      <c r="F30" s="28">
        <f ca="1">Master!$K$79</f>
        <v>1.0874435113122159E-2</v>
      </c>
      <c r="G30" s="27">
        <v>2</v>
      </c>
      <c r="H30" s="27">
        <f>Master!$P$79</f>
        <v>100</v>
      </c>
      <c r="I30" s="29">
        <f t="shared" si="7"/>
        <v>2</v>
      </c>
      <c r="J30" s="30">
        <f t="shared" ca="1" si="8"/>
        <v>2.1748870226244318E-2</v>
      </c>
      <c r="K30" s="31">
        <f t="shared" ca="1" si="9"/>
        <v>0.20319766616287088</v>
      </c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1480.46</v>
      </c>
      <c r="H31" s="42"/>
      <c r="I31" s="42"/>
      <c r="J31" s="44">
        <f ca="1">SUM(J16:J30)</f>
        <v>10.703307098424913</v>
      </c>
      <c r="K31" s="14">
        <f ca="1">SUM(K16:K30)</f>
        <v>99.999999999999986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Master!$B$167</f>
        <v>라이스볼 (대)</v>
      </c>
      <c r="C36" s="25" t="str">
        <f>Master!$C$167</f>
        <v>Paper Bowl(L) 750ml</v>
      </c>
      <c r="D36" s="27">
        <f>Master!$H$167</f>
        <v>300</v>
      </c>
      <c r="E36" s="27">
        <f ca="1">Master!$J$167</f>
        <v>38.073267439433899</v>
      </c>
      <c r="F36" s="28">
        <f ca="1">Master!$K$167</f>
        <v>0.12691089146477966</v>
      </c>
      <c r="G36" s="27">
        <v>0</v>
      </c>
      <c r="H36" s="27">
        <f>Master!$P$152</f>
        <v>100</v>
      </c>
      <c r="I36" s="27">
        <f t="shared" ref="I36:I40" si="10">G36/H36*100</f>
        <v>0</v>
      </c>
      <c r="J36" s="30">
        <f t="shared" ref="J36:J40" ca="1" si="11">F36*I36</f>
        <v>0</v>
      </c>
      <c r="K36" s="31">
        <f ca="1">J36/$J$44%</f>
        <v>0</v>
      </c>
      <c r="L36" s="24"/>
    </row>
    <row r="37" spans="1:12" ht="16.5" customHeight="1">
      <c r="A37" s="16"/>
      <c r="B37" s="32" t="str">
        <f>Master!$B$168</f>
        <v>라이스볼 (중)</v>
      </c>
      <c r="C37" s="32" t="str">
        <f>Master!$C$168</f>
        <v>Paper Bowl(L) 480ml</v>
      </c>
      <c r="D37" s="33">
        <f>Master!$H$168</f>
        <v>300</v>
      </c>
      <c r="E37" s="33">
        <f ca="1">Master!$J$168</f>
        <v>113.89577128113677</v>
      </c>
      <c r="F37" s="34">
        <f ca="1">Master!$K$168</f>
        <v>0.37965257093712257</v>
      </c>
      <c r="G37" s="33">
        <v>0</v>
      </c>
      <c r="H37" s="33">
        <f>Master!$P$157</f>
        <v>100</v>
      </c>
      <c r="I37" s="33">
        <f t="shared" si="10"/>
        <v>0</v>
      </c>
      <c r="J37" s="35">
        <f t="shared" ca="1" si="11"/>
        <v>0</v>
      </c>
      <c r="K37" s="49">
        <f ca="1">J37/$J$44%</f>
        <v>0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0</v>
      </c>
      <c r="H38" s="27">
        <f>Master!$P$175</f>
        <v>100</v>
      </c>
      <c r="I38" s="33">
        <f t="shared" si="10"/>
        <v>0</v>
      </c>
      <c r="J38" s="35">
        <f t="shared" ca="1" si="11"/>
        <v>0</v>
      </c>
      <c r="K38" s="49">
        <f ca="1">J38/$J$44%</f>
        <v>0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0</v>
      </c>
      <c r="H39" s="33">
        <f>Master!$P$166</f>
        <v>100</v>
      </c>
      <c r="I39" s="33">
        <f t="shared" si="10"/>
        <v>0</v>
      </c>
      <c r="J39" s="35">
        <f t="shared" ca="1" si="11"/>
        <v>0</v>
      </c>
      <c r="K39" s="49">
        <f ca="1">J39/$J$44%</f>
        <v>0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0</v>
      </c>
      <c r="H40" s="33">
        <f>Master!$P$170</f>
        <v>100</v>
      </c>
      <c r="I40" s="33">
        <f t="shared" si="10"/>
        <v>0</v>
      </c>
      <c r="J40" s="35">
        <f t="shared" si="11"/>
        <v>0</v>
      </c>
      <c r="K40" s="49">
        <f ca="1">J40/$J$44%</f>
        <v>0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0</v>
      </c>
      <c r="H42" s="51"/>
      <c r="I42" s="51"/>
      <c r="J42" s="52">
        <f ca="1">SUM(J36:J41)</f>
        <v>0</v>
      </c>
      <c r="K42" s="53">
        <f ca="1">SUM(K36:K41)</f>
        <v>0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10.703307098424913</v>
      </c>
      <c r="K44" s="152">
        <f ca="1">K31+K42</f>
        <v>99.999999999999986</v>
      </c>
      <c r="L44" s="16"/>
    </row>
    <row r="45" spans="1:12" ht="16.5" customHeight="1">
      <c r="A45" s="16"/>
      <c r="L45" s="16"/>
    </row>
  </sheetData>
  <mergeCells count="25">
    <mergeCell ref="J34:J35"/>
    <mergeCell ref="K34:K35"/>
    <mergeCell ref="I14:I15"/>
    <mergeCell ref="J14:J15"/>
    <mergeCell ref="K14:K15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F78A-35AB-4556-8B57-703A48728A95}">
  <sheetPr>
    <tabColor rgb="FFC00000"/>
  </sheetPr>
  <dimension ref="A1:L45"/>
  <sheetViews>
    <sheetView zoomScale="70" zoomScaleNormal="70" workbookViewId="0">
      <selection activeCell="N49" sqref="N4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799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Final)'!G99</f>
        <v>30.425963488843816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$J$31</f>
        <v>9.8967507222207391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9.8967507222207391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0.32527320707032159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20.529212766623075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26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9">
        <v>500</v>
      </c>
      <c r="H16" s="27">
        <f>Master!$P$7</f>
        <v>95</v>
      </c>
      <c r="I16" s="29">
        <f t="shared" ref="I16:I19" si="0">G16/H16*100</f>
        <v>526.31578947368428</v>
      </c>
      <c r="J16" s="30">
        <f ca="1">F16*I16</f>
        <v>1.2081768611165753</v>
      </c>
      <c r="K16" s="31">
        <f t="shared" ref="K16:K30" ca="1" si="1">J16/$J$44%</f>
        <v>12.207813402876855</v>
      </c>
      <c r="L16" s="24"/>
    </row>
    <row r="17" spans="1:12" ht="16.5" customHeight="1">
      <c r="A17" s="16"/>
      <c r="B17" s="25" t="str">
        <f>Master!$B$7</f>
        <v>파티윙</v>
      </c>
      <c r="C17" s="25" t="str">
        <f>Master!$C$7</f>
        <v>Party Wings</v>
      </c>
      <c r="D17" s="26">
        <f>Master!$H$7</f>
        <v>1000</v>
      </c>
      <c r="E17" s="62">
        <f ca="1">Master!$J$7</f>
        <v>2.2955360361214927</v>
      </c>
      <c r="F17" s="28">
        <f ca="1">Master!$K$7</f>
        <v>2.2955360361214929E-3</v>
      </c>
      <c r="G17" s="29">
        <v>500</v>
      </c>
      <c r="H17" s="27">
        <f>Master!$P$7</f>
        <v>95</v>
      </c>
      <c r="I17" s="29">
        <f t="shared" ref="I17:I18" si="2">G17/H17*100</f>
        <v>526.31578947368428</v>
      </c>
      <c r="J17" s="30">
        <f t="shared" ref="J17:J18" ca="1" si="3">F17*I17</f>
        <v>1.2081768611165753</v>
      </c>
      <c r="K17" s="31">
        <f t="shared" ref="K17:K18" ca="1" si="4">J17/$J$44%</f>
        <v>12.207813402876855</v>
      </c>
      <c r="L17" s="24"/>
    </row>
    <row r="18" spans="1:12" ht="16.5" customHeight="1">
      <c r="A18" s="16"/>
      <c r="B18" s="61" t="str">
        <f>Master!$B$31</f>
        <v>해바라기 유</v>
      </c>
      <c r="C18" s="25" t="str">
        <f>Master!$C$31</f>
        <v>Sunflower Oil</v>
      </c>
      <c r="D18" s="26">
        <f>Master!$H$31</f>
        <v>1320</v>
      </c>
      <c r="E18" s="27">
        <f ca="1">Master!$J$31</f>
        <v>14.985486900267496</v>
      </c>
      <c r="F18" s="28">
        <f ca="1">Master!$K$31</f>
        <v>1.135264159111174E-2</v>
      </c>
      <c r="G18" s="27">
        <f>(G16+G17)*25%</f>
        <v>250</v>
      </c>
      <c r="H18" s="27">
        <f>Master!$P$105</f>
        <v>95</v>
      </c>
      <c r="I18" s="29">
        <f t="shared" si="2"/>
        <v>263.15789473684214</v>
      </c>
      <c r="J18" s="30">
        <f t="shared" ca="1" si="3"/>
        <v>2.987537260818879</v>
      </c>
      <c r="K18" s="31">
        <f t="shared" ca="1" si="4"/>
        <v>30.187051737203941</v>
      </c>
      <c r="L18" s="24"/>
    </row>
    <row r="19" spans="1:12" ht="16.5" customHeight="1">
      <c r="A19" s="16"/>
      <c r="B19" s="25" t="str">
        <f>Master!$B$36</f>
        <v>#2 마리네이드 파우더</v>
      </c>
      <c r="C19" s="25" t="str">
        <f>Master!$C$36</f>
        <v>Marinade Powder Mix</v>
      </c>
      <c r="D19" s="26">
        <f>Master!$H$36</f>
        <v>20000</v>
      </c>
      <c r="E19" s="27">
        <f ca="1">Master!$J$36</f>
        <v>157.96513061789759</v>
      </c>
      <c r="F19" s="28">
        <f ca="1">Master!$K$36</f>
        <v>7.8982565308948795E-3</v>
      </c>
      <c r="G19" s="62">
        <f>G16*1.2%</f>
        <v>6</v>
      </c>
      <c r="H19" s="27">
        <f>Master!$P$79</f>
        <v>100</v>
      </c>
      <c r="I19" s="29">
        <f t="shared" si="0"/>
        <v>6</v>
      </c>
      <c r="J19" s="30">
        <f t="shared" ref="J19:J30" ca="1" si="5">F19*I19</f>
        <v>4.7389539185369277E-2</v>
      </c>
      <c r="K19" s="31">
        <f t="shared" ca="1" si="1"/>
        <v>0.47883937380546154</v>
      </c>
      <c r="L19" s="24"/>
    </row>
    <row r="20" spans="1:12" ht="16.5" customHeight="1">
      <c r="A20" s="16"/>
      <c r="B20" s="72" t="str">
        <f>Master!$B$41</f>
        <v>화이트 배터믹스 (White)</v>
      </c>
      <c r="C20" s="25" t="str">
        <f>Master!$C$41</f>
        <v xml:space="preserve">Battering Powder Mix </v>
      </c>
      <c r="D20" s="26">
        <f>Master!$H$41</f>
        <v>20000</v>
      </c>
      <c r="E20" s="62">
        <f ca="1">Master!$J$41</f>
        <v>81.478628749217421</v>
      </c>
      <c r="F20" s="28">
        <f ca="1">Master!$K$41</f>
        <v>4.0739314374608707E-3</v>
      </c>
      <c r="G20" s="29">
        <f>G16*25%</f>
        <v>125</v>
      </c>
      <c r="H20" s="27">
        <f>Master!$P$41</f>
        <v>85</v>
      </c>
      <c r="I20" s="29">
        <f>G20/H20*100</f>
        <v>147.05882352941177</v>
      </c>
      <c r="J20" s="30">
        <f t="shared" ca="1" si="5"/>
        <v>0.59910756433248102</v>
      </c>
      <c r="K20" s="31">
        <f t="shared" ca="1" si="1"/>
        <v>6.0535784031351945</v>
      </c>
      <c r="L20" s="24"/>
    </row>
    <row r="21" spans="1:12" ht="16.5" customHeight="1">
      <c r="A21" s="16"/>
      <c r="B21" s="72" t="str">
        <f>Master!$B$43</f>
        <v>옐로우 배터믹스 [Battering Powder Mix-C]</v>
      </c>
      <c r="C21" s="25" t="str">
        <f>Master!$C$43</f>
        <v>Battering Powder Mix-C</v>
      </c>
      <c r="D21" s="26">
        <f>Master!$H$43</f>
        <v>20000</v>
      </c>
      <c r="E21" s="62">
        <f ca="1">Master!$J$43</f>
        <v>89.162793344842626</v>
      </c>
      <c r="F21" s="28">
        <f ca="1">Master!$K$43</f>
        <v>4.4581396672421312E-3</v>
      </c>
      <c r="G21" s="29">
        <f>G17*10%</f>
        <v>50</v>
      </c>
      <c r="H21" s="27">
        <f>Master!$P$43</f>
        <v>98</v>
      </c>
      <c r="I21" s="29">
        <f>G21/H21*100</f>
        <v>51.020408163265309</v>
      </c>
      <c r="J21" s="30">
        <f t="shared" ca="1" si="5"/>
        <v>0.22745610547153733</v>
      </c>
      <c r="K21" s="31">
        <f t="shared" ca="1" si="1"/>
        <v>2.2982907406250028</v>
      </c>
      <c r="L21" s="24"/>
    </row>
    <row r="22" spans="1:12" ht="16.5" customHeight="1">
      <c r="A22" s="16"/>
      <c r="B22" s="72" t="str">
        <f>Master!$B$46</f>
        <v>시크릿 양념소스</v>
      </c>
      <c r="C22" s="25" t="str">
        <f>Master!$C$46</f>
        <v>BBQ Secret Spicy Sauce</v>
      </c>
      <c r="D22" s="26">
        <f>Master!$H$46</f>
        <v>10000</v>
      </c>
      <c r="E22" s="62">
        <f ca="1">Master!$J$46</f>
        <v>48.703686137618334</v>
      </c>
      <c r="F22" s="28">
        <f ca="1">Master!$K$46</f>
        <v>4.8703686137618338E-3</v>
      </c>
      <c r="G22" s="29">
        <f>G16*1/2*30%</f>
        <v>75</v>
      </c>
      <c r="H22" s="27">
        <f>Master!$P$46</f>
        <v>96</v>
      </c>
      <c r="I22" s="29">
        <f>G22/H22*100</f>
        <v>78.125</v>
      </c>
      <c r="J22" s="30">
        <f t="shared" ca="1" si="5"/>
        <v>0.38049754795014329</v>
      </c>
      <c r="K22" s="31">
        <f t="shared" ca="1" si="1"/>
        <v>3.8446714343913797</v>
      </c>
      <c r="L22" s="24"/>
    </row>
    <row r="23" spans="1:12" ht="16.5" customHeight="1">
      <c r="A23" s="16"/>
      <c r="B23" s="25" t="str">
        <f>Master!$B$51</f>
        <v>허니갈릭 소스</v>
      </c>
      <c r="C23" s="25" t="str">
        <f>Master!$C$51</f>
        <v>Sweet Soy Sauce</v>
      </c>
      <c r="D23" s="26">
        <f>Master!$H$51</f>
        <v>10000</v>
      </c>
      <c r="E23" s="27">
        <f ca="1">Master!$J$51</f>
        <v>85.629185558991495</v>
      </c>
      <c r="F23" s="28">
        <f ca="1">Master!$K$51</f>
        <v>8.5629185558991489E-3</v>
      </c>
      <c r="G23" s="27">
        <f>G17*1/2*7%</f>
        <v>17.5</v>
      </c>
      <c r="H23" s="27">
        <f>Master!$P$51</f>
        <v>96</v>
      </c>
      <c r="I23" s="29">
        <f t="shared" ref="I23:I30" si="6">G23/H23*100</f>
        <v>18.229166666666664</v>
      </c>
      <c r="J23" s="30">
        <f t="shared" ca="1" si="5"/>
        <v>0.1560948695085782</v>
      </c>
      <c r="K23" s="31">
        <f t="shared" ca="1" si="1"/>
        <v>1.5772335172402117</v>
      </c>
      <c r="L23" s="24"/>
    </row>
    <row r="24" spans="1:12" ht="16.5" customHeight="1">
      <c r="A24" s="16"/>
      <c r="B24" s="25" t="str">
        <f>Master!$B$103</f>
        <v>마늘</v>
      </c>
      <c r="C24" s="25" t="str">
        <f>Master!$C$103</f>
        <v>Garlic(Peeled)</v>
      </c>
      <c r="D24" s="26">
        <f>Master!$H$103</f>
        <v>997.90240000000006</v>
      </c>
      <c r="E24" s="27">
        <f ca="1">Master!$J$103</f>
        <v>6.8676367361651272</v>
      </c>
      <c r="F24" s="28">
        <f ca="1">Master!$K$103</f>
        <v>6.8820725715912964E-3</v>
      </c>
      <c r="G24" s="27">
        <f>(G22*5%)+(G23*19%)</f>
        <v>7.0750000000000002</v>
      </c>
      <c r="H24" s="27">
        <f>Master!$P$103</f>
        <v>98</v>
      </c>
      <c r="I24" s="29">
        <f t="shared" si="6"/>
        <v>7.2193877551020416</v>
      </c>
      <c r="J24" s="30">
        <f t="shared" ca="1" si="5"/>
        <v>4.968435045306982E-2</v>
      </c>
      <c r="K24" s="31">
        <f t="shared" ca="1" si="1"/>
        <v>0.50202689597420835</v>
      </c>
      <c r="L24" s="24"/>
    </row>
    <row r="25" spans="1:12" ht="16.5" customHeight="1">
      <c r="A25" s="16"/>
      <c r="B25" s="25" t="str">
        <f>Master!$B$55</f>
        <v>매운갈비 소스</v>
      </c>
      <c r="C25" s="25" t="str">
        <f>Master!$C$55</f>
        <v>Hot Galbi Flavor Sauce Mix</v>
      </c>
      <c r="D25" s="26">
        <f>Master!$H$55</f>
        <v>12000</v>
      </c>
      <c r="E25" s="27">
        <f ca="1">Master!$J$55</f>
        <v>80.599874788943481</v>
      </c>
      <c r="F25" s="28">
        <f ca="1">Master!$K$55</f>
        <v>6.7166562324119565E-3</v>
      </c>
      <c r="G25" s="27">
        <f>G17*1/2*20%</f>
        <v>50</v>
      </c>
      <c r="H25" s="27">
        <f>Master!$P$55</f>
        <v>96</v>
      </c>
      <c r="I25" s="29">
        <f t="shared" si="6"/>
        <v>52.083333333333336</v>
      </c>
      <c r="J25" s="30">
        <f t="shared" ca="1" si="5"/>
        <v>0.34982584543812273</v>
      </c>
      <c r="K25" s="31">
        <f t="shared" ca="1" si="1"/>
        <v>3.5347545397164968</v>
      </c>
      <c r="L25" s="24"/>
    </row>
    <row r="26" spans="1:12" ht="16.5" customHeight="1">
      <c r="A26" s="16"/>
      <c r="B26" s="25" t="str">
        <f>Master!$B$125</f>
        <v>체다 치즈</v>
      </c>
      <c r="C26" s="25" t="str">
        <f>Master!$C$125</f>
        <v>Cheddar Cheese</v>
      </c>
      <c r="D26" s="26">
        <f>Master!$H$125</f>
        <v>2269</v>
      </c>
      <c r="E26" s="27">
        <f ca="1">Master!$J$125</f>
        <v>17.643376145396598</v>
      </c>
      <c r="F26" s="28">
        <f ca="1">Master!$K$125</f>
        <v>7.7758378780945778E-3</v>
      </c>
      <c r="G26" s="27">
        <v>80</v>
      </c>
      <c r="H26" s="27">
        <f>Master!$P$125</f>
        <v>100</v>
      </c>
      <c r="I26" s="29">
        <f t="shared" si="6"/>
        <v>80</v>
      </c>
      <c r="J26" s="30">
        <f t="shared" ca="1" si="5"/>
        <v>0.62206703024756627</v>
      </c>
      <c r="K26" s="31">
        <f t="shared" ca="1" si="1"/>
        <v>6.2855683416463801</v>
      </c>
      <c r="L26" s="24"/>
    </row>
    <row r="27" spans="1:12" ht="16.5" customHeight="1">
      <c r="A27" s="16"/>
      <c r="B27" s="25" t="str">
        <f>Master!$B$126</f>
        <v>모짜렐라 치즈</v>
      </c>
      <c r="C27" s="25" t="str">
        <f>Master!$C$126</f>
        <v>Mozzarella Cheese</v>
      </c>
      <c r="D27" s="26">
        <f>Master!$H$126</f>
        <v>2267.96</v>
      </c>
      <c r="E27" s="27">
        <f ca="1">Master!$J$126</f>
        <v>17.833089867390107</v>
      </c>
      <c r="F27" s="28">
        <f ca="1">Master!$K$126</f>
        <v>7.8630530817960231E-3</v>
      </c>
      <c r="G27" s="27">
        <v>80</v>
      </c>
      <c r="H27" s="27">
        <f>Master!$P$126</f>
        <v>100</v>
      </c>
      <c r="I27" s="29">
        <f t="shared" si="6"/>
        <v>80</v>
      </c>
      <c r="J27" s="30">
        <f t="shared" ca="1" si="5"/>
        <v>0.62904424654368185</v>
      </c>
      <c r="K27" s="31">
        <f t="shared" ca="1" si="1"/>
        <v>6.3560684127500204</v>
      </c>
      <c r="L27" s="24"/>
    </row>
    <row r="28" spans="1:12" ht="16.5" customHeight="1">
      <c r="A28" s="16"/>
      <c r="B28" s="25" t="str">
        <f>Master!$B$196</f>
        <v>드라이아이스</v>
      </c>
      <c r="C28" s="25" t="str">
        <f>Master!$C$196</f>
        <v>Dry Ice</v>
      </c>
      <c r="D28" s="26">
        <f>Master!$H$196</f>
        <v>453.59199999999998</v>
      </c>
      <c r="E28" s="27">
        <f ca="1">Master!$J$196</f>
        <v>12.653905256967237</v>
      </c>
      <c r="F28" s="28">
        <f ca="1">Master!$K$196</f>
        <v>2.7897108540201849E-2</v>
      </c>
      <c r="G28" s="27">
        <v>50</v>
      </c>
      <c r="H28" s="27">
        <f>Master!$P$196</f>
        <v>100</v>
      </c>
      <c r="I28" s="29">
        <f t="shared" si="6"/>
        <v>50</v>
      </c>
      <c r="J28" s="30">
        <f t="shared" ca="1" si="5"/>
        <v>1.3948554270100924</v>
      </c>
      <c r="K28" s="31">
        <f t="shared" ca="1" si="1"/>
        <v>14.094074572155129</v>
      </c>
      <c r="L28" s="24"/>
    </row>
    <row r="29" spans="1:12" ht="16.5" customHeight="1">
      <c r="A29" s="16"/>
      <c r="B29" s="25" t="str">
        <f>Master!$B$105</f>
        <v>파</v>
      </c>
      <c r="C29" s="25" t="str">
        <f>Master!$C$105</f>
        <v>Spring Onion</v>
      </c>
      <c r="D29" s="26">
        <f>Master!$H$105</f>
        <v>180</v>
      </c>
      <c r="E29" s="27">
        <f ca="1">Master!$J$105</f>
        <v>0.64502665477794008</v>
      </c>
      <c r="F29" s="28">
        <f ca="1">Master!$K$105</f>
        <v>3.5834814154330004E-3</v>
      </c>
      <c r="G29" s="27">
        <v>4</v>
      </c>
      <c r="H29" s="27">
        <f>Master!$P$105</f>
        <v>95</v>
      </c>
      <c r="I29" s="29">
        <f t="shared" si="6"/>
        <v>4.2105263157894735</v>
      </c>
      <c r="J29" s="30">
        <f t="shared" ca="1" si="5"/>
        <v>1.5088342801823159E-2</v>
      </c>
      <c r="K29" s="31">
        <f t="shared" ca="1" si="1"/>
        <v>0.15245754111949053</v>
      </c>
      <c r="L29" s="24"/>
    </row>
    <row r="30" spans="1:12" ht="16.5" customHeight="1">
      <c r="A30" s="16"/>
      <c r="B30" s="25" t="str">
        <f>Master!$B$79</f>
        <v>참깨</v>
      </c>
      <c r="C30" s="25" t="str">
        <f>Master!$C$79</f>
        <v>Sesame Seeds</v>
      </c>
      <c r="D30" s="26">
        <f>Master!$H$79</f>
        <v>453.59199999999998</v>
      </c>
      <c r="E30" s="27">
        <f ca="1">Master!$J$79</f>
        <v>4.9325567718313064</v>
      </c>
      <c r="F30" s="28">
        <f ca="1">Master!$K$79</f>
        <v>1.0874435113122159E-2</v>
      </c>
      <c r="G30" s="27">
        <v>2</v>
      </c>
      <c r="H30" s="27">
        <f>Master!$P$79</f>
        <v>100</v>
      </c>
      <c r="I30" s="29">
        <f t="shared" si="6"/>
        <v>2</v>
      </c>
      <c r="J30" s="30">
        <f t="shared" ca="1" si="5"/>
        <v>2.1748870226244318E-2</v>
      </c>
      <c r="K30" s="31">
        <f t="shared" ca="1" si="1"/>
        <v>0.21975768448337835</v>
      </c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1796.575</v>
      </c>
      <c r="H31" s="42"/>
      <c r="I31" s="42"/>
      <c r="J31" s="44">
        <f ca="1">SUM(J16:J30)</f>
        <v>9.8967507222207391</v>
      </c>
      <c r="K31" s="14">
        <f ca="1">SUM(K16:K30)</f>
        <v>100.00000000000003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Master!$B$167</f>
        <v>라이스볼 (대)</v>
      </c>
      <c r="C36" s="25" t="str">
        <f>Master!$C$167</f>
        <v>Paper Bowl(L) 750ml</v>
      </c>
      <c r="D36" s="27">
        <f>Master!$H$167</f>
        <v>300</v>
      </c>
      <c r="E36" s="27">
        <f ca="1">Master!$J$167</f>
        <v>38.073267439433899</v>
      </c>
      <c r="F36" s="28">
        <f ca="1">Master!$K$167</f>
        <v>0.12691089146477966</v>
      </c>
      <c r="G36" s="27">
        <v>0</v>
      </c>
      <c r="H36" s="27">
        <f>Master!$P$152</f>
        <v>100</v>
      </c>
      <c r="I36" s="27">
        <f t="shared" ref="I36:I40" si="7">G36/H36*100</f>
        <v>0</v>
      </c>
      <c r="J36" s="30">
        <f t="shared" ref="J36:J40" ca="1" si="8">F36*I36</f>
        <v>0</v>
      </c>
      <c r="K36" s="31">
        <f ca="1">J36/$J$44%</f>
        <v>0</v>
      </c>
      <c r="L36" s="24"/>
    </row>
    <row r="37" spans="1:12" ht="16.5" customHeight="1">
      <c r="A37" s="16"/>
      <c r="B37" s="32" t="str">
        <f>Master!$B$168</f>
        <v>라이스볼 (중)</v>
      </c>
      <c r="C37" s="32" t="str">
        <f>Master!$C$168</f>
        <v>Paper Bowl(L) 480ml</v>
      </c>
      <c r="D37" s="33">
        <f>Master!$H$168</f>
        <v>300</v>
      </c>
      <c r="E37" s="33">
        <f ca="1">Master!$J$168</f>
        <v>113.89577128113677</v>
      </c>
      <c r="F37" s="34">
        <f ca="1">Master!$K$168</f>
        <v>0.37965257093712257</v>
      </c>
      <c r="G37" s="33">
        <v>0</v>
      </c>
      <c r="H37" s="33">
        <f>Master!$P$157</f>
        <v>100</v>
      </c>
      <c r="I37" s="33">
        <f t="shared" si="7"/>
        <v>0</v>
      </c>
      <c r="J37" s="35">
        <f t="shared" ca="1" si="8"/>
        <v>0</v>
      </c>
      <c r="K37" s="49">
        <f ca="1">J37/$J$44%</f>
        <v>0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0</v>
      </c>
      <c r="H38" s="27">
        <f>Master!$P$175</f>
        <v>100</v>
      </c>
      <c r="I38" s="33">
        <f t="shared" si="7"/>
        <v>0</v>
      </c>
      <c r="J38" s="35">
        <f t="shared" ca="1" si="8"/>
        <v>0</v>
      </c>
      <c r="K38" s="49">
        <f ca="1">J38/$J$44%</f>
        <v>0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0</v>
      </c>
      <c r="H39" s="33">
        <f>Master!$P$166</f>
        <v>100</v>
      </c>
      <c r="I39" s="33">
        <f t="shared" si="7"/>
        <v>0</v>
      </c>
      <c r="J39" s="35">
        <f t="shared" ca="1" si="8"/>
        <v>0</v>
      </c>
      <c r="K39" s="49">
        <f ca="1">J39/$J$44%</f>
        <v>0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0</v>
      </c>
      <c r="H40" s="33">
        <f>Master!$P$170</f>
        <v>100</v>
      </c>
      <c r="I40" s="33">
        <f t="shared" si="7"/>
        <v>0</v>
      </c>
      <c r="J40" s="35">
        <f t="shared" si="8"/>
        <v>0</v>
      </c>
      <c r="K40" s="49">
        <f ca="1">J40/$J$44%</f>
        <v>0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0</v>
      </c>
      <c r="H42" s="51"/>
      <c r="I42" s="51"/>
      <c r="J42" s="52">
        <f ca="1">SUM(J36:J41)</f>
        <v>0</v>
      </c>
      <c r="K42" s="53">
        <f ca="1">SUM(K36:K41)</f>
        <v>0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9.8967507222207391</v>
      </c>
      <c r="K44" s="152">
        <f ca="1">K31+K42</f>
        <v>100.00000000000003</v>
      </c>
      <c r="L44" s="16"/>
    </row>
    <row r="45" spans="1:12" ht="16.5" customHeight="1">
      <c r="A45" s="16"/>
      <c r="L45" s="16"/>
    </row>
  </sheetData>
  <mergeCells count="25">
    <mergeCell ref="J34:J35"/>
    <mergeCell ref="K34:K35"/>
    <mergeCell ref="I14:I15"/>
    <mergeCell ref="J14:J15"/>
    <mergeCell ref="K14:K15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389B-7E5F-49E3-8AF9-EB0DD04DCC54}">
  <sheetPr>
    <tabColor theme="5" tint="0.79998168889431442"/>
  </sheetPr>
  <dimension ref="A1:L45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Final)'!G100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$J$31</f>
        <v>2.634413655410603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3.1161434061267723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0.25604311653674977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9.0542419894107535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600</v>
      </c>
      <c r="H16" s="27">
        <f>Master!$P$6</f>
        <v>98</v>
      </c>
      <c r="I16" s="29">
        <f t="shared" ref="I16:I19" si="0">G16/H16*100</f>
        <v>612.24489795918362</v>
      </c>
      <c r="J16" s="30">
        <f t="shared" ref="J16:J24" ca="1" si="1">F16*I16</f>
        <v>1.7413396653837112</v>
      </c>
      <c r="K16" s="31">
        <f t="shared" ref="K16:K24" ca="1" si="2">J16/$J$44%</f>
        <v>55.88124288375159</v>
      </c>
      <c r="L16" s="24"/>
    </row>
    <row r="17" spans="1:12" ht="16.5" customHeight="1">
      <c r="A17" s="16"/>
      <c r="B17" s="25" t="str">
        <f>Master!$B$39</f>
        <v>저크 시즈닝</v>
      </c>
      <c r="C17" s="25" t="str">
        <f>Master!$C$39</f>
        <v>Jerk Seasoning</v>
      </c>
      <c r="D17" s="26">
        <f>Master!$H$39</f>
        <v>20000</v>
      </c>
      <c r="E17" s="62">
        <f ca="1">Master!$J$39</f>
        <v>287.88564056838231</v>
      </c>
      <c r="F17" s="28">
        <f ca="1">Master!$K$39</f>
        <v>1.4394282028419116E-2</v>
      </c>
      <c r="G17" s="29">
        <f>G16*0.9%</f>
        <v>5.4</v>
      </c>
      <c r="H17" s="27">
        <f>Master!$P$39</f>
        <v>100</v>
      </c>
      <c r="I17" s="29">
        <f t="shared" si="0"/>
        <v>5.4</v>
      </c>
      <c r="J17" s="30">
        <f t="shared" ca="1" si="1"/>
        <v>7.7729122953463223E-2</v>
      </c>
      <c r="K17" s="31">
        <f t="shared" ca="1" si="2"/>
        <v>2.4944013423976874</v>
      </c>
      <c r="L17" s="24"/>
    </row>
    <row r="18" spans="1:12" ht="16.5" customHeight="1">
      <c r="A18" s="16"/>
      <c r="B18" s="61" t="str">
        <f>Master!$B$45</f>
        <v>져크바베큐 소스</v>
      </c>
      <c r="C18" s="25" t="str">
        <f>Master!$C$45</f>
        <v>Jerk Barbecue Sauce (Cajun Sauce)</v>
      </c>
      <c r="D18" s="26">
        <f>Master!$H$45</f>
        <v>10000</v>
      </c>
      <c r="E18" s="27">
        <f ca="1">Master!$J$45</f>
        <v>51.657908216501305</v>
      </c>
      <c r="F18" s="28">
        <f ca="1">Master!$K$45</f>
        <v>5.1657908216501307E-3</v>
      </c>
      <c r="G18" s="27">
        <f>(G16*10%)+12</f>
        <v>72</v>
      </c>
      <c r="H18" s="27">
        <f>Master!$P$105</f>
        <v>95</v>
      </c>
      <c r="I18" s="29">
        <f t="shared" si="0"/>
        <v>75.789473684210535</v>
      </c>
      <c r="J18" s="30">
        <f t="shared" ca="1" si="1"/>
        <v>0.39151256753558888</v>
      </c>
      <c r="K18" s="31">
        <f t="shared" ca="1" si="2"/>
        <v>12.56400994786763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1.4377276159874248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5.7522683353933957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4.955800412031234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1.447761918121484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7.0867945892046638E-3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5.3575222188442036E-4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771.1</v>
      </c>
      <c r="H31" s="42"/>
      <c r="I31" s="42"/>
      <c r="J31" s="44">
        <f ca="1">SUM(J16:J30)</f>
        <v>2.634413655410603</v>
      </c>
      <c r="K31" s="14">
        <f ca="1">SUM(K16:K30)</f>
        <v>84.540835002361533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4.0727214217376284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0.46987418049161428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9.8140066099737009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0.14015521648233656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0.96240756895319646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15.459164997638476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3.1161434061267723</v>
      </c>
      <c r="K44" s="152">
        <f ca="1">K31+K42</f>
        <v>100.00000000000001</v>
      </c>
      <c r="L44" s="16"/>
    </row>
    <row r="45" spans="1:12" ht="16.5" customHeight="1">
      <c r="A45" s="16"/>
      <c r="L45" s="16"/>
    </row>
  </sheetData>
  <mergeCells count="25">
    <mergeCell ref="J34:J35"/>
    <mergeCell ref="K34:K35"/>
    <mergeCell ref="I14:I15"/>
    <mergeCell ref="J14:J15"/>
    <mergeCell ref="K14:K15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5971-1E36-4073-B067-41C5B78588C6}">
  <sheetPr>
    <tabColor theme="5" tint="0.79998168889431442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Final)'!G101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$J$31</f>
        <v>2.370547812767152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2.8522775634833213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0.23436213979954623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9.3181078320542046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600</v>
      </c>
      <c r="H16" s="27">
        <f>Master!$P$6</f>
        <v>98</v>
      </c>
      <c r="I16" s="29">
        <f t="shared" ref="I16:I19" si="0">G16/H16*100</f>
        <v>612.24489795918362</v>
      </c>
      <c r="J16" s="30">
        <f t="shared" ref="J16:J24" ca="1" si="1">F16*I16</f>
        <v>1.7413396653837112</v>
      </c>
      <c r="K16" s="31">
        <f t="shared" ref="K16:K24" ca="1" si="2">J16/$J$44%</f>
        <v>61.050848896245355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Master!$B$48</f>
        <v>소이갈릭소스</v>
      </c>
      <c r="C18" s="25" t="str">
        <f>Master!$C$48</f>
        <v>Garlic Flavor Soy Sauce</v>
      </c>
      <c r="D18" s="26">
        <f>Master!$H$48</f>
        <v>10000</v>
      </c>
      <c r="E18" s="27">
        <f ca="1">Master!$J$48</f>
        <v>69.681091233328914</v>
      </c>
      <c r="F18" s="28">
        <f ca="1">Master!$K$48</f>
        <v>6.9681091233328918E-3</v>
      </c>
      <c r="G18" s="27">
        <v>28</v>
      </c>
      <c r="H18" s="27">
        <f>Master!$P$105</f>
        <v>95</v>
      </c>
      <c r="I18" s="29">
        <f t="shared" si="0"/>
        <v>29.473684210526311</v>
      </c>
      <c r="J18" s="30">
        <f t="shared" ca="1" si="1"/>
        <v>0.20537584784560098</v>
      </c>
      <c r="K18" s="31">
        <f t="shared" ca="1" si="2"/>
        <v>7.2004159228734856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1.5707326270498763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6.2844139971137025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5.4142643667441144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1.5816952082623255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7.7423980444440823E-3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5.8531496896258007E-4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721.7</v>
      </c>
      <c r="H31" s="42"/>
      <c r="I31" s="42"/>
      <c r="J31" s="44">
        <f ca="1">SUM(J16:J30)</f>
        <v>2.370547812767152</v>
      </c>
      <c r="K31" s="14">
        <f ca="1">SUM(K16:K30)</f>
        <v>83.110698731302278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4.4494912296824136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0.51334251196087233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10.72190602235999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0.15312105640319715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1.0514404482912578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16.889301268697729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2.8522775634833213</v>
      </c>
      <c r="K44" s="152">
        <f ca="1">K31+K42</f>
        <v>100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08696-6567-4613-980C-0DBDB45EBC21}">
  <sheetPr>
    <tabColor theme="5" tint="0.79998168889431442"/>
  </sheetPr>
  <dimension ref="A1:L45"/>
  <sheetViews>
    <sheetView zoomScale="70" zoomScaleNormal="70"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Final)'!G102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5.6" customHeight="1">
      <c r="A6" s="16"/>
      <c r="B6" s="19" t="s">
        <v>1034</v>
      </c>
      <c r="C6" s="19"/>
      <c r="D6" s="938">
        <f ca="1">$J$31</f>
        <v>2.329605275056557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2.8113350257727263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0.23099802795099234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9.3590503697648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Master!$B$6</f>
        <v>홀치킨</v>
      </c>
      <c r="C16" s="25" t="str">
        <f>Master!$C$6</f>
        <v>Whole Chicken</v>
      </c>
      <c r="D16" s="26">
        <f>Master!$H$6</f>
        <v>1000</v>
      </c>
      <c r="E16" s="62">
        <f ca="1">Master!$J$6</f>
        <v>2.8441881201267285</v>
      </c>
      <c r="F16" s="28">
        <f ca="1">Master!$K$6</f>
        <v>2.8441881201267285E-3</v>
      </c>
      <c r="G16" s="29">
        <v>600</v>
      </c>
      <c r="H16" s="27">
        <f>Master!$P$6</f>
        <v>98</v>
      </c>
      <c r="I16" s="29">
        <f t="shared" ref="I16:I19" si="0">G16/H16*100</f>
        <v>612.24489795918362</v>
      </c>
      <c r="J16" s="30">
        <f t="shared" ref="J16:J24" ca="1" si="1">F16*I16</f>
        <v>1.7413396653837112</v>
      </c>
      <c r="K16" s="31">
        <f t="shared" ref="K16:K24" ca="1" si="2">J16/$J$44%</f>
        <v>61.939955552080988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Master!$B$50</f>
        <v>매운양념 소스</v>
      </c>
      <c r="C18" s="25" t="str">
        <f>Master!$C$50</f>
        <v>Hot Spicy Sauce</v>
      </c>
      <c r="D18" s="26">
        <f>Master!$H$50</f>
        <v>10000</v>
      </c>
      <c r="E18" s="27">
        <f ca="1">Master!$J$50</f>
        <v>55.789873081519985</v>
      </c>
      <c r="F18" s="28">
        <f ca="1">Master!$K$50</f>
        <v>5.5789873081519984E-3</v>
      </c>
      <c r="G18" s="27">
        <v>28</v>
      </c>
      <c r="H18" s="27">
        <f>Master!$P$105</f>
        <v>95</v>
      </c>
      <c r="I18" s="29">
        <f t="shared" si="0"/>
        <v>29.473684210526311</v>
      </c>
      <c r="J18" s="30">
        <f t="shared" ca="1" si="1"/>
        <v>0.16443331013500626</v>
      </c>
      <c r="K18" s="31">
        <f t="shared" ca="1" si="2"/>
        <v>5.8489404011821735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1.5936078017361717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6.3759363004703076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5.4931143511744205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1.6047300351745495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7.8551535221794196E-3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5.9383913273873459E-4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721.7</v>
      </c>
      <c r="H31" s="42"/>
      <c r="I31" s="42"/>
      <c r="J31" s="44">
        <f ca="1">SUM(J16:J30)</f>
        <v>2.329605275056557</v>
      </c>
      <c r="K31" s="14">
        <f ca="1">SUM(K16:K30)</f>
        <v>82.864733434473536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4.5142908571882678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0.5208185135621517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10.878053204259547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0.15535101639323814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1.0667529741232786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17.135266565526482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2.8113350257727263</v>
      </c>
      <c r="K44" s="152">
        <f ca="1">K31+K42</f>
        <v>100.00000000000001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4D32C-6E74-41F2-9487-11CF622311EA}">
  <sheetPr>
    <tabColor theme="5" tint="0.79998168889431442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Final)'!G103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5.6" customHeight="1">
      <c r="A6" s="16"/>
      <c r="B6" s="19" t="s">
        <v>1034</v>
      </c>
      <c r="C6" s="19"/>
      <c r="D6" s="938">
        <f ca="1">$J$31</f>
        <v>2.0339192518268363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2.5156490025430056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0.20670249304228361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9.6547363929945202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26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9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J16/$J$44%</f>
        <v>48.026448041648891</v>
      </c>
      <c r="L16" s="24"/>
    </row>
    <row r="17" spans="1:12" ht="16.5" customHeight="1">
      <c r="A17" s="16"/>
      <c r="B17" s="25" t="str">
        <f>Master!$B$39</f>
        <v>저크 시즈닝</v>
      </c>
      <c r="C17" s="25" t="str">
        <f>Master!$C$39</f>
        <v>Jerk Seasoning</v>
      </c>
      <c r="D17" s="26">
        <f>Master!$H$39</f>
        <v>20000</v>
      </c>
      <c r="E17" s="62">
        <f ca="1">Master!$J$39</f>
        <v>287.88564056838231</v>
      </c>
      <c r="F17" s="28">
        <f ca="1">Master!$K$39</f>
        <v>1.4394282028419116E-2</v>
      </c>
      <c r="G17" s="29">
        <f>G16*0.9%</f>
        <v>4.5000000000000009</v>
      </c>
      <c r="H17" s="27">
        <f>Master!$P$39</f>
        <v>100</v>
      </c>
      <c r="I17" s="29">
        <f t="shared" ref="I17:I19" si="0">G17/H17*100</f>
        <v>4.5000000000000009</v>
      </c>
      <c r="J17" s="30">
        <f t="shared" ref="J17:J24" ca="1" si="1">F17*I17</f>
        <v>6.4774269127886031E-2</v>
      </c>
      <c r="K17" s="31">
        <f t="shared" ref="K17:K24" ca="1" si="2">J17/$J$44%</f>
        <v>2.5748532113346245</v>
      </c>
      <c r="L17" s="24"/>
    </row>
    <row r="18" spans="1:12" ht="16.5" customHeight="1">
      <c r="A18" s="16"/>
      <c r="B18" s="61" t="str">
        <f>Master!$B$45</f>
        <v>져크바베큐 소스</v>
      </c>
      <c r="C18" s="25" t="str">
        <f>Master!$C$45</f>
        <v>Jerk Barbecue Sauce (Cajun Sauce)</v>
      </c>
      <c r="D18" s="26">
        <f>Master!$H$45</f>
        <v>10000</v>
      </c>
      <c r="E18" s="27">
        <f ca="1">Master!$J$45</f>
        <v>51.657908216501305</v>
      </c>
      <c r="F18" s="28">
        <f ca="1">Master!$K$45</f>
        <v>5.1657908216501307E-3</v>
      </c>
      <c r="G18" s="27">
        <f>(G16*10%)+12</f>
        <v>62</v>
      </c>
      <c r="H18" s="27">
        <f>Master!$P$105</f>
        <v>95</v>
      </c>
      <c r="I18" s="29">
        <f t="shared" si="0"/>
        <v>65.26315789473685</v>
      </c>
      <c r="J18" s="30">
        <f t="shared" ca="1" si="1"/>
        <v>0.33713582204453491</v>
      </c>
      <c r="K18" s="31">
        <f t="shared" ca="1" si="2"/>
        <v>13.401544559822648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1.7809183339315986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7.1253553359344384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6.138767674035825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1.7933478598306902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8.7784377738712293E-3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6.6363819112096642E-4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660.2</v>
      </c>
      <c r="H31" s="42"/>
      <c r="I31" s="42"/>
      <c r="J31" s="44">
        <f ca="1">SUM(J16:J30)</f>
        <v>2.0339192518268363</v>
      </c>
      <c r="K31" s="14">
        <f ca="1">SUM(K16:K30)</f>
        <v>80.850677092503716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5.0448945741276967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0.58203482591094646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12.156645046443158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0.1736107673344772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1.1921376936799954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19.149322907496273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2.5156490025430056</v>
      </c>
      <c r="K44" s="152">
        <f ca="1">K31+K42</f>
        <v>99.999999999999986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8C524-7424-4AFE-A5A3-41321C7BB83F}">
  <sheetPr>
    <tabColor theme="5" tint="0.79998168889431442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Final)'!G104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$J$31</f>
        <v>1.8373850085000161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2.3191147592161854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0.19055392938226323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9.85127063632134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26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9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J16/$J$44%</f>
        <v>52.09646725394974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Master!$B$48</f>
        <v>소이갈릭소스</v>
      </c>
      <c r="C18" s="25" t="str">
        <f>Master!$C$48</f>
        <v>Garlic Flavor Soy Sauce</v>
      </c>
      <c r="D18" s="26">
        <f>Master!$H$48</f>
        <v>10000</v>
      </c>
      <c r="E18" s="27">
        <f ca="1">Master!$J$48</f>
        <v>69.681091233328914</v>
      </c>
      <c r="F18" s="28">
        <f ca="1">Master!$K$48</f>
        <v>6.9681091233328918E-3</v>
      </c>
      <c r="G18" s="27">
        <v>28</v>
      </c>
      <c r="H18" s="27">
        <f>Master!$P$105</f>
        <v>95</v>
      </c>
      <c r="I18" s="29">
        <f t="shared" ref="I18:I19" si="0">G18/H18*100</f>
        <v>29.473684210526311</v>
      </c>
      <c r="J18" s="30">
        <f t="shared" ref="J18:J24" ca="1" si="1">F18*I18</f>
        <v>0.20537584784560098</v>
      </c>
      <c r="K18" s="31">
        <f t="shared" ref="K18:K24" ca="1" si="2">J18/$J$44%</f>
        <v>8.8557863309452589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1.9318429209082282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7.7291962255745421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6.6589998251103761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1.9453257916052784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9.5223697499078365E-3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7.1987845660003271E-4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621.70000000000005</v>
      </c>
      <c r="H31" s="42"/>
      <c r="I31" s="42"/>
      <c r="J31" s="44">
        <f ca="1">SUM(J16:J30)</f>
        <v>1.8373850085000161</v>
      </c>
      <c r="K31" s="14">
        <f ca="1">SUM(K16:K30)</f>
        <v>79.227860596299919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5.4724260422663731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0.63135958383665047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13.186864454991508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0.18832347642137126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1.2931658461841717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20.772139403700074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2.3191147592161854</v>
      </c>
      <c r="K44" s="152">
        <f ca="1">K31+K42</f>
        <v>100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7EFC-58AC-401E-B1C4-1B4AB26F24A9}">
  <sheetPr>
    <tabColor theme="5" tint="0.79998168889431442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1145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Final)'!G105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$J$31</f>
        <v>1.7964424707894213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2.2781722215055908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0.18718981753370936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9.8922131740319355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Master!$B$7</f>
        <v>파티윙</v>
      </c>
      <c r="C16" s="25" t="str">
        <f>Master!$C$7</f>
        <v>Party Wings</v>
      </c>
      <c r="D16" s="26">
        <f>Master!$H$7</f>
        <v>1000</v>
      </c>
      <c r="E16" s="62">
        <f ca="1">Master!$J$7</f>
        <v>2.2955360361214927</v>
      </c>
      <c r="F16" s="28">
        <f ca="1">Master!$K$7</f>
        <v>2.2955360361214929E-3</v>
      </c>
      <c r="G16" s="29">
        <v>500</v>
      </c>
      <c r="H16" s="27">
        <f>Master!$P$7</f>
        <v>95</v>
      </c>
      <c r="I16" s="29">
        <f>G16/H16*100</f>
        <v>526.31578947368428</v>
      </c>
      <c r="J16" s="30">
        <f ca="1">F16*I16</f>
        <v>1.2081768611165753</v>
      </c>
      <c r="K16" s="31">
        <f ca="1">J16/$J$44%</f>
        <v>53.032727276347856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Master!$B$50</f>
        <v>매운양념 소스</v>
      </c>
      <c r="C18" s="25" t="str">
        <f>Master!$C$50</f>
        <v>Hot Spicy Sauce</v>
      </c>
      <c r="D18" s="26">
        <f>Master!$H$50</f>
        <v>10000</v>
      </c>
      <c r="E18" s="27">
        <f ca="1">Master!$J$50</f>
        <v>55.789873081519985</v>
      </c>
      <c r="F18" s="28">
        <f ca="1">Master!$K$50</f>
        <v>5.5789873081519984E-3</v>
      </c>
      <c r="G18" s="27">
        <v>28</v>
      </c>
      <c r="H18" s="27">
        <f>Master!$P$105</f>
        <v>95</v>
      </c>
      <c r="I18" s="29">
        <f t="shared" ref="I18:I19" si="0">G18/H18*100</f>
        <v>29.473684210526311</v>
      </c>
      <c r="J18" s="30">
        <f t="shared" ref="J18:J24" ca="1" si="1">F18*I18</f>
        <v>0.16443331013500626</v>
      </c>
      <c r="K18" s="31">
        <f t="shared" ref="K18:K24" ca="1" si="2">J18/$J$44%</f>
        <v>7.2177734669390414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1.9665613460095397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7.8681027160281198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6.7786731091934582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1.9802865262812348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9.6935025461466432E-3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7.3281586781862485E-4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621.70000000000005</v>
      </c>
      <c r="H31" s="42"/>
      <c r="I31" s="42"/>
      <c r="J31" s="44">
        <f ca="1">SUM(J16:J30)</f>
        <v>1.7964424707894213</v>
      </c>
      <c r="K31" s="14">
        <f ca="1">SUM(K16:K30)</f>
        <v>78.854550759213225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5.5707746251737085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0.64270616392667279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13.423854305950263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0.19170796200256959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1.3164061837335681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21.145449240786785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2.2781722215055908</v>
      </c>
      <c r="K44" s="152">
        <f ca="1">K31+K42</f>
        <v>100.00000000000001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41F7-F424-4CDE-A22E-5E4001446C98}">
  <sheetPr>
    <tabColor theme="5" tint="0.79998168889431442"/>
  </sheetPr>
  <dimension ref="A1:L45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Final)'!G106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$J$31</f>
        <v>2.8496251489281099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3.3313548996442792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0.27372632758743826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8.8390304958932475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400</v>
      </c>
      <c r="H16" s="27">
        <f>Master!$P$8</f>
        <v>80</v>
      </c>
      <c r="I16" s="29">
        <f>G16/H16*100</f>
        <v>500</v>
      </c>
      <c r="J16" s="30">
        <f t="shared" ref="J16:J24" ca="1" si="0">F16*I16</f>
        <v>2.0912143575344806</v>
      </c>
      <c r="K16" s="31">
        <f ca="1">J16/$J$44%</f>
        <v>62.773688800246994</v>
      </c>
      <c r="L16" s="24"/>
    </row>
    <row r="17" spans="1:12" ht="16.5" customHeight="1">
      <c r="A17" s="16"/>
      <c r="B17" s="25" t="str">
        <f>Master!$B$39</f>
        <v>저크 시즈닝</v>
      </c>
      <c r="C17" s="25" t="str">
        <f>Master!$C$39</f>
        <v>Jerk Seasoning</v>
      </c>
      <c r="D17" s="26">
        <f>Master!$H$39</f>
        <v>20000</v>
      </c>
      <c r="E17" s="62">
        <f ca="1">Master!$J$39</f>
        <v>287.88564056838231</v>
      </c>
      <c r="F17" s="28">
        <f ca="1">Master!$K$39</f>
        <v>1.4394282028419116E-2</v>
      </c>
      <c r="G17" s="29">
        <f>G16*0.9%</f>
        <v>3.6000000000000005</v>
      </c>
      <c r="H17" s="27">
        <f>Master!$P$39</f>
        <v>100</v>
      </c>
      <c r="I17" s="29">
        <f t="shared" ref="I17:I19" si="1">G17/H17*100</f>
        <v>3.6000000000000005</v>
      </c>
      <c r="J17" s="30">
        <f t="shared" ca="1" si="0"/>
        <v>5.1819415302308824E-2</v>
      </c>
      <c r="K17" s="31">
        <f ca="1">J17/$J$44%</f>
        <v>1.5555056985325124</v>
      </c>
      <c r="L17" s="24"/>
    </row>
    <row r="18" spans="1:12" ht="16.5" customHeight="1">
      <c r="A18" s="16"/>
      <c r="B18" s="61" t="str">
        <f>Master!$B$45</f>
        <v>져크바베큐 소스</v>
      </c>
      <c r="C18" s="25" t="str">
        <f>Master!$C$45</f>
        <v>Jerk Barbecue Sauce (Cajun Sauce)</v>
      </c>
      <c r="D18" s="26">
        <f>Master!$H$45</f>
        <v>10000</v>
      </c>
      <c r="E18" s="27">
        <f ca="1">Master!$J$45</f>
        <v>51.657908216501305</v>
      </c>
      <c r="F18" s="28">
        <f ca="1">Master!$K$45</f>
        <v>5.1657908216501307E-3</v>
      </c>
      <c r="G18" s="27">
        <f>(G16*10%)+12</f>
        <v>52</v>
      </c>
      <c r="H18" s="27">
        <f>Master!$P$105</f>
        <v>95</v>
      </c>
      <c r="I18" s="29">
        <f t="shared" si="1"/>
        <v>54.736842105263165</v>
      </c>
      <c r="J18" s="30">
        <f t="shared" ca="1" si="0"/>
        <v>0.28275907655348087</v>
      </c>
      <c r="K18" s="31">
        <f t="shared" ref="K18:K24" ca="1" si="2">J18/$J$44%</f>
        <v>8.4878100674195274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1"/>
        <v>3</v>
      </c>
      <c r="J19" s="30">
        <f t="shared" ca="1" si="0"/>
        <v>4.4801654303655777E-2</v>
      </c>
      <c r="K19" s="31">
        <f ca="1">J19/$J$44%</f>
        <v>1.3448478367897601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0"/>
        <v>0.17924893043607953</v>
      </c>
      <c r="K20" s="31">
        <f t="shared" ca="1" si="2"/>
        <v>5.3806614976753044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0"/>
        <v>0.15442984776031471</v>
      </c>
      <c r="K21" s="31">
        <f ca="1">J21/$J$44%</f>
        <v>4.6356468287664176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0"/>
        <v>4.5114337547957101E-2</v>
      </c>
      <c r="K22" s="31">
        <f t="shared" ca="1" si="2"/>
        <v>1.3542339050328858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0"/>
        <v>2.2083468229725E-4</v>
      </c>
      <c r="K23" s="31">
        <f ca="1">J23/$J$44%</f>
        <v>6.6289749651359756E-3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0"/>
        <v>1.6694807535429039E-5</v>
      </c>
      <c r="K24" s="31">
        <f t="shared" ca="1" si="2"/>
        <v>5.0114166873099298E-4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549.30000000000007</v>
      </c>
      <c r="H31" s="42"/>
      <c r="I31" s="42"/>
      <c r="J31" s="44">
        <f ca="1">SUM(J16:J30)</f>
        <v>2.8496251489281099</v>
      </c>
      <c r="K31" s="14">
        <f ca="1">SUM(K16:K30)</f>
        <v>85.539524751097261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3.8096163229844171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0.43951946681048926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9.1800042044813708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0.13110093845670381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0.90023431616974581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14.460475248902727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3.3313548996442792</v>
      </c>
      <c r="K44" s="152">
        <f ca="1">K31+K42</f>
        <v>99.999999999999986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48002-134E-49CA-A710-04F01F695993}">
  <sheetPr>
    <tabColor theme="5" tint="0.79998168889431442"/>
  </sheetPr>
  <dimension ref="A1:L45"/>
  <sheetViews>
    <sheetView zoomScale="70" zoomScaleNormal="70" workbookViewId="0">
      <selection sqref="A1:L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Final)'!G107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$J$31</f>
        <v>2.7204225049179214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3.2021522556340907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0.2631101770046011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8.9682331399034361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J16/$J$44%</f>
        <v>65.306524817958035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Master!$B$48</f>
        <v>소이갈릭소스</v>
      </c>
      <c r="C18" s="25" t="str">
        <f>Master!$C$48</f>
        <v>Garlic Flavor Soy Sauce</v>
      </c>
      <c r="D18" s="26">
        <f>Master!$H$48</f>
        <v>10000</v>
      </c>
      <c r="E18" s="27">
        <f ca="1">Master!$J$48</f>
        <v>69.681091233328914</v>
      </c>
      <c r="F18" s="28">
        <f ca="1">Master!$K$48</f>
        <v>6.9681091233328918E-3</v>
      </c>
      <c r="G18" s="27">
        <v>28</v>
      </c>
      <c r="H18" s="27">
        <f>Master!$P$105</f>
        <v>95</v>
      </c>
      <c r="I18" s="29">
        <f t="shared" ref="I18:I19" si="0">G18/H18*100</f>
        <v>29.473684210526311</v>
      </c>
      <c r="J18" s="30">
        <f t="shared" ref="J18:J24" ca="1" si="1">F18*I18</f>
        <v>0.20537584784560098</v>
      </c>
      <c r="K18" s="31">
        <f t="shared" ref="K18:K24" ca="1" si="2">J18/$J$44%</f>
        <v>6.4136815319836318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1.3991106832858622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5.5977641325672884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4.8226890988272038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1.4088754670731156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6.8964454113229004E-3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5.2136207783546294E-4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521.70000000000005</v>
      </c>
      <c r="H31" s="42"/>
      <c r="I31" s="42"/>
      <c r="J31" s="44">
        <f ca="1">SUM(J16:J30)</f>
        <v>2.7204225049179214</v>
      </c>
      <c r="K31" s="14">
        <f ca="1">SUM(K16:K30)</f>
        <v>84.956063539184299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3.9633293454454592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0.45725350088271316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9.5504053348950695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0.13639068938938362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0.93655759020307339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15.043936460815697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3.2021522556340907</v>
      </c>
      <c r="K44" s="152">
        <f ca="1">K31+K42</f>
        <v>100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8CF9D-DAB0-4959-996E-2D6B51837940}">
  <sheetPr>
    <tabColor theme="5" tint="0.79998168889431442"/>
  </sheetPr>
  <dimension ref="A1:L45"/>
  <sheetViews>
    <sheetView zoomScale="85" zoomScaleNormal="85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Final)'!G108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$J$31</f>
        <v>2.6794799672073268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$J$44</f>
        <v>3.1612097179234961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0.25974606515604726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9.0091756776140297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400</v>
      </c>
      <c r="H16" s="27">
        <f>Master!$P$8</f>
        <v>80</v>
      </c>
      <c r="I16" s="29">
        <f>G16/H16*100</f>
        <v>500</v>
      </c>
      <c r="J16" s="30">
        <f ca="1">F16*I16</f>
        <v>2.0912143575344806</v>
      </c>
      <c r="K16" s="31">
        <f ca="1">J16/$J$44%</f>
        <v>66.152344960780923</v>
      </c>
      <c r="L16" s="24"/>
    </row>
    <row r="17" spans="1:12" ht="16.5" customHeight="1">
      <c r="A17" s="16"/>
      <c r="B17" s="25"/>
      <c r="C17" s="25"/>
      <c r="D17" s="26"/>
      <c r="E17" s="62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61" t="str">
        <f>Master!$B$50</f>
        <v>매운양념 소스</v>
      </c>
      <c r="C18" s="25" t="str">
        <f>Master!$C$50</f>
        <v>Hot Spicy Sauce</v>
      </c>
      <c r="D18" s="26">
        <f>Master!$H$50</f>
        <v>10000</v>
      </c>
      <c r="E18" s="27">
        <f ca="1">Master!$J$50</f>
        <v>55.789873081519985</v>
      </c>
      <c r="F18" s="28">
        <f ca="1">Master!$K$50</f>
        <v>5.5789873081519984E-3</v>
      </c>
      <c r="G18" s="27">
        <v>28</v>
      </c>
      <c r="H18" s="27">
        <f>Master!$P$105</f>
        <v>95</v>
      </c>
      <c r="I18" s="29">
        <f t="shared" ref="I18:I19" si="0">G18/H18*100</f>
        <v>29.473684210526311</v>
      </c>
      <c r="J18" s="30">
        <f t="shared" ref="J18:J24" ca="1" si="1">F18*I18</f>
        <v>0.16443331013500626</v>
      </c>
      <c r="K18" s="31">
        <f t="shared" ref="K18:K24" ca="1" si="2">J18/$J$44%</f>
        <v>5.2015944783004642</v>
      </c>
      <c r="L18" s="24"/>
    </row>
    <row r="19" spans="1:12" ht="16.5" customHeight="1">
      <c r="A19" s="16"/>
      <c r="B19" s="61" t="str">
        <f>Master!$B$32</f>
        <v>올리브오일</v>
      </c>
      <c r="C19" s="25" t="str">
        <f>Master!$C$32</f>
        <v>Oilve Oil</v>
      </c>
      <c r="D19" s="26">
        <f>Master!$H$32</f>
        <v>1000</v>
      </c>
      <c r="E19" s="27">
        <f ca="1">Master!$J$32</f>
        <v>14.93388476788526</v>
      </c>
      <c r="F19" s="28">
        <f ca="1">Master!$K$32</f>
        <v>1.493388476788526E-2</v>
      </c>
      <c r="G19" s="62">
        <v>3</v>
      </c>
      <c r="H19" s="27">
        <f>Master!$P$79</f>
        <v>100</v>
      </c>
      <c r="I19" s="29">
        <f t="shared" si="0"/>
        <v>3</v>
      </c>
      <c r="J19" s="30">
        <f t="shared" ca="1" si="1"/>
        <v>4.4801654303655777E-2</v>
      </c>
      <c r="K19" s="31">
        <f t="shared" ca="1" si="2"/>
        <v>1.4172313228584101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5.6702638050164795</v>
      </c>
      <c r="L20" s="24"/>
    </row>
    <row r="21" spans="1:12" ht="16.5" customHeight="1">
      <c r="A21" s="16"/>
      <c r="B21" s="72" t="str">
        <f>Master!$B$111</f>
        <v>청피망</v>
      </c>
      <c r="C21" s="25" t="str">
        <f>Master!$C$111</f>
        <v>Green Bell Pepper</v>
      </c>
      <c r="D21" s="26">
        <f>Master!$H$111</f>
        <v>453.59199999999998</v>
      </c>
      <c r="E21" s="62">
        <f ca="1">Master!$J$111</f>
        <v>1.5177097759480944</v>
      </c>
      <c r="F21" s="28">
        <f ca="1">Master!$K$111</f>
        <v>3.3459800348068186E-3</v>
      </c>
      <c r="G21" s="29">
        <v>30</v>
      </c>
      <c r="H21" s="27">
        <f>Master!$P$111</f>
        <v>65</v>
      </c>
      <c r="I21" s="29">
        <f>G21/H21*100</f>
        <v>46.153846153846153</v>
      </c>
      <c r="J21" s="30">
        <f t="shared" ca="1" si="1"/>
        <v>0.15442984776031471</v>
      </c>
      <c r="K21" s="31">
        <f t="shared" ca="1" si="2"/>
        <v>4.8851503550911222</v>
      </c>
      <c r="L21" s="24"/>
    </row>
    <row r="22" spans="1:12" ht="16.5" customHeight="1">
      <c r="A22" s="16"/>
      <c r="B22" s="72" t="str">
        <f>Master!$B$104</f>
        <v>양파</v>
      </c>
      <c r="C22" s="25" t="str">
        <f>Master!$C$104</f>
        <v>Onion</v>
      </c>
      <c r="D22" s="26">
        <f>Master!$H$104</f>
        <v>453.59199999999998</v>
      </c>
      <c r="E22" s="62">
        <f ca="1">Master!$J$104</f>
        <v>0.6070839103792377</v>
      </c>
      <c r="F22" s="28">
        <f ca="1">Master!$K$104</f>
        <v>1.3383920139227272E-3</v>
      </c>
      <c r="G22" s="29">
        <v>30</v>
      </c>
      <c r="H22" s="27">
        <f>Master!$P$104</f>
        <v>89</v>
      </c>
      <c r="I22" s="29">
        <f>G22/H22*100</f>
        <v>33.707865168539328</v>
      </c>
      <c r="J22" s="30">
        <f t="shared" ca="1" si="1"/>
        <v>4.5114337547957101E-2</v>
      </c>
      <c r="K22" s="31">
        <f t="shared" ca="1" si="2"/>
        <v>1.4271225756445971</v>
      </c>
      <c r="L22" s="24"/>
    </row>
    <row r="23" spans="1:12" ht="16.5" customHeight="1">
      <c r="A23" s="16"/>
      <c r="B23" s="25" t="str">
        <f>Master!$B$75</f>
        <v>소금</v>
      </c>
      <c r="C23" s="25" t="str">
        <f>Master!$C$75</f>
        <v>Salt</v>
      </c>
      <c r="D23" s="26">
        <f>Master!$H$75</f>
        <v>737.08699999999999</v>
      </c>
      <c r="E23" s="62">
        <f ca="1">Master!$J$75</f>
        <v>0.32554874694086622</v>
      </c>
      <c r="F23" s="28">
        <f ca="1">Master!$K$75</f>
        <v>4.4166936459449999E-4</v>
      </c>
      <c r="G23" s="27">
        <v>0.5</v>
      </c>
      <c r="H23" s="27">
        <f>Master!$P$75</f>
        <v>100</v>
      </c>
      <c r="I23" s="29">
        <f t="shared" ref="I23:I24" si="3">G23/H23*100</f>
        <v>0.5</v>
      </c>
      <c r="J23" s="30">
        <f t="shared" ca="1" si="1"/>
        <v>2.2083468229725E-4</v>
      </c>
      <c r="K23" s="31">
        <f t="shared" ca="1" si="2"/>
        <v>6.985765007780303E-3</v>
      </c>
      <c r="L23" s="24"/>
    </row>
    <row r="24" spans="1:12" ht="16.5" customHeight="1">
      <c r="A24" s="16"/>
      <c r="B24" s="25" t="str">
        <f>Master!$B$77</f>
        <v>후추</v>
      </c>
      <c r="C24" s="25" t="str">
        <f>Master!$C$77</f>
        <v>Black Pepper</v>
      </c>
      <c r="D24" s="26">
        <f>Master!$H$77</f>
        <v>40</v>
      </c>
      <c r="E24" s="62">
        <f ca="1">Master!$J$77</f>
        <v>3.3389615070858075E-3</v>
      </c>
      <c r="F24" s="28">
        <f ca="1">Master!$K$77</f>
        <v>8.3474037677145184E-5</v>
      </c>
      <c r="G24" s="27">
        <v>0.2</v>
      </c>
      <c r="H24" s="27">
        <f>Master!$P$77</f>
        <v>100</v>
      </c>
      <c r="I24" s="29">
        <f t="shared" si="3"/>
        <v>0.2</v>
      </c>
      <c r="J24" s="30">
        <f t="shared" ca="1" si="1"/>
        <v>1.6694807535429039E-5</v>
      </c>
      <c r="K24" s="31">
        <f t="shared" ca="1" si="2"/>
        <v>5.2811452023484727E-4</v>
      </c>
      <c r="L24" s="24"/>
    </row>
    <row r="25" spans="1:12" ht="16.5" customHeight="1">
      <c r="A25" s="16"/>
      <c r="B25" s="25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27"/>
      <c r="F30" s="28"/>
      <c r="G30" s="27"/>
      <c r="H30" s="27"/>
      <c r="I30" s="29"/>
      <c r="J30" s="30"/>
      <c r="K30" s="31"/>
      <c r="L30" s="24"/>
    </row>
    <row r="31" spans="1:12" ht="19.899999999999999" customHeight="1">
      <c r="A31" s="16"/>
      <c r="B31" s="22" t="s">
        <v>60</v>
      </c>
      <c r="C31" s="22"/>
      <c r="D31" s="42"/>
      <c r="E31" s="42"/>
      <c r="F31" s="42"/>
      <c r="G31" s="43">
        <f>SUM(G16:G30)</f>
        <v>521.70000000000005</v>
      </c>
      <c r="H31" s="42"/>
      <c r="I31" s="42"/>
      <c r="J31" s="44">
        <f ca="1">SUM(J16:J30)</f>
        <v>2.6794799672073268</v>
      </c>
      <c r="K31" s="14">
        <f ca="1">SUM(K16:K30)</f>
        <v>84.761221377220025</v>
      </c>
      <c r="L31" s="24"/>
    </row>
    <row r="32" spans="1:12" ht="10.15" customHeight="1">
      <c r="A32" s="16"/>
      <c r="B32" s="45"/>
      <c r="C32" s="45"/>
      <c r="D32" s="45"/>
      <c r="E32" s="45"/>
      <c r="F32" s="45"/>
      <c r="G32" s="45"/>
      <c r="H32" s="45"/>
      <c r="I32" s="45"/>
      <c r="J32" s="45"/>
      <c r="K32" s="46"/>
      <c r="L32" s="24"/>
    </row>
    <row r="33" spans="1:12" ht="22.15" customHeight="1">
      <c r="A33" s="16"/>
      <c r="B33" s="47" t="s">
        <v>61</v>
      </c>
      <c r="C33" s="47"/>
      <c r="D33" s="48"/>
      <c r="E33" s="48"/>
      <c r="F33" s="48"/>
      <c r="G33" s="48"/>
      <c r="H33" s="48"/>
      <c r="I33" s="48"/>
      <c r="J33" s="48"/>
      <c r="K33" s="48"/>
      <c r="L33" s="24"/>
    </row>
    <row r="34" spans="1:12" ht="16.5" customHeight="1">
      <c r="A34" s="16"/>
      <c r="B34" s="927" t="s">
        <v>53</v>
      </c>
      <c r="C34" s="57"/>
      <c r="D34" s="923" t="s">
        <v>54</v>
      </c>
      <c r="E34" s="923" t="s">
        <v>55</v>
      </c>
      <c r="F34" s="923" t="s">
        <v>2</v>
      </c>
      <c r="G34" s="923" t="s">
        <v>56</v>
      </c>
      <c r="H34" s="923" t="s">
        <v>57</v>
      </c>
      <c r="I34" s="924" t="s">
        <v>58</v>
      </c>
      <c r="J34" s="923" t="s">
        <v>55</v>
      </c>
      <c r="K34" s="924" t="s">
        <v>59</v>
      </c>
      <c r="L34" s="24"/>
    </row>
    <row r="35" spans="1:12" ht="16.5" customHeight="1">
      <c r="A35" s="16"/>
      <c r="B35" s="927"/>
      <c r="C35" s="57"/>
      <c r="D35" s="923"/>
      <c r="E35" s="923"/>
      <c r="F35" s="923"/>
      <c r="G35" s="923"/>
      <c r="H35" s="923"/>
      <c r="I35" s="924"/>
      <c r="J35" s="923"/>
      <c r="K35" s="924"/>
      <c r="L35" s="24"/>
    </row>
    <row r="36" spans="1:12" ht="16.5" customHeight="1">
      <c r="A36" s="16"/>
      <c r="B36" s="25" t="str">
        <f>Master!$B$151</f>
        <v>치킨패키지(중)</v>
      </c>
      <c r="C36" s="25" t="str">
        <f>Master!$C$151</f>
        <v>Chicken Package (M)</v>
      </c>
      <c r="D36" s="27">
        <f>Master!$H$151</f>
        <v>400</v>
      </c>
      <c r="E36" s="27">
        <f ca="1">Master!$J$151</f>
        <v>50.764736013355851</v>
      </c>
      <c r="F36" s="28">
        <f ca="1">Master!$K$151</f>
        <v>0.12691184003338962</v>
      </c>
      <c r="G36" s="27">
        <v>1</v>
      </c>
      <c r="H36" s="27">
        <f>Master!$P$152</f>
        <v>100</v>
      </c>
      <c r="I36" s="27">
        <f t="shared" ref="I36:I40" si="4">G36/H36*100</f>
        <v>1</v>
      </c>
      <c r="J36" s="30">
        <f t="shared" ref="J36:J40" ca="1" si="5">F36*I36</f>
        <v>0.12691184003338962</v>
      </c>
      <c r="K36" s="31">
        <f ca="1">J36/$J$44%</f>
        <v>4.0146605685102799</v>
      </c>
      <c r="L36" s="24"/>
    </row>
    <row r="37" spans="1:12" ht="16.5" customHeight="1">
      <c r="A37" s="16"/>
      <c r="B37" s="32" t="str">
        <f>Master!$B$165</f>
        <v>왁스페이퍼</v>
      </c>
      <c r="C37" s="32" t="str">
        <f>Master!$C$165</f>
        <v>BBQ Wax Paper Logo / Parchment paper</v>
      </c>
      <c r="D37" s="33">
        <f>Master!$H$165</f>
        <v>2500</v>
      </c>
      <c r="E37" s="33">
        <f ca="1">Master!$J$165</f>
        <v>36.604883231204113</v>
      </c>
      <c r="F37" s="34">
        <f ca="1">Master!$K$165</f>
        <v>1.4641953292481646E-2</v>
      </c>
      <c r="G37" s="33">
        <v>1</v>
      </c>
      <c r="H37" s="33">
        <f>Master!$P$157</f>
        <v>100</v>
      </c>
      <c r="I37" s="33">
        <f t="shared" si="4"/>
        <v>1</v>
      </c>
      <c r="J37" s="35">
        <f t="shared" ca="1" si="5"/>
        <v>1.4641953292481646E-2</v>
      </c>
      <c r="K37" s="49">
        <f ca="1">J37/$J$44%</f>
        <v>0.46317563841033321</v>
      </c>
      <c r="L37" s="16"/>
    </row>
    <row r="38" spans="1:12" ht="16.5" customHeight="1">
      <c r="A38" s="16"/>
      <c r="B38" s="32" t="str">
        <f>Master!$B$175</f>
        <v>종이백 (S,M)</v>
      </c>
      <c r="C38" s="32" t="str">
        <f>Master!$C$175</f>
        <v>Paper Bag (S,M)</v>
      </c>
      <c r="D38" s="50">
        <f>Master!$H$175</f>
        <v>200</v>
      </c>
      <c r="E38" s="33">
        <f ca="1">Master!$J$175</f>
        <v>61.163703970708205</v>
      </c>
      <c r="F38" s="34">
        <f ca="1">Master!$K$175</f>
        <v>0.30581851985354103</v>
      </c>
      <c r="G38" s="33">
        <v>1</v>
      </c>
      <c r="H38" s="27">
        <f>Master!$P$175</f>
        <v>100</v>
      </c>
      <c r="I38" s="33">
        <f t="shared" si="4"/>
        <v>1</v>
      </c>
      <c r="J38" s="35">
        <f t="shared" ca="1" si="5"/>
        <v>0.30581851985354103</v>
      </c>
      <c r="K38" s="49">
        <f ca="1">J38/$J$44%</f>
        <v>9.6740978024837929</v>
      </c>
      <c r="L38" s="16"/>
    </row>
    <row r="39" spans="1:12" ht="16.5" customHeight="1">
      <c r="A39" s="16"/>
      <c r="B39" s="32" t="str">
        <f>Master!$B$166</f>
        <v>비비큐 냅킨</v>
      </c>
      <c r="C39" s="32" t="str">
        <f>Master!$C$166</f>
        <v>BBQ New LOGO Napkin</v>
      </c>
      <c r="D39" s="50">
        <f>Master!$H$166</f>
        <v>5000</v>
      </c>
      <c r="E39" s="33">
        <f ca="1">Master!$J$166</f>
        <v>21.837187683785167</v>
      </c>
      <c r="F39" s="34">
        <f ca="1">Master!$K$166</f>
        <v>4.3674375367570338E-3</v>
      </c>
      <c r="G39" s="33">
        <v>1</v>
      </c>
      <c r="H39" s="33">
        <f>Master!$P$166</f>
        <v>100</v>
      </c>
      <c r="I39" s="33">
        <f t="shared" si="4"/>
        <v>1</v>
      </c>
      <c r="J39" s="35">
        <f t="shared" ca="1" si="5"/>
        <v>4.3674375367570338E-3</v>
      </c>
      <c r="K39" s="49">
        <f ca="1">J39/$J$44%</f>
        <v>0.13815715901398257</v>
      </c>
      <c r="L39" s="16"/>
    </row>
    <row r="40" spans="1:12" ht="16.5" customHeight="1">
      <c r="A40" s="16"/>
      <c r="B40" s="32" t="str">
        <f>Master!$B$170</f>
        <v>일회용 포크</v>
      </c>
      <c r="C40" s="32" t="str">
        <f>Master!$C$170</f>
        <v>Black Heavy Weight Plastic Fork</v>
      </c>
      <c r="D40" s="50">
        <f>Master!$H$170</f>
        <v>1000</v>
      </c>
      <c r="E40" s="33">
        <f>Master!$J$170</f>
        <v>29.99</v>
      </c>
      <c r="F40" s="34">
        <f>Master!$K$170</f>
        <v>2.9989999999999999E-2</v>
      </c>
      <c r="G40" s="33">
        <v>1</v>
      </c>
      <c r="H40" s="33">
        <f>Master!$P$170</f>
        <v>100</v>
      </c>
      <c r="I40" s="33">
        <f t="shared" si="4"/>
        <v>1</v>
      </c>
      <c r="J40" s="35">
        <f t="shared" si="5"/>
        <v>2.9989999999999999E-2</v>
      </c>
      <c r="K40" s="49">
        <f ca="1">J40/$J$44%</f>
        <v>0.94868745436160218</v>
      </c>
      <c r="L40" s="16"/>
    </row>
    <row r="41" spans="1:12" ht="16.5" customHeight="1">
      <c r="A41" s="16"/>
      <c r="B41" s="36"/>
      <c r="C41" s="36"/>
      <c r="D41" s="38"/>
      <c r="E41" s="38"/>
      <c r="F41" s="38"/>
      <c r="G41" s="38"/>
      <c r="H41" s="38"/>
      <c r="I41" s="38"/>
      <c r="J41" s="40"/>
      <c r="K41" s="41"/>
      <c r="L41" s="16"/>
    </row>
    <row r="42" spans="1:12" ht="19.899999999999999" customHeight="1">
      <c r="A42" s="16"/>
      <c r="B42" s="47" t="s">
        <v>60</v>
      </c>
      <c r="C42" s="47"/>
      <c r="D42" s="51"/>
      <c r="E42" s="51"/>
      <c r="F42" s="51"/>
      <c r="G42" s="51">
        <f>SUM(G36:G41)</f>
        <v>5</v>
      </c>
      <c r="H42" s="51"/>
      <c r="I42" s="51"/>
      <c r="J42" s="52">
        <f ca="1">SUM(J36:J41)</f>
        <v>0.48172975071616936</v>
      </c>
      <c r="K42" s="53">
        <f ca="1">SUM(K36:K41)</f>
        <v>15.238778622779991</v>
      </c>
      <c r="L42" s="16"/>
    </row>
    <row r="43" spans="1:12" ht="16.5" customHeight="1">
      <c r="A43" s="16"/>
      <c r="B43" s="45"/>
      <c r="C43" s="45"/>
      <c r="D43" s="45"/>
      <c r="E43" s="45"/>
      <c r="F43" s="45"/>
      <c r="G43" s="45"/>
      <c r="H43" s="45"/>
      <c r="I43" s="45"/>
      <c r="J43" s="45"/>
      <c r="K43" s="46"/>
      <c r="L43" s="16"/>
    </row>
    <row r="44" spans="1:12" ht="19.899999999999999" customHeight="1">
      <c r="A44" s="16"/>
      <c r="B44" s="54" t="s">
        <v>62</v>
      </c>
      <c r="C44" s="54"/>
      <c r="D44" s="55"/>
      <c r="E44" s="55"/>
      <c r="F44" s="55"/>
      <c r="G44" s="55"/>
      <c r="H44" s="55"/>
      <c r="I44" s="55"/>
      <c r="J44" s="15">
        <f ca="1">J31+J42</f>
        <v>3.1612097179234961</v>
      </c>
      <c r="K44" s="152">
        <f ca="1">K31+K42</f>
        <v>100.00000000000001</v>
      </c>
      <c r="L44" s="16"/>
    </row>
    <row r="45" spans="1:12" ht="16.5" customHeight="1">
      <c r="A45" s="16"/>
      <c r="L45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4:H35"/>
    <mergeCell ref="I34:I35"/>
    <mergeCell ref="B14:C15"/>
    <mergeCell ref="D14:D15"/>
    <mergeCell ref="E14:E15"/>
    <mergeCell ref="F14:F15"/>
    <mergeCell ref="G14:G15"/>
    <mergeCell ref="H14:H15"/>
    <mergeCell ref="B34:B35"/>
    <mergeCell ref="D34:D35"/>
    <mergeCell ref="E34:E35"/>
    <mergeCell ref="F34:F35"/>
    <mergeCell ref="G34:G35"/>
    <mergeCell ref="J34:J35"/>
    <mergeCell ref="K34:K35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6FC27-4365-45E8-AD54-6FC11F26949E}">
  <sheetPr codeName="Sheet26">
    <tabColor theme="8" tint="0.79998168889431442"/>
  </sheetPr>
  <dimension ref="A1:L44"/>
  <sheetViews>
    <sheetView zoomScale="70" zoomScaleNormal="70" workbookViewId="0">
      <selection activeCell="G38" sqref="G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Final)'!G109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$J$30</f>
        <v>2.4973058056895585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2.8645310907344257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0.35305345693301793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5.2490591729572582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2" ca="1" si="1">F16*I16</f>
        <v>0.15893405165332389</v>
      </c>
      <c r="K16" s="31">
        <f t="shared" ref="K16:K22" ca="1" si="2">J16/$J$43%</f>
        <v>5.5483444451837114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20.85882237747272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7.9474252218308523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ref="J19:J20" ca="1" si="3">F19*I19</f>
        <v>4.4166936459449999E-4</v>
      </c>
      <c r="K19" s="31">
        <f t="shared" ca="1" si="2"/>
        <v>1.5418557195036839E-2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3"/>
        <v>5.5093564260392594E-3</v>
      </c>
      <c r="K20" s="31">
        <f t="shared" ca="1" si="2"/>
        <v>0.19233013193188062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1.0499528222701284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" si="4">G22/H22*100</f>
        <v>250</v>
      </c>
      <c r="J22" s="30">
        <f t="shared" ca="1" si="1"/>
        <v>1.0456071787672403</v>
      </c>
      <c r="K22" s="31">
        <f t="shared" ca="1" si="2"/>
        <v>36.501861758433954</v>
      </c>
      <c r="L22" s="24"/>
    </row>
    <row r="23" spans="1:12" ht="16.5" customHeight="1">
      <c r="A23" s="16"/>
      <c r="B23" s="25" t="str">
        <f>Master!$B$43</f>
        <v>옐로우 배터믹스 [Battering Powder Mix-C]</v>
      </c>
      <c r="C23" s="25" t="str">
        <f>Master!$C$43</f>
        <v>Battering Powder Mix-C</v>
      </c>
      <c r="D23" s="26">
        <f>Master!$H$43</f>
        <v>20000</v>
      </c>
      <c r="E23" s="27">
        <f ca="1">Master!$J$43</f>
        <v>89.162793344842626</v>
      </c>
      <c r="F23" s="28">
        <f ca="1">Master!$K$43</f>
        <v>4.4581396672421312E-3</v>
      </c>
      <c r="G23" s="27">
        <f>G22*10%</f>
        <v>20</v>
      </c>
      <c r="H23" s="27">
        <f>Master!$P$43</f>
        <v>98</v>
      </c>
      <c r="I23" s="29">
        <f t="shared" ref="I23:I27" si="5">G23/H23*100</f>
        <v>20.408163265306122</v>
      </c>
      <c r="J23" s="30">
        <f t="shared" ref="J23:J27" ca="1" si="6">F23*I23</f>
        <v>9.0982442188614926E-2</v>
      </c>
      <c r="K23" s="31">
        <f t="shared" ref="K23:K27" ca="1" si="7">J23/$J$43%</f>
        <v>3.1761722706695532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5"/>
        <v>15</v>
      </c>
      <c r="J24" s="30">
        <f t="shared" ca="1" si="6"/>
        <v>4.321866732852192E-2</v>
      </c>
      <c r="K24" s="31">
        <f t="shared" ca="1" si="7"/>
        <v>1.5087519024777372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5"/>
        <v>1.0526315789473684</v>
      </c>
      <c r="J25" s="30">
        <f t="shared" ca="1" si="6"/>
        <v>3.7720857004557898E-3</v>
      </c>
      <c r="K25" s="31">
        <f t="shared" ca="1" si="7"/>
        <v>0.13168248418238254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5"/>
        <v>0.3</v>
      </c>
      <c r="J26" s="30">
        <f t="shared" ca="1" si="6"/>
        <v>3.2623305339366479E-3</v>
      </c>
      <c r="K26" s="31">
        <f t="shared" ca="1" si="7"/>
        <v>0.11388707019061302</v>
      </c>
      <c r="L26" s="24"/>
    </row>
    <row r="27" spans="1:12" ht="16.5" customHeight="1">
      <c r="A27" s="16"/>
      <c r="B27" s="25" t="str">
        <f>Master!$B$48</f>
        <v>소이갈릭소스</v>
      </c>
      <c r="C27" s="25" t="str">
        <f>Master!$C$48</f>
        <v>Garlic Flavor Soy Sauce</v>
      </c>
      <c r="D27" s="26">
        <f>Master!$H$48</f>
        <v>10000</v>
      </c>
      <c r="E27" s="27">
        <f ca="1">Master!$J$48</f>
        <v>69.681091233328914</v>
      </c>
      <c r="F27" s="28">
        <f ca="1">Master!$K$48</f>
        <v>6.9681091233328918E-3</v>
      </c>
      <c r="G27" s="27">
        <v>40</v>
      </c>
      <c r="H27" s="27">
        <f>Master!$P$48</f>
        <v>96</v>
      </c>
      <c r="I27" s="29">
        <f t="shared" si="5"/>
        <v>41.666666666666671</v>
      </c>
      <c r="J27" s="30">
        <f t="shared" ca="1" si="6"/>
        <v>0.29033788013887052</v>
      </c>
      <c r="K27" s="31">
        <f t="shared" ca="1" si="7"/>
        <v>10.135616299574949</v>
      </c>
      <c r="L27" s="24"/>
    </row>
    <row r="28" spans="1:12" ht="16.5" customHeight="1">
      <c r="A28" s="16"/>
      <c r="B28" s="72"/>
      <c r="C28" s="25"/>
      <c r="D28" s="26"/>
      <c r="E28" s="62"/>
      <c r="F28" s="28"/>
      <c r="G28" s="29"/>
      <c r="H28" s="27"/>
      <c r="I28" s="29"/>
      <c r="J28" s="30"/>
      <c r="K28" s="31"/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599.59999999999991</v>
      </c>
      <c r="H30" s="42"/>
      <c r="I30" s="42"/>
      <c r="J30" s="44">
        <f ca="1">SUM(J16:J29)</f>
        <v>2.4973058056895585</v>
      </c>
      <c r="K30" s="14">
        <f ca="1">SUM(K16:K29)</f>
        <v>87.180265341413516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8">G35/H35*100</f>
        <v>1</v>
      </c>
      <c r="J35" s="30">
        <f t="shared" ref="J35:J39" ca="1" si="9">F35*I35</f>
        <v>0.12691089146477966</v>
      </c>
      <c r="K35" s="31">
        <f ca="1">J35/$J$43%</f>
        <v>4.4304246469966397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8"/>
        <v>0</v>
      </c>
      <c r="J36" s="35">
        <f t="shared" ca="1" si="9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0</v>
      </c>
      <c r="H37" s="27">
        <f>Master!$P$175</f>
        <v>100</v>
      </c>
      <c r="I37" s="33">
        <f t="shared" si="8"/>
        <v>0</v>
      </c>
      <c r="J37" s="35">
        <f t="shared" ca="1" si="9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8"/>
        <v>1</v>
      </c>
      <c r="J38" s="35">
        <f t="shared" ca="1" si="9"/>
        <v>4.3674375367570338E-3</v>
      </c>
      <c r="K38" s="49">
        <f ca="1">J38/$J$43%</f>
        <v>0.15246605459734369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8"/>
        <v>1</v>
      </c>
      <c r="J39" s="35">
        <f t="shared" ca="1" si="9"/>
        <v>0.23594695604333063</v>
      </c>
      <c r="K39" s="49">
        <f ca="1">J39/$J$43%</f>
        <v>8.2368439569925265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3</v>
      </c>
      <c r="H41" s="51"/>
      <c r="I41" s="51"/>
      <c r="J41" s="52">
        <f ca="1">SUM(J35:J40)</f>
        <v>0.36722528504486729</v>
      </c>
      <c r="K41" s="53">
        <f ca="1">SUM(K35:K40)</f>
        <v>12.81973465858651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2.8645310907344257</v>
      </c>
      <c r="K43" s="152">
        <f ca="1">K30+K41</f>
        <v>100.00000000000003</v>
      </c>
      <c r="L43" s="16"/>
    </row>
    <row r="44" spans="1:12" ht="16.5" customHeight="1">
      <c r="A44" s="16"/>
      <c r="L44" s="16"/>
    </row>
  </sheetData>
  <mergeCells count="25">
    <mergeCell ref="J33:J34"/>
    <mergeCell ref="K33:K34"/>
    <mergeCell ref="I14:I15"/>
    <mergeCell ref="J14:J15"/>
    <mergeCell ref="K14:K15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876EF-C4ED-4156-8311-7A334430FAD9}">
  <sheetPr>
    <tabColor theme="8" tint="0.79998168889431442"/>
  </sheetPr>
  <dimension ref="A1:L44"/>
  <sheetViews>
    <sheetView zoomScale="70" zoomScaleNormal="70" workbookViewId="0">
      <selection activeCell="G38" sqref="G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Final)'!G110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$J$30</f>
        <v>2.4394257300570215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2.8066510151018886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0.34591973761130779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5.3069392485897957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7" ca="1" si="1">F16*I16</f>
        <v>0.15893405165332389</v>
      </c>
      <c r="K16" s="31">
        <f t="shared" ref="K16:K27" ca="1" si="2">J16/$J$43%</f>
        <v>5.6627650106172593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21.288982810785427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8.1113207579870643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1.5736525924241643E-2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0.19629645425793185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1.0716054425768908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7" si="3">G22/H22*100</f>
        <v>250</v>
      </c>
      <c r="J22" s="30">
        <f t="shared" ca="1" si="1"/>
        <v>1.0456071787672403</v>
      </c>
      <c r="K22" s="31">
        <f t="shared" ca="1" si="2"/>
        <v>37.254620298038091</v>
      </c>
      <c r="L22" s="24"/>
    </row>
    <row r="23" spans="1:12" ht="16.5" customHeight="1">
      <c r="A23" s="16"/>
      <c r="B23" s="25" t="str">
        <f>Master!$B$43</f>
        <v>옐로우 배터믹스 [Battering Powder Mix-C]</v>
      </c>
      <c r="C23" s="25" t="str">
        <f>Master!$C$43</f>
        <v>Battering Powder Mix-C</v>
      </c>
      <c r="D23" s="26">
        <f>Master!$H$43</f>
        <v>20000</v>
      </c>
      <c r="E23" s="27">
        <f ca="1">Master!$J$43</f>
        <v>89.162793344842626</v>
      </c>
      <c r="F23" s="28">
        <f ca="1">Master!$K$43</f>
        <v>4.4581396672421312E-3</v>
      </c>
      <c r="G23" s="27">
        <f>G22*10%</f>
        <v>20</v>
      </c>
      <c r="H23" s="27">
        <f>Master!$P$43</f>
        <v>98</v>
      </c>
      <c r="I23" s="29">
        <f t="shared" si="3"/>
        <v>20.408163265306122</v>
      </c>
      <c r="J23" s="30">
        <f t="shared" ca="1" si="1"/>
        <v>9.0982442188614926E-2</v>
      </c>
      <c r="K23" s="31">
        <f t="shared" ca="1" si="2"/>
        <v>3.2416727872136972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1.5398660929332879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0.13439810222785584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0.11623570284951215</v>
      </c>
      <c r="L26" s="24"/>
    </row>
    <row r="27" spans="1:12" ht="16.5" customHeight="1">
      <c r="A27" s="16"/>
      <c r="B27" s="25" t="str">
        <f>Master!$B$50</f>
        <v>매운양념 소스</v>
      </c>
      <c r="C27" s="25" t="str">
        <f>Master!$C$50</f>
        <v>Hot Spicy Sauce</v>
      </c>
      <c r="D27" s="26">
        <f>Master!$H$50</f>
        <v>10000</v>
      </c>
      <c r="E27" s="27">
        <f ca="1">Master!$J$50</f>
        <v>55.789873081519985</v>
      </c>
      <c r="F27" s="28">
        <f ca="1">Master!$K$50</f>
        <v>5.5789873081519984E-3</v>
      </c>
      <c r="G27" s="27">
        <v>40</v>
      </c>
      <c r="H27" s="27">
        <f>Master!$P$50</f>
        <v>96</v>
      </c>
      <c r="I27" s="29">
        <f t="shared" si="3"/>
        <v>41.666666666666671</v>
      </c>
      <c r="J27" s="30">
        <f t="shared" ca="1" si="1"/>
        <v>0.2324578045063333</v>
      </c>
      <c r="K27" s="31">
        <f t="shared" ca="1" si="2"/>
        <v>8.2823907659176665</v>
      </c>
      <c r="L27" s="24"/>
    </row>
    <row r="28" spans="1:12" ht="16.5" customHeight="1">
      <c r="A28" s="16"/>
      <c r="B28" s="72"/>
      <c r="C28" s="25"/>
      <c r="D28" s="26"/>
      <c r="E28" s="62"/>
      <c r="F28" s="28"/>
      <c r="G28" s="29"/>
      <c r="H28" s="27"/>
      <c r="I28" s="29"/>
      <c r="J28" s="30"/>
      <c r="K28" s="31"/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599.59999999999991</v>
      </c>
      <c r="H30" s="42"/>
      <c r="I30" s="42"/>
      <c r="J30" s="44">
        <f ca="1">SUM(J16:J29)</f>
        <v>2.4394257300570215</v>
      </c>
      <c r="K30" s="14">
        <f ca="1">SUM(K16:K29)</f>
        <v>86.915890751328945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4.5217909452191893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0</v>
      </c>
      <c r="H37" s="27">
        <f>Master!$P$175</f>
        <v>100</v>
      </c>
      <c r="I37" s="33">
        <f t="shared" si="4"/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0.15561028119480982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8.406708022257094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3</v>
      </c>
      <c r="H41" s="51"/>
      <c r="I41" s="51"/>
      <c r="J41" s="52">
        <f ca="1">SUM(J35:J40)</f>
        <v>0.36722528504486729</v>
      </c>
      <c r="K41" s="53">
        <f ca="1">SUM(K35:K40)</f>
        <v>13.084109248671094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2.8066510151018886</v>
      </c>
      <c r="K43" s="152">
        <f ca="1">K30+K41</f>
        <v>100.00000000000004</v>
      </c>
      <c r="L43" s="16"/>
    </row>
    <row r="44" spans="1:12" ht="16.5" customHeight="1">
      <c r="A44" s="16"/>
      <c r="L44" s="16"/>
    </row>
  </sheetData>
  <mergeCells count="25">
    <mergeCell ref="J33:J34"/>
    <mergeCell ref="K33:K34"/>
    <mergeCell ref="I14:I15"/>
    <mergeCell ref="J14:J15"/>
    <mergeCell ref="K14:K15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F63CC-4C25-4B95-8A02-D59878145FEC}">
  <sheetPr>
    <tabColor theme="8" tint="0.79998168889431442"/>
  </sheetPr>
  <dimension ref="A1:L44"/>
  <sheetViews>
    <sheetView zoomScale="70" zoomScaleNormal="70" workbookViewId="0">
      <selection activeCell="G38" sqref="G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990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149999999999999" customHeight="1">
      <c r="A5" s="16"/>
      <c r="B5" s="19" t="s">
        <v>50</v>
      </c>
      <c r="C5" s="19"/>
      <c r="D5" s="933">
        <f>'Honduras(Total Final)'!G111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$J$30</f>
        <v>2.4098999511240979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2.7771252361689651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0.34228068535782491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5.3364650275227188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7" ca="1" si="1">F16*I16</f>
        <v>0.15893405165332389</v>
      </c>
      <c r="K16" s="31">
        <f t="shared" ref="K16:K27" ca="1" si="2">J16/$J$43%</f>
        <v>5.7229702709616683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21.515322549444523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8.1975585194085632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1.5903833174040843E-2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0.19838343457781538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1.0829985137242657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7" si="3">G22/H22*100</f>
        <v>250</v>
      </c>
      <c r="J22" s="30">
        <f t="shared" ca="1" si="1"/>
        <v>1.0456071787672403</v>
      </c>
      <c r="K22" s="31">
        <f t="shared" ca="1" si="2"/>
        <v>37.650703149766912</v>
      </c>
      <c r="L22" s="24"/>
    </row>
    <row r="23" spans="1:12" ht="16.5" customHeight="1">
      <c r="A23" s="16"/>
      <c r="B23" s="25" t="str">
        <f>Master!$B$43</f>
        <v>옐로우 배터믹스 [Battering Powder Mix-C]</v>
      </c>
      <c r="C23" s="25" t="str">
        <f>Master!$C$43</f>
        <v>Battering Powder Mix-C</v>
      </c>
      <c r="D23" s="26">
        <f>Master!$H$43</f>
        <v>20000</v>
      </c>
      <c r="E23" s="27">
        <f ca="1">Master!$J$43</f>
        <v>89.162793344842626</v>
      </c>
      <c r="F23" s="28">
        <f ca="1">Master!$K$43</f>
        <v>4.4581396672421312E-3</v>
      </c>
      <c r="G23" s="27">
        <f>G22*10%</f>
        <v>20</v>
      </c>
      <c r="H23" s="27">
        <f>Master!$P$43</f>
        <v>98</v>
      </c>
      <c r="I23" s="29">
        <f t="shared" si="3"/>
        <v>20.408163265306122</v>
      </c>
      <c r="J23" s="30">
        <f t="shared" ca="1" si="1"/>
        <v>9.0982442188614926E-2</v>
      </c>
      <c r="K23" s="31">
        <f t="shared" ca="1" si="2"/>
        <v>3.2761375325703677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1.5562376073519077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0.13582699301164283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0.11747149503552896</v>
      </c>
      <c r="L26" s="24"/>
    </row>
    <row r="27" spans="1:12" ht="16.5" customHeight="1">
      <c r="A27" s="16"/>
      <c r="B27" s="25" t="str">
        <f>Master!$B$46</f>
        <v>시크릿 양념소스</v>
      </c>
      <c r="C27" s="25" t="str">
        <f>Master!$C$46</f>
        <v>BBQ Secret Spicy Sauce</v>
      </c>
      <c r="D27" s="26">
        <f>Master!$H$46</f>
        <v>10000</v>
      </c>
      <c r="E27" s="27">
        <f ca="1">Master!$J$46</f>
        <v>48.703686137618334</v>
      </c>
      <c r="F27" s="28">
        <f ca="1">Master!$K$46</f>
        <v>4.8703686137618338E-3</v>
      </c>
      <c r="G27" s="27">
        <v>40</v>
      </c>
      <c r="H27" s="27">
        <f>Master!$P$46</f>
        <v>96</v>
      </c>
      <c r="I27" s="29">
        <f t="shared" si="3"/>
        <v>41.666666666666671</v>
      </c>
      <c r="J27" s="30">
        <f t="shared" ca="1" si="1"/>
        <v>0.20293202557340975</v>
      </c>
      <c r="K27" s="31">
        <f t="shared" ca="1" si="2"/>
        <v>7.3072695077069625</v>
      </c>
      <c r="L27" s="24"/>
    </row>
    <row r="28" spans="1:12" ht="16.5" customHeight="1">
      <c r="A28" s="16"/>
      <c r="B28" s="72"/>
      <c r="C28" s="25"/>
      <c r="D28" s="26"/>
      <c r="E28" s="62"/>
      <c r="F28" s="28"/>
      <c r="G28" s="29"/>
      <c r="H28" s="27"/>
      <c r="I28" s="29"/>
      <c r="J28" s="30"/>
      <c r="K28" s="31"/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599.59999999999991</v>
      </c>
      <c r="H30" s="42"/>
      <c r="I30" s="42"/>
      <c r="J30" s="44">
        <f ca="1">SUM(J16:J29)</f>
        <v>2.4098999511240979</v>
      </c>
      <c r="K30" s="14">
        <f ca="1">SUM(K16:K29)</f>
        <v>86.776783406734197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4.569865622619627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0</v>
      </c>
      <c r="H37" s="27">
        <f>Master!$P$175</f>
        <v>100</v>
      </c>
      <c r="I37" s="33">
        <f t="shared" si="4"/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0.15726469515584035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8.4960862754903577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3</v>
      </c>
      <c r="H41" s="51"/>
      <c r="I41" s="51"/>
      <c r="J41" s="52">
        <f ca="1">SUM(J35:J40)</f>
        <v>0.36722528504486729</v>
      </c>
      <c r="K41" s="53">
        <f ca="1">SUM(K35:K40)</f>
        <v>13.223216593265825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2.7771252361689651</v>
      </c>
      <c r="K43" s="152">
        <f ca="1">K30+K41</f>
        <v>100.00000000000003</v>
      </c>
      <c r="L43" s="16"/>
    </row>
    <row r="44" spans="1:12" ht="16.5" customHeight="1">
      <c r="A44" s="16"/>
      <c r="L44" s="16"/>
    </row>
  </sheetData>
  <mergeCells count="25">
    <mergeCell ref="J33:J34"/>
    <mergeCell ref="K33:K34"/>
    <mergeCell ref="I14:I15"/>
    <mergeCell ref="J14:J15"/>
    <mergeCell ref="K14:K15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0E37A-F032-44C9-90DB-EE8C8A5D15A1}">
  <sheetPr>
    <tabColor theme="8" tint="0.79998168889431442"/>
  </sheetPr>
  <dimension ref="A1:L44"/>
  <sheetViews>
    <sheetView zoomScale="70" zoomScaleNormal="70" workbookViewId="0">
      <selection activeCell="G38" sqref="G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991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Final)'!G112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$J$30</f>
        <v>2.4222092097861103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2.7894344948309775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0.34379780148791794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5.324155768860706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7" ca="1" si="1">F16*I16</f>
        <v>0.15893405165332389</v>
      </c>
      <c r="K16" s="31">
        <f t="shared" ref="K16:K27" ca="1" si="2">J16/$J$43%</f>
        <v>5.6977158613274517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21.420379409195661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8.1613842093828666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1.5833652498846811E-2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0.19750800516192413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1.0782194415285535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7" si="3">G22/H22*100</f>
        <v>250</v>
      </c>
      <c r="J22" s="30">
        <f t="shared" ca="1" si="1"/>
        <v>1.0456071787672403</v>
      </c>
      <c r="K22" s="31">
        <f t="shared" ca="1" si="2"/>
        <v>37.484557558344726</v>
      </c>
      <c r="L22" s="24"/>
    </row>
    <row r="23" spans="1:12" ht="16.5" customHeight="1">
      <c r="A23" s="16"/>
      <c r="B23" s="25" t="str">
        <f>Master!$B$43</f>
        <v>옐로우 배터믹스 [Battering Powder Mix-C]</v>
      </c>
      <c r="C23" s="25" t="str">
        <f>Master!$C$43</f>
        <v>Battering Powder Mix-C</v>
      </c>
      <c r="D23" s="26">
        <f>Master!$H$43</f>
        <v>20000</v>
      </c>
      <c r="E23" s="27">
        <f ca="1">Master!$J$43</f>
        <v>89.162793344842626</v>
      </c>
      <c r="F23" s="28">
        <f ca="1">Master!$K$43</f>
        <v>4.4581396672421312E-3</v>
      </c>
      <c r="G23" s="27">
        <f>G22*10%</f>
        <v>20</v>
      </c>
      <c r="H23" s="27">
        <f>Master!$P$43</f>
        <v>98</v>
      </c>
      <c r="I23" s="29">
        <f t="shared" si="3"/>
        <v>20.408163265306122</v>
      </c>
      <c r="J23" s="30">
        <f t="shared" ca="1" si="1"/>
        <v>9.0982442188614926E-2</v>
      </c>
      <c r="K23" s="31">
        <f t="shared" ca="1" si="2"/>
        <v>3.2616805433937208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1.5493702185374567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0.135227613605759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0.11695311504830032</v>
      </c>
      <c r="L26" s="24"/>
    </row>
    <row r="27" spans="1:12" ht="16.5" customHeight="1">
      <c r="A27" s="16"/>
      <c r="B27" s="25" t="str">
        <f>Master!$B$45</f>
        <v>져크바베큐 소스</v>
      </c>
      <c r="C27" s="25" t="str">
        <f>Master!$C$45</f>
        <v>Jerk Barbecue Sauce (Cajun Sauce)</v>
      </c>
      <c r="D27" s="26">
        <f>Master!$H$45</f>
        <v>10000</v>
      </c>
      <c r="E27" s="27">
        <f ca="1">Master!$J$45</f>
        <v>51.657908216501305</v>
      </c>
      <c r="F27" s="28">
        <f ca="1">Master!$K$45</f>
        <v>5.1657908216501307E-3</v>
      </c>
      <c r="G27" s="27">
        <v>40</v>
      </c>
      <c r="H27" s="27">
        <f>Master!$P$45</f>
        <v>96</v>
      </c>
      <c r="I27" s="29">
        <f t="shared" si="3"/>
        <v>41.666666666666671</v>
      </c>
      <c r="J27" s="30">
        <f t="shared" ca="1" si="1"/>
        <v>0.21524128423542213</v>
      </c>
      <c r="K27" s="31">
        <f t="shared" ca="1" si="2"/>
        <v>7.7163053885753436</v>
      </c>
      <c r="L27" s="24"/>
    </row>
    <row r="28" spans="1:12" ht="16.5" customHeight="1">
      <c r="A28" s="16"/>
      <c r="B28" s="72"/>
      <c r="C28" s="25"/>
      <c r="D28" s="26"/>
      <c r="E28" s="62"/>
      <c r="F28" s="28"/>
      <c r="G28" s="29"/>
      <c r="H28" s="27"/>
      <c r="I28" s="29"/>
      <c r="J28" s="30"/>
      <c r="K28" s="31"/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599.59999999999991</v>
      </c>
      <c r="H30" s="42"/>
      <c r="I30" s="42"/>
      <c r="J30" s="44">
        <f ca="1">SUM(J16:J29)</f>
        <v>2.4222092097861103</v>
      </c>
      <c r="K30" s="14">
        <f ca="1">SUM(K16:K29)</f>
        <v>86.835135016600631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4.549699650590636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0</v>
      </c>
      <c r="H37" s="27">
        <f>Master!$P$175</f>
        <v>100</v>
      </c>
      <c r="I37" s="33">
        <f t="shared" si="4"/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0.15657071513420406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8.4585946176745601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3</v>
      </c>
      <c r="H41" s="51"/>
      <c r="I41" s="51"/>
      <c r="J41" s="52">
        <f ca="1">SUM(J35:J40)</f>
        <v>0.36722528504486729</v>
      </c>
      <c r="K41" s="53">
        <f ca="1">SUM(K35:K40)</f>
        <v>13.164864983399401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2.7894344948309775</v>
      </c>
      <c r="K43" s="152">
        <f ca="1">K30+K41</f>
        <v>100.00000000000003</v>
      </c>
      <c r="L43" s="16"/>
    </row>
    <row r="44" spans="1:12" ht="16.5" customHeight="1">
      <c r="A44" s="16"/>
      <c r="L44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J33:J34"/>
    <mergeCell ref="K33:K34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C106E-7C3A-4AE1-88C3-06203FDFEB54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Final)'!G113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$J$35</f>
        <v>3.4025832075187896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3.7698084925636568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0.37170311736677653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6.3721793370509481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27" ca="1" si="1">F16*I16</f>
        <v>1.0456071787672403</v>
      </c>
      <c r="K16" s="31">
        <f t="shared" ref="K16:K32" ca="1" si="2">J16/$J$48%</f>
        <v>27.736347372281916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15.849809170477014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5.9129524431231459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1.242602126333463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2.2142779359165456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3.7946498037272915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27" si="3">G22/H22*100</f>
        <v>60</v>
      </c>
      <c r="J22" s="30">
        <f t="shared" ca="1" si="1"/>
        <v>0.22585365234946023</v>
      </c>
      <c r="K22" s="31">
        <f t="shared" ca="1" si="2"/>
        <v>5.9911173948220524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4.7548550752555965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4.4403969303139288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1.5097349563067357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0.57877152610472304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0.39890918983417739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ref="I28:I32" si="4">G28/H28*100</f>
        <v>20</v>
      </c>
      <c r="J28" s="30">
        <f t="shared" ref="J28:J32" ca="1" si="5">F28*I28</f>
        <v>0.15726106163592046</v>
      </c>
      <c r="K28" s="31">
        <f t="shared" ca="1" si="2"/>
        <v>4.1715928526909103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4"/>
        <v>20</v>
      </c>
      <c r="J29" s="30">
        <f t="shared" ca="1" si="5"/>
        <v>0.14835919932988212</v>
      </c>
      <c r="K29" s="31">
        <f t="shared" ca="1" si="2"/>
        <v>3.9354571889403993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4"/>
        <v>2</v>
      </c>
      <c r="J30" s="30">
        <f t="shared" ca="1" si="5"/>
        <v>8.8333872918899999E-4</v>
      </c>
      <c r="K30" s="31">
        <f t="shared" ca="1" si="2"/>
        <v>2.343192581085958E-2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4"/>
        <v>1</v>
      </c>
      <c r="J31" s="30">
        <f t="shared" ca="1" si="5"/>
        <v>8.3474037677145184E-5</v>
      </c>
      <c r="K31" s="31">
        <f t="shared" ca="1" si="2"/>
        <v>2.2142779359165458E-3</v>
      </c>
      <c r="L31" s="24"/>
    </row>
    <row r="32" spans="1:12" ht="16.5" customHeight="1">
      <c r="A32" s="16"/>
      <c r="B32" s="25" t="str">
        <f>Master!$B$48</f>
        <v>소이갈릭소스</v>
      </c>
      <c r="C32" s="25" t="str">
        <f>Master!$C$48</f>
        <v>Garlic Flavor Soy Sauce</v>
      </c>
      <c r="D32" s="26">
        <f>Master!$H$48</f>
        <v>10000</v>
      </c>
      <c r="E32" s="27">
        <f ca="1">Master!$J$48</f>
        <v>69.681091233328914</v>
      </c>
      <c r="F32" s="28">
        <f ca="1">Master!$K$48</f>
        <v>6.9681091233328918E-3</v>
      </c>
      <c r="G32" s="27">
        <v>40</v>
      </c>
      <c r="H32" s="27">
        <f>Master!$P$48</f>
        <v>96</v>
      </c>
      <c r="I32" s="29">
        <f t="shared" si="4"/>
        <v>41.666666666666671</v>
      </c>
      <c r="J32" s="30">
        <f t="shared" ca="1" si="5"/>
        <v>0.29033788013887052</v>
      </c>
      <c r="K32" s="31">
        <f t="shared" ca="1" si="2"/>
        <v>7.7016612571060969</v>
      </c>
      <c r="L32" s="24"/>
    </row>
    <row r="33" spans="1:12" ht="16.5" customHeight="1">
      <c r="A33" s="16"/>
      <c r="B33" s="25"/>
      <c r="C33" s="25"/>
      <c r="D33" s="26"/>
      <c r="E33" s="27"/>
      <c r="F33" s="28"/>
      <c r="G33" s="27"/>
      <c r="H33" s="27"/>
      <c r="I33" s="29"/>
      <c r="J33" s="30"/>
      <c r="K33" s="31"/>
      <c r="L33" s="24"/>
    </row>
    <row r="34" spans="1:12" ht="16.5" customHeight="1">
      <c r="A34" s="16"/>
      <c r="B34" s="25"/>
      <c r="C34" s="25"/>
      <c r="D34" s="26"/>
      <c r="E34" s="27"/>
      <c r="F34" s="28"/>
      <c r="G34" s="27"/>
      <c r="H34" s="27"/>
      <c r="I34" s="29"/>
      <c r="J34" s="3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598.5</v>
      </c>
      <c r="H35" s="42"/>
      <c r="I35" s="42"/>
      <c r="J35" s="44">
        <f ca="1">SUM(J16:J34)</f>
        <v>3.4025832075187896</v>
      </c>
      <c r="K35" s="14">
        <f ca="1">SUM(K16:K34)</f>
        <v>90.258781426980747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3.3665076545698467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49">
        <f ca="1">J43/$J$48%</f>
        <v>0.11585303458709542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6.2588578838622917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9.7412185730192338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3.7698084925636568</v>
      </c>
      <c r="K48" s="152">
        <f ca="1">K35+K46</f>
        <v>99.999999999999986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FED0C-7198-4EBA-BE75-7DDBF631DE09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989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Final)'!G114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$J$35</f>
        <v>3.3447031318862521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3.7119284169311193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0.36599614190940832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6.4300594126834856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28.168840056234394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16.09695514165578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6.0051530720626758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1.2619780131973575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2.2488051573515615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3.853819753405447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6.084536849344401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4.8289974994796827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4.5096360107317413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1.5332762436487921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0.5877963067422215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0.40512937823350148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4.2366404728768421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3.9968227472592224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2.3797299677435879E-2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2.2488051573515615E-3</v>
      </c>
      <c r="L31" s="24"/>
    </row>
    <row r="32" spans="1:12" ht="16.5" customHeight="1">
      <c r="A32" s="16"/>
      <c r="B32" s="25" t="str">
        <f>Master!$B$50</f>
        <v>매운양념 소스</v>
      </c>
      <c r="C32" s="25" t="str">
        <f>Master!$C$50</f>
        <v>Hot Spicy Sauce</v>
      </c>
      <c r="D32" s="26">
        <f>Master!$H$50</f>
        <v>10000</v>
      </c>
      <c r="E32" s="27">
        <f ca="1">Master!$J$50</f>
        <v>55.789873081519985</v>
      </c>
      <c r="F32" s="28">
        <f ca="1">Master!$K$50</f>
        <v>5.5789873081519984E-3</v>
      </c>
      <c r="G32" s="27">
        <v>40</v>
      </c>
      <c r="H32" s="27">
        <f>Master!$P$50</f>
        <v>96</v>
      </c>
      <c r="I32" s="29">
        <f t="shared" ref="I32" si="4">G32/H32*100</f>
        <v>41.666666666666671</v>
      </c>
      <c r="J32" s="30">
        <f t="shared" ref="J32" ca="1" si="5">F32*I32</f>
        <v>0.2324578045063333</v>
      </c>
      <c r="K32" s="31">
        <f t="shared" ca="1" si="2"/>
        <v>6.2624538621496519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598.5</v>
      </c>
      <c r="H35" s="42"/>
      <c r="I35" s="42"/>
      <c r="J35" s="44">
        <f ca="1">SUM(J16:J34)</f>
        <v>3.3447031318862521</v>
      </c>
      <c r="K35" s="14">
        <f ca="1">SUM(K16:K34)</f>
        <v>90.106886669208038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3.41900158650432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31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31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31">
        <f ca="1">J43/$J$48%</f>
        <v>0.11765953020095858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6.3564522140866764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9.8931133307919552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3.7119284169311193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646FB-673F-4D45-B264-5E50E37467F1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990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Final)'!G115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$J$35</f>
        <v>3.3151773529533286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3.6824026379981958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0.36308490010662209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6.4595851916164087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28.394699916238562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16.226021728264591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6.0533028371737707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1.2720966470076274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2.2668362447872568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3.8847199675515673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6.1333231195010587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4.8677167615087766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4.5457946085305956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1.5455701669004025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0.59250930135920732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0.40837773579699099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4.270610172097034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4.0288695700732005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2.3988108200715251E-2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2.2668362447872568E-3</v>
      </c>
      <c r="L31" s="24"/>
    </row>
    <row r="32" spans="1:12" ht="16.5" customHeight="1">
      <c r="A32" s="16"/>
      <c r="B32" s="25" t="str">
        <f>Master!$B$46</f>
        <v>시크릿 양념소스</v>
      </c>
      <c r="C32" s="25" t="str">
        <f>Master!$C$46</f>
        <v>BBQ Secret Spicy Sauce</v>
      </c>
      <c r="D32" s="26">
        <f>Master!$H$46</f>
        <v>10000</v>
      </c>
      <c r="E32" s="27">
        <f ca="1">Master!$J$46</f>
        <v>48.703686137618334</v>
      </c>
      <c r="F32" s="28">
        <f ca="1">Master!$K$46</f>
        <v>4.8703686137618338E-3</v>
      </c>
      <c r="G32" s="27">
        <v>40</v>
      </c>
      <c r="H32" s="27">
        <f>Master!$P$46</f>
        <v>96</v>
      </c>
      <c r="I32" s="29">
        <f t="shared" ref="I32" si="4">G32/H32*100</f>
        <v>41.666666666666671</v>
      </c>
      <c r="J32" s="30">
        <f t="shared" ref="J32" ca="1" si="5">F32*I32</f>
        <v>0.20293202557340975</v>
      </c>
      <c r="K32" s="31">
        <f t="shared" ca="1" si="2"/>
        <v>5.5108592275972939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598.5</v>
      </c>
      <c r="H35" s="42"/>
      <c r="I35" s="42"/>
      <c r="J35" s="44">
        <f ca="1">SUM(J16:J34)</f>
        <v>3.3151773529533286</v>
      </c>
      <c r="K35" s="14">
        <f ca="1">SUM(K16:K34)</f>
        <v>90.027562948833435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3.4464153961656443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31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31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31">
        <f ca="1">J43/$J$48%</f>
        <v>0.11860293308749183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31">
        <f ca="1">J44/$J$48%</f>
        <v>6.4074187219134355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9.9724370511665725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3.6824026379981958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CD847-AAE3-4D63-9237-53D29C95E746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991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Final)'!G116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$J$35</f>
        <v>3.327486611615341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3.6947118966602082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0.3642985930106965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6.4472759329543967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28.300100468250438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16.171963305281952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6.0331357246988793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1.2678585447931487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2.2592840798385545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3.8717776802372836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6.1128894123955373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4.8514995336472513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4.530649892724373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1.5404209635262871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0.59053530434561829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0.4070171893396945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4.2563822575198555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4.0154470356400367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2.3908189701813656E-2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2.259284079838554E-3</v>
      </c>
      <c r="L31" s="24"/>
    </row>
    <row r="32" spans="1:12" ht="16.5" customHeight="1">
      <c r="A32" s="16"/>
      <c r="B32" s="25" t="str">
        <f>Master!$B$45</f>
        <v>져크바베큐 소스</v>
      </c>
      <c r="C32" s="25" t="str">
        <f>Master!$C$45</f>
        <v>Jerk Barbecue Sauce (Cajun Sauce)</v>
      </c>
      <c r="D32" s="26">
        <f>Master!$H$45</f>
        <v>10000</v>
      </c>
      <c r="E32" s="27">
        <f ca="1">Master!$J$45</f>
        <v>51.657908216501305</v>
      </c>
      <c r="F32" s="28">
        <f ca="1">Master!$K$45</f>
        <v>5.1657908216501307E-3</v>
      </c>
      <c r="G32" s="27">
        <v>40</v>
      </c>
      <c r="H32" s="27">
        <f>Master!$P$45</f>
        <v>96</v>
      </c>
      <c r="I32" s="29">
        <f t="shared" ref="I32" si="4">G32/H32*100</f>
        <v>41.666666666666671</v>
      </c>
      <c r="J32" s="30">
        <f t="shared" ref="J32" ca="1" si="5">F32*I32</f>
        <v>0.21524128423542213</v>
      </c>
      <c r="K32" s="31">
        <f t="shared" ca="1" si="2"/>
        <v>5.8256581367003735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598.5</v>
      </c>
      <c r="H35" s="42"/>
      <c r="I35" s="42"/>
      <c r="J35" s="44">
        <f ca="1">SUM(J16:J34)</f>
        <v>3.327486611615341</v>
      </c>
      <c r="K35" s="14">
        <f ca="1">SUM(K16:K34)</f>
        <v>90.060787002720943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3.4349333592018167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49">
        <f ca="1">J43/$J$48%</f>
        <v>0.11820779695177121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6.386071841125478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9.9392129972790659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3.6947118966602082</v>
      </c>
      <c r="K48" s="152">
        <f ca="1">K35+K46</f>
        <v>100.00000000000001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500A2-B779-4536-9A4E-09EF0967FD78}">
  <sheetPr>
    <tabColor theme="8" tint="0.79998168889431442"/>
  </sheetPr>
  <dimension ref="A1:L44"/>
  <sheetViews>
    <sheetView topLeftCell="A6" zoomScale="85" zoomScaleNormal="85" workbookViewId="0">
      <selection activeCell="G38" sqref="G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Final)'!G117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$J$30</f>
        <v>2.3946847732003742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2.7619100582452414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0.34040541467872598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5.3516802054464421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7" ca="1" si="1">F16*I16</f>
        <v>0.15893405165332389</v>
      </c>
      <c r="K16" s="31">
        <f t="shared" ref="K16:K27" ca="1" si="2">J16/$J$43%</f>
        <v>5.7544977317002655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21.633849023432631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8.2427183214233253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1.5991446328093364E-2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0.19947631566031471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1.0889646801561705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7" si="3">G22/H22*100</f>
        <v>250</v>
      </c>
      <c r="J22" s="30">
        <f t="shared" ca="1" si="1"/>
        <v>1.0456071787672403</v>
      </c>
      <c r="K22" s="31">
        <f t="shared" ca="1" si="2"/>
        <v>37.858118357103884</v>
      </c>
      <c r="L22" s="24"/>
    </row>
    <row r="23" spans="1:12" ht="16.5" customHeight="1">
      <c r="A23" s="16"/>
      <c r="B23" s="25" t="str">
        <f>Master!$B$39</f>
        <v>저크 시즈닝</v>
      </c>
      <c r="C23" s="25" t="str">
        <f>Master!$C$39</f>
        <v>Jerk Seasoning</v>
      </c>
      <c r="D23" s="26">
        <f>Master!$H$39</f>
        <v>20000</v>
      </c>
      <c r="E23" s="27">
        <f ca="1">Master!$J$39</f>
        <v>287.88564056838231</v>
      </c>
      <c r="F23" s="28">
        <f ca="1">Master!$K$39</f>
        <v>1.4394282028419116E-2</v>
      </c>
      <c r="G23" s="27">
        <f>G22*0.9%</f>
        <v>1.8000000000000003</v>
      </c>
      <c r="H23" s="27">
        <f>Master!$P$39</f>
        <v>100</v>
      </c>
      <c r="I23" s="29">
        <f t="shared" si="3"/>
        <v>1.8000000000000003</v>
      </c>
      <c r="J23" s="30">
        <f t="shared" ca="1" si="1"/>
        <v>2.5909707651154412E-2</v>
      </c>
      <c r="K23" s="31">
        <f ca="1">J23/$J$43%</f>
        <v>0.93810830565626557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1.564810816322548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0.13657525483839816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0.11811863765068964</v>
      </c>
      <c r="L26" s="24"/>
    </row>
    <row r="27" spans="1:12" ht="16.5" customHeight="1">
      <c r="A27" s="16"/>
      <c r="B27" s="25" t="str">
        <f>Master!$B$45</f>
        <v>져크바베큐 소스</v>
      </c>
      <c r="C27" s="25" t="str">
        <f>Master!$C$45</f>
        <v>Jerk Barbecue Sauce (Cajun Sauce)</v>
      </c>
      <c r="D27" s="26">
        <f>Master!$H$45</f>
        <v>10000</v>
      </c>
      <c r="E27" s="27">
        <f ca="1">Master!$J$45</f>
        <v>51.657908216501305</v>
      </c>
      <c r="F27" s="28">
        <f ca="1">Master!$K$45</f>
        <v>5.1657908216501307E-3</v>
      </c>
      <c r="G27" s="27">
        <f>G22*10%</f>
        <v>20</v>
      </c>
      <c r="H27" s="27">
        <f>Master!$P$45</f>
        <v>96</v>
      </c>
      <c r="I27" s="29">
        <f t="shared" si="3"/>
        <v>20.833333333333336</v>
      </c>
      <c r="J27" s="30">
        <f t="shared" ca="1" si="1"/>
        <v>0.10762064211771107</v>
      </c>
      <c r="K27" s="31">
        <f t="shared" ca="1" si="2"/>
        <v>3.896601983704242</v>
      </c>
      <c r="L27" s="24"/>
    </row>
    <row r="28" spans="1:12" ht="16.5" customHeight="1">
      <c r="A28" s="16"/>
      <c r="B28" s="25" t="str">
        <f>Master!$B$48</f>
        <v>소이갈릭소스</v>
      </c>
      <c r="C28" s="25" t="str">
        <f>Master!$C$48</f>
        <v>Garlic Flavor Soy Sauce</v>
      </c>
      <c r="D28" s="26">
        <f>Master!$H$48</f>
        <v>10000</v>
      </c>
      <c r="E28" s="27">
        <f ca="1">Master!$J$48</f>
        <v>69.681091233328914</v>
      </c>
      <c r="F28" s="28">
        <f ca="1">Master!$K$48</f>
        <v>6.9681091233328918E-3</v>
      </c>
      <c r="G28" s="27">
        <v>20</v>
      </c>
      <c r="H28" s="27">
        <f>Master!$P$48</f>
        <v>96</v>
      </c>
      <c r="I28" s="29">
        <f t="shared" ref="I28" si="4">G28/H28*100</f>
        <v>20.833333333333336</v>
      </c>
      <c r="J28" s="30">
        <f t="shared" ref="J28" ca="1" si="5">F28*I28</f>
        <v>0.14516894006943526</v>
      </c>
      <c r="K28" s="31">
        <f t="shared" ref="K28" ca="1" si="6">J28/$J$43%</f>
        <v>5.2561067162942754</v>
      </c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581.39999999999986</v>
      </c>
      <c r="H30" s="42"/>
      <c r="I30" s="42"/>
      <c r="J30" s="44">
        <f ca="1">SUM(J16:J29)</f>
        <v>2.3946847732003742</v>
      </c>
      <c r="K30" s="14">
        <f ca="1">SUM(K16:K29)</f>
        <v>86.703937590271124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7">G35/H35*100</f>
        <v>1</v>
      </c>
      <c r="J35" s="30">
        <f t="shared" ref="J35:J39" ca="1" si="8">F35*I35</f>
        <v>0.12691089146477966</v>
      </c>
      <c r="K35" s="31">
        <f ca="1">J35/$J$43%</f>
        <v>4.5950407069161239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7"/>
        <v>0</v>
      </c>
      <c r="J36" s="35">
        <f t="shared" ca="1" si="8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0</v>
      </c>
      <c r="H37" s="27">
        <f>Master!$P$175</f>
        <v>100</v>
      </c>
      <c r="I37" s="33">
        <f t="shared" si="7"/>
        <v>0</v>
      </c>
      <c r="J37" s="35">
        <f t="shared" ca="1" si="8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7"/>
        <v>1</v>
      </c>
      <c r="J38" s="35">
        <f t="shared" ca="1" si="8"/>
        <v>4.3674375367570338E-3</v>
      </c>
      <c r="K38" s="49">
        <f ca="1">J38/$J$43%</f>
        <v>0.15813105585095888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7"/>
        <v>1</v>
      </c>
      <c r="J39" s="35">
        <f t="shared" ca="1" si="8"/>
        <v>0.23594695604333063</v>
      </c>
      <c r="K39" s="49">
        <f ca="1">J39/$J$43%</f>
        <v>8.5428906469618262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3</v>
      </c>
      <c r="H41" s="51"/>
      <c r="I41" s="51"/>
      <c r="J41" s="52">
        <f ca="1">SUM(J35:J40)</f>
        <v>0.36722528504486729</v>
      </c>
      <c r="K41" s="53">
        <f ca="1">SUM(K35:K40)</f>
        <v>13.296062409728908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2.7619100582452414</v>
      </c>
      <c r="K43" s="152">
        <f ca="1">K30+K41</f>
        <v>100.00000000000003</v>
      </c>
      <c r="L43" s="16"/>
    </row>
    <row r="44" spans="1:12" ht="16.5" customHeight="1">
      <c r="A44" s="16"/>
      <c r="L44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J33:J34"/>
    <mergeCell ref="K33:K34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C995D-0010-45DE-AD95-5A6A70212F8A}">
  <sheetPr>
    <tabColor theme="8" tint="0.79998168889431442"/>
  </sheetPr>
  <dimension ref="A1:L44"/>
  <sheetViews>
    <sheetView topLeftCell="A14" zoomScale="85" zoomScaleNormal="85" workbookViewId="0">
      <selection activeCell="I38" sqref="I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Final)'!G118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6.899999999999999" customHeight="1">
      <c r="A6" s="16"/>
      <c r="B6" s="19" t="s">
        <v>1034</v>
      </c>
      <c r="C6" s="19"/>
      <c r="D6" s="938">
        <f ca="1">$J$30</f>
        <v>2.3657447353841059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2.7329700204289731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0.33683855501787091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5.3806202432627108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8" ca="1" si="1">F16*I16</f>
        <v>0.15893405165332389</v>
      </c>
      <c r="K16" s="31">
        <f t="shared" ref="K16:K28" ca="1" si="2">J16/$J$43%</f>
        <v>5.8154334100004963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21.862934744889358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8.3300023304493003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1.6160783370948745E-2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0.20158861549364887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1.1004959735068944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8" si="3">G22/H22*100</f>
        <v>250</v>
      </c>
      <c r="J22" s="30">
        <f t="shared" ca="1" si="1"/>
        <v>1.0456071787672403</v>
      </c>
      <c r="K22" s="31">
        <f t="shared" ca="1" si="2"/>
        <v>38.259006536892763</v>
      </c>
      <c r="L22" s="24"/>
    </row>
    <row r="23" spans="1:12" ht="16.5" customHeight="1">
      <c r="A23" s="16"/>
      <c r="B23" s="25" t="str">
        <f>Master!$B$39</f>
        <v>저크 시즈닝</v>
      </c>
      <c r="C23" s="25" t="str">
        <f>Master!$C$39</f>
        <v>Jerk Seasoning</v>
      </c>
      <c r="D23" s="26">
        <f>Master!$H$39</f>
        <v>20000</v>
      </c>
      <c r="E23" s="27">
        <f ca="1">Master!$J$39</f>
        <v>287.88564056838231</v>
      </c>
      <c r="F23" s="28">
        <f ca="1">Master!$K$39</f>
        <v>1.4394282028419116E-2</v>
      </c>
      <c r="G23" s="27">
        <f>G22*0.9%</f>
        <v>1.8000000000000003</v>
      </c>
      <c r="H23" s="27">
        <f>Master!$P$39</f>
        <v>100</v>
      </c>
      <c r="I23" s="29">
        <f t="shared" si="3"/>
        <v>1.8000000000000003</v>
      </c>
      <c r="J23" s="30">
        <f t="shared" ca="1" si="1"/>
        <v>2.5909707651154412E-2</v>
      </c>
      <c r="K23" s="31">
        <f ca="1">J23/$J$43%</f>
        <v>0.94804214672971665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1.5813809520580919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0.13802148110880905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0.11936942262632597</v>
      </c>
      <c r="L26" s="24"/>
    </row>
    <row r="27" spans="1:12" ht="16.5" customHeight="1">
      <c r="A27" s="16"/>
      <c r="B27" s="25" t="str">
        <f>Master!$B$45</f>
        <v>져크바베큐 소스</v>
      </c>
      <c r="C27" s="25" t="str">
        <f>Master!$C$45</f>
        <v>Jerk Barbecue Sauce (Cajun Sauce)</v>
      </c>
      <c r="D27" s="26">
        <f>Master!$H$45</f>
        <v>10000</v>
      </c>
      <c r="E27" s="27">
        <f ca="1">Master!$J$45</f>
        <v>51.657908216501305</v>
      </c>
      <c r="F27" s="28">
        <f ca="1">Master!$K$45</f>
        <v>5.1657908216501307E-3</v>
      </c>
      <c r="G27" s="27">
        <f>G22*10%</f>
        <v>20</v>
      </c>
      <c r="H27" s="27">
        <f>Master!$P$45</f>
        <v>96</v>
      </c>
      <c r="I27" s="29">
        <f t="shared" si="3"/>
        <v>20.833333333333336</v>
      </c>
      <c r="J27" s="30">
        <f t="shared" ca="1" si="1"/>
        <v>0.10762064211771107</v>
      </c>
      <c r="K27" s="31">
        <f t="shared" ca="1" si="2"/>
        <v>3.9378639836238927</v>
      </c>
      <c r="L27" s="24"/>
    </row>
    <row r="28" spans="1:12" ht="16.5" customHeight="1">
      <c r="A28" s="16"/>
      <c r="B28" s="25" t="str">
        <f>Master!$B$50</f>
        <v>매운양념 소스</v>
      </c>
      <c r="C28" s="25" t="str">
        <f>Master!$C$50</f>
        <v>Hot Spicy Sauce</v>
      </c>
      <c r="D28" s="26">
        <f>Master!$H$50</f>
        <v>10000</v>
      </c>
      <c r="E28" s="27">
        <f ca="1">Master!$J$50</f>
        <v>55.789873081519985</v>
      </c>
      <c r="F28" s="28">
        <f ca="1">Master!$K$50</f>
        <v>5.5789873081519984E-3</v>
      </c>
      <c r="G28" s="27">
        <v>20</v>
      </c>
      <c r="H28" s="27">
        <f>Master!$P$50</f>
        <v>96</v>
      </c>
      <c r="I28" s="29">
        <f t="shared" si="3"/>
        <v>20.833333333333336</v>
      </c>
      <c r="J28" s="30">
        <f t="shared" ca="1" si="1"/>
        <v>0.11622890225316665</v>
      </c>
      <c r="K28" s="31">
        <f t="shared" ca="1" si="2"/>
        <v>4.2528421967440062</v>
      </c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581.39999999999986</v>
      </c>
      <c r="H30" s="42"/>
      <c r="I30" s="42"/>
      <c r="J30" s="44">
        <f ca="1">SUM(J16:J29)</f>
        <v>2.3657447353841059</v>
      </c>
      <c r="K30" s="14">
        <f ca="1">SUM(K16:K29)</f>
        <v>86.563142577494261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4.6436986324811365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1</v>
      </c>
      <c r="H37" s="27">
        <f>Master!$P$175</f>
        <v>100</v>
      </c>
      <c r="I37" s="33"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0.15980554137478287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8.6333532486498292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4</v>
      </c>
      <c r="H41" s="51"/>
      <c r="I41" s="51"/>
      <c r="J41" s="52">
        <f ca="1">SUM(J35:J40)</f>
        <v>0.36722528504486729</v>
      </c>
      <c r="K41" s="53">
        <f ca="1">SUM(K35:K40)</f>
        <v>13.436857422505749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2.7329700204289731</v>
      </c>
      <c r="K43" s="152">
        <f ca="1">K30+K41</f>
        <v>100.00000000000001</v>
      </c>
      <c r="L43" s="16"/>
    </row>
    <row r="44" spans="1:12" ht="16.5" customHeight="1">
      <c r="A44" s="16"/>
      <c r="L44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J33:J34"/>
    <mergeCell ref="K33:K34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F820-4ADC-48F6-8AAB-597688DDD074}">
  <sheetPr>
    <tabColor theme="8" tint="0.79998168889431442"/>
  </sheetPr>
  <dimension ref="A1:L44"/>
  <sheetViews>
    <sheetView zoomScale="70" zoomScaleNormal="70" workbookViewId="0">
      <selection activeCell="I38" sqref="I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Final)'!G119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$J$30</f>
        <v>2.3509818459176439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2.7182071309625111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0.3350190288911295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5.3953831327291724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8" ca="1" si="1">F16*I16</f>
        <v>0.15893405165332389</v>
      </c>
      <c r="K16" s="31">
        <f t="shared" ref="K16:K28" ca="1" si="2">J16/$J$43%</f>
        <v>5.8470176846694422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21.981674809020152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8.3752435124986775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1.6248554407923499E-2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0.20268346599798701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1.1064728912443649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8" si="3">G22/H22*100</f>
        <v>250</v>
      </c>
      <c r="J22" s="30">
        <f t="shared" ca="1" si="1"/>
        <v>1.0456071787672403</v>
      </c>
      <c r="K22" s="31">
        <f t="shared" ca="1" si="2"/>
        <v>38.466795515947055</v>
      </c>
      <c r="L22" s="24"/>
    </row>
    <row r="23" spans="1:12" ht="16.5" customHeight="1">
      <c r="A23" s="16"/>
      <c r="B23" s="25" t="str">
        <f>Master!$B$39</f>
        <v>저크 시즈닝</v>
      </c>
      <c r="C23" s="25" t="str">
        <f>Master!$C$39</f>
        <v>Jerk Seasoning</v>
      </c>
      <c r="D23" s="26">
        <f>Master!$H$39</f>
        <v>20000</v>
      </c>
      <c r="E23" s="27">
        <f ca="1">Master!$J$39</f>
        <v>287.88564056838231</v>
      </c>
      <c r="F23" s="28">
        <f ca="1">Master!$K$39</f>
        <v>1.4394282028419116E-2</v>
      </c>
      <c r="G23" s="27">
        <f>G22*0.9%</f>
        <v>1.8000000000000003</v>
      </c>
      <c r="H23" s="27">
        <f>Master!$P$39</f>
        <v>100</v>
      </c>
      <c r="I23" s="29">
        <f t="shared" si="3"/>
        <v>1.8000000000000003</v>
      </c>
      <c r="J23" s="30">
        <f t="shared" ca="1" si="1"/>
        <v>2.5909707651154412E-2</v>
      </c>
      <c r="K23" s="31">
        <f ca="1">J23/$J$43%</f>
        <v>0.9531910705414065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1.589969610344532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0.13877109133769738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0.12001773142216221</v>
      </c>
      <c r="L26" s="24"/>
    </row>
    <row r="27" spans="1:12" ht="16.5" customHeight="1">
      <c r="A27" s="16"/>
      <c r="B27" s="25" t="str">
        <f>Master!$B$45</f>
        <v>져크바베큐 소스</v>
      </c>
      <c r="C27" s="25" t="str">
        <f>Master!$C$45</f>
        <v>Jerk Barbecue Sauce (Cajun Sauce)</v>
      </c>
      <c r="D27" s="26">
        <f>Master!$H$45</f>
        <v>10000</v>
      </c>
      <c r="E27" s="27">
        <f ca="1">Master!$J$45</f>
        <v>51.657908216501305</v>
      </c>
      <c r="F27" s="28">
        <f ca="1">Master!$K$45</f>
        <v>5.1657908216501307E-3</v>
      </c>
      <c r="G27" s="27">
        <f>G22*10%</f>
        <v>20</v>
      </c>
      <c r="H27" s="27">
        <f>Master!$P$45</f>
        <v>96</v>
      </c>
      <c r="I27" s="29">
        <f t="shared" si="3"/>
        <v>20.833333333333336</v>
      </c>
      <c r="J27" s="30">
        <f t="shared" ca="1" si="1"/>
        <v>0.10762064211771107</v>
      </c>
      <c r="K27" s="31">
        <f t="shared" ca="1" si="2"/>
        <v>3.9592509670005476</v>
      </c>
      <c r="L27" s="24"/>
    </row>
    <row r="28" spans="1:12" ht="16.5" customHeight="1">
      <c r="A28" s="16"/>
      <c r="B28" s="25" t="str">
        <f>Master!$B$46</f>
        <v>시크릿 양념소스</v>
      </c>
      <c r="C28" s="25" t="str">
        <f>Master!$C$46</f>
        <v>BBQ Secret Spicy Sauce</v>
      </c>
      <c r="D28" s="26">
        <f>Master!$H$46</f>
        <v>10000</v>
      </c>
      <c r="E28" s="27">
        <f ca="1">Master!$J$46</f>
        <v>48.703686137618334</v>
      </c>
      <c r="F28" s="28">
        <f ca="1">Master!$K$46</f>
        <v>4.8703686137618338E-3</v>
      </c>
      <c r="G28" s="27">
        <v>20</v>
      </c>
      <c r="H28" s="27">
        <f>Master!$P$46</f>
        <v>96</v>
      </c>
      <c r="I28" s="29">
        <f t="shared" si="3"/>
        <v>20.833333333333336</v>
      </c>
      <c r="J28" s="30">
        <f t="shared" ca="1" si="1"/>
        <v>0.10146601278670488</v>
      </c>
      <c r="K28" s="31">
        <f t="shared" ca="1" si="2"/>
        <v>3.7328285850966765</v>
      </c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581.39999999999986</v>
      </c>
      <c r="H30" s="42"/>
      <c r="I30" s="42"/>
      <c r="J30" s="44">
        <f ca="1">SUM(J16:J29)</f>
        <v>2.3509818459176439</v>
      </c>
      <c r="K30" s="14">
        <f ca="1">SUM(K16:K29)</f>
        <v>86.490165489528636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4.6689190834342629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1</v>
      </c>
      <c r="H37" s="27">
        <f>Master!$P$175</f>
        <v>100</v>
      </c>
      <c r="I37" s="33"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0.16067346329161214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8.6802419637455053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4</v>
      </c>
      <c r="H41" s="51"/>
      <c r="I41" s="51"/>
      <c r="J41" s="52">
        <f ca="1">SUM(J35:J40)</f>
        <v>0.36722528504486729</v>
      </c>
      <c r="K41" s="53">
        <f ca="1">SUM(K35:K40)</f>
        <v>13.50983451047138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2.7182071309625111</v>
      </c>
      <c r="K43" s="152">
        <f ca="1">K30+K41</f>
        <v>100.00000000000001</v>
      </c>
      <c r="L43" s="16"/>
    </row>
    <row r="44" spans="1:12" ht="16.5" customHeight="1">
      <c r="A44" s="16"/>
      <c r="L44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J33:J34"/>
    <mergeCell ref="K33:K34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F52D9-8286-42BF-90A3-D2B20FF16136}">
  <sheetPr>
    <tabColor theme="8" tint="0.79998168889431442"/>
  </sheetPr>
  <dimension ref="A1:L44"/>
  <sheetViews>
    <sheetView zoomScale="70" zoomScaleNormal="70" workbookViewId="0">
      <selection activeCell="I38" sqref="I3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Final)'!G120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$J$30</f>
        <v>2.3571364752486503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$J$43</f>
        <v>2.7243617602935175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0.33577758695617604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5.3892285033981668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250</v>
      </c>
      <c r="H16" s="27">
        <f>Master!$P$145</f>
        <v>100</v>
      </c>
      <c r="I16" s="29">
        <f t="shared" ref="I16:I18" si="0">G16/H16*100</f>
        <v>250</v>
      </c>
      <c r="J16" s="30">
        <f t="shared" ref="J16:J28" ca="1" si="1">F16*I16</f>
        <v>0.15893405165332389</v>
      </c>
      <c r="K16" s="31">
        <f t="shared" ref="K16:K28" ca="1" si="2">J16/$J$43%</f>
        <v>5.8338086361996444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G22*25%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21.932015816409105</v>
      </c>
      <c r="L17" s="24"/>
    </row>
    <row r="18" spans="1:12" ht="16.5" customHeight="1">
      <c r="A18" s="16"/>
      <c r="B18" s="25" t="str">
        <f>Master!$B$124</f>
        <v>계란</v>
      </c>
      <c r="C18" s="25" t="str">
        <f>Master!$C$124</f>
        <v>Egg(X-Large)</v>
      </c>
      <c r="D18" s="26">
        <f>Master!$H$124</f>
        <v>30</v>
      </c>
      <c r="E18" s="27">
        <f ca="1">Master!$J$124</f>
        <v>3.4148469958832122</v>
      </c>
      <c r="F18" s="28">
        <f ca="1">Master!$K$124</f>
        <v>0.11382823319610708</v>
      </c>
      <c r="G18" s="62">
        <v>2</v>
      </c>
      <c r="H18" s="27">
        <f>Master!$P$79</f>
        <v>100</v>
      </c>
      <c r="I18" s="29">
        <f t="shared" si="0"/>
        <v>2</v>
      </c>
      <c r="J18" s="30">
        <f t="shared" ca="1" si="1"/>
        <v>0.22765646639221415</v>
      </c>
      <c r="K18" s="31">
        <f t="shared" ca="1" si="2"/>
        <v>8.3563229270875858</v>
      </c>
      <c r="L18" s="24"/>
    </row>
    <row r="19" spans="1:12" ht="16.5" customHeight="1">
      <c r="A19" s="16"/>
      <c r="B19" s="72" t="str">
        <f>Master!$B$75</f>
        <v>소금</v>
      </c>
      <c r="C19" s="25" t="str">
        <f>Master!$C$75</f>
        <v>Salt</v>
      </c>
      <c r="D19" s="26">
        <f>Master!$H$75</f>
        <v>737.08699999999999</v>
      </c>
      <c r="E19" s="62">
        <f ca="1">Master!$J$75</f>
        <v>0.32554874694086622</v>
      </c>
      <c r="F19" s="28">
        <f ca="1">Master!$K$75</f>
        <v>4.4166936459449999E-4</v>
      </c>
      <c r="G19" s="29">
        <v>1</v>
      </c>
      <c r="H19" s="27">
        <f>Master!$P$75</f>
        <v>100</v>
      </c>
      <c r="I19" s="29">
        <f>G19/H19*100</f>
        <v>1</v>
      </c>
      <c r="J19" s="30">
        <f t="shared" ca="1" si="1"/>
        <v>4.4166936459449999E-4</v>
      </c>
      <c r="K19" s="31">
        <f t="shared" ca="1" si="2"/>
        <v>1.6211847157439011E-2</v>
      </c>
      <c r="L19" s="24"/>
    </row>
    <row r="20" spans="1:12" ht="16.5" customHeight="1">
      <c r="A20" s="16"/>
      <c r="B20" s="72" t="str">
        <f>Master!$B$76</f>
        <v>통후추</v>
      </c>
      <c r="C20" s="25" t="str">
        <f>Master!$C$76</f>
        <v>Black Pepper (Whole)</v>
      </c>
      <c r="D20" s="26">
        <f>Master!$H$76</f>
        <v>453.59199999999998</v>
      </c>
      <c r="E20" s="62">
        <f>Master!$J$76</f>
        <v>8.33</v>
      </c>
      <c r="F20" s="28">
        <f>Master!$K$76</f>
        <v>1.8364521420130866E-2</v>
      </c>
      <c r="G20" s="29">
        <v>0.3</v>
      </c>
      <c r="H20" s="27">
        <f>Master!$P$76</f>
        <v>100</v>
      </c>
      <c r="I20" s="29">
        <f>G20/H20*100</f>
        <v>0.3</v>
      </c>
      <c r="J20" s="30">
        <f t="shared" si="1"/>
        <v>5.5093564260392594E-3</v>
      </c>
      <c r="K20" s="31">
        <f t="shared" ca="1" si="2"/>
        <v>0.20222558201836205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20</v>
      </c>
      <c r="H21" s="27">
        <f>Master!$P$104</f>
        <v>89</v>
      </c>
      <c r="I21" s="29">
        <f>G21/H21*100</f>
        <v>22.471910112359549</v>
      </c>
      <c r="J21" s="30">
        <f t="shared" ca="1" si="1"/>
        <v>3.0076225031971396E-2</v>
      </c>
      <c r="K21" s="31">
        <f t="shared" ca="1" si="2"/>
        <v>1.1039732487190337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200</v>
      </c>
      <c r="H22" s="27">
        <f>Master!$P$8</f>
        <v>80</v>
      </c>
      <c r="I22" s="29">
        <f t="shared" ref="I22:I28" si="3">G22/H22*100</f>
        <v>250</v>
      </c>
      <c r="J22" s="30">
        <f t="shared" ca="1" si="1"/>
        <v>1.0456071787672403</v>
      </c>
      <c r="K22" s="31">
        <f t="shared" ca="1" si="2"/>
        <v>38.379894843869359</v>
      </c>
      <c r="L22" s="24"/>
    </row>
    <row r="23" spans="1:12" ht="16.5" customHeight="1">
      <c r="A23" s="16"/>
      <c r="B23" s="25" t="str">
        <f>Master!$B$39</f>
        <v>저크 시즈닝</v>
      </c>
      <c r="C23" s="25" t="str">
        <f>Master!$C$39</f>
        <v>Jerk Seasoning</v>
      </c>
      <c r="D23" s="26">
        <f>Master!$H$39</f>
        <v>20000</v>
      </c>
      <c r="E23" s="27">
        <f ca="1">Master!$J$39</f>
        <v>287.88564056838231</v>
      </c>
      <c r="F23" s="28">
        <f ca="1">Master!$K$39</f>
        <v>1.4394282028419116E-2</v>
      </c>
      <c r="G23" s="27">
        <f>G22*0.9%</f>
        <v>1.8000000000000003</v>
      </c>
      <c r="H23" s="27">
        <f>Master!$P$39</f>
        <v>100</v>
      </c>
      <c r="I23" s="29">
        <f t="shared" si="3"/>
        <v>1.8000000000000003</v>
      </c>
      <c r="J23" s="30">
        <f t="shared" ca="1" si="1"/>
        <v>2.5909707651154412E-2</v>
      </c>
      <c r="K23" s="31">
        <f ca="1">J23/$J$43%</f>
        <v>0.95103770830944823</v>
      </c>
      <c r="L23" s="24"/>
    </row>
    <row r="24" spans="1:12" ht="16.5" customHeight="1">
      <c r="A24" s="16"/>
      <c r="B24" s="25" t="str">
        <f>Master!$B$68</f>
        <v>마요네즈</v>
      </c>
      <c r="C24" s="25" t="str">
        <f>Master!$C$68</f>
        <v>Mayonnaise</v>
      </c>
      <c r="D24" s="26">
        <f>Master!$H$68</f>
        <v>3630</v>
      </c>
      <c r="E24" s="27">
        <f ca="1">Master!$J$68</f>
        <v>10.458917493502305</v>
      </c>
      <c r="F24" s="28">
        <f ca="1">Master!$K$68</f>
        <v>2.881244488568128E-3</v>
      </c>
      <c r="G24" s="27">
        <v>15</v>
      </c>
      <c r="H24" s="27">
        <f>Master!$P$68</f>
        <v>100</v>
      </c>
      <c r="I24" s="29">
        <f t="shared" si="3"/>
        <v>15</v>
      </c>
      <c r="J24" s="30">
        <f t="shared" ca="1" si="1"/>
        <v>4.321866732852192E-2</v>
      </c>
      <c r="K24" s="31">
        <f t="shared" ca="1" si="2"/>
        <v>1.586377696178852</v>
      </c>
      <c r="L24" s="24"/>
    </row>
    <row r="25" spans="1:12" ht="16.5" customHeight="1">
      <c r="A25" s="16"/>
      <c r="B25" s="25" t="str">
        <f>Master!$B$105</f>
        <v>파</v>
      </c>
      <c r="C25" s="25" t="str">
        <f>Master!$C$105</f>
        <v>Spring Onion</v>
      </c>
      <c r="D25" s="26">
        <f>Master!$H$105</f>
        <v>180</v>
      </c>
      <c r="E25" s="27">
        <f ca="1">Master!$J$105</f>
        <v>0.64502665477794008</v>
      </c>
      <c r="F25" s="28">
        <f ca="1">Master!$K$105</f>
        <v>3.5834814154330004E-3</v>
      </c>
      <c r="G25" s="27">
        <v>1</v>
      </c>
      <c r="H25" s="27">
        <f>Master!$P$105</f>
        <v>95</v>
      </c>
      <c r="I25" s="29">
        <f t="shared" si="3"/>
        <v>1.0526315789473684</v>
      </c>
      <c r="J25" s="30">
        <f t="shared" ca="1" si="1"/>
        <v>3.7720857004557898E-3</v>
      </c>
      <c r="K25" s="31">
        <f t="shared" ca="1" si="2"/>
        <v>0.13845759235915103</v>
      </c>
      <c r="L25" s="24"/>
    </row>
    <row r="26" spans="1:12" ht="16.5" customHeight="1">
      <c r="A26" s="16"/>
      <c r="B26" s="25" t="str">
        <f>Master!$B$79</f>
        <v>참깨</v>
      </c>
      <c r="C26" s="25" t="str">
        <f>Master!$C$79</f>
        <v>Sesame Seeds</v>
      </c>
      <c r="D26" s="26">
        <f>Master!$H$79</f>
        <v>453.59199999999998</v>
      </c>
      <c r="E26" s="27">
        <f ca="1">Master!$J$79</f>
        <v>4.9325567718313064</v>
      </c>
      <c r="F26" s="28">
        <f ca="1">Master!$K$79</f>
        <v>1.0874435113122159E-2</v>
      </c>
      <c r="G26" s="27">
        <v>0.3</v>
      </c>
      <c r="H26" s="27">
        <f>Master!$P$79</f>
        <v>100</v>
      </c>
      <c r="I26" s="29">
        <f t="shared" si="3"/>
        <v>0.3</v>
      </c>
      <c r="J26" s="30">
        <f t="shared" ca="1" si="1"/>
        <v>3.2623305339366479E-3</v>
      </c>
      <c r="K26" s="31">
        <f t="shared" ca="1" si="2"/>
        <v>0.11974659832199269</v>
      </c>
      <c r="L26" s="24"/>
    </row>
    <row r="27" spans="1:12" ht="16.5" customHeight="1">
      <c r="A27" s="16"/>
      <c r="B27" s="25" t="str">
        <f>Master!$B$45</f>
        <v>져크바베큐 소스</v>
      </c>
      <c r="C27" s="25" t="str">
        <f>Master!$C$45</f>
        <v>Jerk Barbecue Sauce (Cajun Sauce)</v>
      </c>
      <c r="D27" s="26">
        <f>Master!$H$45</f>
        <v>10000</v>
      </c>
      <c r="E27" s="27">
        <f ca="1">Master!$J$45</f>
        <v>51.657908216501305</v>
      </c>
      <c r="F27" s="28">
        <f ca="1">Master!$K$45</f>
        <v>5.1657908216501307E-3</v>
      </c>
      <c r="G27" s="27">
        <f>G22*10%</f>
        <v>20</v>
      </c>
      <c r="H27" s="27">
        <f>Master!$P$45</f>
        <v>96</v>
      </c>
      <c r="I27" s="29">
        <f t="shared" si="3"/>
        <v>20.833333333333336</v>
      </c>
      <c r="J27" s="30">
        <f t="shared" ca="1" si="1"/>
        <v>0.10762064211771107</v>
      </c>
      <c r="K27" s="31">
        <f t="shared" ca="1" si="2"/>
        <v>3.9503065887298399</v>
      </c>
      <c r="L27" s="24"/>
    </row>
    <row r="28" spans="1:12" ht="16.5" customHeight="1">
      <c r="A28" s="16"/>
      <c r="B28" s="25" t="str">
        <f>Master!$B$45</f>
        <v>져크바베큐 소스</v>
      </c>
      <c r="C28" s="25" t="str">
        <f>Master!$C$45</f>
        <v>Jerk Barbecue Sauce (Cajun Sauce)</v>
      </c>
      <c r="D28" s="26">
        <f>Master!$H$45</f>
        <v>10000</v>
      </c>
      <c r="E28" s="27">
        <f ca="1">Master!$J$45</f>
        <v>51.657908216501305</v>
      </c>
      <c r="F28" s="28">
        <f ca="1">Master!$K$45</f>
        <v>5.1657908216501307E-3</v>
      </c>
      <c r="G28" s="27">
        <v>20</v>
      </c>
      <c r="H28" s="27">
        <f>Master!$P$45</f>
        <v>96</v>
      </c>
      <c r="I28" s="29">
        <f t="shared" si="3"/>
        <v>20.833333333333336</v>
      </c>
      <c r="J28" s="30">
        <f t="shared" ca="1" si="1"/>
        <v>0.10762064211771107</v>
      </c>
      <c r="K28" s="31">
        <f t="shared" ca="1" si="2"/>
        <v>3.9503065887298399</v>
      </c>
      <c r="L28" s="24"/>
    </row>
    <row r="29" spans="1:12" ht="16.5" customHeight="1">
      <c r="A29" s="16"/>
      <c r="B29" s="138"/>
      <c r="C29" s="138"/>
      <c r="D29" s="138"/>
      <c r="E29" s="139"/>
      <c r="F29" s="139"/>
      <c r="G29" s="139"/>
      <c r="H29" s="64"/>
      <c r="I29" s="139"/>
      <c r="J29" s="140"/>
      <c r="K29" s="31"/>
      <c r="L29" s="24"/>
    </row>
    <row r="30" spans="1:12" ht="19.899999999999999" customHeight="1">
      <c r="A30" s="16"/>
      <c r="B30" s="22" t="s">
        <v>60</v>
      </c>
      <c r="C30" s="22"/>
      <c r="D30" s="42"/>
      <c r="E30" s="42"/>
      <c r="F30" s="42"/>
      <c r="G30" s="43">
        <f>SUM(G16:G29)</f>
        <v>581.39999999999986</v>
      </c>
      <c r="H30" s="42"/>
      <c r="I30" s="42"/>
      <c r="J30" s="44">
        <f ca="1">SUM(J16:J29)</f>
        <v>2.3571364752486503</v>
      </c>
      <c r="K30" s="14">
        <f ca="1">SUM(K16:K29)</f>
        <v>86.520685674089663</v>
      </c>
      <c r="L30" s="24"/>
    </row>
    <row r="31" spans="1:12" ht="10.15" customHeight="1">
      <c r="A31" s="16"/>
      <c r="B31" s="45"/>
      <c r="C31" s="45"/>
      <c r="D31" s="45"/>
      <c r="E31" s="45"/>
      <c r="F31" s="45"/>
      <c r="G31" s="45"/>
      <c r="H31" s="45"/>
      <c r="I31" s="45"/>
      <c r="J31" s="45"/>
      <c r="K31" s="46"/>
      <c r="L31" s="24"/>
    </row>
    <row r="32" spans="1:12" ht="22.15" customHeight="1">
      <c r="A32" s="16"/>
      <c r="B32" s="47" t="s">
        <v>61</v>
      </c>
      <c r="C32" s="47"/>
      <c r="D32" s="48"/>
      <c r="E32" s="48"/>
      <c r="F32" s="48"/>
      <c r="G32" s="48"/>
      <c r="H32" s="48"/>
      <c r="I32" s="48"/>
      <c r="J32" s="48"/>
      <c r="K32" s="48"/>
      <c r="L32" s="24"/>
    </row>
    <row r="33" spans="1:12" ht="16.5" customHeight="1">
      <c r="A33" s="16"/>
      <c r="B33" s="927" t="s">
        <v>53</v>
      </c>
      <c r="C33" s="57"/>
      <c r="D33" s="923" t="s">
        <v>54</v>
      </c>
      <c r="E33" s="923" t="s">
        <v>55</v>
      </c>
      <c r="F33" s="923" t="s">
        <v>2</v>
      </c>
      <c r="G33" s="923" t="s">
        <v>56</v>
      </c>
      <c r="H33" s="923" t="s">
        <v>57</v>
      </c>
      <c r="I33" s="924" t="s">
        <v>58</v>
      </c>
      <c r="J33" s="923" t="s">
        <v>55</v>
      </c>
      <c r="K33" s="924" t="s">
        <v>59</v>
      </c>
      <c r="L33" s="24"/>
    </row>
    <row r="34" spans="1:12" ht="16.5" customHeight="1">
      <c r="A34" s="16"/>
      <c r="B34" s="927"/>
      <c r="C34" s="57"/>
      <c r="D34" s="923"/>
      <c r="E34" s="923"/>
      <c r="F34" s="923"/>
      <c r="G34" s="923"/>
      <c r="H34" s="923"/>
      <c r="I34" s="924"/>
      <c r="J34" s="923"/>
      <c r="K34" s="924"/>
      <c r="L34" s="24"/>
    </row>
    <row r="35" spans="1:12" ht="16.5" customHeight="1">
      <c r="A35" s="16"/>
      <c r="B35" s="25" t="str">
        <f>Master!$B$167</f>
        <v>라이스볼 (대)</v>
      </c>
      <c r="C35" s="25" t="str">
        <f>Master!$C$167</f>
        <v>Paper Bowl(L) 750ml</v>
      </c>
      <c r="D35" s="27">
        <f>Master!$H$167</f>
        <v>300</v>
      </c>
      <c r="E35" s="27">
        <f ca="1">Master!$J$167</f>
        <v>38.073267439433899</v>
      </c>
      <c r="F35" s="28">
        <f ca="1">Master!$K$167</f>
        <v>0.12691089146477966</v>
      </c>
      <c r="G35" s="27">
        <v>1</v>
      </c>
      <c r="H35" s="27">
        <f>Master!$P$152</f>
        <v>100</v>
      </c>
      <c r="I35" s="27">
        <f t="shared" ref="I35:I39" si="4">G35/H35*100</f>
        <v>1</v>
      </c>
      <c r="J35" s="30">
        <f t="shared" ref="J35:J39" ca="1" si="5">F35*I35</f>
        <v>0.12691089146477966</v>
      </c>
      <c r="K35" s="31">
        <f ca="1">J35/$J$43%</f>
        <v>4.6583714877537599</v>
      </c>
      <c r="L35" s="24"/>
    </row>
    <row r="36" spans="1:12" ht="16.5" customHeight="1">
      <c r="A36" s="16"/>
      <c r="B36" s="32" t="str">
        <f>Master!$B$168</f>
        <v>라이스볼 (중)</v>
      </c>
      <c r="C36" s="32" t="str">
        <f>Master!$C$168</f>
        <v>Paper Bowl(L) 480ml</v>
      </c>
      <c r="D36" s="33">
        <f>Master!$H$168</f>
        <v>300</v>
      </c>
      <c r="E36" s="33">
        <f ca="1">Master!$J$168</f>
        <v>113.89577128113677</v>
      </c>
      <c r="F36" s="34">
        <f ca="1">Master!$K$168</f>
        <v>0.37965257093712257</v>
      </c>
      <c r="G36" s="33">
        <v>0</v>
      </c>
      <c r="H36" s="33">
        <f>Master!$P$157</f>
        <v>100</v>
      </c>
      <c r="I36" s="33">
        <f t="shared" si="4"/>
        <v>0</v>
      </c>
      <c r="J36" s="35">
        <f t="shared" ca="1" si="5"/>
        <v>0</v>
      </c>
      <c r="K36" s="49">
        <f ca="1">J36/$J$43%</f>
        <v>0</v>
      </c>
      <c r="L36" s="16"/>
    </row>
    <row r="37" spans="1:12" ht="16.5" customHeight="1">
      <c r="A37" s="16"/>
      <c r="B37" s="32" t="str">
        <f>Master!$B$175</f>
        <v>종이백 (S,M)</v>
      </c>
      <c r="C37" s="32" t="str">
        <f>Master!$C$175</f>
        <v>Paper Bag (S,M)</v>
      </c>
      <c r="D37" s="50">
        <f>Master!$H$175</f>
        <v>200</v>
      </c>
      <c r="E37" s="33">
        <f ca="1">Master!$J$175</f>
        <v>61.163703970708205</v>
      </c>
      <c r="F37" s="34">
        <f ca="1">Master!$K$175</f>
        <v>0.30581851985354103</v>
      </c>
      <c r="G37" s="33">
        <v>1</v>
      </c>
      <c r="H37" s="27">
        <f>Master!$P$175</f>
        <v>100</v>
      </c>
      <c r="I37" s="33">
        <v>0</v>
      </c>
      <c r="J37" s="35">
        <f t="shared" ca="1" si="5"/>
        <v>0</v>
      </c>
      <c r="K37" s="49">
        <f ca="1">J37/$J$43%</f>
        <v>0</v>
      </c>
      <c r="L37" s="16"/>
    </row>
    <row r="38" spans="1:12" ht="16.5" customHeight="1">
      <c r="A38" s="16"/>
      <c r="B38" s="32" t="str">
        <f>Master!$B$166</f>
        <v>비비큐 냅킨</v>
      </c>
      <c r="C38" s="32" t="str">
        <f>Master!$C$166</f>
        <v>BBQ New LOGO Napkin</v>
      </c>
      <c r="D38" s="50">
        <f>Master!$H$166</f>
        <v>5000</v>
      </c>
      <c r="E38" s="33">
        <f ca="1">Master!$J$166</f>
        <v>21.837187683785167</v>
      </c>
      <c r="F38" s="34">
        <f ca="1">Master!$K$166</f>
        <v>4.3674375367570338E-3</v>
      </c>
      <c r="G38" s="33">
        <v>1</v>
      </c>
      <c r="H38" s="33">
        <f>Master!$P$166</f>
        <v>100</v>
      </c>
      <c r="I38" s="33">
        <f t="shared" si="4"/>
        <v>1</v>
      </c>
      <c r="J38" s="35">
        <f t="shared" ca="1" si="5"/>
        <v>4.3674375367570338E-3</v>
      </c>
      <c r="K38" s="49">
        <f ca="1">J38/$J$43%</f>
        <v>0.16031048447422394</v>
      </c>
      <c r="L38" s="16"/>
    </row>
    <row r="39" spans="1:12" ht="16.5" customHeight="1">
      <c r="A39" s="16"/>
      <c r="B39" s="32" t="str">
        <f>Master!$B$164</f>
        <v>비비큐 젓가락</v>
      </c>
      <c r="C39" s="32" t="str">
        <f>Master!$C$164</f>
        <v>BBQ Chopstick Logo</v>
      </c>
      <c r="D39" s="50">
        <f>Master!$H$164</f>
        <v>500</v>
      </c>
      <c r="E39" s="33">
        <f ca="1">Master!$J$164</f>
        <v>117.97347802166531</v>
      </c>
      <c r="F39" s="34">
        <f ca="1">Master!$K$164</f>
        <v>0.23594695604333063</v>
      </c>
      <c r="G39" s="33">
        <v>1</v>
      </c>
      <c r="H39" s="33">
        <f>Master!$P$164</f>
        <v>100</v>
      </c>
      <c r="I39" s="33">
        <f t="shared" si="4"/>
        <v>1</v>
      </c>
      <c r="J39" s="35">
        <f t="shared" ca="1" si="5"/>
        <v>0.23594695604333063</v>
      </c>
      <c r="K39" s="49">
        <f ca="1">J39/$J$43%</f>
        <v>8.6606323536823595</v>
      </c>
      <c r="L39" s="16"/>
    </row>
    <row r="40" spans="1:12" ht="16.5" customHeight="1">
      <c r="A40" s="16"/>
      <c r="B40" s="36"/>
      <c r="C40" s="36"/>
      <c r="D40" s="38"/>
      <c r="E40" s="38"/>
      <c r="F40" s="38"/>
      <c r="G40" s="38"/>
      <c r="H40" s="38"/>
      <c r="I40" s="38"/>
      <c r="J40" s="40"/>
      <c r="K40" s="41"/>
      <c r="L40" s="16"/>
    </row>
    <row r="41" spans="1:12" ht="19.899999999999999" customHeight="1">
      <c r="A41" s="16"/>
      <c r="B41" s="47" t="s">
        <v>60</v>
      </c>
      <c r="C41" s="47"/>
      <c r="D41" s="51"/>
      <c r="E41" s="51"/>
      <c r="F41" s="51"/>
      <c r="G41" s="51">
        <f>SUM(G35:G40)</f>
        <v>4</v>
      </c>
      <c r="H41" s="51"/>
      <c r="I41" s="51"/>
      <c r="J41" s="52">
        <f ca="1">SUM(J35:J40)</f>
        <v>0.36722528504486729</v>
      </c>
      <c r="K41" s="53">
        <f ca="1">SUM(K35:K40)</f>
        <v>13.479314325910345</v>
      </c>
      <c r="L41" s="16"/>
    </row>
    <row r="42" spans="1:12" ht="16.5" customHeight="1">
      <c r="A42" s="16"/>
      <c r="B42" s="45"/>
      <c r="C42" s="45"/>
      <c r="D42" s="45"/>
      <c r="E42" s="45"/>
      <c r="F42" s="45"/>
      <c r="G42" s="45"/>
      <c r="H42" s="45"/>
      <c r="I42" s="45"/>
      <c r="J42" s="45"/>
      <c r="K42" s="46"/>
      <c r="L42" s="16"/>
    </row>
    <row r="43" spans="1:12" ht="19.899999999999999" customHeight="1">
      <c r="A43" s="16"/>
      <c r="B43" s="54" t="s">
        <v>62</v>
      </c>
      <c r="C43" s="54"/>
      <c r="D43" s="55"/>
      <c r="E43" s="55"/>
      <c r="F43" s="55"/>
      <c r="G43" s="55"/>
      <c r="H43" s="55"/>
      <c r="I43" s="55"/>
      <c r="J43" s="15">
        <f ca="1">J30+J41</f>
        <v>2.7243617602935175</v>
      </c>
      <c r="K43" s="152">
        <f ca="1">K30+K41</f>
        <v>100</v>
      </c>
      <c r="L43" s="16"/>
    </row>
    <row r="44" spans="1:12" ht="16.5" customHeight="1">
      <c r="A44" s="16"/>
      <c r="L44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3:H34"/>
    <mergeCell ref="I33:I34"/>
    <mergeCell ref="B14:C15"/>
    <mergeCell ref="D14:D15"/>
    <mergeCell ref="E14:E15"/>
    <mergeCell ref="F14:F15"/>
    <mergeCell ref="G14:G15"/>
    <mergeCell ref="H14:H15"/>
    <mergeCell ref="B33:B34"/>
    <mergeCell ref="D33:D34"/>
    <mergeCell ref="E33:E34"/>
    <mergeCell ref="F33:F34"/>
    <mergeCell ref="G33:G34"/>
    <mergeCell ref="J33:J34"/>
    <mergeCell ref="K33:K34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E84D0-60A9-44B9-8597-0D6A10F8C78A}">
  <sheetPr>
    <tabColor theme="9" tint="0.59999389629810485"/>
  </sheetPr>
  <dimension ref="A1:L49"/>
  <sheetViews>
    <sheetView zoomScale="70" zoomScaleNormal="70" workbookViewId="0">
      <selection activeCell="I43" sqref="I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Final)'!G121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$J$35</f>
        <v>3.3299987374840718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3.697224022528939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0.36454628862135335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6.4447638070856659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28.280871605178913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16.160975059203327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6.0290364339252545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1.2669970821852954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2.257748980545899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3.8691469516665427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6.1087359319648158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4.8482031206069962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4.5275714850519355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1.5393743049176583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0.59013405762499616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0.40674063633556823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4.2534902044792053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4.0127186890991506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2.389194497835128E-2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2.2577489805458988E-3</v>
      </c>
      <c r="L31" s="24"/>
    </row>
    <row r="32" spans="1:12" ht="16.5" customHeight="1">
      <c r="A32" s="16"/>
      <c r="B32" s="25" t="str">
        <f>Master!$B$48</f>
        <v>소이갈릭소스</v>
      </c>
      <c r="C32" s="25" t="str">
        <f>Master!$C$48</f>
        <v>Garlic Flavor Soy Sauce</v>
      </c>
      <c r="D32" s="26">
        <f>Master!$H$48</f>
        <v>10000</v>
      </c>
      <c r="E32" s="27">
        <f ca="1">Master!$J$48</f>
        <v>69.681091233328914</v>
      </c>
      <c r="F32" s="28">
        <f ca="1">Master!$K$48</f>
        <v>6.9681091233328918E-3</v>
      </c>
      <c r="G32" s="27">
        <v>30</v>
      </c>
      <c r="H32" s="27">
        <f>Master!$P$48</f>
        <v>96</v>
      </c>
      <c r="I32" s="29">
        <f t="shared" ref="I32" si="4">G32/H32*100</f>
        <v>31.25</v>
      </c>
      <c r="J32" s="30">
        <f t="shared" ref="J32" ca="1" si="5">F32*I32</f>
        <v>0.21775341010415286</v>
      </c>
      <c r="K32" s="31">
        <f t="shared" ca="1" si="2"/>
        <v>5.8896460906149617</v>
      </c>
      <c r="L32" s="24"/>
    </row>
    <row r="33" spans="1:12" ht="16.5" customHeight="1">
      <c r="A33" s="16"/>
      <c r="B33" s="25"/>
      <c r="C33" s="25"/>
      <c r="D33" s="26"/>
      <c r="E33" s="27"/>
      <c r="F33" s="28"/>
      <c r="G33" s="27"/>
      <c r="H33" s="27"/>
      <c r="I33" s="29"/>
      <c r="J33" s="30"/>
      <c r="K33" s="31"/>
      <c r="L33" s="24"/>
    </row>
    <row r="34" spans="1:12" ht="16.5" customHeight="1">
      <c r="A34" s="16"/>
      <c r="B34" s="25"/>
      <c r="C34" s="25"/>
      <c r="D34" s="26"/>
      <c r="E34" s="27"/>
      <c r="F34" s="28"/>
      <c r="G34" s="27"/>
      <c r="H34" s="27"/>
      <c r="I34" s="29"/>
      <c r="J34" s="3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588.5</v>
      </c>
      <c r="H35" s="42"/>
      <c r="I35" s="42"/>
      <c r="J35" s="44">
        <f ca="1">SUM(J16:J34)</f>
        <v>3.3299987374840718</v>
      </c>
      <c r="K35" s="14">
        <f ca="1">SUM(K16:K34)</f>
        <v>90.06754032735941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3.432599450059056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v>0</v>
      </c>
      <c r="J42" s="35">
        <f t="shared" ca="1" si="7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49">
        <f ca="1">J43/$J$48%</f>
        <v>0.11812747916123466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6.3817327434203062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0.36722528504486729</v>
      </c>
      <c r="K46" s="53">
        <f ca="1">SUM(K40:K45)</f>
        <v>9.9324596726405971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3.697224022528939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A288-A7DE-451C-B393-7DBD2A7308EE}">
  <sheetPr>
    <tabColor theme="9" tint="0.59999389629810485"/>
  </sheetPr>
  <dimension ref="A1:L49"/>
  <sheetViews>
    <sheetView zoomScale="70" zoomScaleNormal="70" workbookViewId="0">
      <selection activeCell="I43" sqref="I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Final)'!G122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$J$35</f>
        <v>3.2865886807596687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3.6538139658045359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0.3602660570283272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6.4881738638100686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28.616869620427085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16.352979592167337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6.1006659191808232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1.2820499600061306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2.2845727357321812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3.9151153261428586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6.1813123071724139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4.9058034183908044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4.5813624379656037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1.5576632289083054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0.59714529387190296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0.41157302086874159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4.3040248657348661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4.06039280374842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2.4175799245829886E-2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2.2845727357321812E-3</v>
      </c>
      <c r="L31" s="24"/>
    </row>
    <row r="32" spans="1:12" ht="16.5" customHeight="1">
      <c r="A32" s="16"/>
      <c r="B32" s="25" t="str">
        <f>Master!$B$50</f>
        <v>매운양념 소스</v>
      </c>
      <c r="C32" s="25" t="str">
        <f>Master!$C$50</f>
        <v>Hot Spicy Sauce</v>
      </c>
      <c r="D32" s="26">
        <f>Master!$H$50</f>
        <v>10000</v>
      </c>
      <c r="E32" s="27">
        <f ca="1">Master!$J$50</f>
        <v>55.789873081519985</v>
      </c>
      <c r="F32" s="28">
        <f ca="1">Master!$K$50</f>
        <v>5.5789873081519984E-3</v>
      </c>
      <c r="G32" s="27">
        <v>30</v>
      </c>
      <c r="H32" s="27">
        <f>Master!$P$50</f>
        <v>96</v>
      </c>
      <c r="I32" s="29">
        <f t="shared" ref="I32" si="4">G32/H32*100</f>
        <v>31.25</v>
      </c>
      <c r="J32" s="30">
        <f t="shared" ref="J32" ca="1" si="5">F32*I32</f>
        <v>0.17434335337974996</v>
      </c>
      <c r="K32" s="31">
        <f t="shared" ca="1" si="2"/>
        <v>4.771544337270635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588.5</v>
      </c>
      <c r="H35" s="42"/>
      <c r="I35" s="42"/>
      <c r="J35" s="44">
        <f ca="1">SUM(J16:J34)</f>
        <v>3.2865886807596687</v>
      </c>
      <c r="K35" s="14">
        <f ca="1">SUM(K16:K34)</f>
        <v>89.949535239569684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3.4733813120349999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31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v>0</v>
      </c>
      <c r="J42" s="35">
        <f t="shared" ca="1" si="7"/>
        <v>0</v>
      </c>
      <c r="K42" s="31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31">
        <f ca="1">J43/$J$48%</f>
        <v>0.11953092241781293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6.4575525259775315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0.36722528504486729</v>
      </c>
      <c r="K46" s="53">
        <f ca="1">SUM(K40:K45)</f>
        <v>10.050464760430344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3.6538139658045359</v>
      </c>
      <c r="K48" s="152">
        <f ca="1">K35+K46</f>
        <v>100.00000000000003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A34C-B82F-4F6B-B2CD-55FF6DB3A3D3}">
  <sheetPr>
    <tabColor theme="9" tint="0.59999389629810485"/>
  </sheetPr>
  <dimension ref="A1:L49"/>
  <sheetViews>
    <sheetView topLeftCell="A14" zoomScale="85" zoomScaleNormal="85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Final)'!G123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5.6" customHeight="1">
      <c r="A6" s="16"/>
      <c r="B6" s="19" t="s">
        <v>1034</v>
      </c>
      <c r="C6" s="19"/>
      <c r="D6" s="938">
        <f ca="1">$J$35</f>
        <v>3.2644443465599764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3.6316696316048436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0.35808262567623755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6.5103181980097613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28.791362784427726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16.452692914683869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6.1378651136723432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1.2898673403449179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2.2985030618068034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3.9389879883084791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6.2190032480915667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4.9357168635647346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4.609297583837173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1.5671611785046389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0.60078642489279643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0.41408261327284668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4.3302689283007947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4.0851513044792522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2.4323212703647016E-2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2.2985030618068035E-3</v>
      </c>
      <c r="L31" s="24"/>
    </row>
    <row r="32" spans="1:12" ht="16.5" customHeight="1">
      <c r="A32" s="16"/>
      <c r="B32" s="25" t="str">
        <f>Master!$B$46</f>
        <v>시크릿 양념소스</v>
      </c>
      <c r="C32" s="25" t="str">
        <f>Master!$C$46</f>
        <v>BBQ Secret Spicy Sauce</v>
      </c>
      <c r="D32" s="26">
        <f>Master!$H$46</f>
        <v>10000</v>
      </c>
      <c r="E32" s="27">
        <f ca="1">Master!$J$46</f>
        <v>48.703686137618334</v>
      </c>
      <c r="F32" s="28">
        <f ca="1">Master!$K$46</f>
        <v>4.8703686137618338E-3</v>
      </c>
      <c r="G32" s="27">
        <v>30</v>
      </c>
      <c r="H32" s="27">
        <f>Master!$P$46</f>
        <v>96</v>
      </c>
      <c r="I32" s="29">
        <f t="shared" ref="I32" si="4">G32/H32*100</f>
        <v>31.25</v>
      </c>
      <c r="J32" s="30">
        <f t="shared" ref="J32" ca="1" si="5">F32*I32</f>
        <v>0.15219901918005729</v>
      </c>
      <c r="K32" s="31">
        <f t="shared" ca="1" si="2"/>
        <v>4.190882834042374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588.5</v>
      </c>
      <c r="H35" s="42"/>
      <c r="I35" s="42"/>
      <c r="J35" s="44">
        <f ca="1">SUM(J16:J34)</f>
        <v>3.2644443465599764</v>
      </c>
      <c r="K35" s="14">
        <f ca="1">SUM(K16:K34)</f>
        <v>89.888251897995787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3.4945604732415441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31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31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31">
        <f ca="1">J43/$J$48%</f>
        <v>0.12025976974196997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31">
        <f ca="1">J44/$J$48%</f>
        <v>6.4969278590207313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10.111748102004245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3.6316696316048436</v>
      </c>
      <c r="K48" s="152">
        <f ca="1">K35+K46</f>
        <v>100.00000000000003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D8A4-9137-4667-96C0-AEA0F4EB454E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Final)'!G124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$J$35</f>
        <v>3.2736762905564856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3.6409015756013527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0.35899289535429335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6.5010862540132521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Master!$B$8</f>
        <v>순살 엉치살</v>
      </c>
      <c r="C16" s="25" t="str">
        <f>Master!$C$8</f>
        <v>Boneless Thigh</v>
      </c>
      <c r="D16" s="26">
        <f>Master!$H$8</f>
        <v>1000</v>
      </c>
      <c r="E16" s="62">
        <f ca="1">Master!$J$8</f>
        <v>4.1824287150689612</v>
      </c>
      <c r="F16" s="28">
        <f ca="1">Master!$K$8</f>
        <v>4.1824287150689608E-3</v>
      </c>
      <c r="G16" s="29">
        <v>200</v>
      </c>
      <c r="H16" s="27">
        <f>Master!$P$8</f>
        <v>80</v>
      </c>
      <c r="I16" s="29">
        <f t="shared" ref="I16:I18" si="0">G16/H16*100</f>
        <v>250</v>
      </c>
      <c r="J16" s="30">
        <f t="shared" ref="J16:J31" ca="1" si="1">F16*I16</f>
        <v>1.0456071787672403</v>
      </c>
      <c r="K16" s="31">
        <f t="shared" ref="K16:K32" ca="1" si="2">J16/$J$48%</f>
        <v>28.718358820082681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7">
        <f>G16*25%</f>
        <v>50</v>
      </c>
      <c r="H17" s="27">
        <f>Master!$P$105</f>
        <v>95</v>
      </c>
      <c r="I17" s="29">
        <f t="shared" si="0"/>
        <v>52.631578947368418</v>
      </c>
      <c r="J17" s="30">
        <f t="shared" ca="1" si="1"/>
        <v>0.59750745216377577</v>
      </c>
      <c r="K17" s="31">
        <f t="shared" ca="1" si="2"/>
        <v>16.41097513230876</v>
      </c>
      <c r="L17" s="24"/>
    </row>
    <row r="18" spans="1:12" ht="16.5" customHeight="1">
      <c r="A18" s="16"/>
      <c r="B18" s="25" t="str">
        <f>Master!$B$43</f>
        <v>옐로우 배터믹스 [Battering Powder Mix-C]</v>
      </c>
      <c r="C18" s="25" t="str">
        <f>Master!$C$43</f>
        <v>Battering Powder Mix-C</v>
      </c>
      <c r="D18" s="26">
        <f>Master!$H$43</f>
        <v>20000</v>
      </c>
      <c r="E18" s="27">
        <f ca="1">Master!$J$43</f>
        <v>89.162793344842626</v>
      </c>
      <c r="F18" s="28">
        <f ca="1">Master!$K$43</f>
        <v>4.4581396672421312E-3</v>
      </c>
      <c r="G18" s="62">
        <f>G16*25%</f>
        <v>50</v>
      </c>
      <c r="H18" s="27">
        <f>Master!$P$79</f>
        <v>100</v>
      </c>
      <c r="I18" s="29">
        <f t="shared" si="0"/>
        <v>50</v>
      </c>
      <c r="J18" s="30">
        <f t="shared" ca="1" si="1"/>
        <v>0.22290698336210657</v>
      </c>
      <c r="K18" s="31">
        <f t="shared" ca="1" si="2"/>
        <v>6.1223018182052877</v>
      </c>
      <c r="L18" s="24"/>
    </row>
    <row r="19" spans="1:12" ht="16.5" customHeight="1">
      <c r="A19" s="16"/>
      <c r="B19" s="72" t="str">
        <f>Master!$B$191</f>
        <v>양상추</v>
      </c>
      <c r="C19" s="25" t="str">
        <f>Master!$C$191</f>
        <v>Lettuce</v>
      </c>
      <c r="D19" s="26">
        <f>Master!$H$191</f>
        <v>453.59199999999998</v>
      </c>
      <c r="E19" s="62">
        <f ca="1">Master!$J$191</f>
        <v>0.53119842158183306</v>
      </c>
      <c r="F19" s="28">
        <f ca="1">Master!$K$191</f>
        <v>1.1710930121823866E-3</v>
      </c>
      <c r="G19" s="29">
        <v>40</v>
      </c>
      <c r="H19" s="27">
        <f>Master!$P$191</f>
        <v>100</v>
      </c>
      <c r="I19" s="29">
        <f>G19/H19*100</f>
        <v>40</v>
      </c>
      <c r="J19" s="30">
        <f t="shared" ca="1" si="1"/>
        <v>4.6843720487295466E-2</v>
      </c>
      <c r="K19" s="31">
        <f t="shared" ca="1" si="2"/>
        <v>1.2865967265143246</v>
      </c>
      <c r="L19" s="24"/>
    </row>
    <row r="20" spans="1:12" ht="16.5" customHeight="1">
      <c r="A20" s="16"/>
      <c r="B20" s="72" t="str">
        <f>Master!$B$180</f>
        <v>로메인 상추 믹스</v>
      </c>
      <c r="C20" s="25" t="str">
        <f>Master!$C$180</f>
        <v>Marketside Premium Romaine Salad Blend</v>
      </c>
      <c r="D20" s="26">
        <f>Master!$H$180</f>
        <v>400</v>
      </c>
      <c r="E20" s="62">
        <f ca="1">Master!$J$180</f>
        <v>0.83474037677145185</v>
      </c>
      <c r="F20" s="28">
        <f ca="1">Master!$K$180</f>
        <v>2.0868509419286296E-3</v>
      </c>
      <c r="G20" s="29">
        <v>40</v>
      </c>
      <c r="H20" s="27">
        <f>Master!$P$180</f>
        <v>100</v>
      </c>
      <c r="I20" s="29">
        <f>G20/H20*100</f>
        <v>40</v>
      </c>
      <c r="J20" s="30">
        <f t="shared" ca="1" si="1"/>
        <v>8.3474037677145188E-2</v>
      </c>
      <c r="K20" s="31">
        <f t="shared" ca="1" si="2"/>
        <v>2.2926749307514069</v>
      </c>
      <c r="L20" s="24"/>
    </row>
    <row r="21" spans="1:12" ht="16.5" customHeight="1">
      <c r="A21" s="16"/>
      <c r="B21" s="72" t="str">
        <f>Master!$B$218</f>
        <v>검은 콩</v>
      </c>
      <c r="C21" s="25" t="str">
        <f>Master!$C$218</f>
        <v>Black Bean</v>
      </c>
      <c r="D21" s="26">
        <f>Master!$H$218</f>
        <v>822.13549999999998</v>
      </c>
      <c r="E21" s="62">
        <f ca="1">Master!$J$218</f>
        <v>3.9202443512739276</v>
      </c>
      <c r="F21" s="28">
        <f ca="1">Master!$K$218</f>
        <v>4.7683676854653858E-3</v>
      </c>
      <c r="G21" s="29">
        <v>30</v>
      </c>
      <c r="H21" s="27">
        <f>Master!$P$218</f>
        <v>100</v>
      </c>
      <c r="I21" s="29">
        <f>G21/H21*100</f>
        <v>30</v>
      </c>
      <c r="J21" s="30">
        <f t="shared" ca="1" si="1"/>
        <v>0.14305103056396157</v>
      </c>
      <c r="K21" s="31">
        <f t="shared" ca="1" si="2"/>
        <v>3.9290002103485708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31" si="3">G22/H22*100</f>
        <v>60</v>
      </c>
      <c r="J22" s="30">
        <f t="shared" ca="1" si="1"/>
        <v>0.22585365234946023</v>
      </c>
      <c r="K22" s="31">
        <f t="shared" ca="1" si="2"/>
        <v>6.2032342171226347</v>
      </c>
      <c r="L22" s="24"/>
    </row>
    <row r="23" spans="1:12" ht="16.5" customHeight="1">
      <c r="A23" s="16"/>
      <c r="B23" s="25" t="str">
        <f>Master!$B$121</f>
        <v>방울 토마토</v>
      </c>
      <c r="C23" s="25" t="str">
        <f>Master!$C$121</f>
        <v>Cherry Tomato</v>
      </c>
      <c r="D23" s="26">
        <f>Master!$H$121</f>
        <v>453.59199999999998</v>
      </c>
      <c r="E23" s="27">
        <f ca="1">Master!$J$121</f>
        <v>2.4662783859156532</v>
      </c>
      <c r="F23" s="28">
        <f ca="1">Master!$K$121</f>
        <v>5.4372175565610796E-3</v>
      </c>
      <c r="G23" s="27">
        <v>30</v>
      </c>
      <c r="H23" s="27">
        <f>Master!$P$121</f>
        <v>91</v>
      </c>
      <c r="I23" s="29">
        <f t="shared" si="3"/>
        <v>32.967032967032964</v>
      </c>
      <c r="J23" s="30">
        <f t="shared" ca="1" si="1"/>
        <v>0.17924893043607953</v>
      </c>
      <c r="K23" s="31">
        <f t="shared" ca="1" si="2"/>
        <v>4.9232017596211382</v>
      </c>
      <c r="L23" s="24"/>
    </row>
    <row r="24" spans="1:12" ht="16.5" customHeight="1">
      <c r="A24" s="16"/>
      <c r="B24" s="25" t="str">
        <f>Master!$B$183</f>
        <v>아보카도</v>
      </c>
      <c r="C24" s="25" t="str">
        <f>Master!$C$183</f>
        <v>Avocado</v>
      </c>
      <c r="D24" s="26">
        <f>Master!$H$183</f>
        <v>200</v>
      </c>
      <c r="E24" s="27">
        <f ca="1">Master!$J$183</f>
        <v>0.94856860996755898</v>
      </c>
      <c r="F24" s="28">
        <f ca="1">Master!$K$183</f>
        <v>4.7428430498377945E-3</v>
      </c>
      <c r="G24" s="27">
        <v>30</v>
      </c>
      <c r="H24" s="27">
        <f>Master!$P$183</f>
        <v>85</v>
      </c>
      <c r="I24" s="29">
        <f t="shared" si="3"/>
        <v>35.294117647058826</v>
      </c>
      <c r="J24" s="30">
        <f t="shared" ca="1" si="1"/>
        <v>0.1673944605825104</v>
      </c>
      <c r="K24" s="31">
        <f t="shared" ca="1" si="2"/>
        <v>4.5976101552501474</v>
      </c>
      <c r="L24" s="24"/>
    </row>
    <row r="25" spans="1:12" ht="16.5" customHeight="1">
      <c r="A25" s="16"/>
      <c r="B25" s="25" t="str">
        <f>Master!$B$124</f>
        <v>계란</v>
      </c>
      <c r="C25" s="25" t="str">
        <f>Master!$C$124</f>
        <v>Egg(X-Large)</v>
      </c>
      <c r="D25" s="26">
        <f>Master!$H$124</f>
        <v>30</v>
      </c>
      <c r="E25" s="27">
        <f ca="1">Master!$J$124</f>
        <v>3.4148469958832122</v>
      </c>
      <c r="F25" s="28">
        <f ca="1">Master!$K$124</f>
        <v>0.11382823319610708</v>
      </c>
      <c r="G25" s="27">
        <v>0.5</v>
      </c>
      <c r="H25" s="27">
        <f>Master!$P$124</f>
        <v>100</v>
      </c>
      <c r="I25" s="29">
        <f t="shared" si="3"/>
        <v>0.5</v>
      </c>
      <c r="J25" s="30">
        <f t="shared" ca="1" si="1"/>
        <v>5.6914116598053538E-2</v>
      </c>
      <c r="K25" s="31">
        <f t="shared" ca="1" si="2"/>
        <v>1.56318745278505</v>
      </c>
      <c r="L25" s="24"/>
    </row>
    <row r="26" spans="1:12" ht="16.5" customHeight="1">
      <c r="A26" s="16"/>
      <c r="B26" s="25" t="str">
        <f>Master!$B$118</f>
        <v>레드 레디쉬</v>
      </c>
      <c r="C26" s="25" t="str">
        <f>Master!$C$118</f>
        <v>Red Radish</v>
      </c>
      <c r="D26" s="26">
        <f>Master!$H$118</f>
        <v>453.59199999999998</v>
      </c>
      <c r="E26" s="27">
        <f ca="1">Master!$J$118</f>
        <v>1.7814118495190758</v>
      </c>
      <c r="F26" s="28">
        <f ca="1">Master!$K$118</f>
        <v>3.9273440658545034E-3</v>
      </c>
      <c r="G26" s="27">
        <v>5</v>
      </c>
      <c r="H26" s="27">
        <f>Master!$P$118</f>
        <v>90</v>
      </c>
      <c r="I26" s="29">
        <f t="shared" si="3"/>
        <v>5.5555555555555554</v>
      </c>
      <c r="J26" s="30">
        <f t="shared" ca="1" si="1"/>
        <v>2.1818578143636129E-2</v>
      </c>
      <c r="K26" s="31">
        <f t="shared" ca="1" si="2"/>
        <v>0.59926305862943974</v>
      </c>
      <c r="L26" s="24"/>
    </row>
    <row r="27" spans="1:12" ht="16.5" customHeight="1">
      <c r="A27" s="16"/>
      <c r="B27" s="25" t="str">
        <f>Master!$B$104</f>
        <v>양파</v>
      </c>
      <c r="C27" s="25" t="str">
        <f>Master!$C$104</f>
        <v>Onion</v>
      </c>
      <c r="D27" s="26">
        <f>Master!$H$104</f>
        <v>453.59199999999998</v>
      </c>
      <c r="E27" s="27">
        <f ca="1">Master!$J$104</f>
        <v>0.6070839103792377</v>
      </c>
      <c r="F27" s="28">
        <f ca="1">Master!$K$104</f>
        <v>1.3383920139227272E-3</v>
      </c>
      <c r="G27" s="27">
        <v>10</v>
      </c>
      <c r="H27" s="27">
        <f>Master!$P$104</f>
        <v>89</v>
      </c>
      <c r="I27" s="29">
        <f t="shared" si="3"/>
        <v>11.235955056179774</v>
      </c>
      <c r="J27" s="30">
        <f t="shared" ca="1" si="1"/>
        <v>1.5038112515985698E-2</v>
      </c>
      <c r="K27" s="31">
        <f t="shared" ca="1" si="2"/>
        <v>0.41303265698694192</v>
      </c>
      <c r="L27" s="24"/>
    </row>
    <row r="28" spans="1:12" ht="16.5" customHeight="1">
      <c r="A28" s="16"/>
      <c r="B28" s="25" t="str">
        <f>Master!$B$126</f>
        <v>모짜렐라 치즈</v>
      </c>
      <c r="C28" s="25" t="str">
        <f>Master!$C$126</f>
        <v>Mozzarella Cheese</v>
      </c>
      <c r="D28" s="26">
        <f>Master!$H$126</f>
        <v>2267.96</v>
      </c>
      <c r="E28" s="27">
        <f ca="1">Master!$J$126</f>
        <v>17.833089867390107</v>
      </c>
      <c r="F28" s="28">
        <f ca="1">Master!$K$126</f>
        <v>7.8630530817960231E-3</v>
      </c>
      <c r="G28" s="27">
        <v>20</v>
      </c>
      <c r="H28" s="27">
        <f>Master!$P$126</f>
        <v>100</v>
      </c>
      <c r="I28" s="29">
        <f t="shared" si="3"/>
        <v>20</v>
      </c>
      <c r="J28" s="30">
        <f t="shared" ca="1" si="1"/>
        <v>0.15726106163592046</v>
      </c>
      <c r="K28" s="31">
        <f t="shared" ca="1" si="2"/>
        <v>4.3192890104409454</v>
      </c>
      <c r="L28" s="24"/>
    </row>
    <row r="29" spans="1:12" ht="16.5" customHeight="1">
      <c r="A29" s="16"/>
      <c r="B29" s="25" t="str">
        <f>Master!$B$149</f>
        <v>비비큐 샐러드 드레싱</v>
      </c>
      <c r="C29" s="25" t="str">
        <f>Master!$C$149</f>
        <v>bb.q Salad Dressing</v>
      </c>
      <c r="D29" s="26">
        <f>Master!$H$149</f>
        <v>520</v>
      </c>
      <c r="E29" s="27">
        <f ca="1">Master!$J$149</f>
        <v>3.857339182576935</v>
      </c>
      <c r="F29" s="28">
        <f ca="1">Master!$K$149</f>
        <v>7.4179599664941061E-3</v>
      </c>
      <c r="G29" s="27">
        <v>20</v>
      </c>
      <c r="H29" s="27">
        <f>Master!$P$149</f>
        <v>100</v>
      </c>
      <c r="I29" s="29">
        <f t="shared" si="3"/>
        <v>20</v>
      </c>
      <c r="J29" s="30">
        <f t="shared" ca="1" si="1"/>
        <v>0.14835919932988212</v>
      </c>
      <c r="K29" s="31">
        <f t="shared" ca="1" si="2"/>
        <v>4.0747929118456945</v>
      </c>
      <c r="L29" s="24"/>
    </row>
    <row r="30" spans="1:12" ht="16.5" customHeight="1">
      <c r="A30" s="16"/>
      <c r="B30" s="25" t="str">
        <f>Master!$B$75</f>
        <v>소금</v>
      </c>
      <c r="C30" s="25" t="str">
        <f>Master!$C$75</f>
        <v>Salt</v>
      </c>
      <c r="D30" s="26">
        <f>Master!$H$75</f>
        <v>737.08699999999999</v>
      </c>
      <c r="E30" s="62">
        <f ca="1">Master!$J$75</f>
        <v>0.32554874694086622</v>
      </c>
      <c r="F30" s="28">
        <f ca="1">Master!$K$75</f>
        <v>4.4166936459449999E-4</v>
      </c>
      <c r="G30" s="27">
        <v>2</v>
      </c>
      <c r="H30" s="27">
        <f>Master!$P$75</f>
        <v>100</v>
      </c>
      <c r="I30" s="29">
        <f t="shared" si="3"/>
        <v>2</v>
      </c>
      <c r="J30" s="30">
        <f t="shared" ca="1" si="1"/>
        <v>8.8333872918899999E-4</v>
      </c>
      <c r="K30" s="31">
        <f t="shared" ca="1" si="2"/>
        <v>2.4261538271412971E-2</v>
      </c>
      <c r="L30" s="24"/>
    </row>
    <row r="31" spans="1:12" ht="16.5" customHeight="1">
      <c r="A31" s="16"/>
      <c r="B31" s="25" t="str">
        <f>Master!$B$77</f>
        <v>후추</v>
      </c>
      <c r="C31" s="25" t="str">
        <f>Master!$C$77</f>
        <v>Black Pepper</v>
      </c>
      <c r="D31" s="26">
        <f>Master!$H$77</f>
        <v>40</v>
      </c>
      <c r="E31" s="62">
        <f ca="1">Master!$J$77</f>
        <v>3.3389615070858075E-3</v>
      </c>
      <c r="F31" s="28">
        <f ca="1">Master!$K$77</f>
        <v>8.3474037677145184E-5</v>
      </c>
      <c r="G31" s="27">
        <v>1</v>
      </c>
      <c r="H31" s="27">
        <f>Master!$P$77</f>
        <v>100</v>
      </c>
      <c r="I31" s="29">
        <f t="shared" si="3"/>
        <v>1</v>
      </c>
      <c r="J31" s="30">
        <f t="shared" ca="1" si="1"/>
        <v>8.3474037677145184E-5</v>
      </c>
      <c r="K31" s="31">
        <f t="shared" ca="1" si="2"/>
        <v>2.2926749307514067E-3</v>
      </c>
      <c r="L31" s="24"/>
    </row>
    <row r="32" spans="1:12" ht="16.5" customHeight="1">
      <c r="A32" s="16"/>
      <c r="B32" s="25" t="str">
        <f>Master!$B$45</f>
        <v>져크바베큐 소스</v>
      </c>
      <c r="C32" s="25" t="str">
        <f>Master!$C$45</f>
        <v>Jerk Barbecue Sauce (Cajun Sauce)</v>
      </c>
      <c r="D32" s="26">
        <f>Master!$H$45</f>
        <v>10000</v>
      </c>
      <c r="E32" s="27">
        <f ca="1">Master!$J$45</f>
        <v>51.657908216501305</v>
      </c>
      <c r="F32" s="28">
        <f ca="1">Master!$K$45</f>
        <v>5.1657908216501307E-3</v>
      </c>
      <c r="G32" s="27">
        <v>30</v>
      </c>
      <c r="H32" s="27">
        <f>Master!$P$45</f>
        <v>96</v>
      </c>
      <c r="I32" s="29">
        <f t="shared" ref="I32" si="4">G32/H32*100</f>
        <v>31.25</v>
      </c>
      <c r="J32" s="30">
        <f t="shared" ref="J32" ca="1" si="5">F32*I32</f>
        <v>0.16143096317656658</v>
      </c>
      <c r="K32" s="31">
        <f t="shared" ca="1" si="2"/>
        <v>4.4338183777984632</v>
      </c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588.5</v>
      </c>
      <c r="H35" s="42"/>
      <c r="I35" s="42"/>
      <c r="J35" s="44">
        <f ca="1">SUM(J16:J34)</f>
        <v>3.2736762905564856</v>
      </c>
      <c r="K35" s="14">
        <f ca="1">SUM(K16:K34)</f>
        <v>89.913891451893662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3.4856995947169573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49">
        <f ca="1">J43/$J$48%</f>
        <v>0.11995483662685065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6.480454116762556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10.086108548106363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3.6409015756013527</v>
      </c>
      <c r="K48" s="152">
        <f ca="1">K35+K46</f>
        <v>100.00000000000003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144F-CBE0-43DD-9CCD-21CBDFBBF7A8}">
  <sheetPr>
    <tabColor theme="5" tint="-0.249977111117893"/>
  </sheetPr>
  <dimension ref="A1:L49"/>
  <sheetViews>
    <sheetView zoomScale="70" zoomScaleNormal="70" workbookViewId="0">
      <selection sqref="A1:L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Final)'!G125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$J$35</f>
        <v>1.438076701575101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2.1111205064735095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-2.1111205064735095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120</v>
      </c>
      <c r="H16" s="27">
        <f>Master!$P$145</f>
        <v>100</v>
      </c>
      <c r="I16" s="29">
        <f t="shared" ref="I16:I18" si="0">G16/H16*100</f>
        <v>120</v>
      </c>
      <c r="J16" s="30">
        <f t="shared" ref="J16:J25" ca="1" si="1">F16*I16</f>
        <v>7.6288344793595461E-2</v>
      </c>
      <c r="K16" s="31">
        <f t="shared" ref="K16:K25" ca="1" si="2">J16/$J$48%</f>
        <v>3.6136423553115979</v>
      </c>
      <c r="L16" s="24"/>
    </row>
    <row r="17" spans="1:12" ht="16.5" customHeight="1">
      <c r="A17" s="16"/>
      <c r="B17" s="61" t="str">
        <f>Master!$B$116</f>
        <v>콜슬로우 야채 믹스</v>
      </c>
      <c r="C17" s="25" t="str">
        <f>Master!$C$116</f>
        <v>Salad Mix Cole Slaw</v>
      </c>
      <c r="D17" s="26">
        <f>Master!$H$116</f>
        <v>1587.5719999999999</v>
      </c>
      <c r="E17" s="27">
        <f ca="1">Master!$J$116</f>
        <v>9.2011155166853218</v>
      </c>
      <c r="F17" s="28">
        <f ca="1">Master!$K$116</f>
        <v>5.7957154174332389E-3</v>
      </c>
      <c r="G17" s="27">
        <f>G16*25%</f>
        <v>30</v>
      </c>
      <c r="H17" s="27">
        <f>Master!$P$105</f>
        <v>95</v>
      </c>
      <c r="I17" s="29">
        <f t="shared" si="0"/>
        <v>31.578947368421051</v>
      </c>
      <c r="J17" s="30">
        <f t="shared" ca="1" si="1"/>
        <v>0.1830225921294707</v>
      </c>
      <c r="K17" s="31">
        <f t="shared" ca="1" si="2"/>
        <v>8.6694526232989961</v>
      </c>
      <c r="L17" s="24"/>
    </row>
    <row r="18" spans="1:12" ht="16.5" customHeight="1">
      <c r="A18" s="16"/>
      <c r="B18" s="25" t="str">
        <f>Master!$B$8</f>
        <v>순살 엉치살</v>
      </c>
      <c r="C18" s="25" t="str">
        <f>Master!$C$8</f>
        <v>Boneless Thigh</v>
      </c>
      <c r="D18" s="26">
        <f>Master!$H$8</f>
        <v>1000</v>
      </c>
      <c r="E18" s="27">
        <f ca="1">Master!$J$8</f>
        <v>4.1824287150689612</v>
      </c>
      <c r="F18" s="28">
        <f ca="1">Master!$K$8</f>
        <v>4.1824287150689608E-3</v>
      </c>
      <c r="G18" s="62">
        <f>G16*25%</f>
        <v>30</v>
      </c>
      <c r="H18" s="27">
        <f>Master!$P$79</f>
        <v>100</v>
      </c>
      <c r="I18" s="29">
        <f t="shared" si="0"/>
        <v>30</v>
      </c>
      <c r="J18" s="30">
        <f t="shared" ca="1" si="1"/>
        <v>0.12547286145206882</v>
      </c>
      <c r="K18" s="31">
        <f t="shared" ca="1" si="2"/>
        <v>5.9434248811150594</v>
      </c>
      <c r="L18" s="24"/>
    </row>
    <row r="19" spans="1:12" ht="16.5" customHeight="1">
      <c r="A19" s="16"/>
      <c r="B19" s="72" t="str">
        <f>Master!$B$31</f>
        <v>해바라기 유</v>
      </c>
      <c r="C19" s="25" t="str">
        <f>Master!$C$31</f>
        <v>Sunflower Oil</v>
      </c>
      <c r="D19" s="26">
        <f>Master!$H$31</f>
        <v>1320</v>
      </c>
      <c r="E19" s="62">
        <f ca="1">Master!$J$31</f>
        <v>14.985486900267496</v>
      </c>
      <c r="F19" s="28">
        <f ca="1">Master!$K$31</f>
        <v>1.135264159111174E-2</v>
      </c>
      <c r="G19" s="29">
        <f>G16*25%</f>
        <v>30</v>
      </c>
      <c r="H19" s="27">
        <f>Master!$P$31</f>
        <v>100</v>
      </c>
      <c r="I19" s="29">
        <f>G19/H19*100</f>
        <v>30</v>
      </c>
      <c r="J19" s="30">
        <f t="shared" ca="1" si="1"/>
        <v>0.34057924773335219</v>
      </c>
      <c r="K19" s="31">
        <f t="shared" ca="1" si="2"/>
        <v>16.132629411206274</v>
      </c>
      <c r="L19" s="24"/>
    </row>
    <row r="20" spans="1:12" ht="16.5" customHeight="1">
      <c r="A20" s="16"/>
      <c r="B20" s="72" t="str">
        <f>Master!$B$41</f>
        <v>화이트 배터믹스 (White)</v>
      </c>
      <c r="C20" s="25" t="str">
        <f>Master!$C$41</f>
        <v xml:space="preserve">Battering Powder Mix </v>
      </c>
      <c r="D20" s="26">
        <f>Master!$H$41</f>
        <v>20000</v>
      </c>
      <c r="E20" s="62">
        <f ca="1">Master!$J$41</f>
        <v>81.478628749217421</v>
      </c>
      <c r="F20" s="28">
        <f ca="1">Master!$K$41</f>
        <v>4.0739314374608707E-3</v>
      </c>
      <c r="G20" s="29">
        <f>G16*25%</f>
        <v>30</v>
      </c>
      <c r="H20" s="27">
        <f>Master!$P$41</f>
        <v>85</v>
      </c>
      <c r="I20" s="29">
        <f>G20/H20*100</f>
        <v>35.294117647058826</v>
      </c>
      <c r="J20" s="30">
        <f t="shared" ca="1" si="1"/>
        <v>0.14378581543979546</v>
      </c>
      <c r="K20" s="31">
        <f t="shared" ca="1" si="2"/>
        <v>6.8108767357852251</v>
      </c>
      <c r="L20" s="24"/>
    </row>
    <row r="21" spans="1:12" ht="16.5" customHeight="1">
      <c r="A21" s="16"/>
      <c r="B21" s="72" t="str">
        <f>Master!$B$36</f>
        <v>#2 마리네이드 파우더</v>
      </c>
      <c r="C21" s="25" t="str">
        <f>Master!$C$36</f>
        <v>Marinade Powder Mix</v>
      </c>
      <c r="D21" s="26">
        <f>Master!$H$36</f>
        <v>20000</v>
      </c>
      <c r="E21" s="62">
        <f ca="1">Master!$J$36</f>
        <v>157.96513061789759</v>
      </c>
      <c r="F21" s="28">
        <f ca="1">Master!$K$36</f>
        <v>7.8982565308948795E-3</v>
      </c>
      <c r="G21" s="29">
        <f>G16*1.2%</f>
        <v>1.44</v>
      </c>
      <c r="H21" s="27">
        <f>Master!$P$36</f>
        <v>98</v>
      </c>
      <c r="I21" s="29">
        <f>G21/H21*100</f>
        <v>1.4693877551020407</v>
      </c>
      <c r="J21" s="30">
        <f t="shared" ca="1" si="1"/>
        <v>1.1605601433151659E-2</v>
      </c>
      <c r="K21" s="31">
        <f t="shared" ca="1" si="2"/>
        <v>0.54973656868778498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25" si="3">G22/H22*100</f>
        <v>60</v>
      </c>
      <c r="J22" s="30">
        <f t="shared" ca="1" si="1"/>
        <v>0.22585365234946023</v>
      </c>
      <c r="K22" s="31">
        <f t="shared" ca="1" si="2"/>
        <v>10.698283288751441</v>
      </c>
      <c r="L22" s="24"/>
    </row>
    <row r="23" spans="1:12" ht="16.5" customHeight="1">
      <c r="A23" s="16"/>
      <c r="B23" s="25" t="str">
        <f>Master!$B$108</f>
        <v>당근</v>
      </c>
      <c r="C23" s="25" t="str">
        <f>Master!$C$108</f>
        <v>Carrot</v>
      </c>
      <c r="D23" s="26">
        <f>Master!$H$108</f>
        <v>453.59199999999998</v>
      </c>
      <c r="E23" s="27">
        <f ca="1">Master!$J$108</f>
        <v>0.41737018838572593</v>
      </c>
      <c r="F23" s="28">
        <f ca="1">Master!$K$108</f>
        <v>9.2014450957187506E-4</v>
      </c>
      <c r="G23" s="27">
        <v>10</v>
      </c>
      <c r="H23" s="27">
        <f>Master!$P$108</f>
        <v>81.3</v>
      </c>
      <c r="I23" s="29">
        <f t="shared" si="3"/>
        <v>12.300123001230013</v>
      </c>
      <c r="J23" s="30">
        <f t="shared" ca="1" si="1"/>
        <v>1.131789064664053E-2</v>
      </c>
      <c r="K23" s="31">
        <f t="shared" ca="1" si="2"/>
        <v>0.53610822366300337</v>
      </c>
      <c r="L23" s="24"/>
    </row>
    <row r="24" spans="1:12" ht="16.5" customHeight="1">
      <c r="A24" s="16"/>
      <c r="B24" s="25" t="str">
        <f>Master!$B$146</f>
        <v>토마토 샐러드</v>
      </c>
      <c r="C24" s="25" t="str">
        <f>Master!$C$146</f>
        <v>Tomato Salad</v>
      </c>
      <c r="D24" s="26">
        <f>Master!$H$146</f>
        <v>929</v>
      </c>
      <c r="E24" s="62">
        <f ca="1">Master!$J$146</f>
        <v>3.6298714817480389</v>
      </c>
      <c r="F24" s="28">
        <f ca="1">Master!$K$146</f>
        <v>3.9072890008052088E-3</v>
      </c>
      <c r="G24" s="27">
        <v>30</v>
      </c>
      <c r="H24" s="27">
        <f>Master!$P$146</f>
        <v>100</v>
      </c>
      <c r="I24" s="29">
        <f t="shared" si="3"/>
        <v>30</v>
      </c>
      <c r="J24" s="30">
        <f t="shared" ca="1" si="1"/>
        <v>0.11721867002415626</v>
      </c>
      <c r="K24" s="31">
        <f t="shared" ca="1" si="2"/>
        <v>5.5524386061676072</v>
      </c>
      <c r="L24" s="24"/>
    </row>
    <row r="25" spans="1:12" ht="16.5" customHeight="1">
      <c r="A25" s="16"/>
      <c r="B25" s="25" t="str">
        <f>Master!$B$46</f>
        <v>시크릿 양념소스</v>
      </c>
      <c r="C25" s="25" t="str">
        <f>Master!$C$46</f>
        <v>BBQ Secret Spicy Sauce</v>
      </c>
      <c r="D25" s="26">
        <f>Master!$H$46</f>
        <v>10000</v>
      </c>
      <c r="E25" s="27">
        <f ca="1">Master!$J$46</f>
        <v>48.703686137618334</v>
      </c>
      <c r="F25" s="28">
        <f ca="1">Master!$K$46</f>
        <v>4.8703686137618338E-3</v>
      </c>
      <c r="G25" s="27">
        <v>40</v>
      </c>
      <c r="H25" s="27">
        <f>Master!$P$46</f>
        <v>96</v>
      </c>
      <c r="I25" s="29">
        <f t="shared" si="3"/>
        <v>41.666666666666671</v>
      </c>
      <c r="J25" s="30">
        <f t="shared" ca="1" si="1"/>
        <v>0.20293202557340975</v>
      </c>
      <c r="K25" s="31">
        <f t="shared" ca="1" si="2"/>
        <v>9.6125268525004586</v>
      </c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351.44</v>
      </c>
      <c r="H35" s="42"/>
      <c r="I35" s="42"/>
      <c r="J35" s="44">
        <f ca="1">SUM(J16:J34)</f>
        <v>1.438076701575101</v>
      </c>
      <c r="K35" s="14">
        <f ca="1">SUM(K16:K34)</f>
        <v>68.11911954648744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4">G40/H40*100</f>
        <v>1</v>
      </c>
      <c r="J40" s="30">
        <f t="shared" ref="J40:J44" ca="1" si="5">F40*I40</f>
        <v>0.12691089146477966</v>
      </c>
      <c r="K40" s="31">
        <f ca="1">J40/$J$48%</f>
        <v>6.0115417890936085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4"/>
        <v>0</v>
      </c>
      <c r="J41" s="35">
        <f t="shared" ca="1" si="5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f t="shared" si="4"/>
        <v>1</v>
      </c>
      <c r="J42" s="35">
        <f t="shared" ca="1" si="5"/>
        <v>0.30581851985354103</v>
      </c>
      <c r="K42" s="49">
        <f ca="1">J42/$J$48%</f>
        <v>14.486075944778309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4"/>
        <v>1</v>
      </c>
      <c r="J43" s="35">
        <f t="shared" ca="1" si="5"/>
        <v>4.3674375367570338E-3</v>
      </c>
      <c r="K43" s="49">
        <f ca="1">J43/$J$48%</f>
        <v>0.20687769946645806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4"/>
        <v>1</v>
      </c>
      <c r="J44" s="35">
        <f t="shared" ca="1" si="5"/>
        <v>0.23594695604333063</v>
      </c>
      <c r="K44" s="49">
        <f ca="1">J44/$J$48%</f>
        <v>11.176385020174182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0.67304380489840832</v>
      </c>
      <c r="K46" s="53">
        <f ca="1">SUM(K40:K45)</f>
        <v>31.880880453512553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2.1111205064735095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D11:J11"/>
    <mergeCell ref="D6:J6"/>
    <mergeCell ref="A1:L1"/>
    <mergeCell ref="D3:J3"/>
    <mergeCell ref="D5:J5"/>
    <mergeCell ref="D7:J7"/>
    <mergeCell ref="D9:J9"/>
    <mergeCell ref="H38:H39"/>
    <mergeCell ref="I38:I39"/>
    <mergeCell ref="B14:C15"/>
    <mergeCell ref="D14:D15"/>
    <mergeCell ref="E14:E15"/>
    <mergeCell ref="F14:F15"/>
    <mergeCell ref="G14:G15"/>
    <mergeCell ref="H14:H15"/>
    <mergeCell ref="B38:B39"/>
    <mergeCell ref="D38:D39"/>
    <mergeCell ref="E38:E39"/>
    <mergeCell ref="F38:F39"/>
    <mergeCell ref="G38:G39"/>
    <mergeCell ref="J38:J39"/>
    <mergeCell ref="K38:K39"/>
    <mergeCell ref="I14:I15"/>
    <mergeCell ref="J14:J15"/>
    <mergeCell ref="K14:K15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CAAA3-155E-43CF-BF2D-30B3ED970715}">
  <sheetPr>
    <tabColor theme="5" tint="-0.249977111117893"/>
  </sheetPr>
  <dimension ref="A1:L49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999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Final)'!G126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$J$35</f>
        <v>1.5242367693661376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2.1972805742645458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-2.1972805742645458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120</v>
      </c>
      <c r="H16" s="27">
        <f>Master!$P$145</f>
        <v>100</v>
      </c>
      <c r="I16" s="29">
        <f t="shared" ref="I16:I18" si="0">G16/H16*100</f>
        <v>120</v>
      </c>
      <c r="J16" s="30">
        <f t="shared" ref="J16:J25" ca="1" si="1">F16*I16</f>
        <v>7.6288344793595461E-2</v>
      </c>
      <c r="K16" s="31">
        <f t="shared" ref="K16:K25" ca="1" si="2">J16/$J$48%</f>
        <v>3.471943714749766</v>
      </c>
      <c r="L16" s="24"/>
    </row>
    <row r="17" spans="1:12" ht="16.5" customHeight="1">
      <c r="A17" s="16"/>
      <c r="B17" s="61" t="str">
        <f>Master!$B$116</f>
        <v>콜슬로우 야채 믹스</v>
      </c>
      <c r="C17" s="25" t="str">
        <f>Master!$C$116</f>
        <v>Salad Mix Cole Slaw</v>
      </c>
      <c r="D17" s="26">
        <f>Master!$H$116</f>
        <v>1587.5719999999999</v>
      </c>
      <c r="E17" s="27">
        <f ca="1">Master!$J$116</f>
        <v>9.2011155166853218</v>
      </c>
      <c r="F17" s="28">
        <f ca="1">Master!$K$116</f>
        <v>5.7957154174332389E-3</v>
      </c>
      <c r="G17" s="27">
        <f>G16*25%</f>
        <v>30</v>
      </c>
      <c r="H17" s="27">
        <f>Master!$P$105</f>
        <v>95</v>
      </c>
      <c r="I17" s="29">
        <f t="shared" si="0"/>
        <v>31.578947368421051</v>
      </c>
      <c r="J17" s="30">
        <f t="shared" ca="1" si="1"/>
        <v>0.1830225921294707</v>
      </c>
      <c r="K17" s="31">
        <f t="shared" ca="1" si="2"/>
        <v>8.3295048558252685</v>
      </c>
      <c r="L17" s="24"/>
    </row>
    <row r="18" spans="1:12" ht="16.5" customHeight="1">
      <c r="A18" s="16"/>
      <c r="B18" s="25" t="str">
        <f>Master!$B$8</f>
        <v>순살 엉치살</v>
      </c>
      <c r="C18" s="25" t="str">
        <f>Master!$C$8</f>
        <v>Boneless Thigh</v>
      </c>
      <c r="D18" s="26">
        <f>Master!$H$8</f>
        <v>1000</v>
      </c>
      <c r="E18" s="27">
        <f ca="1">Master!$J$8</f>
        <v>4.1824287150689612</v>
      </c>
      <c r="F18" s="28">
        <f ca="1">Master!$K$8</f>
        <v>4.1824287150689608E-3</v>
      </c>
      <c r="G18" s="62">
        <f>G16*25%</f>
        <v>30</v>
      </c>
      <c r="H18" s="27">
        <f>Master!$P$79</f>
        <v>100</v>
      </c>
      <c r="I18" s="29">
        <f t="shared" si="0"/>
        <v>30</v>
      </c>
      <c r="J18" s="30">
        <f t="shared" ca="1" si="1"/>
        <v>0.12547286145206882</v>
      </c>
      <c r="K18" s="31">
        <f t="shared" ca="1" si="2"/>
        <v>5.7103704880322796</v>
      </c>
      <c r="L18" s="24"/>
    </row>
    <row r="19" spans="1:12" ht="16.5" customHeight="1">
      <c r="A19" s="16"/>
      <c r="B19" s="72" t="str">
        <f>Master!$B$31</f>
        <v>해바라기 유</v>
      </c>
      <c r="C19" s="25" t="str">
        <f>Master!$C$31</f>
        <v>Sunflower Oil</v>
      </c>
      <c r="D19" s="26">
        <f>Master!$H$31</f>
        <v>1320</v>
      </c>
      <c r="E19" s="62">
        <f ca="1">Master!$J$31</f>
        <v>14.985486900267496</v>
      </c>
      <c r="F19" s="28">
        <f ca="1">Master!$K$31</f>
        <v>1.135264159111174E-2</v>
      </c>
      <c r="G19" s="29">
        <f>G16*25%</f>
        <v>30</v>
      </c>
      <c r="H19" s="27">
        <f>Master!$P$31</f>
        <v>100</v>
      </c>
      <c r="I19" s="29">
        <f>G19/H19*100</f>
        <v>30</v>
      </c>
      <c r="J19" s="30">
        <f t="shared" ca="1" si="1"/>
        <v>0.34057924773335219</v>
      </c>
      <c r="K19" s="31">
        <f t="shared" ca="1" si="2"/>
        <v>15.500034530062136</v>
      </c>
      <c r="L19" s="24"/>
    </row>
    <row r="20" spans="1:12" ht="16.5" customHeight="1">
      <c r="A20" s="16"/>
      <c r="B20" s="72" t="str">
        <f>Master!$B$41</f>
        <v>화이트 배터믹스 (White)</v>
      </c>
      <c r="C20" s="25" t="str">
        <f>Master!$C$41</f>
        <v xml:space="preserve">Battering Powder Mix </v>
      </c>
      <c r="D20" s="26">
        <f>Master!$H$41</f>
        <v>20000</v>
      </c>
      <c r="E20" s="62">
        <f ca="1">Master!$J$41</f>
        <v>81.478628749217421</v>
      </c>
      <c r="F20" s="28">
        <f ca="1">Master!$K$41</f>
        <v>4.0739314374608707E-3</v>
      </c>
      <c r="G20" s="29">
        <f>G16*25%</f>
        <v>30</v>
      </c>
      <c r="H20" s="27">
        <f>Master!$P$41</f>
        <v>85</v>
      </c>
      <c r="I20" s="29">
        <f>G20/H20*100</f>
        <v>35.294117647058826</v>
      </c>
      <c r="J20" s="30">
        <f t="shared" ca="1" si="1"/>
        <v>0.14378581543979546</v>
      </c>
      <c r="K20" s="31">
        <f t="shared" ca="1" si="2"/>
        <v>6.5438077013866183</v>
      </c>
      <c r="L20" s="24"/>
    </row>
    <row r="21" spans="1:12" ht="16.5" customHeight="1">
      <c r="A21" s="16"/>
      <c r="B21" s="72" t="str">
        <f>Master!$B$36</f>
        <v>#2 마리네이드 파우더</v>
      </c>
      <c r="C21" s="25" t="str">
        <f>Master!$C$36</f>
        <v>Marinade Powder Mix</v>
      </c>
      <c r="D21" s="26">
        <f>Master!$H$36</f>
        <v>20000</v>
      </c>
      <c r="E21" s="62">
        <f ca="1">Master!$J$36</f>
        <v>157.96513061789759</v>
      </c>
      <c r="F21" s="28">
        <f ca="1">Master!$K$36</f>
        <v>7.8982565308948795E-3</v>
      </c>
      <c r="G21" s="29">
        <f>G16*1.2%</f>
        <v>1.44</v>
      </c>
      <c r="H21" s="27">
        <f>Master!$P$36</f>
        <v>98</v>
      </c>
      <c r="I21" s="29">
        <f>G21/H21*100</f>
        <v>1.4693877551020407</v>
      </c>
      <c r="J21" s="30">
        <f t="shared" ca="1" si="1"/>
        <v>1.1605601433151659E-2</v>
      </c>
      <c r="K21" s="31">
        <f t="shared" ca="1" si="2"/>
        <v>0.52818022282093779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25" si="3">G22/H22*100</f>
        <v>60</v>
      </c>
      <c r="J22" s="30">
        <f t="shared" ca="1" si="1"/>
        <v>0.22585365234946023</v>
      </c>
      <c r="K22" s="31">
        <f t="shared" ca="1" si="2"/>
        <v>10.278780734456543</v>
      </c>
      <c r="L22" s="24"/>
    </row>
    <row r="23" spans="1:12" ht="16.5" customHeight="1">
      <c r="A23" s="16"/>
      <c r="B23" s="25" t="str">
        <f>Master!$B$108</f>
        <v>당근</v>
      </c>
      <c r="C23" s="25" t="str">
        <f>Master!$C$108</f>
        <v>Carrot</v>
      </c>
      <c r="D23" s="26">
        <f>Master!$H$108</f>
        <v>453.59199999999998</v>
      </c>
      <c r="E23" s="27">
        <f ca="1">Master!$J$108</f>
        <v>0.41737018838572593</v>
      </c>
      <c r="F23" s="28">
        <f ca="1">Master!$K$108</f>
        <v>9.2014450957187506E-4</v>
      </c>
      <c r="G23" s="27">
        <v>10</v>
      </c>
      <c r="H23" s="27">
        <f>Master!$P$108</f>
        <v>81.3</v>
      </c>
      <c r="I23" s="29">
        <f t="shared" si="3"/>
        <v>12.300123001230013</v>
      </c>
      <c r="J23" s="30">
        <f t="shared" ca="1" si="1"/>
        <v>1.131789064664053E-2</v>
      </c>
      <c r="K23" s="31">
        <f t="shared" ca="1" si="2"/>
        <v>0.51508627433384346</v>
      </c>
      <c r="L23" s="24"/>
    </row>
    <row r="24" spans="1:12" ht="16.5" customHeight="1">
      <c r="A24" s="16"/>
      <c r="B24" s="25" t="str">
        <f>Master!$B$146</f>
        <v>토마토 샐러드</v>
      </c>
      <c r="C24" s="25" t="str">
        <f>Master!$C$146</f>
        <v>Tomato Salad</v>
      </c>
      <c r="D24" s="26">
        <f>Master!$H$146</f>
        <v>929</v>
      </c>
      <c r="E24" s="62">
        <f ca="1">Master!$J$146</f>
        <v>3.6298714817480389</v>
      </c>
      <c r="F24" s="28">
        <f ca="1">Master!$K$146</f>
        <v>3.9072890008052088E-3</v>
      </c>
      <c r="G24" s="27">
        <v>30</v>
      </c>
      <c r="H24" s="27">
        <f>Master!$P$146</f>
        <v>100</v>
      </c>
      <c r="I24" s="29">
        <f t="shared" si="3"/>
        <v>30</v>
      </c>
      <c r="J24" s="30">
        <f t="shared" ca="1" si="1"/>
        <v>0.11721867002415626</v>
      </c>
      <c r="K24" s="31">
        <f t="shared" ca="1" si="2"/>
        <v>5.3347156206207602</v>
      </c>
      <c r="L24" s="24"/>
    </row>
    <row r="25" spans="1:12" ht="16.5" customHeight="1">
      <c r="A25" s="16"/>
      <c r="B25" s="25" t="str">
        <f>Master!$B$56</f>
        <v>자소만 소스</v>
      </c>
      <c r="C25" s="25" t="str">
        <f>Master!$C$56</f>
        <v>Jasoman Sauce</v>
      </c>
      <c r="D25" s="26">
        <f>Master!$H$56</f>
        <v>10000</v>
      </c>
      <c r="E25" s="27">
        <f ca="1">Master!$J$56</f>
        <v>69.38210240746713</v>
      </c>
      <c r="F25" s="28">
        <f ca="1">Master!$K$56</f>
        <v>6.9382102407467127E-3</v>
      </c>
      <c r="G25" s="27">
        <v>40</v>
      </c>
      <c r="H25" s="27">
        <f>Master!$P$56</f>
        <v>96</v>
      </c>
      <c r="I25" s="29">
        <f t="shared" si="3"/>
        <v>41.666666666666671</v>
      </c>
      <c r="J25" s="30">
        <f t="shared" ca="1" si="1"/>
        <v>0.28909209336444641</v>
      </c>
      <c r="K25" s="31">
        <f t="shared" ca="1" si="2"/>
        <v>13.156812869071523</v>
      </c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351.44</v>
      </c>
      <c r="H35" s="42"/>
      <c r="I35" s="42"/>
      <c r="J35" s="44">
        <f ca="1">SUM(J16:J34)</f>
        <v>1.5242367693661376</v>
      </c>
      <c r="K35" s="14">
        <f ca="1">SUM(K16:K34)</f>
        <v>69.369237011359672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4">G40/H40*100</f>
        <v>1</v>
      </c>
      <c r="J40" s="30">
        <f t="shared" ref="J40:J44" ca="1" si="5">F40*I40</f>
        <v>0.12691089146477966</v>
      </c>
      <c r="K40" s="31">
        <f ca="1">J40/$J$48%</f>
        <v>5.7758163864557055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4"/>
        <v>0</v>
      </c>
      <c r="J41" s="35">
        <f t="shared" ca="1" si="5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f t="shared" si="4"/>
        <v>1</v>
      </c>
      <c r="J42" s="35">
        <f t="shared" ca="1" si="5"/>
        <v>0.30581851985354103</v>
      </c>
      <c r="K42" s="49">
        <f ca="1">J42/$J$48%</f>
        <v>13.918045944401156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4"/>
        <v>1</v>
      </c>
      <c r="J43" s="35">
        <f t="shared" ca="1" si="5"/>
        <v>4.3674375367570338E-3</v>
      </c>
      <c r="K43" s="49">
        <f ca="1">J43/$J$48%</f>
        <v>0.19876558268935973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4"/>
        <v>1</v>
      </c>
      <c r="J44" s="35">
        <f t="shared" ca="1" si="5"/>
        <v>0.23594695604333063</v>
      </c>
      <c r="K44" s="49">
        <f ca="1">J44/$J$48%</f>
        <v>10.738135075094117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0.67304380489840832</v>
      </c>
      <c r="K46" s="53">
        <f ca="1">SUM(K40:K45)</f>
        <v>30.630762988640338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2.1972805742645458</v>
      </c>
      <c r="K48" s="152">
        <f ca="1">K35+K46</f>
        <v>100.00000000000001</v>
      </c>
      <c r="L48" s="16"/>
    </row>
    <row r="49" spans="1:12" ht="16.5" customHeight="1">
      <c r="A49" s="16"/>
      <c r="L49" s="16"/>
    </row>
  </sheetData>
  <mergeCells count="25">
    <mergeCell ref="J38:J39"/>
    <mergeCell ref="K38:K39"/>
    <mergeCell ref="D6:J6"/>
    <mergeCell ref="I14:I15"/>
    <mergeCell ref="J14:J15"/>
    <mergeCell ref="K14:K15"/>
    <mergeCell ref="H38:H39"/>
    <mergeCell ref="I38:I39"/>
    <mergeCell ref="H14:H15"/>
    <mergeCell ref="D11:J11"/>
    <mergeCell ref="B38:B39"/>
    <mergeCell ref="D38:D39"/>
    <mergeCell ref="E38:E39"/>
    <mergeCell ref="F38:F39"/>
    <mergeCell ref="G38:G3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5C72-5ABA-4F3D-988E-D71D86620B64}">
  <sheetPr>
    <tabColor theme="5" tint="-0.249977111117893"/>
  </sheetPr>
  <dimension ref="A1:L49"/>
  <sheetViews>
    <sheetView zoomScale="70" zoomScaleNormal="70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Final)'!G127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$J$35</f>
        <v>1.5254825561405618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2.19852636103897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-2.19852636103897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Master!$B$145</f>
        <v>밥</v>
      </c>
      <c r="C16" s="25" t="str">
        <f>Master!$C$145</f>
        <v>Steamed Rice</v>
      </c>
      <c r="D16" s="26">
        <f>Master!$H$145</f>
        <v>3000</v>
      </c>
      <c r="E16" s="62">
        <f ca="1">Master!$J$145</f>
        <v>1.9072086198398865</v>
      </c>
      <c r="F16" s="28">
        <f ca="1">Master!$K$145</f>
        <v>6.3573620661329551E-4</v>
      </c>
      <c r="G16" s="29">
        <v>120</v>
      </c>
      <c r="H16" s="27">
        <f>Master!$P$145</f>
        <v>100</v>
      </c>
      <c r="I16" s="29">
        <f t="shared" ref="I16:I18" si="0">G16/H16*100</f>
        <v>120</v>
      </c>
      <c r="J16" s="30">
        <f t="shared" ref="J16:J25" ca="1" si="1">F16*I16</f>
        <v>7.6288344793595461E-2</v>
      </c>
      <c r="K16" s="31">
        <f t="shared" ref="K16:K25" ca="1" si="2">J16/$J$48%</f>
        <v>3.4699763507744996</v>
      </c>
      <c r="L16" s="24"/>
    </row>
    <row r="17" spans="1:12" ht="16.5" customHeight="1">
      <c r="A17" s="16"/>
      <c r="B17" s="61" t="str">
        <f>Master!$B$116</f>
        <v>콜슬로우 야채 믹스</v>
      </c>
      <c r="C17" s="25" t="str">
        <f>Master!$C$116</f>
        <v>Salad Mix Cole Slaw</v>
      </c>
      <c r="D17" s="26">
        <f>Master!$H$116</f>
        <v>1587.5719999999999</v>
      </c>
      <c r="E17" s="27">
        <f ca="1">Master!$J$116</f>
        <v>9.2011155166853218</v>
      </c>
      <c r="F17" s="28">
        <f ca="1">Master!$K$116</f>
        <v>5.7957154174332389E-3</v>
      </c>
      <c r="G17" s="27">
        <f>G16*25%</f>
        <v>30</v>
      </c>
      <c r="H17" s="27">
        <f>Master!$P$105</f>
        <v>95</v>
      </c>
      <c r="I17" s="29">
        <f t="shared" si="0"/>
        <v>31.578947368421051</v>
      </c>
      <c r="J17" s="30">
        <f t="shared" ca="1" si="1"/>
        <v>0.1830225921294707</v>
      </c>
      <c r="K17" s="31">
        <f t="shared" ca="1" si="2"/>
        <v>8.324784972920618</v>
      </c>
      <c r="L17" s="24"/>
    </row>
    <row r="18" spans="1:12" ht="16.5" customHeight="1">
      <c r="A18" s="16"/>
      <c r="B18" s="25" t="str">
        <f>Master!$B$8</f>
        <v>순살 엉치살</v>
      </c>
      <c r="C18" s="25" t="str">
        <f>Master!$C$8</f>
        <v>Boneless Thigh</v>
      </c>
      <c r="D18" s="26">
        <f>Master!$H$8</f>
        <v>1000</v>
      </c>
      <c r="E18" s="27">
        <f ca="1">Master!$J$8</f>
        <v>4.1824287150689612</v>
      </c>
      <c r="F18" s="28">
        <f ca="1">Master!$K$8</f>
        <v>4.1824287150689608E-3</v>
      </c>
      <c r="G18" s="62">
        <f>G16*25%</f>
        <v>30</v>
      </c>
      <c r="H18" s="27">
        <f>Master!$P$79</f>
        <v>100</v>
      </c>
      <c r="I18" s="29">
        <f t="shared" si="0"/>
        <v>30</v>
      </c>
      <c r="J18" s="30">
        <f t="shared" ca="1" si="1"/>
        <v>0.12547286145206882</v>
      </c>
      <c r="K18" s="31">
        <f t="shared" ca="1" si="2"/>
        <v>5.7071347278625941</v>
      </c>
      <c r="L18" s="24"/>
    </row>
    <row r="19" spans="1:12" ht="16.5" customHeight="1">
      <c r="A19" s="16"/>
      <c r="B19" s="72" t="str">
        <f>Master!$B$31</f>
        <v>해바라기 유</v>
      </c>
      <c r="C19" s="25" t="str">
        <f>Master!$C$31</f>
        <v>Sunflower Oil</v>
      </c>
      <c r="D19" s="26">
        <f>Master!$H$31</f>
        <v>1320</v>
      </c>
      <c r="E19" s="62">
        <f ca="1">Master!$J$31</f>
        <v>14.985486900267496</v>
      </c>
      <c r="F19" s="28">
        <f ca="1">Master!$K$31</f>
        <v>1.135264159111174E-2</v>
      </c>
      <c r="G19" s="29">
        <f>G16*25%</f>
        <v>30</v>
      </c>
      <c r="H19" s="27">
        <f>Master!$P$31</f>
        <v>100</v>
      </c>
      <c r="I19" s="29">
        <f>G19/H19*100</f>
        <v>30</v>
      </c>
      <c r="J19" s="30">
        <f t="shared" ca="1" si="1"/>
        <v>0.34057924773335219</v>
      </c>
      <c r="K19" s="31">
        <f t="shared" ca="1" si="2"/>
        <v>15.491251493223064</v>
      </c>
      <c r="L19" s="24"/>
    </row>
    <row r="20" spans="1:12" ht="16.5" customHeight="1">
      <c r="A20" s="16"/>
      <c r="B20" s="72" t="str">
        <f>Master!$B$41</f>
        <v>화이트 배터믹스 (White)</v>
      </c>
      <c r="C20" s="25" t="str">
        <f>Master!$C$41</f>
        <v xml:space="preserve">Battering Powder Mix </v>
      </c>
      <c r="D20" s="26">
        <f>Master!$H$41</f>
        <v>20000</v>
      </c>
      <c r="E20" s="62">
        <f ca="1">Master!$J$41</f>
        <v>81.478628749217421</v>
      </c>
      <c r="F20" s="28">
        <f ca="1">Master!$K$41</f>
        <v>4.0739314374608707E-3</v>
      </c>
      <c r="G20" s="29">
        <f>G16*25%</f>
        <v>30</v>
      </c>
      <c r="H20" s="27">
        <f>Master!$P$41</f>
        <v>85</v>
      </c>
      <c r="I20" s="29">
        <f>G20/H20*100</f>
        <v>35.294117647058826</v>
      </c>
      <c r="J20" s="30">
        <f t="shared" ca="1" si="1"/>
        <v>0.14378581543979546</v>
      </c>
      <c r="K20" s="31">
        <f t="shared" ca="1" si="2"/>
        <v>6.5400996771239885</v>
      </c>
      <c r="L20" s="24"/>
    </row>
    <row r="21" spans="1:12" ht="16.5" customHeight="1">
      <c r="A21" s="16"/>
      <c r="B21" s="72" t="str">
        <f>Master!$B$36</f>
        <v>#2 마리네이드 파우더</v>
      </c>
      <c r="C21" s="25" t="str">
        <f>Master!$C$36</f>
        <v>Marinade Powder Mix</v>
      </c>
      <c r="D21" s="26">
        <f>Master!$H$36</f>
        <v>20000</v>
      </c>
      <c r="E21" s="62">
        <f ca="1">Master!$J$36</f>
        <v>157.96513061789759</v>
      </c>
      <c r="F21" s="28">
        <f ca="1">Master!$K$36</f>
        <v>7.8982565308948795E-3</v>
      </c>
      <c r="G21" s="29">
        <f>G16*1.2%</f>
        <v>1.44</v>
      </c>
      <c r="H21" s="27">
        <f>Master!$P$36</f>
        <v>98</v>
      </c>
      <c r="I21" s="29">
        <f>G21/H21*100</f>
        <v>1.4693877551020407</v>
      </c>
      <c r="J21" s="30">
        <f t="shared" ca="1" si="1"/>
        <v>1.1605601433151659E-2</v>
      </c>
      <c r="K21" s="31">
        <f t="shared" ca="1" si="2"/>
        <v>0.52788093146479864</v>
      </c>
      <c r="L21" s="24"/>
    </row>
    <row r="22" spans="1:12" ht="16.5" customHeight="1">
      <c r="A22" s="16"/>
      <c r="B22" s="25" t="str">
        <f>Master!$B$109</f>
        <v>옥수수(스위트콘)</v>
      </c>
      <c r="C22" s="25" t="str">
        <f>Master!$C$109</f>
        <v>Sweet Corn</v>
      </c>
      <c r="D22" s="26">
        <f>Master!$H$109</f>
        <v>2267.96</v>
      </c>
      <c r="E22" s="27">
        <f ca="1">Master!$J$109</f>
        <v>8.5371174897080309</v>
      </c>
      <c r="F22" s="28">
        <f ca="1">Master!$K$109</f>
        <v>3.7642275391576705E-3</v>
      </c>
      <c r="G22" s="27">
        <v>30</v>
      </c>
      <c r="H22" s="27">
        <f>Master!$P$109</f>
        <v>50</v>
      </c>
      <c r="I22" s="29">
        <f t="shared" ref="I22:I25" si="3">G22/H22*100</f>
        <v>60</v>
      </c>
      <c r="J22" s="30">
        <f t="shared" ca="1" si="1"/>
        <v>0.22585365234946023</v>
      </c>
      <c r="K22" s="31">
        <f t="shared" ca="1" si="2"/>
        <v>10.27295630163503</v>
      </c>
      <c r="L22" s="24"/>
    </row>
    <row r="23" spans="1:12" ht="16.5" customHeight="1">
      <c r="A23" s="16"/>
      <c r="B23" s="25" t="str">
        <f>Master!$B$108</f>
        <v>당근</v>
      </c>
      <c r="C23" s="25" t="str">
        <f>Master!$C$108</f>
        <v>Carrot</v>
      </c>
      <c r="D23" s="26">
        <f>Master!$H$108</f>
        <v>453.59199999999998</v>
      </c>
      <c r="E23" s="27">
        <f ca="1">Master!$J$108</f>
        <v>0.41737018838572593</v>
      </c>
      <c r="F23" s="28">
        <f ca="1">Master!$K$108</f>
        <v>9.2014450957187506E-4</v>
      </c>
      <c r="G23" s="27">
        <v>10</v>
      </c>
      <c r="H23" s="27">
        <f>Master!$P$108</f>
        <v>81.3</v>
      </c>
      <c r="I23" s="29">
        <f t="shared" si="3"/>
        <v>12.300123001230013</v>
      </c>
      <c r="J23" s="30">
        <f t="shared" ca="1" si="1"/>
        <v>1.131789064664053E-2</v>
      </c>
      <c r="K23" s="31">
        <f t="shared" ca="1" si="2"/>
        <v>0.51479440261484832</v>
      </c>
      <c r="L23" s="24"/>
    </row>
    <row r="24" spans="1:12" ht="16.5" customHeight="1">
      <c r="A24" s="16"/>
      <c r="B24" s="25" t="str">
        <f>Master!$B$146</f>
        <v>토마토 샐러드</v>
      </c>
      <c r="C24" s="25" t="str">
        <f>Master!$C$146</f>
        <v>Tomato Salad</v>
      </c>
      <c r="D24" s="26">
        <f>Master!$H$146</f>
        <v>929</v>
      </c>
      <c r="E24" s="62">
        <f ca="1">Master!$J$146</f>
        <v>3.6298714817480389</v>
      </c>
      <c r="F24" s="28">
        <f ca="1">Master!$K$146</f>
        <v>3.9072890008052088E-3</v>
      </c>
      <c r="G24" s="27">
        <v>30</v>
      </c>
      <c r="H24" s="27">
        <f>Master!$P$146</f>
        <v>100</v>
      </c>
      <c r="I24" s="29">
        <f t="shared" si="3"/>
        <v>30</v>
      </c>
      <c r="J24" s="30">
        <f t="shared" ca="1" si="1"/>
        <v>0.11721867002415626</v>
      </c>
      <c r="K24" s="31">
        <f t="shared" ca="1" si="2"/>
        <v>5.3316927238826262</v>
      </c>
      <c r="L24" s="24"/>
    </row>
    <row r="25" spans="1:12" ht="16.5" customHeight="1">
      <c r="A25" s="16"/>
      <c r="B25" s="25" t="str">
        <f>Master!$B$48</f>
        <v>소이갈릭소스</v>
      </c>
      <c r="C25" s="25" t="str">
        <f>Master!$C$48</f>
        <v>Garlic Flavor Soy Sauce</v>
      </c>
      <c r="D25" s="26">
        <f>Master!$H$48</f>
        <v>10000</v>
      </c>
      <c r="E25" s="27">
        <f ca="1">Master!$J$48</f>
        <v>69.681091233328914</v>
      </c>
      <c r="F25" s="28">
        <f ca="1">Master!$K$48</f>
        <v>6.9681091233328918E-3</v>
      </c>
      <c r="G25" s="27">
        <v>40</v>
      </c>
      <c r="H25" s="27">
        <f>Master!$P$48</f>
        <v>96</v>
      </c>
      <c r="I25" s="29">
        <f t="shared" si="3"/>
        <v>41.666666666666671</v>
      </c>
      <c r="J25" s="30">
        <f t="shared" ca="1" si="1"/>
        <v>0.29033788013887052</v>
      </c>
      <c r="K25" s="31">
        <f t="shared" ca="1" si="2"/>
        <v>13.206022237625747</v>
      </c>
      <c r="L25" s="24"/>
    </row>
    <row r="26" spans="1:12" ht="16.5" customHeight="1">
      <c r="A26" s="16"/>
      <c r="B26" s="25"/>
      <c r="C26" s="25"/>
      <c r="D26" s="26"/>
      <c r="E26" s="27"/>
      <c r="F26" s="28"/>
      <c r="G26" s="27"/>
      <c r="H26" s="27"/>
      <c r="I26" s="29"/>
      <c r="J26" s="30"/>
      <c r="K26" s="31"/>
      <c r="L26" s="24"/>
    </row>
    <row r="27" spans="1:12" ht="16.5" customHeight="1">
      <c r="A27" s="16"/>
      <c r="B27" s="25"/>
      <c r="C27" s="25"/>
      <c r="D27" s="26"/>
      <c r="E27" s="27"/>
      <c r="F27" s="28"/>
      <c r="G27" s="27"/>
      <c r="H27" s="27"/>
      <c r="I27" s="29"/>
      <c r="J27" s="30"/>
      <c r="K27" s="31"/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351.44</v>
      </c>
      <c r="H35" s="42"/>
      <c r="I35" s="42"/>
      <c r="J35" s="44">
        <f ca="1">SUM(J16:J34)</f>
        <v>1.5254825561405618</v>
      </c>
      <c r="K35" s="14">
        <f ca="1">SUM(K16:K34)</f>
        <v>69.386593819127825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4">G40/H40*100</f>
        <v>1</v>
      </c>
      <c r="J40" s="30">
        <f t="shared" ref="J40:J44" ca="1" si="5">F40*I40</f>
        <v>0.12691089146477966</v>
      </c>
      <c r="K40" s="31">
        <f ca="1">J40/$J$48%</f>
        <v>5.7725435416114204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4"/>
        <v>0</v>
      </c>
      <c r="J41" s="35">
        <f t="shared" ca="1" si="5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f t="shared" si="4"/>
        <v>1</v>
      </c>
      <c r="J42" s="35">
        <f t="shared" ca="1" si="5"/>
        <v>0.30581851985354103</v>
      </c>
      <c r="K42" s="49">
        <f ca="1">J42/$J$48%</f>
        <v>13.910159335502287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4"/>
        <v>1</v>
      </c>
      <c r="J43" s="35">
        <f t="shared" ca="1" si="5"/>
        <v>4.3674375367570338E-3</v>
      </c>
      <c r="K43" s="49">
        <f ca="1">J43/$J$48%</f>
        <v>0.19865295291219928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4"/>
        <v>1</v>
      </c>
      <c r="J44" s="35">
        <f t="shared" ca="1" si="5"/>
        <v>0.23594695604333063</v>
      </c>
      <c r="K44" s="49">
        <f ca="1">J44/$J$48%</f>
        <v>10.732050350846274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0.67304380489840832</v>
      </c>
      <c r="K46" s="53">
        <f ca="1">SUM(K40:K45)</f>
        <v>30.613406180872182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2.19852636103897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J38:J39"/>
    <mergeCell ref="K38:K39"/>
    <mergeCell ref="D6:J6"/>
    <mergeCell ref="I14:I15"/>
    <mergeCell ref="J14:J15"/>
    <mergeCell ref="K14:K15"/>
    <mergeCell ref="H38:H39"/>
    <mergeCell ref="I38:I39"/>
    <mergeCell ref="H14:H15"/>
    <mergeCell ref="D11:J11"/>
    <mergeCell ref="B38:B39"/>
    <mergeCell ref="D38:D39"/>
    <mergeCell ref="E38:E39"/>
    <mergeCell ref="F38:F39"/>
    <mergeCell ref="G38:G3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135B3-1A27-45BF-8A14-EF53D5E2C76B}">
  <sheetPr>
    <tabColor theme="3" tint="0.79998168889431442"/>
  </sheetPr>
  <dimension ref="A1:L49"/>
  <sheetViews>
    <sheetView topLeftCell="A13" zoomScale="85" zoomScaleNormal="85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Final)'!G128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$J$35</f>
        <v>2.4853908076242242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2.8526160926690913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-2.8526160926690913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Master!$B$148</f>
        <v>볶음밥</v>
      </c>
      <c r="C16" s="25" t="str">
        <f>Master!$C$148</f>
        <v>Fried Rice</v>
      </c>
      <c r="D16" s="26">
        <f>Master!$H$148</f>
        <v>4000</v>
      </c>
      <c r="E16" s="62">
        <f ca="1">Master!$J$148</f>
        <v>7.5505738120576016</v>
      </c>
      <c r="F16" s="28">
        <f ca="1">Master!$K$148</f>
        <v>1.8876434530144003E-3</v>
      </c>
      <c r="G16" s="29">
        <v>200</v>
      </c>
      <c r="H16" s="27">
        <f>Master!$P$148</f>
        <v>100</v>
      </c>
      <c r="I16" s="29">
        <f t="shared" ref="I16:I18" si="0">G16/H16*100</f>
        <v>200</v>
      </c>
      <c r="J16" s="30">
        <f t="shared" ref="J16:J25" ca="1" si="1">F16*I16</f>
        <v>0.37752869060288008</v>
      </c>
      <c r="K16" s="31">
        <f t="shared" ref="K16:K27" ca="1" si="2">J16/$J$48%</f>
        <v>13.234472439985428</v>
      </c>
      <c r="L16" s="24"/>
    </row>
    <row r="17" spans="1:12" ht="16.5" customHeight="1">
      <c r="A17" s="16"/>
      <c r="B17" s="61" t="str">
        <f>Master!$B$191</f>
        <v>양상추</v>
      </c>
      <c r="C17" s="25" t="str">
        <f>Master!$C$191</f>
        <v>Lettuce</v>
      </c>
      <c r="D17" s="26">
        <f>Master!$H$191</f>
        <v>453.59199999999998</v>
      </c>
      <c r="E17" s="27">
        <f ca="1">Master!$J$191</f>
        <v>0.53119842158183306</v>
      </c>
      <c r="F17" s="28">
        <f ca="1">Master!$K$191</f>
        <v>1.1710930121823866E-3</v>
      </c>
      <c r="G17" s="27">
        <v>80</v>
      </c>
      <c r="H17" s="27">
        <f>Master!$P$105</f>
        <v>95</v>
      </c>
      <c r="I17" s="29">
        <f t="shared" si="0"/>
        <v>84.210526315789465</v>
      </c>
      <c r="J17" s="30">
        <f t="shared" ca="1" si="1"/>
        <v>9.8618358920622026E-2</v>
      </c>
      <c r="K17" s="31">
        <f t="shared" ca="1" si="2"/>
        <v>3.4571199108797126</v>
      </c>
      <c r="L17" s="24"/>
    </row>
    <row r="18" spans="1:12" ht="16.5" customHeight="1">
      <c r="A18" s="16"/>
      <c r="B18" s="25" t="str">
        <f>Master!$B$218</f>
        <v>검은 콩</v>
      </c>
      <c r="C18" s="25" t="str">
        <f>Master!$C$218</f>
        <v>Black Bean</v>
      </c>
      <c r="D18" s="26">
        <f>Master!$H$218</f>
        <v>822.13549999999998</v>
      </c>
      <c r="E18" s="27">
        <f ca="1">Master!$J$218</f>
        <v>3.9202443512739276</v>
      </c>
      <c r="F18" s="28">
        <f ca="1">Master!$K$218</f>
        <v>4.7683676854653858E-3</v>
      </c>
      <c r="G18" s="62">
        <v>30</v>
      </c>
      <c r="H18" s="27">
        <f>Master!$P$79</f>
        <v>100</v>
      </c>
      <c r="I18" s="29">
        <f t="shared" si="0"/>
        <v>30</v>
      </c>
      <c r="J18" s="30">
        <f t="shared" ca="1" si="1"/>
        <v>0.14305103056396157</v>
      </c>
      <c r="K18" s="31">
        <f t="shared" ca="1" si="2"/>
        <v>5.0147312472781369</v>
      </c>
      <c r="L18" s="24"/>
    </row>
    <row r="19" spans="1:12" ht="16.5" customHeight="1">
      <c r="A19" s="16"/>
      <c r="B19" s="72" t="str">
        <f>Master!$B$109</f>
        <v>옥수수(스위트콘)</v>
      </c>
      <c r="C19" s="25" t="str">
        <f>Master!$C$109</f>
        <v>Sweet Corn</v>
      </c>
      <c r="D19" s="26">
        <f>Master!$H$109</f>
        <v>2267.96</v>
      </c>
      <c r="E19" s="62">
        <f ca="1">Master!$J$109</f>
        <v>8.5371174897080309</v>
      </c>
      <c r="F19" s="28">
        <f ca="1">Master!$K$109</f>
        <v>3.7642275391576705E-3</v>
      </c>
      <c r="G19" s="29">
        <v>30</v>
      </c>
      <c r="H19" s="27">
        <f>Master!$P$109</f>
        <v>50</v>
      </c>
      <c r="I19" s="29">
        <f>G19/H19*100</f>
        <v>60</v>
      </c>
      <c r="J19" s="30">
        <f t="shared" ca="1" si="1"/>
        <v>0.22585365234946023</v>
      </c>
      <c r="K19" s="31">
        <f t="shared" ca="1" si="2"/>
        <v>7.9174219387557683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6.283668205361721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30</v>
      </c>
      <c r="H21" s="27">
        <f>Master!$P$104</f>
        <v>89</v>
      </c>
      <c r="I21" s="29">
        <f>G21/H21*100</f>
        <v>33.707865168539328</v>
      </c>
      <c r="J21" s="30">
        <f t="shared" ca="1" si="1"/>
        <v>4.5114337547957101E-2</v>
      </c>
      <c r="K21" s="31">
        <f t="shared" ca="1" si="2"/>
        <v>1.5815075033719388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120</v>
      </c>
      <c r="H22" s="27">
        <f>Master!$P$8</f>
        <v>80</v>
      </c>
      <c r="I22" s="29">
        <f t="shared" ref="I22:I25" si="3">G22/H22*100</f>
        <v>150</v>
      </c>
      <c r="J22" s="30">
        <f t="shared" ca="1" si="1"/>
        <v>0.62736430726034409</v>
      </c>
      <c r="K22" s="31">
        <f t="shared" ca="1" si="2"/>
        <v>21.992595108490104</v>
      </c>
      <c r="L22" s="24"/>
    </row>
    <row r="23" spans="1:12" ht="16.5" customHeight="1">
      <c r="A23" s="16"/>
      <c r="B23" s="25" t="str">
        <f>Master!$B$41</f>
        <v>화이트 배터믹스 (White)</v>
      </c>
      <c r="C23" s="25" t="str">
        <f>Master!$C$41</f>
        <v xml:space="preserve">Battering Powder Mix </v>
      </c>
      <c r="D23" s="26">
        <f>Master!$H$41</f>
        <v>20000</v>
      </c>
      <c r="E23" s="27">
        <f ca="1">Master!$J$41</f>
        <v>81.478628749217421</v>
      </c>
      <c r="F23" s="28">
        <f ca="1">Master!$K$41</f>
        <v>4.0739314374608707E-3</v>
      </c>
      <c r="G23" s="27">
        <f>G22*25%</f>
        <v>30</v>
      </c>
      <c r="H23" s="27">
        <f>Master!$P$41</f>
        <v>85</v>
      </c>
      <c r="I23" s="29">
        <f t="shared" si="3"/>
        <v>35.294117647058826</v>
      </c>
      <c r="J23" s="30">
        <f t="shared" ca="1" si="1"/>
        <v>0.14378581543979546</v>
      </c>
      <c r="K23" s="31">
        <f t="shared" ca="1" si="2"/>
        <v>5.0404895285176696</v>
      </c>
      <c r="L23" s="24"/>
    </row>
    <row r="24" spans="1:12" ht="16.5" customHeight="1">
      <c r="A24" s="16"/>
      <c r="B24" s="25" t="str">
        <f>Master!$B$36</f>
        <v>#2 마리네이드 파우더</v>
      </c>
      <c r="C24" s="25" t="str">
        <f>Master!$C$36</f>
        <v>Marinade Powder Mix</v>
      </c>
      <c r="D24" s="26">
        <f>Master!$H$36</f>
        <v>20000</v>
      </c>
      <c r="E24" s="62">
        <f ca="1">Master!$J$36</f>
        <v>157.96513061789759</v>
      </c>
      <c r="F24" s="28">
        <f ca="1">Master!$K$36</f>
        <v>7.8982565308948795E-3</v>
      </c>
      <c r="G24" s="27">
        <f>G22*1.3%</f>
        <v>1.56</v>
      </c>
      <c r="H24" s="27">
        <f>Master!$P$36</f>
        <v>98</v>
      </c>
      <c r="I24" s="29">
        <f t="shared" si="3"/>
        <v>1.5918367346938775</v>
      </c>
      <c r="J24" s="30">
        <f t="shared" ca="1" si="1"/>
        <v>1.2572734885914297E-2</v>
      </c>
      <c r="K24" s="31">
        <f t="shared" ca="1" si="2"/>
        <v>0.44074402153955589</v>
      </c>
      <c r="L24" s="24"/>
    </row>
    <row r="25" spans="1:12" ht="16.5" customHeight="1">
      <c r="A25" s="16"/>
      <c r="B25" s="61" t="str">
        <f>Master!$B$31</f>
        <v>해바라기 유</v>
      </c>
      <c r="C25" s="25" t="str">
        <f>Master!$C$31</f>
        <v>Sunflower Oil</v>
      </c>
      <c r="D25" s="26">
        <f>Master!$H$31</f>
        <v>1320</v>
      </c>
      <c r="E25" s="27">
        <f ca="1">Master!$J$31</f>
        <v>14.985486900267496</v>
      </c>
      <c r="F25" s="28">
        <f ca="1">Master!$K$31</f>
        <v>1.135264159111174E-2</v>
      </c>
      <c r="G25" s="27">
        <f>G22*25%</f>
        <v>30</v>
      </c>
      <c r="H25" s="27">
        <f>Master!$P$31</f>
        <v>100</v>
      </c>
      <c r="I25" s="29">
        <f t="shared" si="3"/>
        <v>30</v>
      </c>
      <c r="J25" s="30">
        <f t="shared" ca="1" si="1"/>
        <v>0.34057924773335219</v>
      </c>
      <c r="K25" s="31">
        <f t="shared" ca="1" si="2"/>
        <v>11.939189735646632</v>
      </c>
      <c r="L25" s="24"/>
    </row>
    <row r="26" spans="1:12" ht="16.5" customHeight="1">
      <c r="A26" s="16"/>
      <c r="B26" s="61" t="str">
        <f>Master!$B$46</f>
        <v>시크릿 양념소스</v>
      </c>
      <c r="C26" s="25" t="str">
        <f>Master!$C$46</f>
        <v>BBQ Secret Spicy Sauce</v>
      </c>
      <c r="D26" s="26">
        <f>Master!$H$46</f>
        <v>10000</v>
      </c>
      <c r="E26" s="27">
        <f ca="1">Master!$J$46</f>
        <v>48.703686137618334</v>
      </c>
      <c r="F26" s="28">
        <f ca="1">Master!$K$46</f>
        <v>4.8703686137618338E-3</v>
      </c>
      <c r="G26" s="27">
        <v>30</v>
      </c>
      <c r="H26" s="27">
        <f>Master!$P$46</f>
        <v>96</v>
      </c>
      <c r="I26" s="29">
        <f t="shared" ref="I26:I27" si="4">G26/H26*100</f>
        <v>31.25</v>
      </c>
      <c r="J26" s="30">
        <f t="shared" ref="J26:J27" ca="1" si="5">F26*I26</f>
        <v>0.15219901918005729</v>
      </c>
      <c r="K26" s="31">
        <f t="shared" ca="1" si="2"/>
        <v>5.3354189360142774</v>
      </c>
      <c r="L26" s="24"/>
    </row>
    <row r="27" spans="1:12" ht="16.5" customHeight="1">
      <c r="A27" s="16"/>
      <c r="B27" s="61" t="str">
        <f>Master!$B$50</f>
        <v>매운양념 소스</v>
      </c>
      <c r="C27" s="25" t="str">
        <f>Master!$C$50</f>
        <v>Hot Spicy Sauce</v>
      </c>
      <c r="D27" s="26">
        <f>Master!$H$50</f>
        <v>10000</v>
      </c>
      <c r="E27" s="27">
        <f ca="1">Master!$J$50</f>
        <v>55.789873081519985</v>
      </c>
      <c r="F27" s="28">
        <f ca="1">Master!$K$50</f>
        <v>5.5789873081519984E-3</v>
      </c>
      <c r="G27" s="27">
        <v>24</v>
      </c>
      <c r="H27" s="27">
        <f>Master!$P$50</f>
        <v>96</v>
      </c>
      <c r="I27" s="29">
        <f t="shared" si="4"/>
        <v>25</v>
      </c>
      <c r="J27" s="30">
        <f t="shared" ca="1" si="5"/>
        <v>0.13947468270379995</v>
      </c>
      <c r="K27" s="31">
        <f t="shared" ca="1" si="2"/>
        <v>4.8893604387297156</v>
      </c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635.55999999999995</v>
      </c>
      <c r="H35" s="42"/>
      <c r="I35" s="42"/>
      <c r="J35" s="44">
        <f ca="1">SUM(J16:J34)</f>
        <v>2.4853908076242242</v>
      </c>
      <c r="K35" s="14">
        <f ca="1">SUM(K16:K34)</f>
        <v>87.126719014570668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6">G40/H40*100</f>
        <v>1</v>
      </c>
      <c r="J40" s="30">
        <f t="shared" ref="J40:J44" ca="1" si="7">F40*I40</f>
        <v>0.12691089146477966</v>
      </c>
      <c r="K40" s="31">
        <f ca="1">J40/$J$48%</f>
        <v>4.4489299415693075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6"/>
        <v>0</v>
      </c>
      <c r="J41" s="35">
        <f t="shared" ca="1" si="7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6"/>
        <v>0</v>
      </c>
      <c r="J42" s="35">
        <f t="shared" ca="1" si="7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6"/>
        <v>1</v>
      </c>
      <c r="J43" s="35">
        <f t="shared" ca="1" si="7"/>
        <v>4.3674375367570338E-3</v>
      </c>
      <c r="K43" s="49">
        <f ca="1">J43/$J$48%</f>
        <v>0.15310288503177369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6"/>
        <v>1</v>
      </c>
      <c r="J44" s="35">
        <f t="shared" ca="1" si="7"/>
        <v>0.23594695604333063</v>
      </c>
      <c r="K44" s="49">
        <f ca="1">J44/$J$48%</f>
        <v>8.2712481588282518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12.873280985429332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2.8526160926690913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J38:J39"/>
    <mergeCell ref="K38:K39"/>
    <mergeCell ref="D6:J6"/>
    <mergeCell ref="I14:I15"/>
    <mergeCell ref="J14:J15"/>
    <mergeCell ref="K14:K15"/>
    <mergeCell ref="H38:H39"/>
    <mergeCell ref="I38:I39"/>
    <mergeCell ref="H14:H15"/>
    <mergeCell ref="D11:J11"/>
    <mergeCell ref="B38:B39"/>
    <mergeCell ref="D38:D39"/>
    <mergeCell ref="E38:E39"/>
    <mergeCell ref="F38:F39"/>
    <mergeCell ref="G38:G3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1DDAF-4645-4A4D-98DD-26367747782D}">
  <sheetPr>
    <tabColor theme="3" tint="0.79998168889431442"/>
  </sheetPr>
  <dimension ref="A1:L49"/>
  <sheetViews>
    <sheetView zoomScale="70" zoomScaleNormal="70" workbookViewId="0">
      <selection activeCell="I43" sqref="I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1009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Final)'!G129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$J$35</f>
        <v>1.9884530095651618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2.355678294610029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-2.355678294610029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Master!$B$148</f>
        <v>볶음밥</v>
      </c>
      <c r="C16" s="25" t="str">
        <f>Master!$C$148</f>
        <v>Fried Rice</v>
      </c>
      <c r="D16" s="26">
        <f>Master!$H$148</f>
        <v>4000</v>
      </c>
      <c r="E16" s="62">
        <f ca="1">Master!$J$148</f>
        <v>7.5505738120576016</v>
      </c>
      <c r="F16" s="28">
        <f ca="1">Master!$K$148</f>
        <v>1.8876434530144003E-3</v>
      </c>
      <c r="G16" s="29">
        <v>200</v>
      </c>
      <c r="H16" s="27">
        <f>Master!$P$148</f>
        <v>100</v>
      </c>
      <c r="I16" s="29">
        <f t="shared" ref="I16:I18" si="0">G16/H16*100</f>
        <v>200</v>
      </c>
      <c r="J16" s="30">
        <f t="shared" ref="J16:J27" ca="1" si="1">F16*I16</f>
        <v>0.37752869060288008</v>
      </c>
      <c r="K16" s="31">
        <f t="shared" ref="K16:K27" ca="1" si="2">J16/$J$48%</f>
        <v>16.026326322515871</v>
      </c>
      <c r="L16" s="24"/>
    </row>
    <row r="17" spans="1:12" ht="16.5" customHeight="1">
      <c r="A17" s="16"/>
      <c r="B17" s="61" t="str">
        <f>Master!$B$191</f>
        <v>양상추</v>
      </c>
      <c r="C17" s="25" t="str">
        <f>Master!$C$191</f>
        <v>Lettuce</v>
      </c>
      <c r="D17" s="26">
        <f>Master!$H$191</f>
        <v>453.59199999999998</v>
      </c>
      <c r="E17" s="27">
        <f ca="1">Master!$J$191</f>
        <v>0.53119842158183306</v>
      </c>
      <c r="F17" s="28">
        <f ca="1">Master!$K$191</f>
        <v>1.1710930121823866E-3</v>
      </c>
      <c r="G17" s="27">
        <v>80</v>
      </c>
      <c r="H17" s="27">
        <f>Master!$P$105</f>
        <v>95</v>
      </c>
      <c r="I17" s="29">
        <f t="shared" si="0"/>
        <v>84.210526315789465</v>
      </c>
      <c r="J17" s="30">
        <f t="shared" ca="1" si="1"/>
        <v>9.8618358920622026E-2</v>
      </c>
      <c r="K17" s="31">
        <f t="shared" ca="1" si="2"/>
        <v>4.1864103068007346</v>
      </c>
      <c r="L17" s="24"/>
    </row>
    <row r="18" spans="1:12" ht="16.5" customHeight="1">
      <c r="A18" s="16"/>
      <c r="B18" s="25" t="str">
        <f>Master!$B$218</f>
        <v>검은 콩</v>
      </c>
      <c r="C18" s="25" t="str">
        <f>Master!$C$218</f>
        <v>Black Bean</v>
      </c>
      <c r="D18" s="26">
        <f>Master!$H$218</f>
        <v>822.13549999999998</v>
      </c>
      <c r="E18" s="27">
        <f ca="1">Master!$J$218</f>
        <v>3.9202443512739276</v>
      </c>
      <c r="F18" s="28">
        <f ca="1">Master!$K$218</f>
        <v>4.7683676854653858E-3</v>
      </c>
      <c r="G18" s="62">
        <v>30</v>
      </c>
      <c r="H18" s="27">
        <f>Master!$P$79</f>
        <v>100</v>
      </c>
      <c r="I18" s="29">
        <f t="shared" si="0"/>
        <v>30</v>
      </c>
      <c r="J18" s="30">
        <f t="shared" ca="1" si="1"/>
        <v>0.14305103056396157</v>
      </c>
      <c r="K18" s="31">
        <f t="shared" ca="1" si="2"/>
        <v>6.0726046884786093</v>
      </c>
      <c r="L18" s="24"/>
    </row>
    <row r="19" spans="1:12" ht="16.5" customHeight="1">
      <c r="A19" s="16"/>
      <c r="B19" s="72" t="str">
        <f>Master!$B$109</f>
        <v>옥수수(스위트콘)</v>
      </c>
      <c r="C19" s="25" t="str">
        <f>Master!$C$109</f>
        <v>Sweet Corn</v>
      </c>
      <c r="D19" s="26">
        <f>Master!$H$109</f>
        <v>2267.96</v>
      </c>
      <c r="E19" s="62">
        <f ca="1">Master!$J$109</f>
        <v>8.5371174897080309</v>
      </c>
      <c r="F19" s="28">
        <f ca="1">Master!$K$109</f>
        <v>3.7642275391576705E-3</v>
      </c>
      <c r="G19" s="29">
        <v>30</v>
      </c>
      <c r="H19" s="27">
        <f>Master!$P$109</f>
        <v>50</v>
      </c>
      <c r="I19" s="29">
        <f>G19/H19*100</f>
        <v>60</v>
      </c>
      <c r="J19" s="30">
        <f t="shared" ca="1" si="1"/>
        <v>0.22585365234946023</v>
      </c>
      <c r="K19" s="31">
        <f t="shared" ca="1" si="2"/>
        <v>9.5876271758427514</v>
      </c>
      <c r="L19" s="24"/>
    </row>
    <row r="20" spans="1:12" ht="16.5" customHeight="1">
      <c r="A20" s="16"/>
      <c r="B20" s="72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62">
        <f ca="1">Master!$J$121</f>
        <v>2.4662783859156532</v>
      </c>
      <c r="F20" s="28">
        <f ca="1">Master!$K$121</f>
        <v>5.4372175565610796E-3</v>
      </c>
      <c r="G20" s="29">
        <v>30</v>
      </c>
      <c r="H20" s="27">
        <f>Master!$P$121</f>
        <v>91</v>
      </c>
      <c r="I20" s="29">
        <f>G20/H20*100</f>
        <v>32.967032967032964</v>
      </c>
      <c r="J20" s="30">
        <f t="shared" ca="1" si="1"/>
        <v>0.17924893043607953</v>
      </c>
      <c r="K20" s="31">
        <f t="shared" ca="1" si="2"/>
        <v>7.6092279173355166</v>
      </c>
      <c r="L20" s="24"/>
    </row>
    <row r="21" spans="1:12" ht="16.5" customHeight="1">
      <c r="A21" s="16"/>
      <c r="B21" s="72" t="str">
        <f>Master!$B$104</f>
        <v>양파</v>
      </c>
      <c r="C21" s="25" t="str">
        <f>Master!$C$104</f>
        <v>Onion</v>
      </c>
      <c r="D21" s="26">
        <f>Master!$H$104</f>
        <v>453.59199999999998</v>
      </c>
      <c r="E21" s="62">
        <f ca="1">Master!$J$104</f>
        <v>0.6070839103792377</v>
      </c>
      <c r="F21" s="28">
        <f ca="1">Master!$K$104</f>
        <v>1.3383920139227272E-3</v>
      </c>
      <c r="G21" s="29">
        <v>30</v>
      </c>
      <c r="H21" s="27">
        <f>Master!$P$104</f>
        <v>89</v>
      </c>
      <c r="I21" s="29">
        <f>G21/H21*100</f>
        <v>33.707865168539328</v>
      </c>
      <c r="J21" s="30">
        <f t="shared" ca="1" si="1"/>
        <v>4.5114337547957101E-2</v>
      </c>
      <c r="K21" s="31">
        <f t="shared" ca="1" si="2"/>
        <v>1.915131520767591</v>
      </c>
      <c r="L21" s="24"/>
    </row>
    <row r="22" spans="1:12" ht="16.5" customHeight="1">
      <c r="A22" s="16"/>
      <c r="B22" s="25" t="str">
        <f>Master!$B$8</f>
        <v>순살 엉치살</v>
      </c>
      <c r="C22" s="25" t="str">
        <f>Master!$C$8</f>
        <v>Boneless Thigh</v>
      </c>
      <c r="D22" s="26">
        <f>Master!$H$8</f>
        <v>1000</v>
      </c>
      <c r="E22" s="27">
        <f ca="1">Master!$J$8</f>
        <v>4.1824287150689612</v>
      </c>
      <c r="F22" s="28">
        <f ca="1">Master!$K$8</f>
        <v>4.1824287150689608E-3</v>
      </c>
      <c r="G22" s="27">
        <v>120</v>
      </c>
      <c r="H22" s="27">
        <f>Master!$P$8</f>
        <v>80</v>
      </c>
      <c r="I22" s="29">
        <f t="shared" ref="I22:I27" si="3">G22/H22*100</f>
        <v>150</v>
      </c>
      <c r="J22" s="30">
        <f t="shared" ca="1" si="1"/>
        <v>0.62736430726034409</v>
      </c>
      <c r="K22" s="31">
        <f t="shared" ca="1" si="2"/>
        <v>26.632002710039028</v>
      </c>
      <c r="L22" s="24"/>
    </row>
    <row r="23" spans="1:12" ht="16.5" customHeight="1">
      <c r="A23" s="16"/>
      <c r="B23" s="25"/>
      <c r="C23" s="25"/>
      <c r="D23" s="26"/>
      <c r="E23" s="27"/>
      <c r="F23" s="28"/>
      <c r="G23" s="27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26"/>
      <c r="E24" s="62"/>
      <c r="F24" s="28"/>
      <c r="G24" s="27"/>
      <c r="H24" s="27"/>
      <c r="I24" s="29"/>
      <c r="J24" s="30"/>
      <c r="K24" s="31"/>
      <c r="L24" s="24"/>
    </row>
    <row r="25" spans="1:12" ht="16.5" customHeight="1">
      <c r="A25" s="16"/>
      <c r="B25" s="61"/>
      <c r="C25" s="25"/>
      <c r="D25" s="26"/>
      <c r="E25" s="27"/>
      <c r="F25" s="28"/>
      <c r="G25" s="27"/>
      <c r="H25" s="27"/>
      <c r="I25" s="29"/>
      <c r="J25" s="30"/>
      <c r="K25" s="31"/>
      <c r="L25" s="24"/>
    </row>
    <row r="26" spans="1:12" ht="16.5" customHeight="1">
      <c r="A26" s="16"/>
      <c r="B26" s="61" t="str">
        <f>Master!$B$46</f>
        <v>시크릿 양념소스</v>
      </c>
      <c r="C26" s="25" t="str">
        <f>Master!$C$46</f>
        <v>BBQ Secret Spicy Sauce</v>
      </c>
      <c r="D26" s="26">
        <f>Master!$H$46</f>
        <v>10000</v>
      </c>
      <c r="E26" s="27">
        <f ca="1">Master!$J$46</f>
        <v>48.703686137618334</v>
      </c>
      <c r="F26" s="28">
        <f ca="1">Master!$K$46</f>
        <v>4.8703686137618338E-3</v>
      </c>
      <c r="G26" s="27">
        <v>30</v>
      </c>
      <c r="H26" s="27">
        <f>Master!$P$46</f>
        <v>96</v>
      </c>
      <c r="I26" s="29">
        <f t="shared" si="3"/>
        <v>31.25</v>
      </c>
      <c r="J26" s="30">
        <f t="shared" ca="1" si="1"/>
        <v>0.15219901918005729</v>
      </c>
      <c r="K26" s="31">
        <f t="shared" ca="1" si="2"/>
        <v>6.4609424609591306</v>
      </c>
      <c r="L26" s="24"/>
    </row>
    <row r="27" spans="1:12" ht="16.5" customHeight="1">
      <c r="A27" s="16"/>
      <c r="B27" s="61" t="str">
        <f>Master!$B$50</f>
        <v>매운양념 소스</v>
      </c>
      <c r="C27" s="25" t="str">
        <f>Master!$C$50</f>
        <v>Hot Spicy Sauce</v>
      </c>
      <c r="D27" s="26">
        <f>Master!$H$50</f>
        <v>10000</v>
      </c>
      <c r="E27" s="27">
        <f ca="1">Master!$J$50</f>
        <v>55.789873081519985</v>
      </c>
      <c r="F27" s="28">
        <f ca="1">Master!$K$50</f>
        <v>5.5789873081519984E-3</v>
      </c>
      <c r="G27" s="27">
        <v>24</v>
      </c>
      <c r="H27" s="27">
        <f>Master!$P$50</f>
        <v>96</v>
      </c>
      <c r="I27" s="29">
        <f t="shared" si="3"/>
        <v>25</v>
      </c>
      <c r="J27" s="30">
        <f t="shared" ca="1" si="1"/>
        <v>0.13947468270379995</v>
      </c>
      <c r="K27" s="31">
        <f t="shared" ca="1" si="2"/>
        <v>5.9207865107442146</v>
      </c>
      <c r="L27" s="24"/>
    </row>
    <row r="28" spans="1:12" ht="16.5" customHeight="1">
      <c r="A28" s="16"/>
      <c r="B28" s="25"/>
      <c r="C28" s="25"/>
      <c r="D28" s="26"/>
      <c r="E28" s="27"/>
      <c r="F28" s="28"/>
      <c r="G28" s="27"/>
      <c r="H28" s="27"/>
      <c r="I28" s="29"/>
      <c r="J28" s="30"/>
      <c r="K28" s="31"/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72"/>
      <c r="C33" s="25"/>
      <c r="D33" s="26"/>
      <c r="E33" s="62"/>
      <c r="F33" s="28"/>
      <c r="G33" s="29"/>
      <c r="H33" s="27"/>
      <c r="I33" s="29"/>
      <c r="J33" s="30"/>
      <c r="K33" s="31"/>
      <c r="L33" s="24"/>
    </row>
    <row r="34" spans="1:12" ht="16.5" customHeight="1">
      <c r="A34" s="16"/>
      <c r="B34" s="138"/>
      <c r="C34" s="138"/>
      <c r="D34" s="138"/>
      <c r="E34" s="139"/>
      <c r="F34" s="139"/>
      <c r="G34" s="139"/>
      <c r="H34" s="64"/>
      <c r="I34" s="139"/>
      <c r="J34" s="14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574</v>
      </c>
      <c r="H35" s="42"/>
      <c r="I35" s="42"/>
      <c r="J35" s="44">
        <f ca="1">SUM(J16:J34)</f>
        <v>1.9884530095651618</v>
      </c>
      <c r="K35" s="14">
        <f ca="1">SUM(K16:K34)</f>
        <v>84.411059613483445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4">G40/H40*100</f>
        <v>1</v>
      </c>
      <c r="J40" s="30">
        <f t="shared" ref="J40:J44" ca="1" si="5">F40*I40</f>
        <v>0.12691089146477966</v>
      </c>
      <c r="K40" s="31">
        <f ca="1">J40/$J$48%</f>
        <v>5.3874458051068101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4"/>
        <v>0</v>
      </c>
      <c r="J41" s="35">
        <f t="shared" ca="1" si="5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1</v>
      </c>
      <c r="H42" s="27">
        <f>Master!$P$175</f>
        <v>100</v>
      </c>
      <c r="I42" s="33">
        <v>0</v>
      </c>
      <c r="J42" s="35">
        <f t="shared" ca="1" si="5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4"/>
        <v>1</v>
      </c>
      <c r="J43" s="35">
        <f t="shared" ca="1" si="5"/>
        <v>4.3674375367570338E-3</v>
      </c>
      <c r="K43" s="49">
        <f ca="1">J43/$J$48%</f>
        <v>0.18540042359561842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4"/>
        <v>1</v>
      </c>
      <c r="J44" s="35">
        <f t="shared" ca="1" si="5"/>
        <v>0.23594695604333063</v>
      </c>
      <c r="K44" s="49">
        <f ca="1">J44/$J$48%</f>
        <v>10.016094157814129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4</v>
      </c>
      <c r="H46" s="51"/>
      <c r="I46" s="51"/>
      <c r="J46" s="52">
        <f ca="1">SUM(J40:J45)</f>
        <v>0.36722528504486729</v>
      </c>
      <c r="K46" s="53">
        <f ca="1">SUM(K40:K45)</f>
        <v>15.588940386516558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2.355678294610029</v>
      </c>
      <c r="K48" s="152">
        <f ca="1">K35+K46</f>
        <v>100</v>
      </c>
      <c r="L48" s="16"/>
    </row>
    <row r="49" spans="1:12" ht="16.5" customHeight="1">
      <c r="A49" s="16"/>
      <c r="L49" s="16"/>
    </row>
  </sheetData>
  <mergeCells count="25">
    <mergeCell ref="J38:J39"/>
    <mergeCell ref="K38:K39"/>
    <mergeCell ref="D6:J6"/>
    <mergeCell ref="I14:I15"/>
    <mergeCell ref="J14:J15"/>
    <mergeCell ref="K14:K15"/>
    <mergeCell ref="H38:H39"/>
    <mergeCell ref="I38:I39"/>
    <mergeCell ref="H14:H15"/>
    <mergeCell ref="D11:J11"/>
    <mergeCell ref="B38:B39"/>
    <mergeCell ref="D38:D39"/>
    <mergeCell ref="E38:E39"/>
    <mergeCell ref="F38:F39"/>
    <mergeCell ref="G38:G3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C33AA-90D9-4ADE-BB08-02E242638728}">
  <sheetPr codeName="Sheet21">
    <tabColor theme="7" tint="0.39997558519241921"/>
  </sheetPr>
  <dimension ref="A1:L39"/>
  <sheetViews>
    <sheetView zoomScale="70" zoomScaleNormal="70" workbookViewId="0">
      <selection activeCell="G34" sqref="G34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382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Final)'!G130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$J$25</f>
        <v>1.9413349590008524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$J$38</f>
        <v>2.1026032880023893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0.25914585524629447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6.0109869756892946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Master!$B$213</f>
        <v>라면 누들</v>
      </c>
      <c r="C16" s="25" t="str">
        <f>Master!$C$213</f>
        <v>Nissin Chicken Ramen Instant Soups</v>
      </c>
      <c r="D16" s="26">
        <f>Master!$H$213</f>
        <v>2040</v>
      </c>
      <c r="E16" s="62">
        <f>Master!$J$213</f>
        <v>14.57</v>
      </c>
      <c r="F16" s="28">
        <f>Master!$K$213</f>
        <v>7.1421568627450978E-3</v>
      </c>
      <c r="G16" s="29">
        <v>170</v>
      </c>
      <c r="H16" s="27">
        <f>Master!$P$213</f>
        <v>100</v>
      </c>
      <c r="I16" s="29">
        <f t="shared" ref="I16:I18" si="0">G16/H16*100</f>
        <v>170</v>
      </c>
      <c r="J16" s="30">
        <f t="shared" ref="J16:J23" si="1">F16*I16</f>
        <v>1.2141666666666666</v>
      </c>
      <c r="K16" s="31">
        <f t="shared" ref="K16:K23" ca="1" si="2">J16/$J$38%</f>
        <v>57.745875010982424</v>
      </c>
      <c r="L16" s="24"/>
    </row>
    <row r="17" spans="1:12" ht="16.5" customHeight="1">
      <c r="A17" s="16"/>
      <c r="B17" s="25" t="str">
        <f>Master!$B$82</f>
        <v>오뎅</v>
      </c>
      <c r="C17" s="25" t="str">
        <f>Master!$C$82</f>
        <v>Fish Cake</v>
      </c>
      <c r="D17" s="26">
        <f>Master!$H$82</f>
        <v>10000</v>
      </c>
      <c r="E17" s="27">
        <f>Master!$J$82</f>
        <v>92.74</v>
      </c>
      <c r="F17" s="28">
        <f>Master!$K$82</f>
        <v>9.2739999999999993E-3</v>
      </c>
      <c r="G17" s="27">
        <v>0</v>
      </c>
      <c r="H17" s="27">
        <f>Master!$P$82</f>
        <v>100</v>
      </c>
      <c r="I17" s="29">
        <f t="shared" si="0"/>
        <v>0</v>
      </c>
      <c r="J17" s="30">
        <f t="shared" si="1"/>
        <v>0</v>
      </c>
      <c r="K17" s="31">
        <f t="shared" ca="1" si="2"/>
        <v>0</v>
      </c>
      <c r="L17" s="24"/>
    </row>
    <row r="18" spans="1:12" ht="16.5" customHeight="1">
      <c r="A18" s="16"/>
      <c r="B18" s="25" t="str">
        <f>Master!$B$139</f>
        <v>떡볶이 소스 믹스</v>
      </c>
      <c r="C18" s="25" t="str">
        <f>Master!$C$139</f>
        <v>Ddeok-Bokki Sauce Mix</v>
      </c>
      <c r="D18" s="26">
        <f>Master!$H$139</f>
        <v>8000</v>
      </c>
      <c r="E18" s="62">
        <f ca="1">Master!$J$139</f>
        <v>21.189125609455331</v>
      </c>
      <c r="F18" s="28">
        <f ca="1">Master!$K$139</f>
        <v>2.6486407011819162E-3</v>
      </c>
      <c r="G18" s="62">
        <v>226</v>
      </c>
      <c r="H18" s="27">
        <f>Master!$P$139</f>
        <v>100</v>
      </c>
      <c r="I18" s="29">
        <f t="shared" si="0"/>
        <v>225.99999999999997</v>
      </c>
      <c r="J18" s="30">
        <f t="shared" ca="1" si="1"/>
        <v>0.598592798467113</v>
      </c>
      <c r="K18" s="31">
        <f t="shared" ca="1" si="2"/>
        <v>28.469126909613809</v>
      </c>
      <c r="L18" s="24"/>
    </row>
    <row r="19" spans="1:12" ht="16.5" customHeight="1">
      <c r="A19" s="16"/>
      <c r="B19" s="25" t="str">
        <f>Master!$B$105</f>
        <v>파</v>
      </c>
      <c r="C19" s="25" t="str">
        <f>Master!$C$105</f>
        <v>Spring Onion</v>
      </c>
      <c r="D19" s="26">
        <f>Master!$H$105</f>
        <v>180</v>
      </c>
      <c r="E19" s="27">
        <f ca="1">Master!$J$105</f>
        <v>0.64502665477794008</v>
      </c>
      <c r="F19" s="28">
        <f ca="1">Master!$K$105</f>
        <v>3.5834814154330004E-3</v>
      </c>
      <c r="G19" s="27">
        <v>10</v>
      </c>
      <c r="H19" s="27">
        <f>Master!$P$105</f>
        <v>95</v>
      </c>
      <c r="I19" s="29">
        <f t="shared" ref="I19:I20" si="3">G19/H19*100</f>
        <v>10.526315789473683</v>
      </c>
      <c r="J19" s="30">
        <f t="shared" ref="J19:J21" ca="1" si="4">F19*I19</f>
        <v>3.7720857004557892E-2</v>
      </c>
      <c r="K19" s="31">
        <f t="shared" ca="1" si="2"/>
        <v>1.794007325100075</v>
      </c>
      <c r="L19" s="24"/>
    </row>
    <row r="20" spans="1:12" ht="16.5" customHeight="1">
      <c r="A20" s="16"/>
      <c r="B20" s="25" t="str">
        <f>Master!$B$107</f>
        <v>양배추</v>
      </c>
      <c r="C20" s="25" t="str">
        <f>Master!$C$107</f>
        <v>Cabbage</v>
      </c>
      <c r="D20" s="26">
        <f>Master!$H$107</f>
        <v>453.59199999999998</v>
      </c>
      <c r="E20" s="27">
        <f ca="1">Master!$J$107</f>
        <v>0.3794274439870236</v>
      </c>
      <c r="F20" s="28">
        <f ca="1">Master!$K$107</f>
        <v>8.3649500870170465E-4</v>
      </c>
      <c r="G20" s="62">
        <v>30</v>
      </c>
      <c r="H20" s="27">
        <f>Master!$P$107</f>
        <v>79</v>
      </c>
      <c r="I20" s="29">
        <f t="shared" si="3"/>
        <v>37.974683544303801</v>
      </c>
      <c r="J20" s="30">
        <f t="shared" ca="1" si="4"/>
        <v>3.1765633241836885E-2</v>
      </c>
      <c r="K20" s="31">
        <f t="shared" ca="1" si="2"/>
        <v>1.5107763515397292</v>
      </c>
      <c r="L20" s="24"/>
    </row>
    <row r="21" spans="1:12" ht="16.5" customHeight="1">
      <c r="A21" s="16"/>
      <c r="B21" s="72" t="str">
        <f>Master!$B$124</f>
        <v>계란</v>
      </c>
      <c r="C21" s="25" t="str">
        <f>Master!$C$124</f>
        <v>Egg(X-Large)</v>
      </c>
      <c r="D21" s="26">
        <f>Master!$H$124</f>
        <v>30</v>
      </c>
      <c r="E21" s="62">
        <f ca="1">Master!$J$124</f>
        <v>3.4148469958832122</v>
      </c>
      <c r="F21" s="28">
        <f ca="1">Master!$K$124</f>
        <v>0.11382823319610708</v>
      </c>
      <c r="G21" s="29">
        <v>0.5</v>
      </c>
      <c r="H21" s="27">
        <f>Master!$P$124</f>
        <v>100</v>
      </c>
      <c r="I21" s="29">
        <f>G21/H21*100</f>
        <v>0.5</v>
      </c>
      <c r="J21" s="30">
        <f t="shared" ca="1" si="4"/>
        <v>5.6914116598053538E-2</v>
      </c>
      <c r="K21" s="31">
        <f t="shared" ca="1" si="2"/>
        <v>2.7068404640480548</v>
      </c>
      <c r="L21" s="24"/>
    </row>
    <row r="22" spans="1:12" ht="16.5" customHeight="1">
      <c r="A22" s="16"/>
      <c r="B22" s="25" t="str">
        <f>Master!$B$79</f>
        <v>참깨</v>
      </c>
      <c r="C22" s="25" t="str">
        <f>Master!$C$79</f>
        <v>Sesame Seeds</v>
      </c>
      <c r="D22" s="26">
        <f>Master!$H$79</f>
        <v>453.59199999999998</v>
      </c>
      <c r="E22" s="27">
        <f ca="1">Master!$J$79</f>
        <v>4.9325567718313064</v>
      </c>
      <c r="F22" s="28">
        <f ca="1">Master!$K$79</f>
        <v>1.0874435113122159E-2</v>
      </c>
      <c r="G22" s="62">
        <v>0.2</v>
      </c>
      <c r="H22" s="27">
        <f>Master!$P$79</f>
        <v>100</v>
      </c>
      <c r="I22" s="29">
        <f t="shared" ref="I22" si="5">G22/H22*100</f>
        <v>0.2</v>
      </c>
      <c r="J22" s="30">
        <f t="shared" ref="J22" ca="1" si="6">F22*I22</f>
        <v>2.1748870226244318E-3</v>
      </c>
      <c r="K22" s="31">
        <f t="shared" ca="1" si="2"/>
        <v>0.10343782086875344</v>
      </c>
      <c r="L22" s="24"/>
    </row>
    <row r="23" spans="1:12" ht="16.5" customHeight="1">
      <c r="A23" s="16"/>
      <c r="B23" s="202" t="str">
        <f>Master!$B$126</f>
        <v>모짜렐라 치즈</v>
      </c>
      <c r="C23" s="203" t="str">
        <f>Master!$C$126</f>
        <v>Mozzarella Cheese</v>
      </c>
      <c r="D23" s="204">
        <f>Master!$H$126</f>
        <v>2267.96</v>
      </c>
      <c r="E23" s="205">
        <f ca="1">Master!$J$126</f>
        <v>17.833089867390107</v>
      </c>
      <c r="F23" s="206">
        <f ca="1">Master!$K$126</f>
        <v>7.8630530817960231E-3</v>
      </c>
      <c r="G23" s="207">
        <f>60*0</f>
        <v>0</v>
      </c>
      <c r="H23" s="208">
        <f>Master!$P$126</f>
        <v>100</v>
      </c>
      <c r="I23" s="207">
        <f>G23/H23*100</f>
        <v>0</v>
      </c>
      <c r="J23" s="209">
        <f t="shared" ca="1" si="1"/>
        <v>0</v>
      </c>
      <c r="K23" s="210">
        <f t="shared" ca="1" si="2"/>
        <v>0</v>
      </c>
      <c r="L23" s="24"/>
    </row>
    <row r="24" spans="1:12" ht="16.5" customHeight="1">
      <c r="A24" s="16"/>
      <c r="B24" s="138"/>
      <c r="C24" s="138"/>
      <c r="D24" s="138"/>
      <c r="E24" s="139"/>
      <c r="F24" s="139"/>
      <c r="G24" s="139"/>
      <c r="H24" s="64"/>
      <c r="I24" s="139"/>
      <c r="J24" s="140"/>
      <c r="K24" s="3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436.7</v>
      </c>
      <c r="H25" s="42"/>
      <c r="I25" s="42"/>
      <c r="J25" s="44">
        <f ca="1">SUM(J16:J24)</f>
        <v>1.9413349590008524</v>
      </c>
      <c r="K25" s="14">
        <f ca="1">SUM(K16:K24)</f>
        <v>92.330063882152842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54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Master!$B$167</f>
        <v>라이스볼 (대)</v>
      </c>
      <c r="C30" s="25" t="str">
        <f>Master!$C$167</f>
        <v>Paper Bowl(L) 750ml</v>
      </c>
      <c r="D30" s="27">
        <f>Master!$H$167</f>
        <v>300</v>
      </c>
      <c r="E30" s="27">
        <f ca="1">Master!$J$167</f>
        <v>38.073267439433899</v>
      </c>
      <c r="F30" s="28">
        <f ca="1">Master!$K$167</f>
        <v>0.12691089146477966</v>
      </c>
      <c r="G30" s="27">
        <v>1</v>
      </c>
      <c r="H30" s="27">
        <f>Master!$P$152</f>
        <v>100</v>
      </c>
      <c r="I30" s="27">
        <f t="shared" ref="I30:I34" si="7">G30/H30*100</f>
        <v>1</v>
      </c>
      <c r="J30" s="30">
        <f t="shared" ref="J30:J34" ca="1" si="8">F30*I30</f>
        <v>0.12691089146477966</v>
      </c>
      <c r="K30" s="31">
        <f ca="1">J30/$J$38%</f>
        <v>6.0358933227652898</v>
      </c>
      <c r="L30" s="24"/>
    </row>
    <row r="31" spans="1:12" ht="16.5" customHeight="1">
      <c r="A31" s="16"/>
      <c r="B31" s="32" t="str">
        <f>Master!$B$168</f>
        <v>라이스볼 (중)</v>
      </c>
      <c r="C31" s="32" t="str">
        <f>Master!$C$168</f>
        <v>Paper Bowl(L) 480ml</v>
      </c>
      <c r="D31" s="33">
        <f>Master!$H$168</f>
        <v>300</v>
      </c>
      <c r="E31" s="33">
        <f ca="1">Master!$J$168</f>
        <v>113.89577128113677</v>
      </c>
      <c r="F31" s="34">
        <f ca="1">Master!$K$168</f>
        <v>0.37965257093712257</v>
      </c>
      <c r="G31" s="33">
        <v>0</v>
      </c>
      <c r="H31" s="33">
        <f>Master!$P$157</f>
        <v>100</v>
      </c>
      <c r="I31" s="33">
        <f t="shared" si="7"/>
        <v>0</v>
      </c>
      <c r="J31" s="35">
        <f t="shared" ca="1" si="8"/>
        <v>0</v>
      </c>
      <c r="K31" s="49">
        <f ca="1">J31/$J$38%</f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0</v>
      </c>
      <c r="H32" s="27">
        <f>Master!$P$175</f>
        <v>100</v>
      </c>
      <c r="I32" s="33">
        <f t="shared" si="7"/>
        <v>0</v>
      </c>
      <c r="J32" s="35">
        <f t="shared" ca="1" si="8"/>
        <v>0</v>
      </c>
      <c r="K32" s="49">
        <f ca="1">J32/$J$38%</f>
        <v>0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7"/>
        <v>1</v>
      </c>
      <c r="J33" s="35">
        <f t="shared" ca="1" si="8"/>
        <v>4.3674375367570338E-3</v>
      </c>
      <c r="K33" s="49">
        <f ca="1">J33/$J$38%</f>
        <v>0.20771571896981028</v>
      </c>
      <c r="L33" s="16"/>
    </row>
    <row r="34" spans="1:12" ht="16.5" customHeight="1">
      <c r="A34" s="16"/>
      <c r="B34" s="32" t="str">
        <f>Master!$B$170</f>
        <v>일회용 포크</v>
      </c>
      <c r="C34" s="32" t="str">
        <f>Master!$C$170</f>
        <v>Black Heavy Weight Plastic Fork</v>
      </c>
      <c r="D34" s="50">
        <f>Master!$H$170</f>
        <v>1000</v>
      </c>
      <c r="E34" s="33">
        <f>Master!$J$170</f>
        <v>29.99</v>
      </c>
      <c r="F34" s="34">
        <f>Master!$K$170</f>
        <v>2.9989999999999999E-2</v>
      </c>
      <c r="G34" s="33">
        <v>1</v>
      </c>
      <c r="H34" s="33">
        <f>Master!$P$170</f>
        <v>100</v>
      </c>
      <c r="I34" s="33">
        <f t="shared" si="7"/>
        <v>1</v>
      </c>
      <c r="J34" s="35">
        <f t="shared" si="8"/>
        <v>2.9989999999999999E-2</v>
      </c>
      <c r="K34" s="49">
        <f ca="1">J34/$J$38%</f>
        <v>1.4263270761120355</v>
      </c>
      <c r="L34" s="16"/>
    </row>
    <row r="35" spans="1:12" ht="16.5" customHeight="1">
      <c r="A35" s="16"/>
      <c r="B35" s="36"/>
      <c r="C35" s="36"/>
      <c r="D35" s="38"/>
      <c r="E35" s="38"/>
      <c r="F35" s="38"/>
      <c r="G35" s="38"/>
      <c r="H35" s="38"/>
      <c r="I35" s="38"/>
      <c r="J35" s="40"/>
      <c r="K35" s="41"/>
      <c r="L35" s="16"/>
    </row>
    <row r="36" spans="1:12" ht="19.899999999999999" customHeight="1">
      <c r="A36" s="16"/>
      <c r="B36" s="47" t="s">
        <v>60</v>
      </c>
      <c r="C36" s="47"/>
      <c r="D36" s="51"/>
      <c r="E36" s="51"/>
      <c r="F36" s="51"/>
      <c r="G36" s="51">
        <f>SUM(G30:G35)</f>
        <v>3</v>
      </c>
      <c r="H36" s="51"/>
      <c r="I36" s="51"/>
      <c r="J36" s="52">
        <f ca="1">SUM(J30:J35)</f>
        <v>0.16126832900153668</v>
      </c>
      <c r="K36" s="53">
        <f ca="1">SUM(K30:K35)</f>
        <v>7.6699361178471355</v>
      </c>
      <c r="L36" s="16"/>
    </row>
    <row r="37" spans="1:12" ht="16.5" customHeight="1">
      <c r="A37" s="16"/>
      <c r="B37" s="45"/>
      <c r="C37" s="45"/>
      <c r="D37" s="45"/>
      <c r="E37" s="45"/>
      <c r="F37" s="45"/>
      <c r="G37" s="45"/>
      <c r="H37" s="45"/>
      <c r="I37" s="45"/>
      <c r="J37" s="45"/>
      <c r="K37" s="46"/>
      <c r="L37" s="16"/>
    </row>
    <row r="38" spans="1:12" ht="19.899999999999999" customHeight="1">
      <c r="A38" s="16"/>
      <c r="B38" s="54" t="s">
        <v>62</v>
      </c>
      <c r="C38" s="54"/>
      <c r="D38" s="55"/>
      <c r="E38" s="55"/>
      <c r="F38" s="55"/>
      <c r="G38" s="55"/>
      <c r="H38" s="55"/>
      <c r="I38" s="55"/>
      <c r="J38" s="15">
        <f ca="1">J25+J36</f>
        <v>2.1026032880023893</v>
      </c>
      <c r="K38" s="152">
        <f ca="1">K25+K36</f>
        <v>99.999999999999972</v>
      </c>
      <c r="L38" s="16"/>
    </row>
    <row r="39" spans="1:12" ht="16.5" customHeight="1">
      <c r="A39" s="16"/>
      <c r="L39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8409-D57F-4094-BFE3-B323678C0F90}">
  <sheetPr>
    <tabColor theme="7" tint="0.39997558519241921"/>
  </sheetPr>
  <dimension ref="A1:L39"/>
  <sheetViews>
    <sheetView zoomScale="85" zoomScaleNormal="85" workbookViewId="0">
      <selection activeCell="H35" sqref="H3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Final)'!G131</f>
        <v>10.141987829614605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$J$25</f>
        <v>2.4131181439086138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$J$38</f>
        <v>2.5743864729101507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0.25383450622894083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7.5676013567044542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Master!$B$213</f>
        <v>라면 누들</v>
      </c>
      <c r="C16" s="25" t="str">
        <f>Master!$C$213</f>
        <v>Nissin Chicken Ramen Instant Soups</v>
      </c>
      <c r="D16" s="26">
        <f>Master!$H$213</f>
        <v>2040</v>
      </c>
      <c r="E16" s="62">
        <f>Master!$J$213</f>
        <v>14.57</v>
      </c>
      <c r="F16" s="28">
        <f>Master!$K$213</f>
        <v>7.1421568627450978E-3</v>
      </c>
      <c r="G16" s="29">
        <v>170</v>
      </c>
      <c r="H16" s="27">
        <f>Master!$P$213</f>
        <v>100</v>
      </c>
      <c r="I16" s="29">
        <f t="shared" ref="I16:I17" si="0">G16/H16*100</f>
        <v>170</v>
      </c>
      <c r="J16" s="30">
        <f t="shared" ref="J16:J17" si="1">F16*I16</f>
        <v>1.2141666666666666</v>
      </c>
      <c r="K16" s="31">
        <f t="shared" ref="K16:K17" ca="1" si="2">J16/$J$38%</f>
        <v>47.163340836472869</v>
      </c>
      <c r="L16" s="24"/>
    </row>
    <row r="17" spans="1:12" ht="16.5" customHeight="1">
      <c r="A17" s="16"/>
      <c r="B17" s="25" t="str">
        <f>Master!$B$82</f>
        <v>오뎅</v>
      </c>
      <c r="C17" s="25" t="str">
        <f>Master!$C$82</f>
        <v>Fish Cake</v>
      </c>
      <c r="D17" s="26">
        <f>Master!$H$82</f>
        <v>10000</v>
      </c>
      <c r="E17" s="27">
        <f>Master!$J$82</f>
        <v>92.74</v>
      </c>
      <c r="F17" s="28">
        <f>Master!$K$82</f>
        <v>9.2739999999999993E-3</v>
      </c>
      <c r="G17" s="27">
        <v>0</v>
      </c>
      <c r="H17" s="27">
        <f>Master!$P$82</f>
        <v>100</v>
      </c>
      <c r="I17" s="29">
        <f t="shared" si="0"/>
        <v>0</v>
      </c>
      <c r="J17" s="30">
        <f t="shared" si="1"/>
        <v>0</v>
      </c>
      <c r="K17" s="31">
        <f t="shared" ca="1" si="2"/>
        <v>0</v>
      </c>
      <c r="L17" s="24"/>
    </row>
    <row r="18" spans="1:12" ht="16.5" customHeight="1">
      <c r="A18" s="16"/>
      <c r="B18" s="25" t="str">
        <f>Master!$B$139</f>
        <v>떡볶이 소스 믹스</v>
      </c>
      <c r="C18" s="25" t="str">
        <f>Master!$C$139</f>
        <v>Ddeok-Bokki Sauce Mix</v>
      </c>
      <c r="D18" s="26">
        <f>Master!$H$139</f>
        <v>8000</v>
      </c>
      <c r="E18" s="62">
        <f ca="1">Master!$J$139</f>
        <v>21.189125609455331</v>
      </c>
      <c r="F18" s="28">
        <f ca="1">Master!$K$139</f>
        <v>2.6486407011819162E-3</v>
      </c>
      <c r="G18" s="62">
        <v>226</v>
      </c>
      <c r="H18" s="27">
        <f>Master!$P$139</f>
        <v>100</v>
      </c>
      <c r="I18" s="29">
        <f t="shared" ref="I18:I20" si="3">G18/H18*100</f>
        <v>225.99999999999997</v>
      </c>
      <c r="J18" s="30">
        <f t="shared" ref="J18:J23" ca="1" si="4">F18*I18</f>
        <v>0.598592798467113</v>
      </c>
      <c r="K18" s="31">
        <f t="shared" ref="K18:K23" ca="1" si="5">J18/$J$38%</f>
        <v>23.25186232782092</v>
      </c>
      <c r="L18" s="24"/>
    </row>
    <row r="19" spans="1:12" ht="16.5" customHeight="1">
      <c r="A19" s="16"/>
      <c r="B19" s="25" t="str">
        <f>Master!$B$105</f>
        <v>파</v>
      </c>
      <c r="C19" s="25" t="str">
        <f>Master!$C$105</f>
        <v>Spring Onion</v>
      </c>
      <c r="D19" s="26">
        <f>Master!$H$105</f>
        <v>180</v>
      </c>
      <c r="E19" s="27">
        <f ca="1">Master!$J$105</f>
        <v>0.64502665477794008</v>
      </c>
      <c r="F19" s="28">
        <f ca="1">Master!$K$105</f>
        <v>3.5834814154330004E-3</v>
      </c>
      <c r="G19" s="27">
        <v>10</v>
      </c>
      <c r="H19" s="27">
        <f>Master!$P$105</f>
        <v>95</v>
      </c>
      <c r="I19" s="29">
        <f t="shared" si="3"/>
        <v>10.526315789473683</v>
      </c>
      <c r="J19" s="30">
        <f t="shared" ca="1" si="4"/>
        <v>3.7720857004557892E-2</v>
      </c>
      <c r="K19" s="31">
        <f t="shared" ca="1" si="5"/>
        <v>1.4652367622922324</v>
      </c>
      <c r="L19" s="24"/>
    </row>
    <row r="20" spans="1:12" ht="16.5" customHeight="1">
      <c r="A20" s="16"/>
      <c r="B20" s="25" t="str">
        <f>Master!$B$107</f>
        <v>양배추</v>
      </c>
      <c r="C20" s="25" t="str">
        <f>Master!$C$107</f>
        <v>Cabbage</v>
      </c>
      <c r="D20" s="26">
        <f>Master!$H$107</f>
        <v>453.59199999999998</v>
      </c>
      <c r="E20" s="27">
        <f ca="1">Master!$J$107</f>
        <v>0.3794274439870236</v>
      </c>
      <c r="F20" s="28">
        <f ca="1">Master!$K$107</f>
        <v>8.3649500870170465E-4</v>
      </c>
      <c r="G20" s="62">
        <v>30</v>
      </c>
      <c r="H20" s="27">
        <f>Master!$P$107</f>
        <v>79</v>
      </c>
      <c r="I20" s="29">
        <f t="shared" si="3"/>
        <v>37.974683544303801</v>
      </c>
      <c r="J20" s="30">
        <f t="shared" ca="1" si="4"/>
        <v>3.1765633241836885E-2</v>
      </c>
      <c r="K20" s="31">
        <f t="shared" ca="1" si="5"/>
        <v>1.2339108201546842</v>
      </c>
      <c r="L20" s="24"/>
    </row>
    <row r="21" spans="1:12" ht="16.5" customHeight="1">
      <c r="A21" s="16"/>
      <c r="B21" s="72" t="str">
        <f>Master!$B$124</f>
        <v>계란</v>
      </c>
      <c r="C21" s="25" t="str">
        <f>Master!$C$124</f>
        <v>Egg(X-Large)</v>
      </c>
      <c r="D21" s="26">
        <f>Master!$H$124</f>
        <v>30</v>
      </c>
      <c r="E21" s="62">
        <f ca="1">Master!$J$124</f>
        <v>3.4148469958832122</v>
      </c>
      <c r="F21" s="28">
        <f ca="1">Master!$K$124</f>
        <v>0.11382823319610708</v>
      </c>
      <c r="G21" s="29">
        <v>0.5</v>
      </c>
      <c r="H21" s="27">
        <f>Master!$P$124</f>
        <v>100</v>
      </c>
      <c r="I21" s="29">
        <f>G21/H21*100</f>
        <v>0.5</v>
      </c>
      <c r="J21" s="30">
        <f t="shared" ca="1" si="4"/>
        <v>5.6914116598053538E-2</v>
      </c>
      <c r="K21" s="31">
        <f t="shared" ca="1" si="5"/>
        <v>2.2107837031056334</v>
      </c>
      <c r="L21" s="24"/>
    </row>
    <row r="22" spans="1:12" ht="16.5" customHeight="1">
      <c r="A22" s="16"/>
      <c r="B22" s="25" t="str">
        <f>Master!$B$79</f>
        <v>참깨</v>
      </c>
      <c r="C22" s="25" t="str">
        <f>Master!$C$79</f>
        <v>Sesame Seeds</v>
      </c>
      <c r="D22" s="26">
        <f>Master!$H$79</f>
        <v>453.59199999999998</v>
      </c>
      <c r="E22" s="27">
        <f ca="1">Master!$J$79</f>
        <v>4.9325567718313064</v>
      </c>
      <c r="F22" s="28">
        <f ca="1">Master!$K$79</f>
        <v>1.0874435113122159E-2</v>
      </c>
      <c r="G22" s="62">
        <v>0.2</v>
      </c>
      <c r="H22" s="27">
        <f>Master!$P$79</f>
        <v>100</v>
      </c>
      <c r="I22" s="29">
        <f t="shared" ref="I22" si="6">G22/H22*100</f>
        <v>0.2</v>
      </c>
      <c r="J22" s="30">
        <f t="shared" ca="1" si="4"/>
        <v>2.1748870226244318E-3</v>
      </c>
      <c r="K22" s="31">
        <f t="shared" ca="1" si="5"/>
        <v>8.4481760819924034E-2</v>
      </c>
      <c r="L22" s="24"/>
    </row>
    <row r="23" spans="1:12" ht="16.5" customHeight="1">
      <c r="A23" s="16"/>
      <c r="B23" s="202" t="str">
        <f>Master!$B$126</f>
        <v>모짜렐라 치즈</v>
      </c>
      <c r="C23" s="203" t="str">
        <f>Master!$C$126</f>
        <v>Mozzarella Cheese</v>
      </c>
      <c r="D23" s="204">
        <f>Master!$H$126</f>
        <v>2267.96</v>
      </c>
      <c r="E23" s="205">
        <f ca="1">Master!$J$126</f>
        <v>17.833089867390107</v>
      </c>
      <c r="F23" s="206">
        <f ca="1">Master!$K$126</f>
        <v>7.8630530817960231E-3</v>
      </c>
      <c r="G23" s="207">
        <v>60</v>
      </c>
      <c r="H23" s="208">
        <f>Master!$P$126</f>
        <v>100</v>
      </c>
      <c r="I23" s="207">
        <f>G23/H23*100</f>
        <v>60</v>
      </c>
      <c r="J23" s="209">
        <f t="shared" ca="1" si="4"/>
        <v>0.47178318490776139</v>
      </c>
      <c r="K23" s="210">
        <f t="shared" ca="1" si="5"/>
        <v>18.326043500937367</v>
      </c>
      <c r="L23" s="24"/>
    </row>
    <row r="24" spans="1:12" ht="16.5" customHeight="1">
      <c r="A24" s="16"/>
      <c r="B24" s="138"/>
      <c r="C24" s="138"/>
      <c r="D24" s="138"/>
      <c r="E24" s="139"/>
      <c r="F24" s="139"/>
      <c r="G24" s="139"/>
      <c r="H24" s="64"/>
      <c r="I24" s="139"/>
      <c r="J24" s="140"/>
      <c r="K24" s="31"/>
      <c r="L24" s="24"/>
    </row>
    <row r="25" spans="1:12" ht="19.899999999999999" customHeight="1">
      <c r="A25" s="16"/>
      <c r="B25" s="22" t="s">
        <v>60</v>
      </c>
      <c r="C25" s="22"/>
      <c r="D25" s="42"/>
      <c r="E25" s="42"/>
      <c r="F25" s="42"/>
      <c r="G25" s="43">
        <f>SUM(G16:G24)</f>
        <v>496.7</v>
      </c>
      <c r="H25" s="42"/>
      <c r="I25" s="42"/>
      <c r="J25" s="44">
        <f ca="1">SUM(J16:J24)</f>
        <v>2.4131181439086138</v>
      </c>
      <c r="K25" s="14">
        <f ca="1">SUM(K16:K24)</f>
        <v>93.735659711603631</v>
      </c>
      <c r="L25" s="24"/>
    </row>
    <row r="26" spans="1:12" ht="10.15" customHeight="1">
      <c r="A26" s="16"/>
      <c r="B26" s="45"/>
      <c r="C26" s="45"/>
      <c r="D26" s="45"/>
      <c r="E26" s="45"/>
      <c r="F26" s="45"/>
      <c r="G26" s="45"/>
      <c r="H26" s="45"/>
      <c r="I26" s="45"/>
      <c r="J26" s="45"/>
      <c r="K26" s="46"/>
      <c r="L26" s="24"/>
    </row>
    <row r="27" spans="1:12" ht="22.15" customHeight="1">
      <c r="A27" s="16"/>
      <c r="B27" s="47" t="s">
        <v>61</v>
      </c>
      <c r="C27" s="47"/>
      <c r="D27" s="48"/>
      <c r="E27" s="48"/>
      <c r="F27" s="48"/>
      <c r="G27" s="48"/>
      <c r="H27" s="48"/>
      <c r="I27" s="48"/>
      <c r="J27" s="48"/>
      <c r="K27" s="48"/>
      <c r="L27" s="24"/>
    </row>
    <row r="28" spans="1:12" ht="16.5" customHeight="1">
      <c r="A28" s="16"/>
      <c r="B28" s="927" t="s">
        <v>53</v>
      </c>
      <c r="C28" s="57"/>
      <c r="D28" s="923" t="s">
        <v>54</v>
      </c>
      <c r="E28" s="923" t="s">
        <v>55</v>
      </c>
      <c r="F28" s="923" t="s">
        <v>2</v>
      </c>
      <c r="G28" s="923" t="s">
        <v>56</v>
      </c>
      <c r="H28" s="923" t="s">
        <v>57</v>
      </c>
      <c r="I28" s="924" t="s">
        <v>58</v>
      </c>
      <c r="J28" s="923" t="s">
        <v>55</v>
      </c>
      <c r="K28" s="924" t="s">
        <v>59</v>
      </c>
      <c r="L28" s="24"/>
    </row>
    <row r="29" spans="1:12" ht="16.5" customHeight="1">
      <c r="A29" s="16"/>
      <c r="B29" s="927"/>
      <c r="C29" s="57"/>
      <c r="D29" s="923"/>
      <c r="E29" s="923"/>
      <c r="F29" s="923"/>
      <c r="G29" s="923"/>
      <c r="H29" s="923"/>
      <c r="I29" s="924"/>
      <c r="J29" s="923"/>
      <c r="K29" s="924"/>
      <c r="L29" s="24"/>
    </row>
    <row r="30" spans="1:12" ht="16.5" customHeight="1">
      <c r="A30" s="16"/>
      <c r="B30" s="25" t="str">
        <f>Master!$B$167</f>
        <v>라이스볼 (대)</v>
      </c>
      <c r="C30" s="25" t="str">
        <f>Master!$C$167</f>
        <v>Paper Bowl(L) 750ml</v>
      </c>
      <c r="D30" s="27">
        <f>Master!$H$167</f>
        <v>300</v>
      </c>
      <c r="E30" s="27">
        <f ca="1">Master!$J$167</f>
        <v>38.073267439433899</v>
      </c>
      <c r="F30" s="28">
        <f ca="1">Master!$K$167</f>
        <v>0.12691089146477966</v>
      </c>
      <c r="G30" s="27">
        <v>1</v>
      </c>
      <c r="H30" s="27">
        <f>Master!$P$152</f>
        <v>100</v>
      </c>
      <c r="I30" s="27">
        <f t="shared" ref="I30:I34" si="7">G30/H30*100</f>
        <v>1</v>
      </c>
      <c r="J30" s="30">
        <f t="shared" ref="J30:J34" ca="1" si="8">F30*I30</f>
        <v>0.12691089146477966</v>
      </c>
      <c r="K30" s="31">
        <f ca="1">J30/$J$38%</f>
        <v>4.929752886765149</v>
      </c>
      <c r="L30" s="24"/>
    </row>
    <row r="31" spans="1:12" ht="16.5" customHeight="1">
      <c r="A31" s="16"/>
      <c r="B31" s="32" t="str">
        <f>Master!$B$168</f>
        <v>라이스볼 (중)</v>
      </c>
      <c r="C31" s="32" t="str">
        <f>Master!$C$168</f>
        <v>Paper Bowl(L) 480ml</v>
      </c>
      <c r="D31" s="33">
        <f>Master!$H$168</f>
        <v>300</v>
      </c>
      <c r="E31" s="33">
        <f ca="1">Master!$J$168</f>
        <v>113.89577128113677</v>
      </c>
      <c r="F31" s="34">
        <f ca="1">Master!$K$168</f>
        <v>0.37965257093712257</v>
      </c>
      <c r="G31" s="33">
        <v>0</v>
      </c>
      <c r="H31" s="33">
        <f>Master!$P$157</f>
        <v>100</v>
      </c>
      <c r="I31" s="33">
        <f t="shared" si="7"/>
        <v>0</v>
      </c>
      <c r="J31" s="35">
        <f t="shared" ca="1" si="8"/>
        <v>0</v>
      </c>
      <c r="K31" s="49">
        <f ca="1">J31/$J$38%</f>
        <v>0</v>
      </c>
      <c r="L31" s="16"/>
    </row>
    <row r="32" spans="1:12" ht="16.5" customHeight="1">
      <c r="A32" s="16"/>
      <c r="B32" s="32" t="str">
        <f>Master!$B$175</f>
        <v>종이백 (S,M)</v>
      </c>
      <c r="C32" s="32" t="str">
        <f>Master!$C$175</f>
        <v>Paper Bag (S,M)</v>
      </c>
      <c r="D32" s="50">
        <f>Master!$H$175</f>
        <v>200</v>
      </c>
      <c r="E32" s="33">
        <f ca="1">Master!$J$175</f>
        <v>61.163703970708205</v>
      </c>
      <c r="F32" s="34">
        <f ca="1">Master!$K$175</f>
        <v>0.30581851985354103</v>
      </c>
      <c r="G32" s="33">
        <v>0</v>
      </c>
      <c r="H32" s="27">
        <f>Master!$P$175</f>
        <v>100</v>
      </c>
      <c r="I32" s="33">
        <f t="shared" si="7"/>
        <v>0</v>
      </c>
      <c r="J32" s="35">
        <f t="shared" ca="1" si="8"/>
        <v>0</v>
      </c>
      <c r="K32" s="49">
        <f ca="1">J32/$J$38%</f>
        <v>0</v>
      </c>
      <c r="L32" s="16"/>
    </row>
    <row r="33" spans="1:12" ht="16.5" customHeight="1">
      <c r="A33" s="16"/>
      <c r="B33" s="32" t="str">
        <f>Master!$B$166</f>
        <v>비비큐 냅킨</v>
      </c>
      <c r="C33" s="32" t="str">
        <f>Master!$C$166</f>
        <v>BBQ New LOGO Napkin</v>
      </c>
      <c r="D33" s="50">
        <f>Master!$H$166</f>
        <v>5000</v>
      </c>
      <c r="E33" s="33">
        <f ca="1">Master!$J$166</f>
        <v>21.837187683785167</v>
      </c>
      <c r="F33" s="34">
        <f ca="1">Master!$K$166</f>
        <v>4.3674375367570338E-3</v>
      </c>
      <c r="G33" s="33">
        <v>1</v>
      </c>
      <c r="H33" s="33">
        <f>Master!$P$166</f>
        <v>100</v>
      </c>
      <c r="I33" s="33">
        <f t="shared" si="7"/>
        <v>1</v>
      </c>
      <c r="J33" s="35">
        <f t="shared" ca="1" si="8"/>
        <v>4.3674375367570338E-3</v>
      </c>
      <c r="K33" s="49">
        <f ca="1">J33/$J$38%</f>
        <v>0.16964964595311804</v>
      </c>
      <c r="L33" s="16"/>
    </row>
    <row r="34" spans="1:12" ht="16.5" customHeight="1">
      <c r="A34" s="16"/>
      <c r="B34" s="32" t="str">
        <f>Master!$B$170</f>
        <v>일회용 포크</v>
      </c>
      <c r="C34" s="32" t="str">
        <f>Master!$C$170</f>
        <v>Black Heavy Weight Plastic Fork</v>
      </c>
      <c r="D34" s="50">
        <f>Master!$H$170</f>
        <v>1000</v>
      </c>
      <c r="E34" s="33">
        <f>Master!$J$170</f>
        <v>29.99</v>
      </c>
      <c r="F34" s="34">
        <f>Master!$K$170</f>
        <v>2.9989999999999999E-2</v>
      </c>
      <c r="G34" s="33">
        <v>1</v>
      </c>
      <c r="H34" s="33">
        <f>Master!$P$170</f>
        <v>100</v>
      </c>
      <c r="I34" s="33">
        <f t="shared" si="7"/>
        <v>1</v>
      </c>
      <c r="J34" s="35">
        <f t="shared" si="8"/>
        <v>2.9989999999999999E-2</v>
      </c>
      <c r="K34" s="49">
        <f ca="1">J34/$J$38%</f>
        <v>1.1649377556780958</v>
      </c>
      <c r="L34" s="16"/>
    </row>
    <row r="35" spans="1:12" ht="16.5" customHeight="1">
      <c r="A35" s="16"/>
      <c r="B35" s="36"/>
      <c r="C35" s="36"/>
      <c r="D35" s="38"/>
      <c r="E35" s="38"/>
      <c r="F35" s="38"/>
      <c r="G35" s="38"/>
      <c r="H35" s="38"/>
      <c r="I35" s="38"/>
      <c r="J35" s="40"/>
      <c r="K35" s="41"/>
      <c r="L35" s="16"/>
    </row>
    <row r="36" spans="1:12" ht="19.899999999999999" customHeight="1">
      <c r="A36" s="16"/>
      <c r="B36" s="47" t="s">
        <v>60</v>
      </c>
      <c r="C36" s="47"/>
      <c r="D36" s="51"/>
      <c r="E36" s="51"/>
      <c r="F36" s="51"/>
      <c r="G36" s="51">
        <f>SUM(G30:G35)</f>
        <v>3</v>
      </c>
      <c r="H36" s="51"/>
      <c r="I36" s="51"/>
      <c r="J36" s="52">
        <f ca="1">SUM(J30:J35)</f>
        <v>0.16126832900153668</v>
      </c>
      <c r="K36" s="53">
        <f ca="1">SUM(K30:K35)</f>
        <v>6.2643402883963635</v>
      </c>
      <c r="L36" s="16"/>
    </row>
    <row r="37" spans="1:12" ht="16.5" customHeight="1">
      <c r="A37" s="16"/>
      <c r="B37" s="45"/>
      <c r="C37" s="45"/>
      <c r="D37" s="45"/>
      <c r="E37" s="45"/>
      <c r="F37" s="45"/>
      <c r="G37" s="45"/>
      <c r="H37" s="45"/>
      <c r="I37" s="45"/>
      <c r="J37" s="45"/>
      <c r="K37" s="46"/>
      <c r="L37" s="16"/>
    </row>
    <row r="38" spans="1:12" ht="19.899999999999999" customHeight="1">
      <c r="A38" s="16"/>
      <c r="B38" s="54" t="s">
        <v>62</v>
      </c>
      <c r="C38" s="54"/>
      <c r="D38" s="55"/>
      <c r="E38" s="55"/>
      <c r="F38" s="55"/>
      <c r="G38" s="55"/>
      <c r="H38" s="55"/>
      <c r="I38" s="55"/>
      <c r="J38" s="15">
        <f ca="1">J25+J36</f>
        <v>2.5743864729101507</v>
      </c>
      <c r="K38" s="152">
        <f ca="1">K25+K36</f>
        <v>100</v>
      </c>
      <c r="L38" s="16"/>
    </row>
    <row r="39" spans="1:12" ht="16.5" customHeight="1">
      <c r="A39" s="16"/>
      <c r="L39" s="16"/>
    </row>
  </sheetData>
  <mergeCells count="25">
    <mergeCell ref="J28:J29"/>
    <mergeCell ref="K28:K29"/>
    <mergeCell ref="I14:I15"/>
    <mergeCell ref="J14:J15"/>
    <mergeCell ref="K14:K15"/>
    <mergeCell ref="H28:H29"/>
    <mergeCell ref="I28:I29"/>
    <mergeCell ref="B14:C15"/>
    <mergeCell ref="D14:D15"/>
    <mergeCell ref="E14:E15"/>
    <mergeCell ref="F14:F15"/>
    <mergeCell ref="G14:G15"/>
    <mergeCell ref="H14:H15"/>
    <mergeCell ref="B28:B29"/>
    <mergeCell ref="D28:D29"/>
    <mergeCell ref="E28:E29"/>
    <mergeCell ref="F28:F29"/>
    <mergeCell ref="G28:G29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8869-964C-4B34-97F4-24920E1DBFE5}">
  <sheetPr codeName="Sheet22">
    <tabColor theme="7" tint="0.39997558519241921"/>
  </sheetPr>
  <dimension ref="A1:L40"/>
  <sheetViews>
    <sheetView zoomScale="85" zoomScaleNormal="85" workbookViewId="0">
      <selection activeCell="H36" sqref="H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383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Final)'!G132</f>
        <v>12.170385395537526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2.588091802923373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$J$39</f>
        <v>2.7493601319249099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0.22590575750649675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9.4210252636126164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Master!$B$213</f>
        <v>라면 누들</v>
      </c>
      <c r="C16" s="25" t="str">
        <f>Master!$C$213</f>
        <v>Nissin Chicken Ramen Instant Soups</v>
      </c>
      <c r="D16" s="26">
        <f>Master!$H$213</f>
        <v>2040</v>
      </c>
      <c r="E16" s="62">
        <f>Master!$J$213</f>
        <v>14.57</v>
      </c>
      <c r="F16" s="28">
        <f>Master!$K$213</f>
        <v>7.1421568627450978E-3</v>
      </c>
      <c r="G16" s="29">
        <v>170</v>
      </c>
      <c r="H16" s="27">
        <f>Master!$P$213</f>
        <v>100</v>
      </c>
      <c r="I16" s="29">
        <f t="shared" ref="I16:I17" si="0">G16/H16*100</f>
        <v>170</v>
      </c>
      <c r="J16" s="30">
        <f t="shared" ref="J16:J17" si="1">F16*I16</f>
        <v>1.2141666666666666</v>
      </c>
      <c r="K16" s="31">
        <f ca="1">J16/$J$39%</f>
        <v>44.161790686060179</v>
      </c>
      <c r="L16" s="24"/>
    </row>
    <row r="17" spans="1:12" ht="16.5" customHeight="1">
      <c r="A17" s="16"/>
      <c r="B17" s="25" t="str">
        <f>Master!$B$82</f>
        <v>오뎅</v>
      </c>
      <c r="C17" s="25" t="str">
        <f>Master!$C$82</f>
        <v>Fish Cake</v>
      </c>
      <c r="D17" s="26">
        <f>Master!$H$82</f>
        <v>10000</v>
      </c>
      <c r="E17" s="27">
        <f>Master!$J$82</f>
        <v>92.74</v>
      </c>
      <c r="F17" s="28">
        <f>Master!$K$82</f>
        <v>9.2739999999999993E-3</v>
      </c>
      <c r="G17" s="27">
        <v>0</v>
      </c>
      <c r="H17" s="27">
        <f>Master!$P$82</f>
        <v>100</v>
      </c>
      <c r="I17" s="29">
        <f t="shared" si="0"/>
        <v>0</v>
      </c>
      <c r="J17" s="30">
        <f t="shared" si="1"/>
        <v>0</v>
      </c>
      <c r="K17" s="31">
        <f ca="1">J17/$J$39%</f>
        <v>0</v>
      </c>
      <c r="L17" s="24"/>
    </row>
    <row r="18" spans="1:12" ht="16.5" customHeight="1">
      <c r="A18" s="16"/>
      <c r="B18" s="25" t="str">
        <f>Master!$B$139</f>
        <v>떡볶이 소스 믹스</v>
      </c>
      <c r="C18" s="25" t="str">
        <f>Master!$C$139</f>
        <v>Ddeok-Bokki Sauce Mix</v>
      </c>
      <c r="D18" s="26">
        <f>Master!$H$139</f>
        <v>8000</v>
      </c>
      <c r="E18" s="62">
        <f ca="1">Master!$J$139</f>
        <v>21.189125609455331</v>
      </c>
      <c r="F18" s="28">
        <f ca="1">Master!$K$139</f>
        <v>2.6486407011819162E-3</v>
      </c>
      <c r="G18" s="62">
        <v>226</v>
      </c>
      <c r="H18" s="27">
        <f>Master!$P$139</f>
        <v>100</v>
      </c>
      <c r="I18" s="29">
        <f t="shared" ref="I18:I21" si="2">G18/H18*100</f>
        <v>225.99999999999997</v>
      </c>
      <c r="J18" s="30">
        <f t="shared" ref="J18:J24" ca="1" si="3">F18*I18</f>
        <v>0.598592798467113</v>
      </c>
      <c r="K18" s="31">
        <f t="shared" ref="K18:K24" ca="1" si="4">J18/$J$39%</f>
        <v>21.772076764931487</v>
      </c>
      <c r="L18" s="24"/>
    </row>
    <row r="19" spans="1:12" ht="16.5" customHeight="1">
      <c r="A19" s="16"/>
      <c r="B19" s="25" t="str">
        <f>Master!$B$127</f>
        <v>헤비크림</v>
      </c>
      <c r="C19" s="25" t="str">
        <f>Master!$C$127</f>
        <v>Heavy Cream</v>
      </c>
      <c r="D19" s="26">
        <f>Master!$H$127</f>
        <v>1000</v>
      </c>
      <c r="E19" s="62">
        <f ca="1">Master!$J$127</f>
        <v>4.9750526455578532</v>
      </c>
      <c r="F19" s="28">
        <f ca="1">Master!$K$127</f>
        <v>4.9750526455578535E-3</v>
      </c>
      <c r="G19" s="62">
        <v>130</v>
      </c>
      <c r="H19" s="27">
        <f>Master!$P$127</f>
        <v>100</v>
      </c>
      <c r="I19" s="29">
        <f t="shared" ref="I19" si="5">G19/H19*100</f>
        <v>130</v>
      </c>
      <c r="J19" s="30">
        <f t="shared" ref="J19" ca="1" si="6">F19*I19</f>
        <v>0.64675684392252097</v>
      </c>
      <c r="K19" s="31">
        <f t="shared" ca="1" si="4"/>
        <v>23.523904213658145</v>
      </c>
      <c r="L19" s="24"/>
    </row>
    <row r="20" spans="1:12" ht="16.5" customHeight="1">
      <c r="A20" s="16"/>
      <c r="B20" s="25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7">
        <v>10</v>
      </c>
      <c r="H20" s="27">
        <f>Master!$P$105</f>
        <v>95</v>
      </c>
      <c r="I20" s="29">
        <f t="shared" si="2"/>
        <v>10.526315789473683</v>
      </c>
      <c r="J20" s="30">
        <f t="shared" ca="1" si="3"/>
        <v>3.7720857004557892E-2</v>
      </c>
      <c r="K20" s="31">
        <f t="shared" ca="1" si="4"/>
        <v>1.3719867603575231</v>
      </c>
      <c r="L20" s="24"/>
    </row>
    <row r="21" spans="1:12" ht="16.5" customHeight="1">
      <c r="A21" s="16"/>
      <c r="B21" s="25" t="str">
        <f>Master!$B$107</f>
        <v>양배추</v>
      </c>
      <c r="C21" s="25" t="str">
        <f>Master!$C$107</f>
        <v>Cabbage</v>
      </c>
      <c r="D21" s="26">
        <f>Master!$H$107</f>
        <v>453.59199999999998</v>
      </c>
      <c r="E21" s="27">
        <f ca="1">Master!$J$107</f>
        <v>0.3794274439870236</v>
      </c>
      <c r="F21" s="28">
        <f ca="1">Master!$K$107</f>
        <v>8.3649500870170465E-4</v>
      </c>
      <c r="G21" s="62">
        <v>30</v>
      </c>
      <c r="H21" s="27">
        <f>Master!$P$107</f>
        <v>79</v>
      </c>
      <c r="I21" s="29">
        <f t="shared" si="2"/>
        <v>37.974683544303801</v>
      </c>
      <c r="J21" s="30">
        <f t="shared" ca="1" si="3"/>
        <v>3.1765633241836885E-2</v>
      </c>
      <c r="K21" s="31">
        <f t="shared" ca="1" si="4"/>
        <v>1.1553827697209245</v>
      </c>
      <c r="L21" s="24"/>
    </row>
    <row r="22" spans="1:12" ht="16.5" customHeight="1">
      <c r="A22" s="16"/>
      <c r="B22" s="72" t="str">
        <f>Master!$B$124</f>
        <v>계란</v>
      </c>
      <c r="C22" s="25" t="str">
        <f>Master!$C$124</f>
        <v>Egg(X-Large)</v>
      </c>
      <c r="D22" s="26">
        <f>Master!$H$124</f>
        <v>30</v>
      </c>
      <c r="E22" s="62">
        <f ca="1">Master!$J$124</f>
        <v>3.4148469958832122</v>
      </c>
      <c r="F22" s="28">
        <f ca="1">Master!$K$124</f>
        <v>0.11382823319610708</v>
      </c>
      <c r="G22" s="29">
        <v>0.5</v>
      </c>
      <c r="H22" s="27">
        <f>Master!$P$124</f>
        <v>100</v>
      </c>
      <c r="I22" s="29">
        <f>G22/H22*100</f>
        <v>0.5</v>
      </c>
      <c r="J22" s="30">
        <f t="shared" ca="1" si="3"/>
        <v>5.6914116598053538E-2</v>
      </c>
      <c r="K22" s="31">
        <f t="shared" ca="1" si="4"/>
        <v>2.0700859060688512</v>
      </c>
      <c r="L22" s="24"/>
    </row>
    <row r="23" spans="1:12" ht="16.5" customHeight="1">
      <c r="A23" s="16"/>
      <c r="B23" s="25" t="str">
        <f>Master!$B$79</f>
        <v>참깨</v>
      </c>
      <c r="C23" s="25" t="str">
        <f>Master!$C$79</f>
        <v>Sesame Seeds</v>
      </c>
      <c r="D23" s="26">
        <f>Master!$H$79</f>
        <v>453.59199999999998</v>
      </c>
      <c r="E23" s="27">
        <f ca="1">Master!$J$79</f>
        <v>4.9325567718313064</v>
      </c>
      <c r="F23" s="28">
        <f ca="1">Master!$K$79</f>
        <v>1.0874435113122159E-2</v>
      </c>
      <c r="G23" s="62">
        <v>0.2</v>
      </c>
      <c r="H23" s="27">
        <f>Master!$P$79</f>
        <v>100</v>
      </c>
      <c r="I23" s="29">
        <f t="shared" ref="I23" si="7">G23/H23*100</f>
        <v>0.2</v>
      </c>
      <c r="J23" s="30">
        <f t="shared" ca="1" si="3"/>
        <v>2.1748870226244318E-3</v>
      </c>
      <c r="K23" s="31">
        <f t="shared" ca="1" si="4"/>
        <v>7.9105206966892619E-2</v>
      </c>
      <c r="L23" s="24"/>
    </row>
    <row r="24" spans="1:12" ht="16.5" customHeight="1">
      <c r="A24" s="16"/>
      <c r="B24" s="202" t="str">
        <f>Master!$B$126</f>
        <v>모짜렐라 치즈</v>
      </c>
      <c r="C24" s="203" t="str">
        <f>Master!$C$126</f>
        <v>Mozzarella Cheese</v>
      </c>
      <c r="D24" s="204">
        <f>Master!$H$126</f>
        <v>2267.96</v>
      </c>
      <c r="E24" s="205">
        <f ca="1">Master!$J$126</f>
        <v>17.833089867390107</v>
      </c>
      <c r="F24" s="206">
        <f ca="1">Master!$K$126</f>
        <v>7.8630530817960231E-3</v>
      </c>
      <c r="G24" s="207">
        <v>0</v>
      </c>
      <c r="H24" s="208">
        <f>Master!$P$126</f>
        <v>100</v>
      </c>
      <c r="I24" s="207">
        <f>G24/H24*100</f>
        <v>0</v>
      </c>
      <c r="J24" s="209">
        <f t="shared" ca="1" si="3"/>
        <v>0</v>
      </c>
      <c r="K24" s="210">
        <f t="shared" ca="1" si="4"/>
        <v>0</v>
      </c>
      <c r="L24" s="24"/>
    </row>
    <row r="25" spans="1:12" ht="16.5" customHeight="1">
      <c r="A25" s="16"/>
      <c r="B25" s="138"/>
      <c r="C25" s="138"/>
      <c r="D25" s="138"/>
      <c r="E25" s="139"/>
      <c r="F25" s="139"/>
      <c r="G25" s="139"/>
      <c r="H25" s="64"/>
      <c r="I25" s="139"/>
      <c r="J25" s="14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566.70000000000005</v>
      </c>
      <c r="H26" s="42"/>
      <c r="I26" s="42"/>
      <c r="J26" s="44">
        <f ca="1">SUM(J16:J25)</f>
        <v>2.588091802923373</v>
      </c>
      <c r="K26" s="14">
        <f ca="1">SUM(K16:K25)</f>
        <v>94.134332307764012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Master!$B$167</f>
        <v>라이스볼 (대)</v>
      </c>
      <c r="C31" s="25" t="str">
        <f>Master!$C$167</f>
        <v>Paper Bowl(L) 750ml</v>
      </c>
      <c r="D31" s="27">
        <f>Master!$H$167</f>
        <v>300</v>
      </c>
      <c r="E31" s="27">
        <f ca="1">Master!$J$167</f>
        <v>38.073267439433899</v>
      </c>
      <c r="F31" s="28">
        <f ca="1">Master!$K$167</f>
        <v>0.12691089146477966</v>
      </c>
      <c r="G31" s="27">
        <v>1</v>
      </c>
      <c r="H31" s="27">
        <f>Master!$P$152</f>
        <v>100</v>
      </c>
      <c r="I31" s="27">
        <f t="shared" ref="I31:I35" si="8">G31/H31*100</f>
        <v>1</v>
      </c>
      <c r="J31" s="30">
        <f t="shared" ref="J31:J35" ca="1" si="9">F31*I31</f>
        <v>0.12691089146477966</v>
      </c>
      <c r="K31" s="31">
        <f ca="1">J31/$J$39%</f>
        <v>4.6160155590793961</v>
      </c>
      <c r="L31" s="24"/>
    </row>
    <row r="32" spans="1:12" ht="16.5" customHeight="1">
      <c r="A32" s="16"/>
      <c r="B32" s="32" t="str">
        <f>Master!$B$168</f>
        <v>라이스볼 (중)</v>
      </c>
      <c r="C32" s="32" t="str">
        <f>Master!$C$168</f>
        <v>Paper Bowl(L) 480ml</v>
      </c>
      <c r="D32" s="33">
        <f>Master!$H$168</f>
        <v>300</v>
      </c>
      <c r="E32" s="33">
        <f ca="1">Master!$J$168</f>
        <v>113.89577128113677</v>
      </c>
      <c r="F32" s="34">
        <f ca="1">Master!$K$168</f>
        <v>0.37965257093712257</v>
      </c>
      <c r="G32" s="33">
        <v>0</v>
      </c>
      <c r="H32" s="33">
        <f>Master!$P$157</f>
        <v>100</v>
      </c>
      <c r="I32" s="33">
        <f t="shared" si="8"/>
        <v>0</v>
      </c>
      <c r="J32" s="35">
        <f t="shared" ca="1" si="9"/>
        <v>0</v>
      </c>
      <c r="K32" s="49">
        <f ca="1">J32/$J$39%</f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0</v>
      </c>
      <c r="H33" s="27">
        <f>Master!$P$175</f>
        <v>100</v>
      </c>
      <c r="I33" s="33">
        <f t="shared" si="8"/>
        <v>0</v>
      </c>
      <c r="J33" s="35">
        <f t="shared" ca="1" si="9"/>
        <v>0</v>
      </c>
      <c r="K33" s="49">
        <f ca="1">J33/$J$39%</f>
        <v>0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8"/>
        <v>1</v>
      </c>
      <c r="J34" s="35">
        <f t="shared" ca="1" si="9"/>
        <v>4.3674375367570338E-3</v>
      </c>
      <c r="K34" s="49">
        <f ca="1">J34/$J$39%</f>
        <v>0.1588528722026408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1</v>
      </c>
      <c r="H35" s="33">
        <f>Master!$P$170</f>
        <v>100</v>
      </c>
      <c r="I35" s="33">
        <f t="shared" si="8"/>
        <v>1</v>
      </c>
      <c r="J35" s="35">
        <f t="shared" si="9"/>
        <v>2.9989999999999999E-2</v>
      </c>
      <c r="K35" s="49">
        <f ca="1">J35/$J$39%</f>
        <v>1.0907992609539696</v>
      </c>
      <c r="L35" s="16"/>
    </row>
    <row r="36" spans="1:12" ht="16.5" customHeight="1">
      <c r="A36" s="16"/>
      <c r="B36" s="36"/>
      <c r="C36" s="36"/>
      <c r="D36" s="38"/>
      <c r="E36" s="38"/>
      <c r="F36" s="38"/>
      <c r="G36" s="38"/>
      <c r="H36" s="38"/>
      <c r="I36" s="38"/>
      <c r="J36" s="40"/>
      <c r="K36" s="41"/>
      <c r="L36" s="16"/>
    </row>
    <row r="37" spans="1:12" ht="19.899999999999999" customHeight="1">
      <c r="A37" s="16"/>
      <c r="B37" s="47" t="s">
        <v>60</v>
      </c>
      <c r="C37" s="47"/>
      <c r="D37" s="51"/>
      <c r="E37" s="51"/>
      <c r="F37" s="51"/>
      <c r="G37" s="51">
        <f>SUM(G31:G36)</f>
        <v>3</v>
      </c>
      <c r="H37" s="51"/>
      <c r="I37" s="51"/>
      <c r="J37" s="52">
        <f ca="1">SUM(J31:J36)</f>
        <v>0.16126832900153668</v>
      </c>
      <c r="K37" s="53">
        <f ca="1">SUM(K31:K36)</f>
        <v>5.8656676922360074</v>
      </c>
      <c r="L37" s="16"/>
    </row>
    <row r="38" spans="1:12" ht="16.5" customHeight="1">
      <c r="A38" s="16"/>
      <c r="B38" s="45"/>
      <c r="C38" s="45"/>
      <c r="D38" s="45"/>
      <c r="E38" s="45"/>
      <c r="F38" s="45"/>
      <c r="G38" s="45"/>
      <c r="H38" s="45"/>
      <c r="I38" s="45"/>
      <c r="J38" s="45"/>
      <c r="K38" s="46"/>
      <c r="L38" s="16"/>
    </row>
    <row r="39" spans="1:12" ht="19.899999999999999" customHeight="1">
      <c r="A39" s="16"/>
      <c r="B39" s="54" t="s">
        <v>62</v>
      </c>
      <c r="C39" s="54"/>
      <c r="D39" s="55"/>
      <c r="E39" s="55"/>
      <c r="F39" s="55"/>
      <c r="G39" s="55"/>
      <c r="H39" s="55"/>
      <c r="I39" s="55"/>
      <c r="J39" s="15">
        <f ca="1">J26+J37</f>
        <v>2.7493601319249099</v>
      </c>
      <c r="K39" s="152">
        <f ca="1">K26+K37</f>
        <v>100.00000000000001</v>
      </c>
      <c r="L39" s="16"/>
    </row>
    <row r="40" spans="1:12" ht="16.5" customHeight="1">
      <c r="A40" s="16"/>
      <c r="L40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94E0-11F5-44FA-87CD-F08D19ADA8C3}">
  <sheetPr>
    <tabColor theme="7" tint="0.39997558519241921"/>
  </sheetPr>
  <dimension ref="A1:L40"/>
  <sheetViews>
    <sheetView zoomScale="85" zoomScaleNormal="85" workbookViewId="0">
      <selection activeCell="G36" sqref="G3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Final)'!G133</f>
        <v>14.198782961460447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$J$26</f>
        <v>3.0598749878311344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$J$39</f>
        <v>3.2211433168326713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0.22686052217121527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10.977639644627775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Master!$B$213</f>
        <v>라면 누들</v>
      </c>
      <c r="C16" s="25" t="str">
        <f>Master!$C$213</f>
        <v>Nissin Chicken Ramen Instant Soups</v>
      </c>
      <c r="D16" s="26">
        <f>Master!$H$213</f>
        <v>2040</v>
      </c>
      <c r="E16" s="62">
        <f>Master!$J$213</f>
        <v>14.57</v>
      </c>
      <c r="F16" s="28">
        <f>Master!$K$213</f>
        <v>7.1421568627450978E-3</v>
      </c>
      <c r="G16" s="29">
        <v>170</v>
      </c>
      <c r="H16" s="27">
        <f>Master!$P$213</f>
        <v>100</v>
      </c>
      <c r="I16" s="29">
        <f t="shared" ref="I16:I17" si="0">G16/H16*100</f>
        <v>170</v>
      </c>
      <c r="J16" s="30">
        <f t="shared" ref="J16:J17" si="1">F16*I16</f>
        <v>1.2141666666666666</v>
      </c>
      <c r="K16" s="31">
        <f ca="1">J16/$J$39%</f>
        <v>37.693655551487495</v>
      </c>
      <c r="L16" s="24"/>
    </row>
    <row r="17" spans="1:12" ht="16.5" customHeight="1">
      <c r="A17" s="16"/>
      <c r="B17" s="25" t="str">
        <f>Master!$B$82</f>
        <v>오뎅</v>
      </c>
      <c r="C17" s="25" t="str">
        <f>Master!$C$82</f>
        <v>Fish Cake</v>
      </c>
      <c r="D17" s="26">
        <f>Master!$H$82</f>
        <v>10000</v>
      </c>
      <c r="E17" s="27">
        <f>Master!$J$82</f>
        <v>92.74</v>
      </c>
      <c r="F17" s="28">
        <f>Master!$K$82</f>
        <v>9.2739999999999993E-3</v>
      </c>
      <c r="G17" s="27">
        <v>0</v>
      </c>
      <c r="H17" s="27">
        <f>Master!$P$82</f>
        <v>100</v>
      </c>
      <c r="I17" s="29">
        <f t="shared" si="0"/>
        <v>0</v>
      </c>
      <c r="J17" s="30">
        <f t="shared" si="1"/>
        <v>0</v>
      </c>
      <c r="K17" s="31">
        <f ca="1">J17/$J$39%</f>
        <v>0</v>
      </c>
      <c r="L17" s="24"/>
    </row>
    <row r="18" spans="1:12" ht="16.5" customHeight="1">
      <c r="A18" s="16"/>
      <c r="B18" s="25" t="str">
        <f>Master!$B$139</f>
        <v>떡볶이 소스 믹스</v>
      </c>
      <c r="C18" s="25" t="str">
        <f>Master!$C$139</f>
        <v>Ddeok-Bokki Sauce Mix</v>
      </c>
      <c r="D18" s="26">
        <f>Master!$H$139</f>
        <v>8000</v>
      </c>
      <c r="E18" s="62">
        <f ca="1">Master!$J$139</f>
        <v>21.189125609455331</v>
      </c>
      <c r="F18" s="28">
        <f ca="1">Master!$K$139</f>
        <v>2.6486407011819162E-3</v>
      </c>
      <c r="G18" s="62">
        <v>226</v>
      </c>
      <c r="H18" s="27">
        <f>Master!$P$139</f>
        <v>100</v>
      </c>
      <c r="I18" s="29">
        <f t="shared" ref="I18:I21" si="2">G18/H18*100</f>
        <v>225.99999999999997</v>
      </c>
      <c r="J18" s="30">
        <f t="shared" ref="J18:J24" ca="1" si="3">F18*I18</f>
        <v>0.598592798467113</v>
      </c>
      <c r="K18" s="31">
        <f t="shared" ref="K18:K24" ca="1" si="4">J18/$J$39%</f>
        <v>18.583240160071654</v>
      </c>
      <c r="L18" s="24"/>
    </row>
    <row r="19" spans="1:12" ht="16.5" customHeight="1">
      <c r="A19" s="16"/>
      <c r="B19" s="25" t="str">
        <f>Master!$B$127</f>
        <v>헤비크림</v>
      </c>
      <c r="C19" s="25" t="str">
        <f>Master!$C$127</f>
        <v>Heavy Cream</v>
      </c>
      <c r="D19" s="26">
        <f>Master!$H$127</f>
        <v>1000</v>
      </c>
      <c r="E19" s="62">
        <f ca="1">Master!$J$127</f>
        <v>4.9750526455578532</v>
      </c>
      <c r="F19" s="28">
        <f ca="1">Master!$K$127</f>
        <v>4.9750526455578535E-3</v>
      </c>
      <c r="G19" s="62">
        <v>130</v>
      </c>
      <c r="H19" s="27">
        <f>Master!$P$127</f>
        <v>100</v>
      </c>
      <c r="I19" s="29">
        <f t="shared" si="2"/>
        <v>130</v>
      </c>
      <c r="J19" s="30">
        <f t="shared" ca="1" si="3"/>
        <v>0.64675684392252097</v>
      </c>
      <c r="K19" s="31">
        <f t="shared" ca="1" si="4"/>
        <v>20.078487055908852</v>
      </c>
      <c r="L19" s="24"/>
    </row>
    <row r="20" spans="1:12" ht="16.5" customHeight="1">
      <c r="A20" s="16"/>
      <c r="B20" s="25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7">
        <v>10</v>
      </c>
      <c r="H20" s="27">
        <f>Master!$P$105</f>
        <v>95</v>
      </c>
      <c r="I20" s="29">
        <f t="shared" si="2"/>
        <v>10.526315789473683</v>
      </c>
      <c r="J20" s="30">
        <f t="shared" ca="1" si="3"/>
        <v>3.7720857004557892E-2</v>
      </c>
      <c r="K20" s="31">
        <f t="shared" ca="1" si="4"/>
        <v>1.1710393886369688</v>
      </c>
      <c r="L20" s="24"/>
    </row>
    <row r="21" spans="1:12" ht="16.5" customHeight="1">
      <c r="A21" s="16"/>
      <c r="B21" s="25" t="str">
        <f>Master!$B$107</f>
        <v>양배추</v>
      </c>
      <c r="C21" s="25" t="str">
        <f>Master!$C$107</f>
        <v>Cabbage</v>
      </c>
      <c r="D21" s="26">
        <f>Master!$H$107</f>
        <v>453.59199999999998</v>
      </c>
      <c r="E21" s="27">
        <f ca="1">Master!$J$107</f>
        <v>0.3794274439870236</v>
      </c>
      <c r="F21" s="28">
        <f ca="1">Master!$K$107</f>
        <v>8.3649500870170465E-4</v>
      </c>
      <c r="G21" s="62">
        <v>30</v>
      </c>
      <c r="H21" s="27">
        <f>Master!$P$107</f>
        <v>79</v>
      </c>
      <c r="I21" s="29">
        <f t="shared" si="2"/>
        <v>37.974683544303801</v>
      </c>
      <c r="J21" s="30">
        <f t="shared" ca="1" si="3"/>
        <v>3.1765633241836885E-2</v>
      </c>
      <c r="K21" s="31">
        <f t="shared" ca="1" si="4"/>
        <v>0.98616019584846726</v>
      </c>
      <c r="L21" s="24"/>
    </row>
    <row r="22" spans="1:12" ht="16.5" customHeight="1">
      <c r="A22" s="16"/>
      <c r="B22" s="72" t="str">
        <f>Master!$B$124</f>
        <v>계란</v>
      </c>
      <c r="C22" s="25" t="str">
        <f>Master!$C$124</f>
        <v>Egg(X-Large)</v>
      </c>
      <c r="D22" s="26">
        <f>Master!$H$124</f>
        <v>30</v>
      </c>
      <c r="E22" s="62">
        <f ca="1">Master!$J$124</f>
        <v>3.4148469958832122</v>
      </c>
      <c r="F22" s="28">
        <f ca="1">Master!$K$124</f>
        <v>0.11382823319610708</v>
      </c>
      <c r="G22" s="29">
        <v>0.5</v>
      </c>
      <c r="H22" s="27">
        <f>Master!$P$124</f>
        <v>100</v>
      </c>
      <c r="I22" s="29">
        <f>G22/H22*100</f>
        <v>0.5</v>
      </c>
      <c r="J22" s="30">
        <f t="shared" ca="1" si="3"/>
        <v>5.6914116598053538E-2</v>
      </c>
      <c r="K22" s="31">
        <f t="shared" ca="1" si="4"/>
        <v>1.7668917834434268</v>
      </c>
      <c r="L22" s="24"/>
    </row>
    <row r="23" spans="1:12" ht="16.5" customHeight="1">
      <c r="A23" s="16"/>
      <c r="B23" s="25" t="str">
        <f>Master!$B$79</f>
        <v>참깨</v>
      </c>
      <c r="C23" s="25" t="str">
        <f>Master!$C$79</f>
        <v>Sesame Seeds</v>
      </c>
      <c r="D23" s="26">
        <f>Master!$H$79</f>
        <v>453.59199999999998</v>
      </c>
      <c r="E23" s="27">
        <f ca="1">Master!$J$79</f>
        <v>4.9325567718313064</v>
      </c>
      <c r="F23" s="28">
        <f ca="1">Master!$K$79</f>
        <v>1.0874435113122159E-2</v>
      </c>
      <c r="G23" s="62">
        <v>0.2</v>
      </c>
      <c r="H23" s="27">
        <f>Master!$P$79</f>
        <v>100</v>
      </c>
      <c r="I23" s="29">
        <f t="shared" ref="I23" si="5">G23/H23*100</f>
        <v>0.2</v>
      </c>
      <c r="J23" s="30">
        <f t="shared" ca="1" si="3"/>
        <v>2.1748870226244318E-3</v>
      </c>
      <c r="K23" s="31">
        <f t="shared" ca="1" si="4"/>
        <v>6.7519101409091717E-2</v>
      </c>
      <c r="L23" s="24"/>
    </row>
    <row r="24" spans="1:12" ht="16.5" customHeight="1">
      <c r="A24" s="16"/>
      <c r="B24" s="202" t="str">
        <f>Master!$B$126</f>
        <v>모짜렐라 치즈</v>
      </c>
      <c r="C24" s="203" t="str">
        <f>Master!$C$126</f>
        <v>Mozzarella Cheese</v>
      </c>
      <c r="D24" s="204">
        <f>Master!$H$126</f>
        <v>2267.96</v>
      </c>
      <c r="E24" s="205">
        <f ca="1">Master!$J$126</f>
        <v>17.833089867390107</v>
      </c>
      <c r="F24" s="206">
        <f ca="1">Master!$K$126</f>
        <v>7.8630530817960231E-3</v>
      </c>
      <c r="G24" s="207">
        <v>60</v>
      </c>
      <c r="H24" s="208">
        <f>Master!$P$126</f>
        <v>100</v>
      </c>
      <c r="I24" s="207">
        <f>G24/H24*100</f>
        <v>60</v>
      </c>
      <c r="J24" s="209">
        <f t="shared" ca="1" si="3"/>
        <v>0.47178318490776139</v>
      </c>
      <c r="K24" s="210">
        <f t="shared" ca="1" si="4"/>
        <v>14.646451228741435</v>
      </c>
      <c r="L24" s="24"/>
    </row>
    <row r="25" spans="1:12" ht="16.5" customHeight="1">
      <c r="A25" s="16"/>
      <c r="B25" s="138"/>
      <c r="C25" s="138"/>
      <c r="D25" s="138"/>
      <c r="E25" s="139"/>
      <c r="F25" s="139"/>
      <c r="G25" s="139"/>
      <c r="H25" s="64"/>
      <c r="I25" s="139"/>
      <c r="J25" s="14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626.70000000000005</v>
      </c>
      <c r="H26" s="42"/>
      <c r="I26" s="42"/>
      <c r="J26" s="44">
        <f ca="1">SUM(J16:J25)</f>
        <v>3.0598749878311344</v>
      </c>
      <c r="K26" s="14">
        <f ca="1">SUM(K16:K25)</f>
        <v>94.993444465547398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Master!$B$167</f>
        <v>라이스볼 (대)</v>
      </c>
      <c r="C31" s="25" t="str">
        <f>Master!$C$167</f>
        <v>Paper Bowl(L) 750ml</v>
      </c>
      <c r="D31" s="27">
        <f>Master!$H$167</f>
        <v>300</v>
      </c>
      <c r="E31" s="27">
        <f ca="1">Master!$J$167</f>
        <v>38.073267439433899</v>
      </c>
      <c r="F31" s="28">
        <f ca="1">Master!$K$167</f>
        <v>0.12691089146477966</v>
      </c>
      <c r="G31" s="27">
        <v>1</v>
      </c>
      <c r="H31" s="27">
        <f>Master!$P$152</f>
        <v>100</v>
      </c>
      <c r="I31" s="27">
        <f t="shared" ref="I31:I35" si="6">G31/H31*100</f>
        <v>1</v>
      </c>
      <c r="J31" s="30">
        <f t="shared" ref="J31:J35" ca="1" si="7">F31*I31</f>
        <v>0.12691089146477966</v>
      </c>
      <c r="K31" s="31">
        <f ca="1">J31/$J$39%</f>
        <v>3.9399330915077164</v>
      </c>
      <c r="L31" s="24"/>
    </row>
    <row r="32" spans="1:12" ht="16.5" customHeight="1">
      <c r="A32" s="16"/>
      <c r="B32" s="32" t="str">
        <f>Master!$B$168</f>
        <v>라이스볼 (중)</v>
      </c>
      <c r="C32" s="32" t="str">
        <f>Master!$C$168</f>
        <v>Paper Bowl(L) 480ml</v>
      </c>
      <c r="D32" s="33">
        <f>Master!$H$168</f>
        <v>300</v>
      </c>
      <c r="E32" s="33">
        <f ca="1">Master!$J$168</f>
        <v>113.89577128113677</v>
      </c>
      <c r="F32" s="34">
        <f ca="1">Master!$K$168</f>
        <v>0.37965257093712257</v>
      </c>
      <c r="G32" s="33">
        <v>0</v>
      </c>
      <c r="H32" s="33">
        <f>Master!$P$157</f>
        <v>100</v>
      </c>
      <c r="I32" s="33">
        <f t="shared" si="6"/>
        <v>0</v>
      </c>
      <c r="J32" s="35">
        <f t="shared" ca="1" si="7"/>
        <v>0</v>
      </c>
      <c r="K32" s="49">
        <f ca="1">J32/$J$39%</f>
        <v>0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0</v>
      </c>
      <c r="H33" s="27">
        <f>Master!$P$175</f>
        <v>100</v>
      </c>
      <c r="I33" s="33">
        <f t="shared" si="6"/>
        <v>0</v>
      </c>
      <c r="J33" s="35">
        <f t="shared" ca="1" si="7"/>
        <v>0</v>
      </c>
      <c r="K33" s="49">
        <f ca="1">J33/$J$39%</f>
        <v>0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1</v>
      </c>
      <c r="H34" s="33">
        <f>Master!$P$166</f>
        <v>100</v>
      </c>
      <c r="I34" s="33">
        <f t="shared" si="6"/>
        <v>1</v>
      </c>
      <c r="J34" s="35">
        <f t="shared" ca="1" si="7"/>
        <v>4.3674375367570338E-3</v>
      </c>
      <c r="K34" s="49">
        <f ca="1">J34/$J$39%</f>
        <v>0.13558656375002606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1</v>
      </c>
      <c r="H35" s="33">
        <f>Master!$P$170</f>
        <v>100</v>
      </c>
      <c r="I35" s="33">
        <f t="shared" si="6"/>
        <v>1</v>
      </c>
      <c r="J35" s="35">
        <f t="shared" si="7"/>
        <v>2.9989999999999999E-2</v>
      </c>
      <c r="K35" s="49">
        <f ca="1">J35/$J$39%</f>
        <v>0.93103587919487441</v>
      </c>
      <c r="L35" s="16"/>
    </row>
    <row r="36" spans="1:12" ht="16.5" customHeight="1">
      <c r="A36" s="16"/>
      <c r="B36" s="36"/>
      <c r="C36" s="36"/>
      <c r="D36" s="38"/>
      <c r="E36" s="38"/>
      <c r="F36" s="38"/>
      <c r="G36" s="38"/>
      <c r="H36" s="38"/>
      <c r="I36" s="38"/>
      <c r="J36" s="40"/>
      <c r="K36" s="41"/>
      <c r="L36" s="16"/>
    </row>
    <row r="37" spans="1:12" ht="19.899999999999999" customHeight="1">
      <c r="A37" s="16"/>
      <c r="B37" s="47" t="s">
        <v>60</v>
      </c>
      <c r="C37" s="47"/>
      <c r="D37" s="51"/>
      <c r="E37" s="51"/>
      <c r="F37" s="51"/>
      <c r="G37" s="51">
        <f>SUM(G31:G36)</f>
        <v>3</v>
      </c>
      <c r="H37" s="51"/>
      <c r="I37" s="51"/>
      <c r="J37" s="52">
        <f ca="1">SUM(J31:J36)</f>
        <v>0.16126832900153668</v>
      </c>
      <c r="K37" s="53">
        <f ca="1">SUM(K31:K36)</f>
        <v>5.0065555344526169</v>
      </c>
      <c r="L37" s="16"/>
    </row>
    <row r="38" spans="1:12" ht="16.5" customHeight="1">
      <c r="A38" s="16"/>
      <c r="B38" s="45"/>
      <c r="C38" s="45"/>
      <c r="D38" s="45"/>
      <c r="E38" s="45"/>
      <c r="F38" s="45"/>
      <c r="G38" s="45"/>
      <c r="H38" s="45"/>
      <c r="I38" s="45"/>
      <c r="J38" s="45"/>
      <c r="K38" s="46"/>
      <c r="L38" s="16"/>
    </row>
    <row r="39" spans="1:12" ht="19.899999999999999" customHeight="1">
      <c r="A39" s="16"/>
      <c r="B39" s="54" t="s">
        <v>62</v>
      </c>
      <c r="C39" s="54"/>
      <c r="D39" s="55"/>
      <c r="E39" s="55"/>
      <c r="F39" s="55"/>
      <c r="G39" s="55"/>
      <c r="H39" s="55"/>
      <c r="I39" s="55"/>
      <c r="J39" s="15">
        <f ca="1">J26+J37</f>
        <v>3.2211433168326713</v>
      </c>
      <c r="K39" s="152">
        <f ca="1">K26+K37</f>
        <v>100.00000000000001</v>
      </c>
      <c r="L39" s="16"/>
    </row>
    <row r="40" spans="1:12" ht="16.5" customHeight="1">
      <c r="A40" s="16"/>
      <c r="L40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F693-52FE-4D6E-A4E0-EDEC271BA2F3}">
  <sheetPr>
    <tabColor theme="9" tint="0.59999389629810485"/>
  </sheetPr>
  <dimension ref="A1:L49"/>
  <sheetViews>
    <sheetView zoomScale="70" zoomScaleNormal="70" workbookViewId="0">
      <selection activeCell="G43" sqref="G4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Final)'!G134</f>
        <v>8.1135902636916839</v>
      </c>
      <c r="E5" s="934"/>
      <c r="F5" s="934"/>
      <c r="G5" s="934"/>
      <c r="H5" s="934"/>
      <c r="I5" s="934"/>
      <c r="J5" s="935"/>
      <c r="K5" s="17"/>
      <c r="L5" s="18"/>
    </row>
    <row r="6" spans="1:12" ht="25.15" customHeight="1">
      <c r="A6" s="16"/>
      <c r="B6" s="19" t="s">
        <v>1034</v>
      </c>
      <c r="C6" s="19"/>
      <c r="D6" s="938">
        <f ca="1">$J$35</f>
        <v>1.2462237130867964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$J$48</f>
        <v>1.6134489981316635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0.19885758901972753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6.5001412655600204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72" t="str">
        <f>Master!$B$191</f>
        <v>양상추</v>
      </c>
      <c r="C16" s="25" t="str">
        <f>Master!$C$191</f>
        <v>Lettuce</v>
      </c>
      <c r="D16" s="26">
        <f>Master!$H$191</f>
        <v>453.59199999999998</v>
      </c>
      <c r="E16" s="62">
        <f ca="1">Master!$J$191</f>
        <v>0.53119842158183306</v>
      </c>
      <c r="F16" s="28">
        <f ca="1">Master!$K$191</f>
        <v>1.1710930121823866E-3</v>
      </c>
      <c r="G16" s="29">
        <v>40</v>
      </c>
      <c r="H16" s="27">
        <f>Master!$P$191</f>
        <v>100</v>
      </c>
      <c r="I16" s="29">
        <f>G16/H16*100</f>
        <v>40</v>
      </c>
      <c r="J16" s="30">
        <f t="shared" ref="J16:J28" ca="1" si="0">F16*I16</f>
        <v>4.6843720487295466E-2</v>
      </c>
      <c r="K16" s="31">
        <f t="shared" ref="K16:K28" ca="1" si="1">J16/$J$48%</f>
        <v>2.9033282453637774</v>
      </c>
      <c r="L16" s="24"/>
    </row>
    <row r="17" spans="1:12" ht="16.5" customHeight="1">
      <c r="A17" s="16"/>
      <c r="B17" s="72" t="str">
        <f>Master!$B$180</f>
        <v>로메인 상추 믹스</v>
      </c>
      <c r="C17" s="25" t="str">
        <f>Master!$C$180</f>
        <v>Marketside Premium Romaine Salad Blend</v>
      </c>
      <c r="D17" s="26">
        <f>Master!$H$180</f>
        <v>400</v>
      </c>
      <c r="E17" s="62">
        <f ca="1">Master!$J$180</f>
        <v>0.83474037677145185</v>
      </c>
      <c r="F17" s="28">
        <f ca="1">Master!$K$180</f>
        <v>2.0868509419286296E-3</v>
      </c>
      <c r="G17" s="29">
        <v>40</v>
      </c>
      <c r="H17" s="27">
        <f>Master!$P$180</f>
        <v>100</v>
      </c>
      <c r="I17" s="29">
        <f>G17/H17*100</f>
        <v>40</v>
      </c>
      <c r="J17" s="30">
        <f t="shared" ca="1" si="0"/>
        <v>8.3474037677145188E-2</v>
      </c>
      <c r="K17" s="31">
        <f t="shared" ca="1" si="1"/>
        <v>5.1736396857791096</v>
      </c>
      <c r="L17" s="24"/>
    </row>
    <row r="18" spans="1:12" ht="16.5" customHeight="1">
      <c r="A18" s="16"/>
      <c r="B18" s="72" t="str">
        <f>Master!$B$218</f>
        <v>검은 콩</v>
      </c>
      <c r="C18" s="25" t="str">
        <f>Master!$C$218</f>
        <v>Black Bean</v>
      </c>
      <c r="D18" s="26">
        <f>Master!$H$218</f>
        <v>822.13549999999998</v>
      </c>
      <c r="E18" s="62">
        <f ca="1">Master!$J$218</f>
        <v>3.9202443512739276</v>
      </c>
      <c r="F18" s="28">
        <f ca="1">Master!$K$218</f>
        <v>4.7683676854653858E-3</v>
      </c>
      <c r="G18" s="29">
        <v>30</v>
      </c>
      <c r="H18" s="27">
        <f>Master!$P$218</f>
        <v>100</v>
      </c>
      <c r="I18" s="29">
        <f>G18/H18*100</f>
        <v>30</v>
      </c>
      <c r="J18" s="30">
        <f t="shared" ca="1" si="0"/>
        <v>0.14305103056396157</v>
      </c>
      <c r="K18" s="31">
        <f t="shared" ca="1" si="1"/>
        <v>8.866163772738485</v>
      </c>
      <c r="L18" s="24"/>
    </row>
    <row r="19" spans="1:12" ht="16.5" customHeight="1">
      <c r="A19" s="16"/>
      <c r="B19" s="25" t="str">
        <f>Master!$B$109</f>
        <v>옥수수(스위트콘)</v>
      </c>
      <c r="C19" s="25" t="str">
        <f>Master!$C$109</f>
        <v>Sweet Corn</v>
      </c>
      <c r="D19" s="26">
        <f>Master!$H$109</f>
        <v>2267.96</v>
      </c>
      <c r="E19" s="27">
        <f ca="1">Master!$J$109</f>
        <v>8.5371174897080309</v>
      </c>
      <c r="F19" s="28">
        <f ca="1">Master!$K$109</f>
        <v>3.7642275391576705E-3</v>
      </c>
      <c r="G19" s="27">
        <v>30</v>
      </c>
      <c r="H19" s="27">
        <f>Master!$P$109</f>
        <v>50</v>
      </c>
      <c r="I19" s="29">
        <f t="shared" ref="I19:I28" si="2">G19/H19*100</f>
        <v>60</v>
      </c>
      <c r="J19" s="30">
        <f t="shared" ca="1" si="0"/>
        <v>0.22585365234946023</v>
      </c>
      <c r="K19" s="31">
        <f t="shared" ca="1" si="1"/>
        <v>13.998189754432493</v>
      </c>
      <c r="L19" s="24"/>
    </row>
    <row r="20" spans="1:12" ht="16.5" customHeight="1">
      <c r="A20" s="16"/>
      <c r="B20" s="25" t="str">
        <f>Master!$B$121</f>
        <v>방울 토마토</v>
      </c>
      <c r="C20" s="25" t="str">
        <f>Master!$C$121</f>
        <v>Cherry Tomato</v>
      </c>
      <c r="D20" s="26">
        <f>Master!$H$121</f>
        <v>453.59199999999998</v>
      </c>
      <c r="E20" s="27">
        <f ca="1">Master!$J$121</f>
        <v>2.4662783859156532</v>
      </c>
      <c r="F20" s="28">
        <f ca="1">Master!$K$121</f>
        <v>5.4372175565610796E-3</v>
      </c>
      <c r="G20" s="27">
        <v>30</v>
      </c>
      <c r="H20" s="27">
        <f>Master!$P$121</f>
        <v>91</v>
      </c>
      <c r="I20" s="29">
        <f t="shared" si="2"/>
        <v>32.967032967032964</v>
      </c>
      <c r="J20" s="30">
        <f t="shared" ca="1" si="0"/>
        <v>0.17924893043607953</v>
      </c>
      <c r="K20" s="31">
        <f t="shared" ca="1" si="1"/>
        <v>11.109674408279757</v>
      </c>
      <c r="L20" s="24"/>
    </row>
    <row r="21" spans="1:12" ht="16.5" customHeight="1">
      <c r="A21" s="16"/>
      <c r="B21" s="25" t="str">
        <f>Master!$B$183</f>
        <v>아보카도</v>
      </c>
      <c r="C21" s="25" t="str">
        <f>Master!$C$183</f>
        <v>Avocado</v>
      </c>
      <c r="D21" s="26">
        <f>Master!$H$183</f>
        <v>200</v>
      </c>
      <c r="E21" s="27">
        <f ca="1">Master!$J$183</f>
        <v>0.94856860996755898</v>
      </c>
      <c r="F21" s="28">
        <f ca="1">Master!$K$183</f>
        <v>4.7428430498377945E-3</v>
      </c>
      <c r="G21" s="27">
        <v>30</v>
      </c>
      <c r="H21" s="27">
        <f>Master!$P$183</f>
        <v>85</v>
      </c>
      <c r="I21" s="29">
        <f t="shared" si="2"/>
        <v>35.294117647058826</v>
      </c>
      <c r="J21" s="30">
        <f t="shared" ca="1" si="0"/>
        <v>0.1673944605825104</v>
      </c>
      <c r="K21" s="31">
        <f t="shared" ca="1" si="1"/>
        <v>10.374945893942066</v>
      </c>
      <c r="L21" s="24"/>
    </row>
    <row r="22" spans="1:12" ht="16.5" customHeight="1">
      <c r="A22" s="16"/>
      <c r="B22" s="25" t="str">
        <f>Master!$B$124</f>
        <v>계란</v>
      </c>
      <c r="C22" s="25" t="str">
        <f>Master!$C$124</f>
        <v>Egg(X-Large)</v>
      </c>
      <c r="D22" s="26">
        <f>Master!$H$124</f>
        <v>30</v>
      </c>
      <c r="E22" s="27">
        <f ca="1">Master!$J$124</f>
        <v>3.4148469958832122</v>
      </c>
      <c r="F22" s="28">
        <f ca="1">Master!$K$124</f>
        <v>0.11382823319610708</v>
      </c>
      <c r="G22" s="27">
        <v>0.5</v>
      </c>
      <c r="H22" s="27">
        <f>Master!$P$124</f>
        <v>100</v>
      </c>
      <c r="I22" s="29">
        <f t="shared" si="2"/>
        <v>0.5</v>
      </c>
      <c r="J22" s="30">
        <f t="shared" ca="1" si="0"/>
        <v>5.6914116598053538E-2</v>
      </c>
      <c r="K22" s="31">
        <f t="shared" ca="1" si="1"/>
        <v>3.5274816039403021</v>
      </c>
      <c r="L22" s="24"/>
    </row>
    <row r="23" spans="1:12" ht="16.5" customHeight="1">
      <c r="A23" s="16"/>
      <c r="B23" s="25" t="str">
        <f>Master!$B$118</f>
        <v>레드 레디쉬</v>
      </c>
      <c r="C23" s="25" t="str">
        <f>Master!$C$118</f>
        <v>Red Radish</v>
      </c>
      <c r="D23" s="26">
        <f>Master!$H$118</f>
        <v>453.59199999999998</v>
      </c>
      <c r="E23" s="27">
        <f ca="1">Master!$J$118</f>
        <v>1.7814118495190758</v>
      </c>
      <c r="F23" s="28">
        <f ca="1">Master!$K$118</f>
        <v>3.9273440658545034E-3</v>
      </c>
      <c r="G23" s="27">
        <v>5</v>
      </c>
      <c r="H23" s="27">
        <f>Master!$P$118</f>
        <v>90</v>
      </c>
      <c r="I23" s="29">
        <f t="shared" si="2"/>
        <v>5.5555555555555554</v>
      </c>
      <c r="J23" s="30">
        <f t="shared" ca="1" si="0"/>
        <v>2.1818578143636129E-2</v>
      </c>
      <c r="K23" s="31">
        <f t="shared" ca="1" si="1"/>
        <v>1.3522942571411638</v>
      </c>
      <c r="L23" s="24"/>
    </row>
    <row r="24" spans="1:12" ht="16.5" customHeight="1">
      <c r="A24" s="16"/>
      <c r="B24" s="25" t="str">
        <f>Master!$B$104</f>
        <v>양파</v>
      </c>
      <c r="C24" s="25" t="str">
        <f>Master!$C$104</f>
        <v>Onion</v>
      </c>
      <c r="D24" s="26">
        <f>Master!$H$104</f>
        <v>453.59199999999998</v>
      </c>
      <c r="E24" s="27">
        <f ca="1">Master!$J$104</f>
        <v>0.6070839103792377</v>
      </c>
      <c r="F24" s="28">
        <f ca="1">Master!$K$104</f>
        <v>1.3383920139227272E-3</v>
      </c>
      <c r="G24" s="27">
        <v>10</v>
      </c>
      <c r="H24" s="27">
        <f>Master!$P$104</f>
        <v>89</v>
      </c>
      <c r="I24" s="29">
        <f t="shared" si="2"/>
        <v>11.235955056179774</v>
      </c>
      <c r="J24" s="30">
        <f t="shared" ca="1" si="0"/>
        <v>1.5038112515985698E-2</v>
      </c>
      <c r="K24" s="31">
        <f t="shared" ca="1" si="1"/>
        <v>0.93204759080699073</v>
      </c>
      <c r="L24" s="24"/>
    </row>
    <row r="25" spans="1:12" ht="16.5" customHeight="1">
      <c r="A25" s="16"/>
      <c r="B25" s="25" t="str">
        <f>Master!$B$126</f>
        <v>모짜렐라 치즈</v>
      </c>
      <c r="C25" s="25" t="str">
        <f>Master!$C$126</f>
        <v>Mozzarella Cheese</v>
      </c>
      <c r="D25" s="26">
        <f>Master!$H$126</f>
        <v>2267.96</v>
      </c>
      <c r="E25" s="27">
        <f ca="1">Master!$J$126</f>
        <v>17.833089867390107</v>
      </c>
      <c r="F25" s="28">
        <f ca="1">Master!$K$126</f>
        <v>7.8630530817960231E-3</v>
      </c>
      <c r="G25" s="27">
        <v>20</v>
      </c>
      <c r="H25" s="27">
        <f>Master!$P$126</f>
        <v>100</v>
      </c>
      <c r="I25" s="29">
        <f t="shared" si="2"/>
        <v>20</v>
      </c>
      <c r="J25" s="30">
        <f t="shared" ca="1" si="0"/>
        <v>0.15726106163592046</v>
      </c>
      <c r="K25" s="31">
        <f t="shared" ca="1" si="1"/>
        <v>9.7468876808641074</v>
      </c>
      <c r="L25" s="24"/>
    </row>
    <row r="26" spans="1:12" ht="16.5" customHeight="1">
      <c r="A26" s="16"/>
      <c r="B26" s="25" t="str">
        <f>Master!$B$149</f>
        <v>비비큐 샐러드 드레싱</v>
      </c>
      <c r="C26" s="25" t="str">
        <f>Master!$C$149</f>
        <v>bb.q Salad Dressing</v>
      </c>
      <c r="D26" s="26">
        <f>Master!$H$149</f>
        <v>520</v>
      </c>
      <c r="E26" s="27">
        <f ca="1">Master!$J$149</f>
        <v>3.857339182576935</v>
      </c>
      <c r="F26" s="28">
        <f ca="1">Master!$K$149</f>
        <v>7.4179599664941061E-3</v>
      </c>
      <c r="G26" s="27">
        <v>20</v>
      </c>
      <c r="H26" s="27">
        <f>Master!$P$149</f>
        <v>100</v>
      </c>
      <c r="I26" s="29">
        <f t="shared" si="2"/>
        <v>20</v>
      </c>
      <c r="J26" s="30">
        <f t="shared" ca="1" si="0"/>
        <v>0.14835919932988212</v>
      </c>
      <c r="K26" s="31">
        <f t="shared" ca="1" si="1"/>
        <v>9.1951589112316938</v>
      </c>
      <c r="L26" s="24"/>
    </row>
    <row r="27" spans="1:12" ht="16.5" customHeight="1">
      <c r="A27" s="16"/>
      <c r="B27" s="25" t="str">
        <f>Master!$B$75</f>
        <v>소금</v>
      </c>
      <c r="C27" s="25" t="str">
        <f>Master!$C$75</f>
        <v>Salt</v>
      </c>
      <c r="D27" s="26">
        <f>Master!$H$75</f>
        <v>737.08699999999999</v>
      </c>
      <c r="E27" s="62">
        <f ca="1">Master!$J$75</f>
        <v>0.32554874694086622</v>
      </c>
      <c r="F27" s="28">
        <f ca="1">Master!$K$75</f>
        <v>4.4166936459449999E-4</v>
      </c>
      <c r="G27" s="27">
        <v>2</v>
      </c>
      <c r="H27" s="27">
        <f>Master!$P$75</f>
        <v>100</v>
      </c>
      <c r="I27" s="29">
        <f t="shared" si="2"/>
        <v>2</v>
      </c>
      <c r="J27" s="30">
        <f t="shared" ca="1" si="0"/>
        <v>8.8333872918899999E-4</v>
      </c>
      <c r="K27" s="31">
        <f t="shared" ca="1" si="1"/>
        <v>5.4748475484002641E-2</v>
      </c>
      <c r="L27" s="24"/>
    </row>
    <row r="28" spans="1:12" ht="16.5" customHeight="1">
      <c r="A28" s="16"/>
      <c r="B28" s="25" t="str">
        <f>Master!$B$77</f>
        <v>후추</v>
      </c>
      <c r="C28" s="25" t="str">
        <f>Master!$C$77</f>
        <v>Black Pepper</v>
      </c>
      <c r="D28" s="26">
        <f>Master!$H$77</f>
        <v>40</v>
      </c>
      <c r="E28" s="62">
        <f ca="1">Master!$J$77</f>
        <v>3.3389615070858075E-3</v>
      </c>
      <c r="F28" s="28">
        <f ca="1">Master!$K$77</f>
        <v>8.3474037677145184E-5</v>
      </c>
      <c r="G28" s="27">
        <v>1</v>
      </c>
      <c r="H28" s="27">
        <f>Master!$P$77</f>
        <v>100</v>
      </c>
      <c r="I28" s="29">
        <f t="shared" si="2"/>
        <v>1</v>
      </c>
      <c r="J28" s="30">
        <f t="shared" ca="1" si="0"/>
        <v>8.3474037677145184E-5</v>
      </c>
      <c r="K28" s="31">
        <f t="shared" ca="1" si="1"/>
        <v>5.1736396857791096E-3</v>
      </c>
      <c r="L28" s="24"/>
    </row>
    <row r="29" spans="1:12" ht="16.5" customHeight="1">
      <c r="A29" s="16"/>
      <c r="B29" s="25"/>
      <c r="C29" s="25"/>
      <c r="D29" s="26"/>
      <c r="E29" s="27"/>
      <c r="F29" s="28"/>
      <c r="G29" s="27"/>
      <c r="H29" s="27"/>
      <c r="I29" s="29"/>
      <c r="J29" s="30"/>
      <c r="K29" s="31"/>
      <c r="L29" s="24"/>
    </row>
    <row r="30" spans="1:12" ht="16.5" customHeight="1">
      <c r="A30" s="16"/>
      <c r="B30" s="25"/>
      <c r="C30" s="25"/>
      <c r="D30" s="26"/>
      <c r="E30" s="62"/>
      <c r="F30" s="28"/>
      <c r="G30" s="27"/>
      <c r="H30" s="27"/>
      <c r="I30" s="29"/>
      <c r="J30" s="30"/>
      <c r="K30" s="31"/>
      <c r="L30" s="24"/>
    </row>
    <row r="31" spans="1:12" ht="16.5" customHeight="1">
      <c r="A31" s="16"/>
      <c r="B31" s="25"/>
      <c r="C31" s="25"/>
      <c r="D31" s="26"/>
      <c r="E31" s="62"/>
      <c r="F31" s="28"/>
      <c r="G31" s="27"/>
      <c r="H31" s="27"/>
      <c r="I31" s="29"/>
      <c r="J31" s="30"/>
      <c r="K31" s="31"/>
      <c r="L31" s="24"/>
    </row>
    <row r="32" spans="1:12" ht="16.5" customHeight="1">
      <c r="A32" s="16"/>
      <c r="B32" s="25"/>
      <c r="C32" s="25"/>
      <c r="D32" s="26"/>
      <c r="E32" s="27"/>
      <c r="F32" s="28"/>
      <c r="G32" s="27"/>
      <c r="H32" s="27"/>
      <c r="I32" s="29"/>
      <c r="J32" s="30"/>
      <c r="K32" s="31"/>
      <c r="L32" s="24"/>
    </row>
    <row r="33" spans="1:12" ht="16.5" customHeight="1">
      <c r="A33" s="16"/>
      <c r="B33" s="25"/>
      <c r="C33" s="25"/>
      <c r="D33" s="26"/>
      <c r="E33" s="27"/>
      <c r="F33" s="28"/>
      <c r="G33" s="27"/>
      <c r="H33" s="27"/>
      <c r="I33" s="29"/>
      <c r="J33" s="30"/>
      <c r="K33" s="31"/>
      <c r="L33" s="24"/>
    </row>
    <row r="34" spans="1:12" ht="16.5" customHeight="1">
      <c r="A34" s="16"/>
      <c r="B34" s="25"/>
      <c r="C34" s="25"/>
      <c r="D34" s="26"/>
      <c r="E34" s="27"/>
      <c r="F34" s="28"/>
      <c r="G34" s="27"/>
      <c r="H34" s="27"/>
      <c r="I34" s="29"/>
      <c r="J34" s="30"/>
      <c r="K34" s="31"/>
      <c r="L34" s="24"/>
    </row>
    <row r="35" spans="1:12" ht="19.899999999999999" customHeight="1">
      <c r="A35" s="16"/>
      <c r="B35" s="22" t="s">
        <v>60</v>
      </c>
      <c r="C35" s="22"/>
      <c r="D35" s="42"/>
      <c r="E35" s="42"/>
      <c r="F35" s="42"/>
      <c r="G35" s="43">
        <f>SUM(G16:G34)</f>
        <v>258.5</v>
      </c>
      <c r="H35" s="42"/>
      <c r="I35" s="42"/>
      <c r="J35" s="44">
        <f ca="1">SUM(J16:J34)</f>
        <v>1.2462237130867964</v>
      </c>
      <c r="K35" s="14">
        <f ca="1">SUM(K16:K34)</f>
        <v>77.239733919689726</v>
      </c>
      <c r="L35" s="24"/>
    </row>
    <row r="36" spans="1:12" ht="10.1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24"/>
    </row>
    <row r="37" spans="1:12" ht="22.15" customHeight="1">
      <c r="A37" s="16"/>
      <c r="B37" s="47" t="s">
        <v>61</v>
      </c>
      <c r="C37" s="47"/>
      <c r="D37" s="48"/>
      <c r="E37" s="48"/>
      <c r="F37" s="48"/>
      <c r="G37" s="48"/>
      <c r="H37" s="48"/>
      <c r="I37" s="48"/>
      <c r="J37" s="48"/>
      <c r="K37" s="48"/>
      <c r="L37" s="24"/>
    </row>
    <row r="38" spans="1:12" ht="16.5" customHeight="1">
      <c r="A38" s="16"/>
      <c r="B38" s="927" t="s">
        <v>53</v>
      </c>
      <c r="C38" s="57"/>
      <c r="D38" s="923" t="s">
        <v>54</v>
      </c>
      <c r="E38" s="923" t="s">
        <v>55</v>
      </c>
      <c r="F38" s="923" t="s">
        <v>2</v>
      </c>
      <c r="G38" s="923" t="s">
        <v>56</v>
      </c>
      <c r="H38" s="923" t="s">
        <v>57</v>
      </c>
      <c r="I38" s="924" t="s">
        <v>58</v>
      </c>
      <c r="J38" s="923" t="s">
        <v>55</v>
      </c>
      <c r="K38" s="924" t="s">
        <v>59</v>
      </c>
      <c r="L38" s="24"/>
    </row>
    <row r="39" spans="1:12" ht="16.5" customHeight="1">
      <c r="A39" s="16"/>
      <c r="B39" s="927"/>
      <c r="C39" s="57"/>
      <c r="D39" s="923"/>
      <c r="E39" s="923"/>
      <c r="F39" s="923"/>
      <c r="G39" s="923"/>
      <c r="H39" s="923"/>
      <c r="I39" s="924"/>
      <c r="J39" s="923"/>
      <c r="K39" s="924"/>
      <c r="L39" s="24"/>
    </row>
    <row r="40" spans="1:12" ht="16.5" customHeight="1">
      <c r="A40" s="16"/>
      <c r="B40" s="25" t="str">
        <f>Master!$B$167</f>
        <v>라이스볼 (대)</v>
      </c>
      <c r="C40" s="25" t="str">
        <f>Master!$C$167</f>
        <v>Paper Bowl(L) 750ml</v>
      </c>
      <c r="D40" s="27">
        <f>Master!$H$167</f>
        <v>300</v>
      </c>
      <c r="E40" s="27">
        <f ca="1">Master!$J$167</f>
        <v>38.073267439433899</v>
      </c>
      <c r="F40" s="28">
        <f ca="1">Master!$K$167</f>
        <v>0.12691089146477966</v>
      </c>
      <c r="G40" s="27">
        <v>1</v>
      </c>
      <c r="H40" s="27">
        <f>Master!$P$152</f>
        <v>100</v>
      </c>
      <c r="I40" s="27">
        <f t="shared" ref="I40:I44" si="3">G40/H40*100</f>
        <v>1</v>
      </c>
      <c r="J40" s="30">
        <f t="shared" ref="J40:J44" ca="1" si="4">F40*I40</f>
        <v>0.12691089146477966</v>
      </c>
      <c r="K40" s="31">
        <f ca="1">J40/$J$48%</f>
        <v>7.865813645906349</v>
      </c>
      <c r="L40" s="24"/>
    </row>
    <row r="41" spans="1:12" ht="16.5" customHeight="1">
      <c r="A41" s="16"/>
      <c r="B41" s="32" t="str">
        <f>Master!$B$168</f>
        <v>라이스볼 (중)</v>
      </c>
      <c r="C41" s="32" t="str">
        <f>Master!$C$168</f>
        <v>Paper Bowl(L) 480ml</v>
      </c>
      <c r="D41" s="33">
        <f>Master!$H$168</f>
        <v>300</v>
      </c>
      <c r="E41" s="33">
        <f ca="1">Master!$J$168</f>
        <v>113.89577128113677</v>
      </c>
      <c r="F41" s="34">
        <f ca="1">Master!$K$168</f>
        <v>0.37965257093712257</v>
      </c>
      <c r="G41" s="33">
        <v>0</v>
      </c>
      <c r="H41" s="33">
        <f>Master!$P$157</f>
        <v>100</v>
      </c>
      <c r="I41" s="33">
        <f t="shared" si="3"/>
        <v>0</v>
      </c>
      <c r="J41" s="35">
        <f t="shared" ca="1" si="4"/>
        <v>0</v>
      </c>
      <c r="K41" s="49">
        <f ca="1">J41/$J$48%</f>
        <v>0</v>
      </c>
      <c r="L41" s="16"/>
    </row>
    <row r="42" spans="1:12" ht="16.5" customHeight="1">
      <c r="A42" s="16"/>
      <c r="B42" s="32" t="str">
        <f>Master!$B$175</f>
        <v>종이백 (S,M)</v>
      </c>
      <c r="C42" s="32" t="str">
        <f>Master!$C$175</f>
        <v>Paper Bag (S,M)</v>
      </c>
      <c r="D42" s="50">
        <f>Master!$H$175</f>
        <v>200</v>
      </c>
      <c r="E42" s="33">
        <f ca="1">Master!$J$175</f>
        <v>61.163703970708205</v>
      </c>
      <c r="F42" s="34">
        <f ca="1">Master!$K$175</f>
        <v>0.30581851985354103</v>
      </c>
      <c r="G42" s="33">
        <v>0</v>
      </c>
      <c r="H42" s="27">
        <f>Master!$P$175</f>
        <v>100</v>
      </c>
      <c r="I42" s="33">
        <f t="shared" si="3"/>
        <v>0</v>
      </c>
      <c r="J42" s="35">
        <f t="shared" ca="1" si="4"/>
        <v>0</v>
      </c>
      <c r="K42" s="49">
        <f ca="1">J42/$J$48%</f>
        <v>0</v>
      </c>
      <c r="L42" s="16"/>
    </row>
    <row r="43" spans="1:12" ht="16.5" customHeight="1">
      <c r="A43" s="16"/>
      <c r="B43" s="32" t="str">
        <f>Master!$B$166</f>
        <v>비비큐 냅킨</v>
      </c>
      <c r="C43" s="32" t="str">
        <f>Master!$C$166</f>
        <v>BBQ New LOGO Napkin</v>
      </c>
      <c r="D43" s="50">
        <f>Master!$H$166</f>
        <v>5000</v>
      </c>
      <c r="E43" s="33">
        <f ca="1">Master!$J$166</f>
        <v>21.837187683785167</v>
      </c>
      <c r="F43" s="34">
        <f ca="1">Master!$K$166</f>
        <v>4.3674375367570338E-3</v>
      </c>
      <c r="G43" s="33">
        <v>1</v>
      </c>
      <c r="H43" s="33">
        <f>Master!$P$166</f>
        <v>100</v>
      </c>
      <c r="I43" s="33">
        <f t="shared" si="3"/>
        <v>1</v>
      </c>
      <c r="J43" s="35">
        <f t="shared" ca="1" si="4"/>
        <v>4.3674375367570338E-3</v>
      </c>
      <c r="K43" s="49">
        <f ca="1">J43/$J$48%</f>
        <v>0.2706895316687683</v>
      </c>
      <c r="L43" s="16"/>
    </row>
    <row r="44" spans="1:12" ht="16.5" customHeight="1">
      <c r="A44" s="16"/>
      <c r="B44" s="32" t="str">
        <f>Master!$B$164</f>
        <v>비비큐 젓가락</v>
      </c>
      <c r="C44" s="32" t="str">
        <f>Master!$C$164</f>
        <v>BBQ Chopstick Logo</v>
      </c>
      <c r="D44" s="50">
        <f>Master!$H$164</f>
        <v>500</v>
      </c>
      <c r="E44" s="33">
        <f ca="1">Master!$J$164</f>
        <v>117.97347802166531</v>
      </c>
      <c r="F44" s="34">
        <f ca="1">Master!$K$164</f>
        <v>0.23594695604333063</v>
      </c>
      <c r="G44" s="33">
        <v>1</v>
      </c>
      <c r="H44" s="33">
        <f>Master!$P$164</f>
        <v>100</v>
      </c>
      <c r="I44" s="33">
        <f t="shared" si="3"/>
        <v>1</v>
      </c>
      <c r="J44" s="35">
        <f t="shared" ca="1" si="4"/>
        <v>0.23594695604333063</v>
      </c>
      <c r="K44" s="49">
        <f ca="1">J44/$J$48%</f>
        <v>14.62376290273518</v>
      </c>
      <c r="L44" s="16"/>
    </row>
    <row r="45" spans="1:12" ht="16.5" customHeight="1">
      <c r="A45" s="16"/>
      <c r="B45" s="36"/>
      <c r="C45" s="36"/>
      <c r="D45" s="38"/>
      <c r="E45" s="38"/>
      <c r="F45" s="38"/>
      <c r="G45" s="38"/>
      <c r="H45" s="38"/>
      <c r="I45" s="38"/>
      <c r="J45" s="40"/>
      <c r="K45" s="41"/>
      <c r="L45" s="16"/>
    </row>
    <row r="46" spans="1:12" ht="19.899999999999999" customHeight="1">
      <c r="A46" s="16"/>
      <c r="B46" s="47" t="s">
        <v>60</v>
      </c>
      <c r="C46" s="47"/>
      <c r="D46" s="51"/>
      <c r="E46" s="51"/>
      <c r="F46" s="51"/>
      <c r="G46" s="51">
        <f>SUM(G40:G45)</f>
        <v>3</v>
      </c>
      <c r="H46" s="51"/>
      <c r="I46" s="51"/>
      <c r="J46" s="52">
        <f ca="1">SUM(J40:J45)</f>
        <v>0.36722528504486729</v>
      </c>
      <c r="K46" s="53">
        <f ca="1">SUM(K40:K45)</f>
        <v>22.760266080310295</v>
      </c>
      <c r="L46" s="16"/>
    </row>
    <row r="47" spans="1:12" ht="16.5" customHeight="1">
      <c r="A47" s="16"/>
      <c r="B47" s="45"/>
      <c r="C47" s="45"/>
      <c r="D47" s="45"/>
      <c r="E47" s="45"/>
      <c r="F47" s="45"/>
      <c r="G47" s="45"/>
      <c r="H47" s="45"/>
      <c r="I47" s="45"/>
      <c r="J47" s="45"/>
      <c r="K47" s="46"/>
      <c r="L47" s="16"/>
    </row>
    <row r="48" spans="1:12" ht="19.899999999999999" customHeight="1">
      <c r="A48" s="16"/>
      <c r="B48" s="54" t="s">
        <v>62</v>
      </c>
      <c r="C48" s="54"/>
      <c r="D48" s="55"/>
      <c r="E48" s="55"/>
      <c r="F48" s="55"/>
      <c r="G48" s="55"/>
      <c r="H48" s="55"/>
      <c r="I48" s="55"/>
      <c r="J48" s="15">
        <f ca="1">J35+J46</f>
        <v>1.6134489981316635</v>
      </c>
      <c r="K48" s="152">
        <f ca="1">K35+K46</f>
        <v>100.00000000000003</v>
      </c>
      <c r="L48" s="16"/>
    </row>
    <row r="49" spans="1:12" ht="16.5" customHeight="1">
      <c r="A49" s="16"/>
      <c r="L49" s="16"/>
    </row>
  </sheetData>
  <mergeCells count="25">
    <mergeCell ref="J38:J39"/>
    <mergeCell ref="K38:K39"/>
    <mergeCell ref="D6:J6"/>
    <mergeCell ref="I14:I15"/>
    <mergeCell ref="J14:J15"/>
    <mergeCell ref="K14:K15"/>
    <mergeCell ref="H38:H39"/>
    <mergeCell ref="I38:I39"/>
    <mergeCell ref="H14:H15"/>
    <mergeCell ref="D11:J11"/>
    <mergeCell ref="B38:B39"/>
    <mergeCell ref="D38:D39"/>
    <mergeCell ref="E38:E39"/>
    <mergeCell ref="F38:F39"/>
    <mergeCell ref="G38:G39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A648-43AD-4C89-B672-00B4AAA6A1E4}">
  <sheetPr codeName="Sheet29">
    <tabColor rgb="FF00B0F0"/>
  </sheetPr>
  <dimension ref="A1:L36"/>
  <sheetViews>
    <sheetView zoomScale="85" zoomScaleNormal="85" workbookViewId="0">
      <selection activeCell="B29" sqref="B29:K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421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Final)'!G135</f>
        <v>4.8681541582150105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$J$24</f>
        <v>1.2370867764451825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$J$35</f>
        <v>1.3184221080963876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0.27082587470479957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3.5497320501186227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Master!$B$131</f>
        <v>감자튀김</v>
      </c>
      <c r="C16" s="25" t="str">
        <f>Master!$C$131</f>
        <v>French Fries</v>
      </c>
      <c r="D16" s="26">
        <f>Master!$H$131</f>
        <v>2721.5519999999997</v>
      </c>
      <c r="E16" s="27">
        <f ca="1">Master!$J$131</f>
        <v>5.2190244920415099</v>
      </c>
      <c r="F16" s="28">
        <f ca="1">Master!$K$131</f>
        <v>1.9176648074486582E-3</v>
      </c>
      <c r="G16" s="29">
        <v>250</v>
      </c>
      <c r="H16" s="27">
        <f>Master!$P$36</f>
        <v>98</v>
      </c>
      <c r="I16" s="29">
        <f t="shared" ref="I16:I20" si="0">G16/H16*100</f>
        <v>255.10204081632654</v>
      </c>
      <c r="J16" s="30">
        <f ca="1">F16*I16</f>
        <v>0.48920020598180058</v>
      </c>
      <c r="K16" s="31">
        <f ca="1">J16/$J$35%</f>
        <v>37.104975938861912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62.5</v>
      </c>
      <c r="H17" s="27">
        <f>Master!$P$31</f>
        <v>100</v>
      </c>
      <c r="I17" s="27">
        <f>G17/H17*100</f>
        <v>62.5</v>
      </c>
      <c r="J17" s="30">
        <f t="shared" ref="J17:J20" ca="1" si="1">F17*I17</f>
        <v>0.70954009944448371</v>
      </c>
      <c r="K17" s="31">
        <f ca="1">J17/$J$35%</f>
        <v>53.817369648705139</v>
      </c>
      <c r="L17" s="24"/>
    </row>
    <row r="18" spans="1:12" ht="16.5" customHeight="1">
      <c r="A18" s="16"/>
      <c r="B18" s="25" t="str">
        <f>Master!$B$75</f>
        <v>소금</v>
      </c>
      <c r="C18" s="25" t="str">
        <f>Master!$C$75</f>
        <v>Salt</v>
      </c>
      <c r="D18" s="26">
        <f>Master!$H$75</f>
        <v>737.08699999999999</v>
      </c>
      <c r="E18" s="62">
        <f ca="1">Master!$J$75</f>
        <v>0.32554874694086622</v>
      </c>
      <c r="F18" s="28">
        <f ca="1">Master!$K$75</f>
        <v>4.4166936459449999E-4</v>
      </c>
      <c r="G18" s="27">
        <v>1</v>
      </c>
      <c r="H18" s="27">
        <f>Master!$P$75</f>
        <v>100</v>
      </c>
      <c r="I18" s="27">
        <f t="shared" ref="I18" si="2">G18/H18*100</f>
        <v>1</v>
      </c>
      <c r="J18" s="30">
        <f t="shared" ca="1" si="1"/>
        <v>4.4166936459449999E-4</v>
      </c>
      <c r="K18" s="31">
        <f ca="1">J18/$J$35%</f>
        <v>3.3499845146878433E-2</v>
      </c>
      <c r="L18" s="24"/>
    </row>
    <row r="19" spans="1:12" ht="16.5" customHeight="1">
      <c r="A19" s="16"/>
      <c r="B19" s="25" t="str">
        <f>Master!$B$46</f>
        <v>시크릿 양념소스</v>
      </c>
      <c r="C19" s="25" t="str">
        <f>Master!$C$46</f>
        <v>BBQ Secret Spicy Sauce</v>
      </c>
      <c r="D19" s="26">
        <f>Master!$H$46</f>
        <v>10000</v>
      </c>
      <c r="E19" s="27">
        <f ca="1">Master!$J$46</f>
        <v>48.703686137618334</v>
      </c>
      <c r="F19" s="28">
        <f ca="1">Master!$K$46</f>
        <v>4.8703686137618338E-3</v>
      </c>
      <c r="G19" s="27">
        <v>0</v>
      </c>
      <c r="H19" s="27">
        <f>Master!$P$46</f>
        <v>96</v>
      </c>
      <c r="I19" s="29">
        <f t="shared" si="0"/>
        <v>0</v>
      </c>
      <c r="J19" s="30">
        <f t="shared" ca="1" si="1"/>
        <v>0</v>
      </c>
      <c r="K19" s="31">
        <f t="shared" ref="K19:K23" ca="1" si="3">J19/$J$35%</f>
        <v>0</v>
      </c>
      <c r="L19" s="24"/>
    </row>
    <row r="20" spans="1:12" ht="16.5" customHeight="1">
      <c r="A20" s="16"/>
      <c r="B20" s="25" t="str">
        <f>Master!$B$105</f>
        <v>파</v>
      </c>
      <c r="C20" s="25" t="str">
        <f>Master!$C$105</f>
        <v>Spring Onion</v>
      </c>
      <c r="D20" s="26">
        <f>Master!$H$105</f>
        <v>180</v>
      </c>
      <c r="E20" s="27">
        <f ca="1">Master!$J$105</f>
        <v>0.64502665477794008</v>
      </c>
      <c r="F20" s="28">
        <f ca="1">Master!$K$105</f>
        <v>3.5834814154330004E-3</v>
      </c>
      <c r="G20" s="27">
        <v>0</v>
      </c>
      <c r="H20" s="27">
        <f>Master!$P$105</f>
        <v>95</v>
      </c>
      <c r="I20" s="29">
        <f t="shared" si="0"/>
        <v>0</v>
      </c>
      <c r="J20" s="30">
        <f t="shared" ca="1" si="1"/>
        <v>0</v>
      </c>
      <c r="K20" s="31">
        <f t="shared" ca="1" si="3"/>
        <v>0</v>
      </c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7"/>
      <c r="J21" s="30"/>
      <c r="K21" s="31">
        <f t="shared" ca="1" si="3"/>
        <v>0</v>
      </c>
      <c r="L21" s="24"/>
    </row>
    <row r="22" spans="1:12" ht="16.899999999999999" customHeight="1">
      <c r="A22" s="16"/>
      <c r="B22" s="138" t="str">
        <f>Master!$B$193</f>
        <v>케첩(작은사이즈)</v>
      </c>
      <c r="C22" s="138" t="str">
        <f>Master!$C$193</f>
        <v>Tomato Ketchup(Small Packed)</v>
      </c>
      <c r="D22" s="460">
        <f>Master!$H$193</f>
        <v>1000</v>
      </c>
      <c r="E22" s="139">
        <f ca="1">Master!$J$193</f>
        <v>37.904801654303654</v>
      </c>
      <c r="F22" s="139">
        <f ca="1">Master!$K$193</f>
        <v>3.7904801654303655E-2</v>
      </c>
      <c r="G22" s="139">
        <v>1</v>
      </c>
      <c r="H22" s="64">
        <f>Master!$P$193</f>
        <v>100</v>
      </c>
      <c r="I22" s="139">
        <f>G22/H22*100</f>
        <v>1</v>
      </c>
      <c r="J22" s="140">
        <f ca="1">F22*I22</f>
        <v>3.7904801654303655E-2</v>
      </c>
      <c r="K22" s="31">
        <f t="shared" ca="1" si="3"/>
        <v>2.8750125943376927</v>
      </c>
      <c r="L22" s="24"/>
    </row>
    <row r="23" spans="1:12" ht="16.5" customHeight="1">
      <c r="A23" s="16"/>
      <c r="B23" s="138"/>
      <c r="C23" s="138"/>
      <c r="D23" s="138"/>
      <c r="E23" s="139"/>
      <c r="F23" s="139"/>
      <c r="G23" s="139"/>
      <c r="H23" s="64"/>
      <c r="I23" s="139"/>
      <c r="J23" s="140"/>
      <c r="K23" s="31">
        <f t="shared" ca="1" si="3"/>
        <v>0</v>
      </c>
      <c r="L23" s="24"/>
    </row>
    <row r="24" spans="1:12" ht="19.899999999999999" customHeight="1">
      <c r="A24" s="16"/>
      <c r="B24" s="22" t="s">
        <v>60</v>
      </c>
      <c r="C24" s="22"/>
      <c r="D24" s="42"/>
      <c r="E24" s="42"/>
      <c r="F24" s="42"/>
      <c r="G24" s="43">
        <f>SUM(G16:G23)</f>
        <v>314.5</v>
      </c>
      <c r="H24" s="42"/>
      <c r="I24" s="42"/>
      <c r="J24" s="44">
        <f ca="1">SUM(J16:J23)</f>
        <v>1.2370867764451825</v>
      </c>
      <c r="K24" s="14">
        <f ca="1">SUM(K16:K23)</f>
        <v>93.830858027051619</v>
      </c>
      <c r="L24" s="24"/>
    </row>
    <row r="25" spans="1:12" ht="10.15" customHeight="1">
      <c r="A25" s="16"/>
      <c r="B25" s="45"/>
      <c r="C25" s="45"/>
      <c r="D25" s="45"/>
      <c r="E25" s="45"/>
      <c r="F25" s="45"/>
      <c r="G25" s="45"/>
      <c r="H25" s="45"/>
      <c r="I25" s="45"/>
      <c r="J25" s="45"/>
      <c r="K25" s="46"/>
      <c r="L25" s="24"/>
    </row>
    <row r="26" spans="1:12" ht="22.15" customHeight="1">
      <c r="A26" s="16"/>
      <c r="B26" s="47" t="s">
        <v>61</v>
      </c>
      <c r="C26" s="47"/>
      <c r="D26" s="48"/>
      <c r="E26" s="48"/>
      <c r="F26" s="48"/>
      <c r="G26" s="48"/>
      <c r="H26" s="48"/>
      <c r="I26" s="48"/>
      <c r="J26" s="48"/>
      <c r="K26" s="48"/>
      <c r="L26" s="24"/>
    </row>
    <row r="27" spans="1:12" ht="16.5" customHeight="1">
      <c r="A27" s="16"/>
      <c r="B27" s="927" t="s">
        <v>53</v>
      </c>
      <c r="C27" s="57"/>
      <c r="D27" s="923" t="s">
        <v>54</v>
      </c>
      <c r="E27" s="923" t="s">
        <v>55</v>
      </c>
      <c r="F27" s="923" t="s">
        <v>2</v>
      </c>
      <c r="G27" s="923" t="s">
        <v>56</v>
      </c>
      <c r="H27" s="923" t="s">
        <v>57</v>
      </c>
      <c r="I27" s="924" t="s">
        <v>58</v>
      </c>
      <c r="J27" s="923" t="s">
        <v>55</v>
      </c>
      <c r="K27" s="924" t="s">
        <v>59</v>
      </c>
      <c r="L27" s="24"/>
    </row>
    <row r="28" spans="1:12" ht="16.5" customHeight="1">
      <c r="A28" s="16"/>
      <c r="B28" s="927"/>
      <c r="C28" s="57"/>
      <c r="D28" s="923"/>
      <c r="E28" s="923"/>
      <c r="F28" s="923"/>
      <c r="G28" s="923"/>
      <c r="H28" s="923"/>
      <c r="I28" s="924"/>
      <c r="J28" s="923"/>
      <c r="K28" s="924"/>
      <c r="L28" s="24"/>
    </row>
    <row r="29" spans="1:12" ht="16.5" customHeight="1">
      <c r="A29" s="16"/>
      <c r="B29" s="25" t="str">
        <f>Master!$B$160</f>
        <v>사이드 박스</v>
      </c>
      <c r="C29" s="25" t="str">
        <f>Master!$C$160</f>
        <v>Side Box</v>
      </c>
      <c r="D29" s="27">
        <f>Master!$H$160</f>
        <v>600</v>
      </c>
      <c r="E29" s="27">
        <f ca="1">Master!$J$160</f>
        <v>48.801198990723002</v>
      </c>
      <c r="F29" s="28">
        <f ca="1">Master!$K$160</f>
        <v>8.1335331651205003E-2</v>
      </c>
      <c r="G29" s="27">
        <v>1</v>
      </c>
      <c r="H29" s="27">
        <f>Master!$P$152</f>
        <v>100</v>
      </c>
      <c r="I29" s="27">
        <f t="shared" ref="I29:I31" si="4">G29/H29*100</f>
        <v>1</v>
      </c>
      <c r="J29" s="30">
        <f t="shared" ref="J29:J31" ca="1" si="5">F29*I29</f>
        <v>8.1335331651205003E-2</v>
      </c>
      <c r="K29" s="31">
        <f ca="1">J29/$J$35%</f>
        <v>6.1691419729483723</v>
      </c>
      <c r="L29" s="24"/>
    </row>
    <row r="30" spans="1:12" ht="16.5" customHeight="1">
      <c r="A30" s="16"/>
      <c r="B30" s="32" t="str">
        <f>Master!$B$166</f>
        <v>비비큐 냅킨</v>
      </c>
      <c r="C30" s="32" t="str">
        <f>Master!$C$166</f>
        <v>BBQ New LOGO Napkin</v>
      </c>
      <c r="D30" s="50">
        <f>Master!$H$166</f>
        <v>5000</v>
      </c>
      <c r="E30" s="33">
        <f ca="1">Master!$J$166</f>
        <v>21.837187683785167</v>
      </c>
      <c r="F30" s="34">
        <f ca="1">Master!$K$166</f>
        <v>4.3674375367570338E-3</v>
      </c>
      <c r="G30" s="33">
        <v>0</v>
      </c>
      <c r="H30" s="33">
        <f>Master!$P$166</f>
        <v>100</v>
      </c>
      <c r="I30" s="33">
        <f t="shared" si="4"/>
        <v>0</v>
      </c>
      <c r="J30" s="35">
        <f t="shared" ca="1" si="5"/>
        <v>0</v>
      </c>
      <c r="K30" s="49">
        <f ca="1">J30/$J$35%</f>
        <v>0</v>
      </c>
      <c r="L30" s="16"/>
    </row>
    <row r="31" spans="1:12" ht="16.5" customHeight="1">
      <c r="A31" s="16"/>
      <c r="B31" s="32" t="str">
        <f>Master!$B$170</f>
        <v>일회용 포크</v>
      </c>
      <c r="C31" s="32" t="str">
        <f>Master!$C$170</f>
        <v>Black Heavy Weight Plastic Fork</v>
      </c>
      <c r="D31" s="50">
        <f>Master!$H$170</f>
        <v>1000</v>
      </c>
      <c r="E31" s="33">
        <f>Master!$J$170</f>
        <v>29.99</v>
      </c>
      <c r="F31" s="34">
        <f>Master!$K$170</f>
        <v>2.9989999999999999E-2</v>
      </c>
      <c r="G31" s="33">
        <v>0</v>
      </c>
      <c r="H31" s="33">
        <f>Master!$P$170</f>
        <v>100</v>
      </c>
      <c r="I31" s="33">
        <f t="shared" si="4"/>
        <v>0</v>
      </c>
      <c r="J31" s="35">
        <f t="shared" si="5"/>
        <v>0</v>
      </c>
      <c r="K31" s="49">
        <f ca="1">J31/$J$35%</f>
        <v>0</v>
      </c>
      <c r="L31" s="16"/>
    </row>
    <row r="32" spans="1:12" ht="16.5" customHeight="1">
      <c r="A32" s="16"/>
      <c r="B32" s="36"/>
      <c r="C32" s="36"/>
      <c r="D32" s="38"/>
      <c r="E32" s="38"/>
      <c r="F32" s="38"/>
      <c r="G32" s="38"/>
      <c r="H32" s="38"/>
      <c r="I32" s="38"/>
      <c r="J32" s="40"/>
      <c r="K32" s="41"/>
      <c r="L32" s="16"/>
    </row>
    <row r="33" spans="1:12" ht="19.899999999999999" customHeight="1">
      <c r="A33" s="16"/>
      <c r="B33" s="47" t="s">
        <v>60</v>
      </c>
      <c r="C33" s="47"/>
      <c r="D33" s="51"/>
      <c r="E33" s="51"/>
      <c r="F33" s="51"/>
      <c r="G33" s="51">
        <f>SUM(G29:G32)</f>
        <v>1</v>
      </c>
      <c r="H33" s="51"/>
      <c r="I33" s="51"/>
      <c r="J33" s="52">
        <f ca="1">SUM(J29:J32)</f>
        <v>8.1335331651205003E-2</v>
      </c>
      <c r="K33" s="53">
        <f ca="1">SUM(K29:K32)</f>
        <v>6.1691419729483723</v>
      </c>
      <c r="L33" s="16"/>
    </row>
    <row r="34" spans="1:12" ht="16.5" customHeight="1">
      <c r="A34" s="16"/>
      <c r="B34" s="45"/>
      <c r="C34" s="45"/>
      <c r="D34" s="45"/>
      <c r="E34" s="45"/>
      <c r="F34" s="45"/>
      <c r="G34" s="45"/>
      <c r="H34" s="45"/>
      <c r="I34" s="45"/>
      <c r="J34" s="45"/>
      <c r="K34" s="46"/>
      <c r="L34" s="16"/>
    </row>
    <row r="35" spans="1:12" ht="19.899999999999999" customHeight="1">
      <c r="A35" s="16"/>
      <c r="B35" s="54" t="s">
        <v>62</v>
      </c>
      <c r="C35" s="54"/>
      <c r="D35" s="55"/>
      <c r="E35" s="55"/>
      <c r="F35" s="55"/>
      <c r="G35" s="55"/>
      <c r="H35" s="55"/>
      <c r="I35" s="55"/>
      <c r="J35" s="15">
        <f ca="1">J24+J33</f>
        <v>1.3184221080963876</v>
      </c>
      <c r="K35" s="152">
        <f ca="1">K24+K33</f>
        <v>99.999999999999986</v>
      </c>
      <c r="L35" s="16"/>
    </row>
    <row r="36" spans="1:12" ht="16.5" customHeight="1">
      <c r="A36" s="16"/>
      <c r="L36" s="16"/>
    </row>
  </sheetData>
  <mergeCells count="25">
    <mergeCell ref="J27:J28"/>
    <mergeCell ref="K27:K28"/>
    <mergeCell ref="I14:I15"/>
    <mergeCell ref="J14:J15"/>
    <mergeCell ref="K14:K15"/>
    <mergeCell ref="H27:H28"/>
    <mergeCell ref="I27:I28"/>
    <mergeCell ref="B14:C15"/>
    <mergeCell ref="D14:D15"/>
    <mergeCell ref="E14:E15"/>
    <mergeCell ref="F14:F15"/>
    <mergeCell ref="G14:G15"/>
    <mergeCell ref="H14:H15"/>
    <mergeCell ref="B27:B28"/>
    <mergeCell ref="D27:D28"/>
    <mergeCell ref="E27:E28"/>
    <mergeCell ref="F27:F28"/>
    <mergeCell ref="G27:G28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1425-C444-46D3-AE3D-403CAEB50930}">
  <sheetPr>
    <tabColor rgb="FF00B0F0"/>
  </sheetPr>
  <dimension ref="A1:L36"/>
  <sheetViews>
    <sheetView zoomScale="85" zoomScaleNormal="85" workbookViewId="0">
      <selection activeCell="B29" sqref="B29:K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Final)'!G136</f>
        <v>6.0851926977687629</v>
      </c>
      <c r="E5" s="934"/>
      <c r="F5" s="934"/>
      <c r="G5" s="934"/>
      <c r="H5" s="934"/>
      <c r="I5" s="934"/>
      <c r="J5" s="935"/>
      <c r="K5" s="17"/>
      <c r="L5" s="18"/>
    </row>
    <row r="6" spans="1:12" ht="14.45" customHeight="1">
      <c r="A6" s="16"/>
      <c r="B6" s="19" t="s">
        <v>1034</v>
      </c>
      <c r="C6" s="19"/>
      <c r="D6" s="938">
        <f ca="1">$J$24</f>
        <v>1.3684761664745775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$J$35</f>
        <v>1.4498114981257826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0.23825235619200361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4.6353811996429801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Master!$B$131</f>
        <v>감자튀김</v>
      </c>
      <c r="C16" s="25" t="str">
        <f>Master!$C$131</f>
        <v>French Fries</v>
      </c>
      <c r="D16" s="26">
        <f>Master!$H$131</f>
        <v>2721.5519999999997</v>
      </c>
      <c r="E16" s="27">
        <f ca="1">Master!$J$131</f>
        <v>5.2190244920415099</v>
      </c>
      <c r="F16" s="28">
        <f ca="1">Master!$K$131</f>
        <v>1.9176648074486582E-3</v>
      </c>
      <c r="G16" s="29">
        <v>250</v>
      </c>
      <c r="H16" s="27">
        <f>Master!$P$36</f>
        <v>98</v>
      </c>
      <c r="I16" s="29">
        <f t="shared" ref="I16:I20" si="0">G16/H16*100</f>
        <v>255.10204081632654</v>
      </c>
      <c r="J16" s="30">
        <f ca="1">F16*I16</f>
        <v>0.48920020598180058</v>
      </c>
      <c r="K16" s="31">
        <f ca="1">J16/$J$35%</f>
        <v>33.742331786870587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62.5</v>
      </c>
      <c r="H17" s="27">
        <f>Master!$P$31</f>
        <v>100</v>
      </c>
      <c r="I17" s="27">
        <f>G17/H17*100</f>
        <v>62.5</v>
      </c>
      <c r="J17" s="30">
        <f t="shared" ref="J17:J20" ca="1" si="1">F17*I17</f>
        <v>0.70954009944448371</v>
      </c>
      <c r="K17" s="31">
        <f ca="1">J17/$J$35%</f>
        <v>48.940162246038796</v>
      </c>
      <c r="L17" s="24"/>
    </row>
    <row r="18" spans="1:12" ht="16.5" customHeight="1">
      <c r="A18" s="16"/>
      <c r="B18" s="25" t="str">
        <f>Master!$B$75</f>
        <v>소금</v>
      </c>
      <c r="C18" s="25" t="str">
        <f>Master!$C$75</f>
        <v>Salt</v>
      </c>
      <c r="D18" s="26">
        <f>Master!$H$75</f>
        <v>737.08699999999999</v>
      </c>
      <c r="E18" s="62">
        <f ca="1">Master!$J$75</f>
        <v>0.32554874694086622</v>
      </c>
      <c r="F18" s="28">
        <f ca="1">Master!$K$75</f>
        <v>4.4166936459449999E-4</v>
      </c>
      <c r="G18" s="27">
        <v>1</v>
      </c>
      <c r="H18" s="27">
        <f>Master!$P$75</f>
        <v>100</v>
      </c>
      <c r="I18" s="27">
        <f t="shared" ref="I18" si="2">G18/H18*100</f>
        <v>1</v>
      </c>
      <c r="J18" s="30">
        <f t="shared" ca="1" si="1"/>
        <v>4.4166936459449999E-4</v>
      </c>
      <c r="K18" s="31">
        <f ca="1">J18/$J$35%</f>
        <v>3.0463916527456156E-2</v>
      </c>
      <c r="L18" s="24"/>
    </row>
    <row r="19" spans="1:12" ht="16.5" customHeight="1">
      <c r="A19" s="16"/>
      <c r="B19" s="203" t="str">
        <f>Master!$B$46</f>
        <v>시크릿 양념소스</v>
      </c>
      <c r="C19" s="203" t="str">
        <f>Master!$C$46</f>
        <v>BBQ Secret Spicy Sauce</v>
      </c>
      <c r="D19" s="204">
        <f>Master!$H$46</f>
        <v>10000</v>
      </c>
      <c r="E19" s="208">
        <f ca="1">Master!$J$46</f>
        <v>48.703686137618334</v>
      </c>
      <c r="F19" s="206">
        <f ca="1">Master!$K$46</f>
        <v>4.8703686137618338E-3</v>
      </c>
      <c r="G19" s="208">
        <v>15</v>
      </c>
      <c r="H19" s="208">
        <f>Master!$P$46</f>
        <v>96</v>
      </c>
      <c r="I19" s="207">
        <f t="shared" si="0"/>
        <v>15.625</v>
      </c>
      <c r="J19" s="209">
        <f t="shared" ca="1" si="1"/>
        <v>7.6099509590028647E-2</v>
      </c>
      <c r="K19" s="210">
        <f t="shared" ref="K19:K23" ca="1" si="3">J19/$J$35%</f>
        <v>5.2489244076491941</v>
      </c>
      <c r="L19" s="24"/>
    </row>
    <row r="20" spans="1:12" ht="16.5" customHeight="1">
      <c r="A20" s="16"/>
      <c r="B20" s="25" t="str">
        <f>Master!$B$95</f>
        <v>파슬리 가루</v>
      </c>
      <c r="C20" s="25" t="str">
        <f>Master!$C$95</f>
        <v>Parsely Flakes</v>
      </c>
      <c r="D20" s="26">
        <f>Master!$H$95</f>
        <v>28</v>
      </c>
      <c r="E20" s="27">
        <f ca="1">Master!$J$95</f>
        <v>0.69966420671207152</v>
      </c>
      <c r="F20" s="28">
        <f ca="1">Master!$K$95</f>
        <v>2.4988007382573982E-2</v>
      </c>
      <c r="G20" s="27">
        <v>2</v>
      </c>
      <c r="H20" s="27">
        <f>Master!$P$95</f>
        <v>100</v>
      </c>
      <c r="I20" s="29">
        <f t="shared" si="0"/>
        <v>2</v>
      </c>
      <c r="J20" s="30">
        <f t="shared" ca="1" si="1"/>
        <v>4.9976014765147965E-2</v>
      </c>
      <c r="K20" s="31">
        <f t="shared" ca="1" si="3"/>
        <v>3.447069831474888</v>
      </c>
      <c r="L20" s="24"/>
    </row>
    <row r="21" spans="1:12" ht="16.5" customHeight="1">
      <c r="A21" s="16"/>
      <c r="B21" s="25" t="str">
        <f>Master!$B$68</f>
        <v>마요네즈</v>
      </c>
      <c r="C21" s="25" t="str">
        <f>Master!$C$68</f>
        <v>Mayonnaise</v>
      </c>
      <c r="D21" s="26">
        <f>Master!$H$68</f>
        <v>3630</v>
      </c>
      <c r="E21" s="27">
        <f ca="1">Master!$J$68</f>
        <v>10.458917493502305</v>
      </c>
      <c r="F21" s="28">
        <f ca="1">Master!$K$68</f>
        <v>2.881244488568128E-3</v>
      </c>
      <c r="G21" s="27">
        <v>15</v>
      </c>
      <c r="H21" s="27">
        <f>Master!$P$68</f>
        <v>100</v>
      </c>
      <c r="I21" s="29">
        <f t="shared" ref="I21" si="4">G21/H21*100</f>
        <v>15</v>
      </c>
      <c r="J21" s="30">
        <f t="shared" ref="J21" ca="1" si="5">F21*I21</f>
        <v>4.321866732852192E-2</v>
      </c>
      <c r="K21" s="31">
        <f t="shared" ref="K21" ca="1" si="6">J21/$J$35%</f>
        <v>2.9809852787339639</v>
      </c>
      <c r="L21" s="24"/>
    </row>
    <row r="22" spans="1:12" ht="16.899999999999999" customHeight="1">
      <c r="A22" s="16"/>
      <c r="B22" s="138" t="str">
        <f>Master!$B$193</f>
        <v>케첩(작은사이즈)</v>
      </c>
      <c r="C22" s="138" t="str">
        <f>Master!$C$193</f>
        <v>Tomato Ketchup(Small Packed)</v>
      </c>
      <c r="D22" s="460">
        <f>Master!$H$193</f>
        <v>1000</v>
      </c>
      <c r="E22" s="139">
        <f ca="1">Master!$J$193</f>
        <v>37.904801654303654</v>
      </c>
      <c r="F22" s="139">
        <f ca="1">Master!$K$193</f>
        <v>3.7904801654303655E-2</v>
      </c>
      <c r="G22" s="139">
        <v>0</v>
      </c>
      <c r="H22" s="64">
        <f>Master!$P$193</f>
        <v>100</v>
      </c>
      <c r="I22" s="139">
        <f>G22/H22*100</f>
        <v>0</v>
      </c>
      <c r="J22" s="140">
        <f ca="1">F22*I22</f>
        <v>0</v>
      </c>
      <c r="K22" s="31">
        <f t="shared" ca="1" si="3"/>
        <v>0</v>
      </c>
      <c r="L22" s="24"/>
    </row>
    <row r="23" spans="1:12" ht="16.5" customHeight="1">
      <c r="A23" s="16"/>
      <c r="B23" s="138"/>
      <c r="C23" s="138"/>
      <c r="D23" s="138"/>
      <c r="E23" s="139"/>
      <c r="F23" s="139"/>
      <c r="G23" s="139"/>
      <c r="H23" s="64"/>
      <c r="I23" s="139"/>
      <c r="J23" s="140"/>
      <c r="K23" s="31">
        <f t="shared" ca="1" si="3"/>
        <v>0</v>
      </c>
      <c r="L23" s="24"/>
    </row>
    <row r="24" spans="1:12" ht="19.899999999999999" customHeight="1">
      <c r="A24" s="16"/>
      <c r="B24" s="22" t="s">
        <v>60</v>
      </c>
      <c r="C24" s="22"/>
      <c r="D24" s="42"/>
      <c r="E24" s="42"/>
      <c r="F24" s="42"/>
      <c r="G24" s="43">
        <f>SUM(G16:G23)</f>
        <v>345.5</v>
      </c>
      <c r="H24" s="42"/>
      <c r="I24" s="42"/>
      <c r="J24" s="44">
        <f ca="1">SUM(J16:J23)</f>
        <v>1.3684761664745775</v>
      </c>
      <c r="K24" s="14">
        <f ca="1">SUM(K16:K23)</f>
        <v>94.389937467294885</v>
      </c>
      <c r="L24" s="24"/>
    </row>
    <row r="25" spans="1:12" ht="10.15" customHeight="1">
      <c r="A25" s="16"/>
      <c r="B25" s="45"/>
      <c r="C25" s="45"/>
      <c r="D25" s="45"/>
      <c r="E25" s="45"/>
      <c r="F25" s="45"/>
      <c r="G25" s="45"/>
      <c r="H25" s="45"/>
      <c r="I25" s="45"/>
      <c r="J25" s="45"/>
      <c r="K25" s="46"/>
      <c r="L25" s="24"/>
    </row>
    <row r="26" spans="1:12" ht="22.15" customHeight="1">
      <c r="A26" s="16"/>
      <c r="B26" s="47" t="s">
        <v>61</v>
      </c>
      <c r="C26" s="47"/>
      <c r="D26" s="48"/>
      <c r="E26" s="48"/>
      <c r="F26" s="48"/>
      <c r="G26" s="48"/>
      <c r="H26" s="48"/>
      <c r="I26" s="48"/>
      <c r="J26" s="48"/>
      <c r="K26" s="48"/>
      <c r="L26" s="24"/>
    </row>
    <row r="27" spans="1:12" ht="16.5" customHeight="1">
      <c r="A27" s="16"/>
      <c r="B27" s="927" t="s">
        <v>53</v>
      </c>
      <c r="C27" s="57"/>
      <c r="D27" s="923" t="s">
        <v>54</v>
      </c>
      <c r="E27" s="923" t="s">
        <v>55</v>
      </c>
      <c r="F27" s="923" t="s">
        <v>2</v>
      </c>
      <c r="G27" s="923" t="s">
        <v>56</v>
      </c>
      <c r="H27" s="923" t="s">
        <v>57</v>
      </c>
      <c r="I27" s="924" t="s">
        <v>58</v>
      </c>
      <c r="J27" s="923" t="s">
        <v>55</v>
      </c>
      <c r="K27" s="924" t="s">
        <v>59</v>
      </c>
      <c r="L27" s="24"/>
    </row>
    <row r="28" spans="1:12" ht="16.5" customHeight="1">
      <c r="A28" s="16"/>
      <c r="B28" s="927"/>
      <c r="C28" s="57"/>
      <c r="D28" s="923"/>
      <c r="E28" s="923"/>
      <c r="F28" s="923"/>
      <c r="G28" s="923"/>
      <c r="H28" s="923"/>
      <c r="I28" s="924"/>
      <c r="J28" s="923"/>
      <c r="K28" s="924"/>
      <c r="L28" s="24"/>
    </row>
    <row r="29" spans="1:12" ht="16.5" customHeight="1">
      <c r="A29" s="16"/>
      <c r="B29" s="25" t="str">
        <f>Master!$B$160</f>
        <v>사이드 박스</v>
      </c>
      <c r="C29" s="25" t="str">
        <f>Master!$C$160</f>
        <v>Side Box</v>
      </c>
      <c r="D29" s="27">
        <f>Master!$H$160</f>
        <v>600</v>
      </c>
      <c r="E29" s="27">
        <f ca="1">Master!$J$160</f>
        <v>48.801198990723002</v>
      </c>
      <c r="F29" s="28">
        <f ca="1">Master!$K$160</f>
        <v>8.1335331651205003E-2</v>
      </c>
      <c r="G29" s="27">
        <v>1</v>
      </c>
      <c r="H29" s="27">
        <f>Master!$P$152</f>
        <v>100</v>
      </c>
      <c r="I29" s="27">
        <f t="shared" ref="I29:I31" si="7">G29/H29*100</f>
        <v>1</v>
      </c>
      <c r="J29" s="30">
        <f t="shared" ref="J29:J31" ca="1" si="8">F29*I29</f>
        <v>8.1335331651205003E-2</v>
      </c>
      <c r="K29" s="31">
        <f ca="1">J29/$J$35%</f>
        <v>5.6100625327050979</v>
      </c>
      <c r="L29" s="24"/>
    </row>
    <row r="30" spans="1:12" ht="16.5" customHeight="1">
      <c r="A30" s="16"/>
      <c r="B30" s="32" t="str">
        <f>Master!$B$166</f>
        <v>비비큐 냅킨</v>
      </c>
      <c r="C30" s="32" t="str">
        <f>Master!$C$166</f>
        <v>BBQ New LOGO Napkin</v>
      </c>
      <c r="D30" s="50">
        <f>Master!$H$166</f>
        <v>5000</v>
      </c>
      <c r="E30" s="33">
        <f ca="1">Master!$J$166</f>
        <v>21.837187683785167</v>
      </c>
      <c r="F30" s="34">
        <f ca="1">Master!$K$166</f>
        <v>4.3674375367570338E-3</v>
      </c>
      <c r="G30" s="33">
        <v>0</v>
      </c>
      <c r="H30" s="33">
        <f>Master!$P$166</f>
        <v>100</v>
      </c>
      <c r="I30" s="33">
        <f t="shared" si="7"/>
        <v>0</v>
      </c>
      <c r="J30" s="35">
        <f t="shared" ca="1" si="8"/>
        <v>0</v>
      </c>
      <c r="K30" s="49">
        <f ca="1">J30/$J$35%</f>
        <v>0</v>
      </c>
      <c r="L30" s="16"/>
    </row>
    <row r="31" spans="1:12" ht="16.5" customHeight="1">
      <c r="A31" s="16"/>
      <c r="B31" s="32" t="str">
        <f>Master!$B$170</f>
        <v>일회용 포크</v>
      </c>
      <c r="C31" s="32" t="str">
        <f>Master!$C$170</f>
        <v>Black Heavy Weight Plastic Fork</v>
      </c>
      <c r="D31" s="50">
        <f>Master!$H$170</f>
        <v>1000</v>
      </c>
      <c r="E31" s="33">
        <f>Master!$J$170</f>
        <v>29.99</v>
      </c>
      <c r="F31" s="34">
        <f>Master!$K$170</f>
        <v>2.9989999999999999E-2</v>
      </c>
      <c r="G31" s="33">
        <v>0</v>
      </c>
      <c r="H31" s="33">
        <f>Master!$P$170</f>
        <v>100</v>
      </c>
      <c r="I31" s="33">
        <f t="shared" si="7"/>
        <v>0</v>
      </c>
      <c r="J31" s="35">
        <f t="shared" si="8"/>
        <v>0</v>
      </c>
      <c r="K31" s="49">
        <f ca="1">J31/$J$35%</f>
        <v>0</v>
      </c>
      <c r="L31" s="16"/>
    </row>
    <row r="32" spans="1:12" ht="16.5" customHeight="1">
      <c r="A32" s="16"/>
      <c r="B32" s="36"/>
      <c r="C32" s="36"/>
      <c r="D32" s="38"/>
      <c r="E32" s="38"/>
      <c r="F32" s="38"/>
      <c r="G32" s="38"/>
      <c r="H32" s="38"/>
      <c r="I32" s="38"/>
      <c r="J32" s="40"/>
      <c r="K32" s="41"/>
      <c r="L32" s="16"/>
    </row>
    <row r="33" spans="1:12" ht="19.899999999999999" customHeight="1">
      <c r="A33" s="16"/>
      <c r="B33" s="47" t="s">
        <v>60</v>
      </c>
      <c r="C33" s="47"/>
      <c r="D33" s="51"/>
      <c r="E33" s="51"/>
      <c r="F33" s="51"/>
      <c r="G33" s="51">
        <f>SUM(G29:G32)</f>
        <v>1</v>
      </c>
      <c r="H33" s="51"/>
      <c r="I33" s="51"/>
      <c r="J33" s="52">
        <f ca="1">SUM(J29:J32)</f>
        <v>8.1335331651205003E-2</v>
      </c>
      <c r="K33" s="53">
        <f ca="1">SUM(K29:K32)</f>
        <v>5.6100625327050979</v>
      </c>
      <c r="L33" s="16"/>
    </row>
    <row r="34" spans="1:12" ht="16.5" customHeight="1">
      <c r="A34" s="16"/>
      <c r="B34" s="45"/>
      <c r="C34" s="45"/>
      <c r="D34" s="45"/>
      <c r="E34" s="45"/>
      <c r="F34" s="45"/>
      <c r="G34" s="45"/>
      <c r="H34" s="45"/>
      <c r="I34" s="45"/>
      <c r="J34" s="45"/>
      <c r="K34" s="46"/>
      <c r="L34" s="16"/>
    </row>
    <row r="35" spans="1:12" ht="19.899999999999999" customHeight="1">
      <c r="A35" s="16"/>
      <c r="B35" s="54" t="s">
        <v>62</v>
      </c>
      <c r="C35" s="54"/>
      <c r="D35" s="55"/>
      <c r="E35" s="55"/>
      <c r="F35" s="55"/>
      <c r="G35" s="55"/>
      <c r="H35" s="55"/>
      <c r="I35" s="55"/>
      <c r="J35" s="15">
        <f ca="1">J24+J33</f>
        <v>1.4498114981257826</v>
      </c>
      <c r="K35" s="152">
        <f ca="1">K24+K33</f>
        <v>99.999999999999986</v>
      </c>
      <c r="L35" s="16"/>
    </row>
    <row r="36" spans="1:12" ht="16.5" customHeight="1">
      <c r="A36" s="16"/>
      <c r="L36" s="16"/>
    </row>
  </sheetData>
  <mergeCells count="25">
    <mergeCell ref="J27:J28"/>
    <mergeCell ref="K27:K28"/>
    <mergeCell ref="D6:J6"/>
    <mergeCell ref="I14:I15"/>
    <mergeCell ref="J14:J15"/>
    <mergeCell ref="K14:K15"/>
    <mergeCell ref="H27:H28"/>
    <mergeCell ref="I27:I28"/>
    <mergeCell ref="H14:H15"/>
    <mergeCell ref="D11:J11"/>
    <mergeCell ref="B27:B28"/>
    <mergeCell ref="D27:D28"/>
    <mergeCell ref="E27:E28"/>
    <mergeCell ref="F27:F28"/>
    <mergeCell ref="G27:G28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7A025-7529-41DD-AEB3-3E2D2773EBCF}">
  <sheetPr>
    <tabColor rgb="FF00B0F0"/>
  </sheetPr>
  <dimension ref="A1:L36"/>
  <sheetViews>
    <sheetView zoomScale="85" zoomScaleNormal="85" workbookViewId="0">
      <selection activeCell="B29" sqref="B29:K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Final)'!G137</f>
        <v>6.0851926977687629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$J$24</f>
        <v>1.4012533619366252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$J$35</f>
        <v>1.4825886935878303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0.24363874197960012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4.6026040041809324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Master!$B$131</f>
        <v>감자튀김</v>
      </c>
      <c r="C16" s="25" t="str">
        <f>Master!$C$131</f>
        <v>French Fries</v>
      </c>
      <c r="D16" s="26">
        <f>Master!$H$131</f>
        <v>2721.5519999999997</v>
      </c>
      <c r="E16" s="27">
        <f ca="1">Master!$J$131</f>
        <v>5.2190244920415099</v>
      </c>
      <c r="F16" s="28">
        <f ca="1">Master!$K$131</f>
        <v>1.9176648074486582E-3</v>
      </c>
      <c r="G16" s="29">
        <v>250</v>
      </c>
      <c r="H16" s="27">
        <f>Master!$P$36</f>
        <v>98</v>
      </c>
      <c r="I16" s="29">
        <f t="shared" ref="I16:I21" si="0">G16/H16*100</f>
        <v>255.10204081632654</v>
      </c>
      <c r="J16" s="30">
        <f ca="1">F16*I16</f>
        <v>0.48920020598180058</v>
      </c>
      <c r="K16" s="31">
        <f ca="1">J16/$J$35%</f>
        <v>32.996353479396056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62.5</v>
      </c>
      <c r="H17" s="27">
        <f>Master!$P$31</f>
        <v>100</v>
      </c>
      <c r="I17" s="27">
        <f>G17/H17*100</f>
        <v>62.5</v>
      </c>
      <c r="J17" s="30">
        <f t="shared" ref="J17:J21" ca="1" si="1">F17*I17</f>
        <v>0.70954009944448371</v>
      </c>
      <c r="K17" s="31">
        <f ca="1">J17/$J$35%</f>
        <v>47.858189025265872</v>
      </c>
      <c r="L17" s="24"/>
    </row>
    <row r="18" spans="1:12" ht="16.5" customHeight="1">
      <c r="A18" s="16"/>
      <c r="B18" s="25" t="str">
        <f>Master!$B$75</f>
        <v>소금</v>
      </c>
      <c r="C18" s="25" t="str">
        <f>Master!$C$75</f>
        <v>Salt</v>
      </c>
      <c r="D18" s="26">
        <f>Master!$H$75</f>
        <v>737.08699999999999</v>
      </c>
      <c r="E18" s="62">
        <f ca="1">Master!$J$75</f>
        <v>0.32554874694086622</v>
      </c>
      <c r="F18" s="28">
        <f ca="1">Master!$K$75</f>
        <v>4.4166936459449999E-4</v>
      </c>
      <c r="G18" s="27">
        <v>1</v>
      </c>
      <c r="H18" s="27">
        <f>Master!$P$75</f>
        <v>100</v>
      </c>
      <c r="I18" s="27">
        <f t="shared" ref="I18" si="2">G18/H18*100</f>
        <v>1</v>
      </c>
      <c r="J18" s="30">
        <f t="shared" ca="1" si="1"/>
        <v>4.4166936459449999E-4</v>
      </c>
      <c r="K18" s="31">
        <f ca="1">J18/$J$35%</f>
        <v>2.9790417700115489E-2</v>
      </c>
      <c r="L18" s="24"/>
    </row>
    <row r="19" spans="1:12" ht="16.5" customHeight="1">
      <c r="A19" s="16"/>
      <c r="B19" s="203" t="str">
        <f>Master!$B$48</f>
        <v>소이갈릭소스</v>
      </c>
      <c r="C19" s="203" t="str">
        <f>Master!$C$48</f>
        <v>Garlic Flavor Soy Sauce</v>
      </c>
      <c r="D19" s="204">
        <f>Master!$H$48</f>
        <v>10000</v>
      </c>
      <c r="E19" s="208">
        <f ca="1">Master!$J$48</f>
        <v>69.681091233328914</v>
      </c>
      <c r="F19" s="206">
        <f ca="1">Master!$K$48</f>
        <v>6.9681091233328918E-3</v>
      </c>
      <c r="G19" s="208">
        <v>15</v>
      </c>
      <c r="H19" s="208">
        <f>Master!$P$48</f>
        <v>96</v>
      </c>
      <c r="I19" s="207">
        <f t="shared" si="0"/>
        <v>15.625</v>
      </c>
      <c r="J19" s="209">
        <f t="shared" ca="1" si="1"/>
        <v>0.10887670505207643</v>
      </c>
      <c r="K19" s="210">
        <f t="shared" ref="K19:K23" ca="1" si="3">J19/$J$35%</f>
        <v>7.3436891514798566</v>
      </c>
      <c r="L19" s="24"/>
    </row>
    <row r="20" spans="1:12" ht="16.5" customHeight="1">
      <c r="A20" s="16"/>
      <c r="B20" s="25" t="str">
        <f>Master!$B$95</f>
        <v>파슬리 가루</v>
      </c>
      <c r="C20" s="25" t="str">
        <f>Master!$C$95</f>
        <v>Parsely Flakes</v>
      </c>
      <c r="D20" s="26">
        <f>Master!$H$95</f>
        <v>28</v>
      </c>
      <c r="E20" s="27">
        <f ca="1">Master!$J$95</f>
        <v>0.69966420671207152</v>
      </c>
      <c r="F20" s="28">
        <f ca="1">Master!$K$95</f>
        <v>2.4988007382573982E-2</v>
      </c>
      <c r="G20" s="27">
        <v>2</v>
      </c>
      <c r="H20" s="27">
        <f>Master!$P$95</f>
        <v>100</v>
      </c>
      <c r="I20" s="29">
        <f t="shared" si="0"/>
        <v>2</v>
      </c>
      <c r="J20" s="30">
        <f t="shared" ca="1" si="1"/>
        <v>4.9976014765147965E-2</v>
      </c>
      <c r="K20" s="31">
        <f t="shared" ca="1" si="3"/>
        <v>3.3708617218850607</v>
      </c>
      <c r="L20" s="24"/>
    </row>
    <row r="21" spans="1:12" ht="16.5" customHeight="1">
      <c r="A21" s="16"/>
      <c r="B21" s="25" t="str">
        <f>Master!$B$68</f>
        <v>마요네즈</v>
      </c>
      <c r="C21" s="25" t="str">
        <f>Master!$C$68</f>
        <v>Mayonnaise</v>
      </c>
      <c r="D21" s="26">
        <f>Master!$H$68</f>
        <v>3630</v>
      </c>
      <c r="E21" s="27">
        <f ca="1">Master!$J$68</f>
        <v>10.458917493502305</v>
      </c>
      <c r="F21" s="28">
        <f ca="1">Master!$K$68</f>
        <v>2.881244488568128E-3</v>
      </c>
      <c r="G21" s="27">
        <v>15</v>
      </c>
      <c r="H21" s="27">
        <f>Master!$P$68</f>
        <v>100</v>
      </c>
      <c r="I21" s="29">
        <f t="shared" si="0"/>
        <v>15</v>
      </c>
      <c r="J21" s="30">
        <f t="shared" ca="1" si="1"/>
        <v>4.321866732852192E-2</v>
      </c>
      <c r="K21" s="31">
        <f t="shared" ca="1" si="3"/>
        <v>2.9150814056145098</v>
      </c>
      <c r="L21" s="24"/>
    </row>
    <row r="22" spans="1:12" ht="16.899999999999999" customHeight="1">
      <c r="A22" s="16"/>
      <c r="B22" s="138" t="str">
        <f>Master!$B$193</f>
        <v>케첩(작은사이즈)</v>
      </c>
      <c r="C22" s="138" t="str">
        <f>Master!$C$193</f>
        <v>Tomato Ketchup(Small Packed)</v>
      </c>
      <c r="D22" s="460">
        <f>Master!$H$193</f>
        <v>1000</v>
      </c>
      <c r="E22" s="139">
        <f ca="1">Master!$J$193</f>
        <v>37.904801654303654</v>
      </c>
      <c r="F22" s="139">
        <f ca="1">Master!$K$193</f>
        <v>3.7904801654303655E-2</v>
      </c>
      <c r="G22" s="139">
        <v>0</v>
      </c>
      <c r="H22" s="64">
        <f>Master!$P$193</f>
        <v>100</v>
      </c>
      <c r="I22" s="139">
        <f>G22/H22*100</f>
        <v>0</v>
      </c>
      <c r="J22" s="140">
        <f ca="1">F22*I22</f>
        <v>0</v>
      </c>
      <c r="K22" s="31">
        <f t="shared" ca="1" si="3"/>
        <v>0</v>
      </c>
      <c r="L22" s="24"/>
    </row>
    <row r="23" spans="1:12" ht="16.5" customHeight="1">
      <c r="A23" s="16"/>
      <c r="B23" s="138"/>
      <c r="C23" s="138"/>
      <c r="D23" s="138"/>
      <c r="E23" s="139"/>
      <c r="F23" s="139"/>
      <c r="G23" s="139"/>
      <c r="H23" s="64"/>
      <c r="I23" s="139"/>
      <c r="J23" s="140"/>
      <c r="K23" s="31">
        <f t="shared" ca="1" si="3"/>
        <v>0</v>
      </c>
      <c r="L23" s="24"/>
    </row>
    <row r="24" spans="1:12" ht="19.899999999999999" customHeight="1">
      <c r="A24" s="16"/>
      <c r="B24" s="22" t="s">
        <v>60</v>
      </c>
      <c r="C24" s="22"/>
      <c r="D24" s="42"/>
      <c r="E24" s="42"/>
      <c r="F24" s="42"/>
      <c r="G24" s="43">
        <f>SUM(G16:G23)</f>
        <v>345.5</v>
      </c>
      <c r="H24" s="42"/>
      <c r="I24" s="42"/>
      <c r="J24" s="44">
        <f ca="1">SUM(J16:J23)</f>
        <v>1.4012533619366252</v>
      </c>
      <c r="K24" s="14">
        <f ca="1">SUM(K16:K23)</f>
        <v>94.513965201341477</v>
      </c>
      <c r="L24" s="24"/>
    </row>
    <row r="25" spans="1:12" ht="10.15" customHeight="1">
      <c r="A25" s="16"/>
      <c r="B25" s="45"/>
      <c r="C25" s="45"/>
      <c r="D25" s="45"/>
      <c r="E25" s="45"/>
      <c r="F25" s="45"/>
      <c r="G25" s="45"/>
      <c r="H25" s="45"/>
      <c r="I25" s="45"/>
      <c r="J25" s="45"/>
      <c r="K25" s="46"/>
      <c r="L25" s="24"/>
    </row>
    <row r="26" spans="1:12" ht="22.15" customHeight="1">
      <c r="A26" s="16"/>
      <c r="B26" s="47" t="s">
        <v>61</v>
      </c>
      <c r="C26" s="47"/>
      <c r="D26" s="48"/>
      <c r="E26" s="48"/>
      <c r="F26" s="48"/>
      <c r="G26" s="48"/>
      <c r="H26" s="48"/>
      <c r="I26" s="48"/>
      <c r="J26" s="48"/>
      <c r="K26" s="48"/>
      <c r="L26" s="24"/>
    </row>
    <row r="27" spans="1:12" ht="16.5" customHeight="1">
      <c r="A27" s="16"/>
      <c r="B27" s="927" t="s">
        <v>53</v>
      </c>
      <c r="C27" s="57"/>
      <c r="D27" s="923" t="s">
        <v>54</v>
      </c>
      <c r="E27" s="923" t="s">
        <v>55</v>
      </c>
      <c r="F27" s="923" t="s">
        <v>2</v>
      </c>
      <c r="G27" s="923" t="s">
        <v>56</v>
      </c>
      <c r="H27" s="923" t="s">
        <v>57</v>
      </c>
      <c r="I27" s="924" t="s">
        <v>58</v>
      </c>
      <c r="J27" s="923" t="s">
        <v>55</v>
      </c>
      <c r="K27" s="924" t="s">
        <v>59</v>
      </c>
      <c r="L27" s="24"/>
    </row>
    <row r="28" spans="1:12" ht="16.5" customHeight="1">
      <c r="A28" s="16"/>
      <c r="B28" s="927"/>
      <c r="C28" s="57"/>
      <c r="D28" s="923"/>
      <c r="E28" s="923"/>
      <c r="F28" s="923"/>
      <c r="G28" s="923"/>
      <c r="H28" s="923"/>
      <c r="I28" s="924"/>
      <c r="J28" s="923"/>
      <c r="K28" s="924"/>
      <c r="L28" s="24"/>
    </row>
    <row r="29" spans="1:12" ht="16.5" customHeight="1">
      <c r="A29" s="16"/>
      <c r="B29" s="25" t="str">
        <f>Master!$B$160</f>
        <v>사이드 박스</v>
      </c>
      <c r="C29" s="25" t="str">
        <f>Master!$C$160</f>
        <v>Side Box</v>
      </c>
      <c r="D29" s="27">
        <f>Master!$H$160</f>
        <v>600</v>
      </c>
      <c r="E29" s="27">
        <f ca="1">Master!$J$160</f>
        <v>48.801198990723002</v>
      </c>
      <c r="F29" s="28">
        <f ca="1">Master!$K$160</f>
        <v>8.1335331651205003E-2</v>
      </c>
      <c r="G29" s="27">
        <v>1</v>
      </c>
      <c r="H29" s="27">
        <f>Master!$P$152</f>
        <v>100</v>
      </c>
      <c r="I29" s="27">
        <f t="shared" ref="I29" si="4">G29/H29*100</f>
        <v>1</v>
      </c>
      <c r="J29" s="30">
        <f t="shared" ref="J29" ca="1" si="5">F29*I29</f>
        <v>8.1335331651205003E-2</v>
      </c>
      <c r="K29" s="31">
        <f ca="1">J29/$J$35%</f>
        <v>5.4860347986585127</v>
      </c>
      <c r="L29" s="24"/>
    </row>
    <row r="30" spans="1:12" ht="16.5" customHeight="1">
      <c r="A30" s="16"/>
      <c r="B30" s="32" t="str">
        <f>Master!$B$166</f>
        <v>비비큐 냅킨</v>
      </c>
      <c r="C30" s="32" t="str">
        <f>Master!$C$166</f>
        <v>BBQ New LOGO Napkin</v>
      </c>
      <c r="D30" s="50">
        <f>Master!$H$166</f>
        <v>5000</v>
      </c>
      <c r="E30" s="33">
        <f ca="1">Master!$J$166</f>
        <v>21.837187683785167</v>
      </c>
      <c r="F30" s="34">
        <f ca="1">Master!$K$166</f>
        <v>4.3674375367570338E-3</v>
      </c>
      <c r="G30" s="33">
        <v>0</v>
      </c>
      <c r="H30" s="33">
        <f>Master!$P$166</f>
        <v>100</v>
      </c>
      <c r="I30" s="33">
        <f t="shared" ref="I30:I31" si="6">G30/H30*100</f>
        <v>0</v>
      </c>
      <c r="J30" s="35">
        <f t="shared" ref="J30:J31" ca="1" si="7">F30*I30</f>
        <v>0</v>
      </c>
      <c r="K30" s="49">
        <f ca="1">J30/$J$35%</f>
        <v>0</v>
      </c>
      <c r="L30" s="16"/>
    </row>
    <row r="31" spans="1:12" ht="16.5" customHeight="1">
      <c r="A31" s="16"/>
      <c r="B31" s="32" t="str">
        <f>Master!$B$170</f>
        <v>일회용 포크</v>
      </c>
      <c r="C31" s="32" t="str">
        <f>Master!$C$170</f>
        <v>Black Heavy Weight Plastic Fork</v>
      </c>
      <c r="D31" s="50">
        <f>Master!$H$170</f>
        <v>1000</v>
      </c>
      <c r="E31" s="33">
        <f>Master!$J$170</f>
        <v>29.99</v>
      </c>
      <c r="F31" s="34">
        <f>Master!$K$170</f>
        <v>2.9989999999999999E-2</v>
      </c>
      <c r="G31" s="33">
        <v>0</v>
      </c>
      <c r="H31" s="33">
        <f>Master!$P$170</f>
        <v>100</v>
      </c>
      <c r="I31" s="33">
        <f t="shared" si="6"/>
        <v>0</v>
      </c>
      <c r="J31" s="35">
        <f t="shared" si="7"/>
        <v>0</v>
      </c>
      <c r="K31" s="49">
        <f ca="1">J31/$J$35%</f>
        <v>0</v>
      </c>
      <c r="L31" s="16"/>
    </row>
    <row r="32" spans="1:12" ht="16.5" customHeight="1">
      <c r="A32" s="16"/>
      <c r="B32" s="36"/>
      <c r="C32" s="36"/>
      <c r="D32" s="38"/>
      <c r="E32" s="38"/>
      <c r="F32" s="38"/>
      <c r="G32" s="38"/>
      <c r="H32" s="38"/>
      <c r="I32" s="38"/>
      <c r="J32" s="40"/>
      <c r="K32" s="41"/>
      <c r="L32" s="16"/>
    </row>
    <row r="33" spans="1:12" ht="19.899999999999999" customHeight="1">
      <c r="A33" s="16"/>
      <c r="B33" s="47" t="s">
        <v>60</v>
      </c>
      <c r="C33" s="47"/>
      <c r="D33" s="51"/>
      <c r="E33" s="51"/>
      <c r="F33" s="51"/>
      <c r="G33" s="51">
        <f>SUM(G29:G32)</f>
        <v>1</v>
      </c>
      <c r="H33" s="51"/>
      <c r="I33" s="51"/>
      <c r="J33" s="52">
        <f ca="1">SUM(J29:J32)</f>
        <v>8.1335331651205003E-2</v>
      </c>
      <c r="K33" s="53">
        <f ca="1">SUM(K29:K32)</f>
        <v>5.4860347986585127</v>
      </c>
      <c r="L33" s="16"/>
    </row>
    <row r="34" spans="1:12" ht="16.5" customHeight="1">
      <c r="A34" s="16"/>
      <c r="B34" s="45"/>
      <c r="C34" s="45"/>
      <c r="D34" s="45"/>
      <c r="E34" s="45"/>
      <c r="F34" s="45"/>
      <c r="G34" s="45"/>
      <c r="H34" s="45"/>
      <c r="I34" s="45"/>
      <c r="J34" s="45"/>
      <c r="K34" s="46"/>
      <c r="L34" s="16"/>
    </row>
    <row r="35" spans="1:12" ht="19.899999999999999" customHeight="1">
      <c r="A35" s="16"/>
      <c r="B35" s="54" t="s">
        <v>62</v>
      </c>
      <c r="C35" s="54"/>
      <c r="D35" s="55"/>
      <c r="E35" s="55"/>
      <c r="F35" s="55"/>
      <c r="G35" s="55"/>
      <c r="H35" s="55"/>
      <c r="I35" s="55"/>
      <c r="J35" s="15">
        <f ca="1">J24+J33</f>
        <v>1.4825886935878303</v>
      </c>
      <c r="K35" s="152">
        <f ca="1">K24+K33</f>
        <v>99.999999999999986</v>
      </c>
      <c r="L35" s="16"/>
    </row>
    <row r="36" spans="1:12" ht="16.5" customHeight="1">
      <c r="A36" s="16"/>
      <c r="L36" s="16"/>
    </row>
  </sheetData>
  <mergeCells count="25">
    <mergeCell ref="J27:J28"/>
    <mergeCell ref="K27:K28"/>
    <mergeCell ref="D6:J6"/>
    <mergeCell ref="I14:I15"/>
    <mergeCell ref="J14:J15"/>
    <mergeCell ref="K14:K15"/>
    <mergeCell ref="H27:H28"/>
    <mergeCell ref="I27:I28"/>
    <mergeCell ref="H14:H15"/>
    <mergeCell ref="D11:J11"/>
    <mergeCell ref="B27:B28"/>
    <mergeCell ref="D27:D28"/>
    <mergeCell ref="E27:E28"/>
    <mergeCell ref="F27:F28"/>
    <mergeCell ref="G27:G28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88752-5563-4FEB-995A-14FB03D4D991}">
  <sheetPr>
    <tabColor rgb="FF00B0F0"/>
  </sheetPr>
  <dimension ref="A1:L36"/>
  <sheetViews>
    <sheetView zoomScale="85" zoomScaleNormal="85" workbookViewId="0">
      <selection activeCell="B29" sqref="B29:K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Final)'!G138</f>
        <v>6.0851926977687629</v>
      </c>
      <c r="E5" s="934"/>
      <c r="F5" s="934"/>
      <c r="G5" s="934"/>
      <c r="H5" s="934"/>
      <c r="I5" s="934"/>
      <c r="J5" s="935"/>
      <c r="K5" s="17"/>
      <c r="L5" s="18"/>
    </row>
    <row r="6" spans="1:12" ht="16.149999999999999" customHeight="1">
      <c r="A6" s="16"/>
      <c r="B6" s="19" t="s">
        <v>1034</v>
      </c>
      <c r="C6" s="19"/>
      <c r="D6" s="938">
        <f ca="1">$J$24</f>
        <v>1.3795483335744236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$J$35</f>
        <v>1.4608836652256287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0.24007188231874499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4.6243090325431346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Master!$B$131</f>
        <v>감자튀김</v>
      </c>
      <c r="C16" s="25" t="str">
        <f>Master!$C$131</f>
        <v>French Fries</v>
      </c>
      <c r="D16" s="26">
        <f>Master!$H$131</f>
        <v>2721.5519999999997</v>
      </c>
      <c r="E16" s="27">
        <f ca="1">Master!$J$131</f>
        <v>5.2190244920415099</v>
      </c>
      <c r="F16" s="28">
        <f ca="1">Master!$K$131</f>
        <v>1.9176648074486582E-3</v>
      </c>
      <c r="G16" s="29">
        <v>250</v>
      </c>
      <c r="H16" s="27">
        <f>Master!$P$36</f>
        <v>98</v>
      </c>
      <c r="I16" s="29">
        <f t="shared" ref="I16:I21" si="0">G16/H16*100</f>
        <v>255.10204081632654</v>
      </c>
      <c r="J16" s="30">
        <f ca="1">F16*I16</f>
        <v>0.48920020598180058</v>
      </c>
      <c r="K16" s="31">
        <f ca="1">J16/$J$35%</f>
        <v>33.486595656215052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62.5</v>
      </c>
      <c r="H17" s="27">
        <f>Master!$P$31</f>
        <v>100</v>
      </c>
      <c r="I17" s="27">
        <f>G17/H17*100</f>
        <v>62.5</v>
      </c>
      <c r="J17" s="30">
        <f t="shared" ref="J17:J21" ca="1" si="1">F17*I17</f>
        <v>0.70954009944448371</v>
      </c>
      <c r="K17" s="31">
        <f ca="1">J17/$J$35%</f>
        <v>48.569240407989469</v>
      </c>
      <c r="L17" s="24"/>
    </row>
    <row r="18" spans="1:12" ht="16.5" customHeight="1">
      <c r="A18" s="16"/>
      <c r="B18" s="25" t="str">
        <f>Master!$B$75</f>
        <v>소금</v>
      </c>
      <c r="C18" s="25" t="str">
        <f>Master!$C$75</f>
        <v>Salt</v>
      </c>
      <c r="D18" s="26">
        <f>Master!$H$75</f>
        <v>737.08699999999999</v>
      </c>
      <c r="E18" s="62">
        <f ca="1">Master!$J$75</f>
        <v>0.32554874694086622</v>
      </c>
      <c r="F18" s="28">
        <f ca="1">Master!$K$75</f>
        <v>4.4166936459449999E-4</v>
      </c>
      <c r="G18" s="27">
        <v>1</v>
      </c>
      <c r="H18" s="27">
        <f>Master!$P$75</f>
        <v>100</v>
      </c>
      <c r="I18" s="27">
        <f t="shared" ref="I18" si="2">G18/H18*100</f>
        <v>1</v>
      </c>
      <c r="J18" s="30">
        <f t="shared" ca="1" si="1"/>
        <v>4.4166936459449999E-4</v>
      </c>
      <c r="K18" s="31">
        <f ca="1">J18/$J$35%</f>
        <v>3.0233027797342479E-2</v>
      </c>
      <c r="L18" s="24"/>
    </row>
    <row r="19" spans="1:12" ht="16.5" customHeight="1">
      <c r="A19" s="16"/>
      <c r="B19" s="203" t="str">
        <f>Master!$B$50</f>
        <v>매운양념 소스</v>
      </c>
      <c r="C19" s="203" t="str">
        <f>Master!$C$50</f>
        <v>Hot Spicy Sauce</v>
      </c>
      <c r="D19" s="204">
        <f>Master!$H$50</f>
        <v>10000</v>
      </c>
      <c r="E19" s="208">
        <f ca="1">Master!$J$50</f>
        <v>55.789873081519985</v>
      </c>
      <c r="F19" s="206">
        <f ca="1">Master!$K$50</f>
        <v>5.5789873081519984E-3</v>
      </c>
      <c r="G19" s="208">
        <v>15</v>
      </c>
      <c r="H19" s="208">
        <f>Master!$P$50</f>
        <v>96</v>
      </c>
      <c r="I19" s="207">
        <f t="shared" si="0"/>
        <v>15.625</v>
      </c>
      <c r="J19" s="209">
        <f t="shared" ca="1" si="1"/>
        <v>8.717167668987498E-2</v>
      </c>
      <c r="K19" s="210">
        <f t="shared" ref="K19:K23" ca="1" si="3">J19/$J$35%</f>
        <v>5.9670512282996606</v>
      </c>
      <c r="L19" s="24"/>
    </row>
    <row r="20" spans="1:12" ht="16.5" customHeight="1">
      <c r="A20" s="16"/>
      <c r="B20" s="25" t="str">
        <f>Master!$B$95</f>
        <v>파슬리 가루</v>
      </c>
      <c r="C20" s="25" t="str">
        <f>Master!$C$95</f>
        <v>Parsely Flakes</v>
      </c>
      <c r="D20" s="26">
        <f>Master!$H$95</f>
        <v>28</v>
      </c>
      <c r="E20" s="27">
        <f ca="1">Master!$J$95</f>
        <v>0.69966420671207152</v>
      </c>
      <c r="F20" s="28">
        <f ca="1">Master!$K$95</f>
        <v>2.4988007382573982E-2</v>
      </c>
      <c r="G20" s="27">
        <v>2</v>
      </c>
      <c r="H20" s="27">
        <f>Master!$P$95</f>
        <v>100</v>
      </c>
      <c r="I20" s="29">
        <f t="shared" si="0"/>
        <v>2</v>
      </c>
      <c r="J20" s="30">
        <f t="shared" ca="1" si="1"/>
        <v>4.9976014765147965E-2</v>
      </c>
      <c r="K20" s="31">
        <f t="shared" ca="1" si="3"/>
        <v>3.4209441829462399</v>
      </c>
      <c r="L20" s="24"/>
    </row>
    <row r="21" spans="1:12" ht="16.5" customHeight="1">
      <c r="A21" s="16"/>
      <c r="B21" s="25" t="str">
        <f>Master!$B$68</f>
        <v>마요네즈</v>
      </c>
      <c r="C21" s="25" t="str">
        <f>Master!$C$68</f>
        <v>Mayonnaise</v>
      </c>
      <c r="D21" s="26">
        <f>Master!$H$68</f>
        <v>3630</v>
      </c>
      <c r="E21" s="27">
        <f ca="1">Master!$J$68</f>
        <v>10.458917493502305</v>
      </c>
      <c r="F21" s="28">
        <f ca="1">Master!$K$68</f>
        <v>2.881244488568128E-3</v>
      </c>
      <c r="G21" s="27">
        <v>15</v>
      </c>
      <c r="H21" s="27">
        <f>Master!$P$68</f>
        <v>100</v>
      </c>
      <c r="I21" s="29">
        <f t="shared" si="0"/>
        <v>15</v>
      </c>
      <c r="J21" s="30">
        <f t="shared" ca="1" si="1"/>
        <v>4.321866732852192E-2</v>
      </c>
      <c r="K21" s="31">
        <f t="shared" ca="1" si="3"/>
        <v>2.958392126442658</v>
      </c>
      <c r="L21" s="24"/>
    </row>
    <row r="22" spans="1:12" ht="16.899999999999999" customHeight="1">
      <c r="A22" s="16"/>
      <c r="B22" s="138" t="str">
        <f>Master!$B$193</f>
        <v>케첩(작은사이즈)</v>
      </c>
      <c r="C22" s="138" t="str">
        <f>Master!$C$193</f>
        <v>Tomato Ketchup(Small Packed)</v>
      </c>
      <c r="D22" s="460">
        <f>Master!$H$193</f>
        <v>1000</v>
      </c>
      <c r="E22" s="139">
        <f ca="1">Master!$J$193</f>
        <v>37.904801654303654</v>
      </c>
      <c r="F22" s="139">
        <f ca="1">Master!$K$193</f>
        <v>3.7904801654303655E-2</v>
      </c>
      <c r="G22" s="139">
        <v>0</v>
      </c>
      <c r="H22" s="64">
        <f>Master!$P$193</f>
        <v>100</v>
      </c>
      <c r="I22" s="139">
        <f>G22/H22*100</f>
        <v>0</v>
      </c>
      <c r="J22" s="140">
        <f ca="1">F22*I22</f>
        <v>0</v>
      </c>
      <c r="K22" s="31">
        <f t="shared" ca="1" si="3"/>
        <v>0</v>
      </c>
      <c r="L22" s="24"/>
    </row>
    <row r="23" spans="1:12" ht="16.5" customHeight="1">
      <c r="A23" s="16"/>
      <c r="B23" s="138"/>
      <c r="C23" s="138"/>
      <c r="D23" s="138"/>
      <c r="E23" s="139"/>
      <c r="F23" s="139"/>
      <c r="G23" s="139"/>
      <c r="H23" s="64"/>
      <c r="I23" s="139"/>
      <c r="J23" s="140"/>
      <c r="K23" s="31">
        <f t="shared" ca="1" si="3"/>
        <v>0</v>
      </c>
      <c r="L23" s="24"/>
    </row>
    <row r="24" spans="1:12" ht="19.899999999999999" customHeight="1">
      <c r="A24" s="16"/>
      <c r="B24" s="22" t="s">
        <v>60</v>
      </c>
      <c r="C24" s="22"/>
      <c r="D24" s="42"/>
      <c r="E24" s="42"/>
      <c r="F24" s="42"/>
      <c r="G24" s="43">
        <f>SUM(G16:G23)</f>
        <v>345.5</v>
      </c>
      <c r="H24" s="42"/>
      <c r="I24" s="42"/>
      <c r="J24" s="44">
        <f ca="1">SUM(J16:J23)</f>
        <v>1.3795483335744236</v>
      </c>
      <c r="K24" s="14">
        <f ca="1">SUM(K16:K23)</f>
        <v>94.432456629690435</v>
      </c>
      <c r="L24" s="24"/>
    </row>
    <row r="25" spans="1:12" ht="10.15" customHeight="1">
      <c r="A25" s="16"/>
      <c r="B25" s="45"/>
      <c r="C25" s="45"/>
      <c r="D25" s="45"/>
      <c r="E25" s="45"/>
      <c r="F25" s="45"/>
      <c r="G25" s="45"/>
      <c r="H25" s="45"/>
      <c r="I25" s="45"/>
      <c r="J25" s="45"/>
      <c r="K25" s="46"/>
      <c r="L25" s="24"/>
    </row>
    <row r="26" spans="1:12" ht="22.15" customHeight="1">
      <c r="A26" s="16"/>
      <c r="B26" s="47" t="s">
        <v>61</v>
      </c>
      <c r="C26" s="47"/>
      <c r="D26" s="48"/>
      <c r="E26" s="48"/>
      <c r="F26" s="48"/>
      <c r="G26" s="48"/>
      <c r="H26" s="48"/>
      <c r="I26" s="48"/>
      <c r="J26" s="48"/>
      <c r="K26" s="48"/>
      <c r="L26" s="24"/>
    </row>
    <row r="27" spans="1:12" ht="16.5" customHeight="1">
      <c r="A27" s="16"/>
      <c r="B27" s="927" t="s">
        <v>53</v>
      </c>
      <c r="C27" s="57"/>
      <c r="D27" s="923" t="s">
        <v>54</v>
      </c>
      <c r="E27" s="923" t="s">
        <v>55</v>
      </c>
      <c r="F27" s="923" t="s">
        <v>2</v>
      </c>
      <c r="G27" s="923" t="s">
        <v>56</v>
      </c>
      <c r="H27" s="923" t="s">
        <v>57</v>
      </c>
      <c r="I27" s="924" t="s">
        <v>58</v>
      </c>
      <c r="J27" s="923" t="s">
        <v>55</v>
      </c>
      <c r="K27" s="924" t="s">
        <v>59</v>
      </c>
      <c r="L27" s="24"/>
    </row>
    <row r="28" spans="1:12" ht="16.5" customHeight="1">
      <c r="A28" s="16"/>
      <c r="B28" s="927"/>
      <c r="C28" s="57"/>
      <c r="D28" s="923"/>
      <c r="E28" s="923"/>
      <c r="F28" s="923"/>
      <c r="G28" s="923"/>
      <c r="H28" s="923"/>
      <c r="I28" s="924"/>
      <c r="J28" s="923"/>
      <c r="K28" s="924"/>
      <c r="L28" s="24"/>
    </row>
    <row r="29" spans="1:12" ht="16.5" customHeight="1">
      <c r="A29" s="16"/>
      <c r="B29" s="25" t="str">
        <f>Master!$B$160</f>
        <v>사이드 박스</v>
      </c>
      <c r="C29" s="25" t="str">
        <f>Master!$C$160</f>
        <v>Side Box</v>
      </c>
      <c r="D29" s="27">
        <f>Master!$H$160</f>
        <v>600</v>
      </c>
      <c r="E29" s="27">
        <f ca="1">Master!$J$160</f>
        <v>48.801198990723002</v>
      </c>
      <c r="F29" s="28">
        <f ca="1">Master!$K$160</f>
        <v>8.1335331651205003E-2</v>
      </c>
      <c r="G29" s="27">
        <v>1</v>
      </c>
      <c r="H29" s="27">
        <f>Master!$P$152</f>
        <v>100</v>
      </c>
      <c r="I29" s="27">
        <f t="shared" ref="I29:I31" si="4">G29/H29*100</f>
        <v>1</v>
      </c>
      <c r="J29" s="30">
        <f t="shared" ref="J29:J31" ca="1" si="5">F29*I29</f>
        <v>8.1335331651205003E-2</v>
      </c>
      <c r="K29" s="31">
        <f ca="1">J29/$J$35%</f>
        <v>5.5675433703095738</v>
      </c>
      <c r="L29" s="24"/>
    </row>
    <row r="30" spans="1:12" ht="16.5" customHeight="1">
      <c r="A30" s="16"/>
      <c r="B30" s="32" t="str">
        <f>Master!$B$166</f>
        <v>비비큐 냅킨</v>
      </c>
      <c r="C30" s="32" t="str">
        <f>Master!$C$166</f>
        <v>BBQ New LOGO Napkin</v>
      </c>
      <c r="D30" s="50">
        <f>Master!$H$166</f>
        <v>5000</v>
      </c>
      <c r="E30" s="33">
        <f ca="1">Master!$J$166</f>
        <v>21.837187683785167</v>
      </c>
      <c r="F30" s="34">
        <f ca="1">Master!$K$166</f>
        <v>4.3674375367570338E-3</v>
      </c>
      <c r="G30" s="33">
        <v>0</v>
      </c>
      <c r="H30" s="33">
        <f>Master!$P$166</f>
        <v>100</v>
      </c>
      <c r="I30" s="33">
        <f t="shared" si="4"/>
        <v>0</v>
      </c>
      <c r="J30" s="35">
        <f t="shared" ca="1" si="5"/>
        <v>0</v>
      </c>
      <c r="K30" s="49">
        <f ca="1">J30/$J$35%</f>
        <v>0</v>
      </c>
      <c r="L30" s="16"/>
    </row>
    <row r="31" spans="1:12" ht="16.5" customHeight="1">
      <c r="A31" s="16"/>
      <c r="B31" s="32" t="str">
        <f>Master!$B$170</f>
        <v>일회용 포크</v>
      </c>
      <c r="C31" s="32" t="str">
        <f>Master!$C$170</f>
        <v>Black Heavy Weight Plastic Fork</v>
      </c>
      <c r="D31" s="50">
        <f>Master!$H$170</f>
        <v>1000</v>
      </c>
      <c r="E31" s="33">
        <f>Master!$J$170</f>
        <v>29.99</v>
      </c>
      <c r="F31" s="34">
        <f>Master!$K$170</f>
        <v>2.9989999999999999E-2</v>
      </c>
      <c r="G31" s="33">
        <v>0</v>
      </c>
      <c r="H31" s="33">
        <f>Master!$P$170</f>
        <v>100</v>
      </c>
      <c r="I31" s="33">
        <f t="shared" si="4"/>
        <v>0</v>
      </c>
      <c r="J31" s="35">
        <f t="shared" si="5"/>
        <v>0</v>
      </c>
      <c r="K31" s="49">
        <f ca="1">J31/$J$35%</f>
        <v>0</v>
      </c>
      <c r="L31" s="16"/>
    </row>
    <row r="32" spans="1:12" ht="16.5" customHeight="1">
      <c r="A32" s="16"/>
      <c r="B32" s="36"/>
      <c r="C32" s="36"/>
      <c r="D32" s="38"/>
      <c r="E32" s="38"/>
      <c r="F32" s="38"/>
      <c r="G32" s="38"/>
      <c r="H32" s="38"/>
      <c r="I32" s="38"/>
      <c r="J32" s="40"/>
      <c r="K32" s="41"/>
      <c r="L32" s="16"/>
    </row>
    <row r="33" spans="1:12" ht="19.899999999999999" customHeight="1">
      <c r="A33" s="16"/>
      <c r="B33" s="47" t="s">
        <v>60</v>
      </c>
      <c r="C33" s="47"/>
      <c r="D33" s="51"/>
      <c r="E33" s="51"/>
      <c r="F33" s="51"/>
      <c r="G33" s="51">
        <f>SUM(G29:G32)</f>
        <v>1</v>
      </c>
      <c r="H33" s="51"/>
      <c r="I33" s="51"/>
      <c r="J33" s="52">
        <f ca="1">SUM(J29:J32)</f>
        <v>8.1335331651205003E-2</v>
      </c>
      <c r="K33" s="53">
        <f ca="1">SUM(K29:K32)</f>
        <v>5.5675433703095738</v>
      </c>
      <c r="L33" s="16"/>
    </row>
    <row r="34" spans="1:12" ht="16.5" customHeight="1">
      <c r="A34" s="16"/>
      <c r="B34" s="45"/>
      <c r="C34" s="45"/>
      <c r="D34" s="45"/>
      <c r="E34" s="45"/>
      <c r="F34" s="45"/>
      <c r="G34" s="45"/>
      <c r="H34" s="45"/>
      <c r="I34" s="45"/>
      <c r="J34" s="45"/>
      <c r="K34" s="46"/>
      <c r="L34" s="16"/>
    </row>
    <row r="35" spans="1:12" ht="19.899999999999999" customHeight="1">
      <c r="A35" s="16"/>
      <c r="B35" s="54" t="s">
        <v>62</v>
      </c>
      <c r="C35" s="54"/>
      <c r="D35" s="55"/>
      <c r="E35" s="55"/>
      <c r="F35" s="55"/>
      <c r="G35" s="55"/>
      <c r="H35" s="55"/>
      <c r="I35" s="55"/>
      <c r="J35" s="15">
        <f ca="1">J24+J33</f>
        <v>1.4608836652256287</v>
      </c>
      <c r="K35" s="152">
        <f ca="1">K24+K33</f>
        <v>100.00000000000001</v>
      </c>
      <c r="L35" s="16"/>
    </row>
    <row r="36" spans="1:12" ht="16.5" customHeight="1">
      <c r="A36" s="16"/>
      <c r="L36" s="16"/>
    </row>
  </sheetData>
  <mergeCells count="25">
    <mergeCell ref="J27:J28"/>
    <mergeCell ref="K27:K28"/>
    <mergeCell ref="D6:J6"/>
    <mergeCell ref="I14:I15"/>
    <mergeCell ref="J14:J15"/>
    <mergeCell ref="K14:K15"/>
    <mergeCell ref="H27:H28"/>
    <mergeCell ref="I27:I28"/>
    <mergeCell ref="H14:H15"/>
    <mergeCell ref="D11:J11"/>
    <mergeCell ref="B27:B28"/>
    <mergeCell ref="D27:D28"/>
    <mergeCell ref="E27:E28"/>
    <mergeCell ref="F27:F28"/>
    <mergeCell ref="G27:G28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F2FFB-F417-4920-9C97-7BD0801FF977}">
  <sheetPr>
    <tabColor rgb="FF00B0F0"/>
  </sheetPr>
  <dimension ref="A1:L36"/>
  <sheetViews>
    <sheetView workbookViewId="0">
      <selection activeCell="B29" sqref="B29:K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Final)'!G139</f>
        <v>6.0851926977687629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$J$24</f>
        <v>1.6283179327233293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$J$35</f>
        <v>1.7096532643745344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0.28095301977888182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4.3755394333942288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25" t="str">
        <f>Master!$B$131</f>
        <v>감자튀김</v>
      </c>
      <c r="C16" s="25" t="str">
        <f>Master!$C$131</f>
        <v>French Fries</v>
      </c>
      <c r="D16" s="26">
        <f>Master!$H$131</f>
        <v>2721.5519999999997</v>
      </c>
      <c r="E16" s="27">
        <f ca="1">Master!$J$131</f>
        <v>5.2190244920415099</v>
      </c>
      <c r="F16" s="28">
        <f ca="1">Master!$K$131</f>
        <v>1.9176648074486582E-3</v>
      </c>
      <c r="G16" s="29">
        <v>250</v>
      </c>
      <c r="H16" s="27">
        <f>Master!$P$36</f>
        <v>98</v>
      </c>
      <c r="I16" s="29">
        <f t="shared" ref="I16:I21" si="0">G16/H16*100</f>
        <v>255.10204081632654</v>
      </c>
      <c r="J16" s="30">
        <f ca="1">F16*I16</f>
        <v>0.48920020598180058</v>
      </c>
      <c r="K16" s="31">
        <f ca="1">J16/$J$35%</f>
        <v>28.614001223269756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62.5</v>
      </c>
      <c r="H17" s="27">
        <f>Master!$P$31</f>
        <v>100</v>
      </c>
      <c r="I17" s="27">
        <f>G17/H17*100</f>
        <v>62.5</v>
      </c>
      <c r="J17" s="30">
        <f t="shared" ref="J17:J21" ca="1" si="1">F17*I17</f>
        <v>0.70954009944448371</v>
      </c>
      <c r="K17" s="31">
        <f ca="1">J17/$J$35%</f>
        <v>41.501988399037415</v>
      </c>
      <c r="L17" s="24"/>
    </row>
    <row r="18" spans="1:12" ht="16.5" customHeight="1">
      <c r="A18" s="16"/>
      <c r="B18" s="25" t="str">
        <f>Master!$B$75</f>
        <v>소금</v>
      </c>
      <c r="C18" s="25" t="str">
        <f>Master!$C$75</f>
        <v>Salt</v>
      </c>
      <c r="D18" s="26">
        <f>Master!$H$75</f>
        <v>737.08699999999999</v>
      </c>
      <c r="E18" s="62">
        <f ca="1">Master!$J$75</f>
        <v>0.32554874694086622</v>
      </c>
      <c r="F18" s="28">
        <f ca="1">Master!$K$75</f>
        <v>4.4166936459449999E-4</v>
      </c>
      <c r="G18" s="27">
        <v>1</v>
      </c>
      <c r="H18" s="27">
        <f>Master!$P$75</f>
        <v>100</v>
      </c>
      <c r="I18" s="27">
        <f t="shared" ref="I18" si="2">G18/H18*100</f>
        <v>1</v>
      </c>
      <c r="J18" s="30">
        <f t="shared" ca="1" si="1"/>
        <v>4.4166936459449999E-4</v>
      </c>
      <c r="K18" s="31">
        <f ca="1">J18/$J$35%</f>
        <v>2.5833856127317249E-2</v>
      </c>
      <c r="L18" s="24"/>
    </row>
    <row r="19" spans="1:12" ht="16.5" customHeight="1">
      <c r="A19" s="16"/>
      <c r="B19" s="203" t="str">
        <f>Master!$B$35</f>
        <v>치즐링 파우더</v>
      </c>
      <c r="C19" s="203" t="str">
        <f>Master!$C$35</f>
        <v xml:space="preserve">Cheese Flavor Seasoning </v>
      </c>
      <c r="D19" s="204">
        <f>Master!$H$35</f>
        <v>7500</v>
      </c>
      <c r="E19" s="208">
        <f ca="1">Master!$J$35</f>
        <v>94.116977480981205</v>
      </c>
      <c r="F19" s="206">
        <f ca="1">Master!$K$35</f>
        <v>1.2548930330797493E-2</v>
      </c>
      <c r="G19" s="208">
        <v>25</v>
      </c>
      <c r="H19" s="208">
        <f>Master!$P$35</f>
        <v>98</v>
      </c>
      <c r="I19" s="207">
        <f t="shared" si="0"/>
        <v>25.510204081632654</v>
      </c>
      <c r="J19" s="209">
        <f t="shared" ca="1" si="1"/>
        <v>0.32012577374483403</v>
      </c>
      <c r="K19" s="210">
        <f t="shared" ref="K19:K23" ca="1" si="3">J19/$J$35%</f>
        <v>18.724602257987673</v>
      </c>
      <c r="L19" s="24"/>
    </row>
    <row r="20" spans="1:12" ht="16.5" customHeight="1">
      <c r="A20" s="16"/>
      <c r="B20" s="25" t="str">
        <f>Master!$B$46</f>
        <v>시크릿 양념소스</v>
      </c>
      <c r="C20" s="25" t="str">
        <f>Master!$C$46</f>
        <v>BBQ Secret Spicy Sauce</v>
      </c>
      <c r="D20" s="26">
        <f>Master!$H$46</f>
        <v>10000</v>
      </c>
      <c r="E20" s="27">
        <f ca="1">Master!$J$46</f>
        <v>48.703686137618334</v>
      </c>
      <c r="F20" s="28">
        <f ca="1">Master!$K$46</f>
        <v>4.8703686137618338E-3</v>
      </c>
      <c r="G20" s="27">
        <v>20</v>
      </c>
      <c r="H20" s="27">
        <f>Master!$P$46</f>
        <v>96</v>
      </c>
      <c r="I20" s="29">
        <f t="shared" si="0"/>
        <v>20.833333333333336</v>
      </c>
      <c r="J20" s="30">
        <f t="shared" ca="1" si="1"/>
        <v>0.10146601278670488</v>
      </c>
      <c r="K20" s="31">
        <f t="shared" ca="1" si="3"/>
        <v>5.9348883718726189</v>
      </c>
      <c r="L20" s="24"/>
    </row>
    <row r="21" spans="1:12" ht="16.5" customHeight="1">
      <c r="A21" s="16"/>
      <c r="B21" s="25" t="str">
        <f>Master!$B$105</f>
        <v>파</v>
      </c>
      <c r="C21" s="25" t="str">
        <f>Master!$C$105</f>
        <v>Spring Onion</v>
      </c>
      <c r="D21" s="26">
        <f>Master!$H$105</f>
        <v>180</v>
      </c>
      <c r="E21" s="27">
        <f ca="1">Master!$J$105</f>
        <v>0.64502665477794008</v>
      </c>
      <c r="F21" s="28">
        <f ca="1">Master!$K$105</f>
        <v>3.5834814154330004E-3</v>
      </c>
      <c r="G21" s="27">
        <v>2</v>
      </c>
      <c r="H21" s="27">
        <f>Master!$P$105</f>
        <v>95</v>
      </c>
      <c r="I21" s="29">
        <f t="shared" si="0"/>
        <v>2.1052631578947367</v>
      </c>
      <c r="J21" s="30">
        <f t="shared" ca="1" si="1"/>
        <v>7.5441714009115797E-3</v>
      </c>
      <c r="K21" s="31">
        <f t="shared" ca="1" si="3"/>
        <v>0.44126908994447867</v>
      </c>
      <c r="L21" s="24"/>
    </row>
    <row r="22" spans="1:12" ht="16.899999999999999" customHeight="1">
      <c r="A22" s="16"/>
      <c r="B22" s="138" t="str">
        <f>Master!$B$193</f>
        <v>케첩(작은사이즈)</v>
      </c>
      <c r="C22" s="138" t="str">
        <f>Master!$C$193</f>
        <v>Tomato Ketchup(Small Packed)</v>
      </c>
      <c r="D22" s="460">
        <f>Master!$H$193</f>
        <v>1000</v>
      </c>
      <c r="E22" s="139">
        <f ca="1">Master!$J$193</f>
        <v>37.904801654303654</v>
      </c>
      <c r="F22" s="139">
        <f ca="1">Master!$K$193</f>
        <v>3.7904801654303655E-2</v>
      </c>
      <c r="G22" s="139">
        <v>0</v>
      </c>
      <c r="H22" s="64">
        <f>Master!$P$193</f>
        <v>100</v>
      </c>
      <c r="I22" s="139">
        <f>G22/H22*100</f>
        <v>0</v>
      </c>
      <c r="J22" s="140">
        <f ca="1">F22*I22</f>
        <v>0</v>
      </c>
      <c r="K22" s="31">
        <f t="shared" ca="1" si="3"/>
        <v>0</v>
      </c>
      <c r="L22" s="24"/>
    </row>
    <row r="23" spans="1:12" ht="16.5" customHeight="1">
      <c r="A23" s="16"/>
      <c r="B23" s="138"/>
      <c r="C23" s="138"/>
      <c r="D23" s="138"/>
      <c r="E23" s="139"/>
      <c r="F23" s="139"/>
      <c r="G23" s="139"/>
      <c r="H23" s="64"/>
      <c r="I23" s="139"/>
      <c r="J23" s="140"/>
      <c r="K23" s="31">
        <f t="shared" ca="1" si="3"/>
        <v>0</v>
      </c>
      <c r="L23" s="24"/>
    </row>
    <row r="24" spans="1:12" ht="19.899999999999999" customHeight="1">
      <c r="A24" s="16"/>
      <c r="B24" s="22" t="s">
        <v>60</v>
      </c>
      <c r="C24" s="22"/>
      <c r="D24" s="42"/>
      <c r="E24" s="42"/>
      <c r="F24" s="42"/>
      <c r="G24" s="43">
        <f>SUM(G16:G23)</f>
        <v>360.5</v>
      </c>
      <c r="H24" s="42"/>
      <c r="I24" s="42"/>
      <c r="J24" s="44">
        <f ca="1">SUM(J16:J23)</f>
        <v>1.6283179327233293</v>
      </c>
      <c r="K24" s="14">
        <f ca="1">SUM(K16:K23)</f>
        <v>95.242583198239259</v>
      </c>
      <c r="L24" s="24"/>
    </row>
    <row r="25" spans="1:12" ht="10.15" customHeight="1">
      <c r="A25" s="16"/>
      <c r="B25" s="45"/>
      <c r="C25" s="45"/>
      <c r="D25" s="45"/>
      <c r="E25" s="45"/>
      <c r="F25" s="45"/>
      <c r="G25" s="45"/>
      <c r="H25" s="45"/>
      <c r="I25" s="45"/>
      <c r="J25" s="45"/>
      <c r="K25" s="46"/>
      <c r="L25" s="24"/>
    </row>
    <row r="26" spans="1:12" ht="22.15" customHeight="1">
      <c r="A26" s="16"/>
      <c r="B26" s="47" t="s">
        <v>61</v>
      </c>
      <c r="C26" s="47"/>
      <c r="D26" s="48"/>
      <c r="E26" s="48"/>
      <c r="F26" s="48"/>
      <c r="G26" s="48"/>
      <c r="H26" s="48"/>
      <c r="I26" s="48"/>
      <c r="J26" s="48"/>
      <c r="K26" s="48"/>
      <c r="L26" s="24"/>
    </row>
    <row r="27" spans="1:12" ht="16.5" customHeight="1">
      <c r="A27" s="16"/>
      <c r="B27" s="927" t="s">
        <v>53</v>
      </c>
      <c r="C27" s="57"/>
      <c r="D27" s="923" t="s">
        <v>54</v>
      </c>
      <c r="E27" s="923" t="s">
        <v>55</v>
      </c>
      <c r="F27" s="923" t="s">
        <v>2</v>
      </c>
      <c r="G27" s="923" t="s">
        <v>56</v>
      </c>
      <c r="H27" s="923" t="s">
        <v>57</v>
      </c>
      <c r="I27" s="924" t="s">
        <v>58</v>
      </c>
      <c r="J27" s="923" t="s">
        <v>55</v>
      </c>
      <c r="K27" s="924" t="s">
        <v>59</v>
      </c>
      <c r="L27" s="24"/>
    </row>
    <row r="28" spans="1:12" ht="16.5" customHeight="1">
      <c r="A28" s="16"/>
      <c r="B28" s="927"/>
      <c r="C28" s="57"/>
      <c r="D28" s="923"/>
      <c r="E28" s="923"/>
      <c r="F28" s="923"/>
      <c r="G28" s="923"/>
      <c r="H28" s="923"/>
      <c r="I28" s="924"/>
      <c r="J28" s="923"/>
      <c r="K28" s="924"/>
      <c r="L28" s="24"/>
    </row>
    <row r="29" spans="1:12" ht="16.5" customHeight="1">
      <c r="A29" s="16"/>
      <c r="B29" s="25" t="str">
        <f>Master!$B$160</f>
        <v>사이드 박스</v>
      </c>
      <c r="C29" s="25" t="str">
        <f>Master!$C$160</f>
        <v>Side Box</v>
      </c>
      <c r="D29" s="27">
        <f>Master!$H$160</f>
        <v>600</v>
      </c>
      <c r="E29" s="27">
        <f ca="1">Master!$J$160</f>
        <v>48.801198990723002</v>
      </c>
      <c r="F29" s="28">
        <f ca="1">Master!$K$160</f>
        <v>8.1335331651205003E-2</v>
      </c>
      <c r="G29" s="27">
        <v>1</v>
      </c>
      <c r="H29" s="27">
        <f>Master!$P$152</f>
        <v>100</v>
      </c>
      <c r="I29" s="27">
        <f t="shared" ref="I29:I31" si="4">G29/H29*100</f>
        <v>1</v>
      </c>
      <c r="J29" s="30">
        <f t="shared" ref="J29:J31" ca="1" si="5">F29*I29</f>
        <v>8.1335331651205003E-2</v>
      </c>
      <c r="K29" s="31">
        <f ca="1">J29/$J$35%</f>
        <v>4.757416801760737</v>
      </c>
      <c r="L29" s="24"/>
    </row>
    <row r="30" spans="1:12" ht="16.5" customHeight="1">
      <c r="A30" s="16"/>
      <c r="B30" s="32" t="str">
        <f>Master!$B$166</f>
        <v>비비큐 냅킨</v>
      </c>
      <c r="C30" s="32" t="str">
        <f>Master!$C$166</f>
        <v>BBQ New LOGO Napkin</v>
      </c>
      <c r="D30" s="50">
        <f>Master!$H$166</f>
        <v>5000</v>
      </c>
      <c r="E30" s="33">
        <f ca="1">Master!$J$166</f>
        <v>21.837187683785167</v>
      </c>
      <c r="F30" s="34">
        <f ca="1">Master!$K$166</f>
        <v>4.3674375367570338E-3</v>
      </c>
      <c r="G30" s="33">
        <v>0</v>
      </c>
      <c r="H30" s="33">
        <f>Master!$P$166</f>
        <v>100</v>
      </c>
      <c r="I30" s="33">
        <f t="shared" si="4"/>
        <v>0</v>
      </c>
      <c r="J30" s="35">
        <f t="shared" ca="1" si="5"/>
        <v>0</v>
      </c>
      <c r="K30" s="49">
        <f ca="1">J30/$J$35%</f>
        <v>0</v>
      </c>
      <c r="L30" s="16"/>
    </row>
    <row r="31" spans="1:12" ht="16.5" customHeight="1">
      <c r="A31" s="16"/>
      <c r="B31" s="32" t="str">
        <f>Master!$B$170</f>
        <v>일회용 포크</v>
      </c>
      <c r="C31" s="32" t="str">
        <f>Master!$C$170</f>
        <v>Black Heavy Weight Plastic Fork</v>
      </c>
      <c r="D31" s="50">
        <f>Master!$H$170</f>
        <v>1000</v>
      </c>
      <c r="E31" s="33">
        <f>Master!$J$170</f>
        <v>29.99</v>
      </c>
      <c r="F31" s="34">
        <f>Master!$K$170</f>
        <v>2.9989999999999999E-2</v>
      </c>
      <c r="G31" s="33">
        <v>0</v>
      </c>
      <c r="H31" s="33">
        <f>Master!$P$170</f>
        <v>100</v>
      </c>
      <c r="I31" s="33">
        <f t="shared" si="4"/>
        <v>0</v>
      </c>
      <c r="J31" s="35">
        <f t="shared" si="5"/>
        <v>0</v>
      </c>
      <c r="K31" s="49">
        <f ca="1">J31/$J$35%</f>
        <v>0</v>
      </c>
      <c r="L31" s="16"/>
    </row>
    <row r="32" spans="1:12" ht="16.5" customHeight="1">
      <c r="A32" s="16"/>
      <c r="B32" s="36"/>
      <c r="C32" s="36"/>
      <c r="D32" s="38"/>
      <c r="E32" s="38"/>
      <c r="F32" s="38"/>
      <c r="G32" s="38"/>
      <c r="H32" s="38"/>
      <c r="I32" s="38"/>
      <c r="J32" s="40"/>
      <c r="K32" s="41"/>
      <c r="L32" s="16"/>
    </row>
    <row r="33" spans="1:12" ht="19.899999999999999" customHeight="1">
      <c r="A33" s="16"/>
      <c r="B33" s="47" t="s">
        <v>60</v>
      </c>
      <c r="C33" s="47"/>
      <c r="D33" s="51"/>
      <c r="E33" s="51"/>
      <c r="F33" s="51"/>
      <c r="G33" s="51">
        <f>SUM(G29:G32)</f>
        <v>1</v>
      </c>
      <c r="H33" s="51"/>
      <c r="I33" s="51"/>
      <c r="J33" s="52">
        <f ca="1">SUM(J29:J32)</f>
        <v>8.1335331651205003E-2</v>
      </c>
      <c r="K33" s="53">
        <f ca="1">SUM(K29:K32)</f>
        <v>4.757416801760737</v>
      </c>
      <c r="L33" s="16"/>
    </row>
    <row r="34" spans="1:12" ht="16.5" customHeight="1">
      <c r="A34" s="16"/>
      <c r="B34" s="45"/>
      <c r="C34" s="45"/>
      <c r="D34" s="45"/>
      <c r="E34" s="45"/>
      <c r="F34" s="45"/>
      <c r="G34" s="45"/>
      <c r="H34" s="45"/>
      <c r="I34" s="45"/>
      <c r="J34" s="45"/>
      <c r="K34" s="46"/>
      <c r="L34" s="16"/>
    </row>
    <row r="35" spans="1:12" ht="19.899999999999999" customHeight="1">
      <c r="A35" s="16"/>
      <c r="B35" s="54" t="s">
        <v>62</v>
      </c>
      <c r="C35" s="54"/>
      <c r="D35" s="55"/>
      <c r="E35" s="55"/>
      <c r="F35" s="55"/>
      <c r="G35" s="55"/>
      <c r="H35" s="55"/>
      <c r="I35" s="55"/>
      <c r="J35" s="15">
        <f ca="1">J24+J33</f>
        <v>1.7096532643745344</v>
      </c>
      <c r="K35" s="152">
        <f ca="1">K24+K33</f>
        <v>100</v>
      </c>
      <c r="L35" s="16"/>
    </row>
    <row r="36" spans="1:12" ht="16.5" customHeight="1">
      <c r="A36" s="16"/>
      <c r="L36" s="16"/>
    </row>
  </sheetData>
  <mergeCells count="25">
    <mergeCell ref="J27:J28"/>
    <mergeCell ref="K27:K28"/>
    <mergeCell ref="D6:J6"/>
    <mergeCell ref="I14:I15"/>
    <mergeCell ref="J14:J15"/>
    <mergeCell ref="K14:K15"/>
    <mergeCell ref="H27:H28"/>
    <mergeCell ref="I27:I28"/>
    <mergeCell ref="H14:H15"/>
    <mergeCell ref="D11:J11"/>
    <mergeCell ref="B27:B28"/>
    <mergeCell ref="D27:D28"/>
    <mergeCell ref="E27:E28"/>
    <mergeCell ref="F27:F28"/>
    <mergeCell ref="G27:G28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8AE40-23A7-4B6B-B71F-53C67D9F878E}">
  <sheetPr codeName="Sheet36">
    <tabColor rgb="FF00B0F0"/>
  </sheetPr>
  <dimension ref="A1:L38"/>
  <sheetViews>
    <sheetView zoomScale="85" zoomScaleNormal="85" workbookViewId="0">
      <selection activeCell="B28" sqref="B28:K28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Final)'!G140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22.9" customHeight="1">
      <c r="A6" s="16"/>
      <c r="B6" s="19" t="s">
        <v>1034</v>
      </c>
      <c r="C6" s="19"/>
      <c r="D6" s="938">
        <f ca="1">$J$23</f>
        <v>2.620888797133492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$J$37</f>
        <v>2.7022241287846969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-2.7022241287846969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72" t="str">
        <f>Master!$B$133</f>
        <v>치즈스틱</v>
      </c>
      <c r="C16" s="25" t="str">
        <f>Master!$C$133</f>
        <v xml:space="preserve">Cheese Stick </v>
      </c>
      <c r="D16" s="26">
        <f>Master!$H$133</f>
        <v>907.18399999999997</v>
      </c>
      <c r="E16" s="62">
        <f ca="1">Master!$J$133</f>
        <v>9.106258655688567</v>
      </c>
      <c r="F16" s="28">
        <f ca="1">Master!$K$133</f>
        <v>1.0037940104420457E-2</v>
      </c>
      <c r="G16" s="29">
        <v>220</v>
      </c>
      <c r="H16" s="27">
        <f>Master!$P$132</f>
        <v>100</v>
      </c>
      <c r="I16" s="29">
        <f>G16/H16*100</f>
        <v>220.00000000000003</v>
      </c>
      <c r="J16" s="30">
        <f t="shared" ref="J16:J17" ca="1" si="0">F16*I16</f>
        <v>2.208346822972501</v>
      </c>
      <c r="K16" s="31">
        <f ca="1">J16/$J$37%</f>
        <v>81.723303387335491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G16*15%</f>
        <v>33</v>
      </c>
      <c r="H17" s="27">
        <f>Master!$P$31</f>
        <v>100</v>
      </c>
      <c r="I17" s="27">
        <f>G17/H17*100</f>
        <v>33</v>
      </c>
      <c r="J17" s="30">
        <f t="shared" ca="1" si="0"/>
        <v>0.37463717250668738</v>
      </c>
      <c r="K17" s="31">
        <f ca="1">J17/$J$37%</f>
        <v>13.864030319171837</v>
      </c>
      <c r="L17" s="24"/>
    </row>
    <row r="18" spans="1:12" ht="16.5" customHeight="1">
      <c r="A18" s="16"/>
      <c r="B18" s="25"/>
      <c r="C18" s="25"/>
      <c r="D18" s="26"/>
      <c r="E18" s="27"/>
      <c r="F18" s="28"/>
      <c r="G18" s="27"/>
      <c r="H18" s="27"/>
      <c r="I18" s="29"/>
      <c r="J18" s="30"/>
      <c r="K18" s="31"/>
      <c r="L18" s="24"/>
    </row>
    <row r="19" spans="1:12" ht="16.5" customHeight="1">
      <c r="A19" s="16"/>
      <c r="B19" s="25"/>
      <c r="C19" s="25"/>
      <c r="D19" s="26"/>
      <c r="E19" s="62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25"/>
      <c r="C20" s="25"/>
      <c r="D20" s="26"/>
      <c r="E20" s="62"/>
      <c r="F20" s="28"/>
      <c r="G20" s="29"/>
      <c r="H20" s="27"/>
      <c r="I20" s="29"/>
      <c r="J20" s="30"/>
      <c r="K20" s="31"/>
      <c r="L20" s="24"/>
    </row>
    <row r="21" spans="1:12" ht="16.899999999999999" customHeight="1">
      <c r="A21" s="16"/>
      <c r="B21" s="25" t="str">
        <f>Master!$B$193</f>
        <v>케첩(작은사이즈)</v>
      </c>
      <c r="C21" s="25" t="str">
        <f>Master!$C$193</f>
        <v>Tomato Ketchup(Small Packed)</v>
      </c>
      <c r="D21" s="26">
        <f>Master!$H$193</f>
        <v>1000</v>
      </c>
      <c r="E21" s="27">
        <f ca="1">Master!$J$193</f>
        <v>37.904801654303654</v>
      </c>
      <c r="F21" s="28">
        <f ca="1">Master!$K$193</f>
        <v>3.7904801654303655E-2</v>
      </c>
      <c r="G21" s="29">
        <v>1</v>
      </c>
      <c r="H21" s="27">
        <f>Master!$P$193</f>
        <v>100</v>
      </c>
      <c r="I21" s="29">
        <f t="shared" ref="I21" si="1">G21/H21*100</f>
        <v>1</v>
      </c>
      <c r="J21" s="30">
        <f t="shared" ref="J21" ca="1" si="2">F21*I21</f>
        <v>3.7904801654303655E-2</v>
      </c>
      <c r="K21" s="31">
        <f ca="1">J21/$J$37%</f>
        <v>1.4027260452059922</v>
      </c>
      <c r="L21" s="24"/>
    </row>
    <row r="22" spans="1:12" ht="16.5" customHeight="1">
      <c r="A22" s="16"/>
      <c r="B22" s="138"/>
      <c r="C22" s="138"/>
      <c r="D22" s="138"/>
      <c r="E22" s="139"/>
      <c r="F22" s="139"/>
      <c r="G22" s="139"/>
      <c r="H22" s="64"/>
      <c r="I22" s="139"/>
      <c r="J22" s="140"/>
      <c r="K22" s="31"/>
      <c r="L22" s="24"/>
    </row>
    <row r="23" spans="1:12" ht="19.899999999999999" customHeight="1">
      <c r="A23" s="16"/>
      <c r="B23" s="22" t="s">
        <v>60</v>
      </c>
      <c r="C23" s="22"/>
      <c r="D23" s="42"/>
      <c r="E23" s="42"/>
      <c r="F23" s="42"/>
      <c r="G23" s="43">
        <f>SUM(G16:G22)</f>
        <v>254</v>
      </c>
      <c r="H23" s="42"/>
      <c r="I23" s="42"/>
      <c r="J23" s="44">
        <f ca="1">SUM(J16:J22)</f>
        <v>2.620888797133492</v>
      </c>
      <c r="K23" s="14">
        <f ca="1">SUM(K16:K22)</f>
        <v>96.990059751713318</v>
      </c>
      <c r="L23" s="24"/>
    </row>
    <row r="24" spans="1:12" ht="10.15" customHeight="1">
      <c r="A24" s="16"/>
      <c r="B24" s="45"/>
      <c r="C24" s="45"/>
      <c r="D24" s="45"/>
      <c r="E24" s="45"/>
      <c r="F24" s="45"/>
      <c r="G24" s="45"/>
      <c r="H24" s="45"/>
      <c r="I24" s="45"/>
      <c r="J24" s="45"/>
      <c r="K24" s="46"/>
      <c r="L24" s="24"/>
    </row>
    <row r="25" spans="1:12" ht="22.15" customHeight="1">
      <c r="A25" s="16"/>
      <c r="B25" s="47" t="s">
        <v>61</v>
      </c>
      <c r="C25" s="47"/>
      <c r="D25" s="48"/>
      <c r="E25" s="48"/>
      <c r="F25" s="48"/>
      <c r="G25" s="48"/>
      <c r="H25" s="48"/>
      <c r="I25" s="48"/>
      <c r="J25" s="48"/>
      <c r="K25" s="48"/>
      <c r="L25" s="24"/>
    </row>
    <row r="26" spans="1:12" ht="16.5" customHeight="1">
      <c r="A26" s="16"/>
      <c r="B26" s="927" t="s">
        <v>53</v>
      </c>
      <c r="C26" s="57"/>
      <c r="D26" s="923" t="s">
        <v>54</v>
      </c>
      <c r="E26" s="923" t="s">
        <v>55</v>
      </c>
      <c r="F26" s="923" t="s">
        <v>2</v>
      </c>
      <c r="G26" s="923" t="s">
        <v>56</v>
      </c>
      <c r="H26" s="923" t="s">
        <v>57</v>
      </c>
      <c r="I26" s="924" t="s">
        <v>58</v>
      </c>
      <c r="J26" s="923" t="s">
        <v>55</v>
      </c>
      <c r="K26" s="924" t="s">
        <v>59</v>
      </c>
      <c r="L26" s="24"/>
    </row>
    <row r="27" spans="1:12" ht="16.5" customHeight="1">
      <c r="A27" s="16"/>
      <c r="B27" s="927"/>
      <c r="C27" s="57"/>
      <c r="D27" s="923"/>
      <c r="E27" s="923"/>
      <c r="F27" s="923"/>
      <c r="G27" s="923"/>
      <c r="H27" s="923"/>
      <c r="I27" s="924"/>
      <c r="J27" s="923"/>
      <c r="K27" s="924"/>
      <c r="L27" s="24"/>
    </row>
    <row r="28" spans="1:12" ht="16.5" customHeight="1">
      <c r="A28" s="16"/>
      <c r="B28" s="25" t="str">
        <f>Master!$B$160</f>
        <v>사이드 박스</v>
      </c>
      <c r="C28" s="25" t="str">
        <f>Master!$C$160</f>
        <v>Side Box</v>
      </c>
      <c r="D28" s="27">
        <f>Master!$H$160</f>
        <v>600</v>
      </c>
      <c r="E28" s="27">
        <f ca="1">Master!$J$160</f>
        <v>48.801198990723002</v>
      </c>
      <c r="F28" s="28">
        <f ca="1">Master!$K$160</f>
        <v>8.1335331651205003E-2</v>
      </c>
      <c r="G28" s="27">
        <v>1</v>
      </c>
      <c r="H28" s="27">
        <f>Master!$P$152</f>
        <v>100</v>
      </c>
      <c r="I28" s="27">
        <f t="shared" ref="I28:I30" si="3">G28/H28*100</f>
        <v>1</v>
      </c>
      <c r="J28" s="30">
        <f t="shared" ref="J28:J30" ca="1" si="4">F28*I28</f>
        <v>8.1335331651205003E-2</v>
      </c>
      <c r="K28" s="49">
        <f t="shared" ref="K28:K30" ca="1" si="5">J28/$J$37%</f>
        <v>3.0099402482866919</v>
      </c>
      <c r="L28" s="24"/>
    </row>
    <row r="29" spans="1:12" ht="16.5" customHeight="1">
      <c r="A29" s="16"/>
      <c r="B29" s="32" t="str">
        <f>Master!$B$166</f>
        <v>비비큐 냅킨</v>
      </c>
      <c r="C29" s="32" t="str">
        <f>Master!$C$166</f>
        <v>BBQ New LOGO Napkin</v>
      </c>
      <c r="D29" s="50">
        <f>Master!$H$166</f>
        <v>5000</v>
      </c>
      <c r="E29" s="33">
        <f ca="1">Master!$J$166</f>
        <v>21.837187683785167</v>
      </c>
      <c r="F29" s="34">
        <f ca="1">Master!$K$166</f>
        <v>4.3674375367570338E-3</v>
      </c>
      <c r="G29" s="33">
        <v>0</v>
      </c>
      <c r="H29" s="33">
        <f>Master!$P$166</f>
        <v>100</v>
      </c>
      <c r="I29" s="33">
        <f t="shared" si="3"/>
        <v>0</v>
      </c>
      <c r="J29" s="35">
        <f t="shared" ca="1" si="4"/>
        <v>0</v>
      </c>
      <c r="K29" s="49">
        <f t="shared" ca="1" si="5"/>
        <v>0</v>
      </c>
      <c r="L29" s="16"/>
    </row>
    <row r="30" spans="1:12" ht="16.5" customHeight="1">
      <c r="A30" s="16"/>
      <c r="B30" s="32" t="str">
        <f>Master!$B$170</f>
        <v>일회용 포크</v>
      </c>
      <c r="C30" s="32" t="str">
        <f>Master!$C$170</f>
        <v>Black Heavy Weight Plastic Fork</v>
      </c>
      <c r="D30" s="50">
        <f>Master!$H$170</f>
        <v>1000</v>
      </c>
      <c r="E30" s="33">
        <f>Master!$J$170</f>
        <v>29.99</v>
      </c>
      <c r="F30" s="34">
        <f>Master!$K$170</f>
        <v>2.9989999999999999E-2</v>
      </c>
      <c r="G30" s="33">
        <v>0</v>
      </c>
      <c r="H30" s="33">
        <f>Master!$P$170</f>
        <v>100</v>
      </c>
      <c r="I30" s="33">
        <f t="shared" si="3"/>
        <v>0</v>
      </c>
      <c r="J30" s="35">
        <f t="shared" si="4"/>
        <v>0</v>
      </c>
      <c r="K30" s="49">
        <f t="shared" ca="1" si="5"/>
        <v>0</v>
      </c>
      <c r="L30" s="16"/>
    </row>
    <row r="31" spans="1:12" ht="16.5" customHeight="1">
      <c r="A31" s="16"/>
      <c r="B31" s="32"/>
      <c r="C31" s="32"/>
      <c r="D31" s="50"/>
      <c r="E31" s="33"/>
      <c r="F31" s="34"/>
      <c r="G31" s="33"/>
      <c r="H31" s="33"/>
      <c r="I31" s="33"/>
      <c r="J31" s="35"/>
      <c r="K31" s="49"/>
      <c r="L31" s="16"/>
    </row>
    <row r="32" spans="1:12" ht="16.5" customHeight="1">
      <c r="A32" s="16"/>
      <c r="B32" s="32"/>
      <c r="C32" s="32"/>
      <c r="D32" s="50"/>
      <c r="E32" s="33"/>
      <c r="F32" s="34"/>
      <c r="G32" s="33"/>
      <c r="H32" s="33"/>
      <c r="I32" s="33"/>
      <c r="J32" s="35"/>
      <c r="K32" s="49"/>
      <c r="L32" s="16"/>
    </row>
    <row r="33" spans="1:12" ht="16.5" customHeight="1">
      <c r="A33" s="16"/>
      <c r="B33" s="32"/>
      <c r="C33" s="32"/>
      <c r="D33" s="50"/>
      <c r="E33" s="33"/>
      <c r="F33" s="34"/>
      <c r="G33" s="33"/>
      <c r="H33" s="33"/>
      <c r="I33" s="33"/>
      <c r="J33" s="35"/>
      <c r="K33" s="49"/>
      <c r="L33" s="16"/>
    </row>
    <row r="34" spans="1:12" ht="16.5" customHeight="1">
      <c r="A34" s="16"/>
      <c r="B34" s="36"/>
      <c r="C34" s="36"/>
      <c r="D34" s="38"/>
      <c r="E34" s="38"/>
      <c r="F34" s="38"/>
      <c r="G34" s="38"/>
      <c r="H34" s="38"/>
      <c r="I34" s="38"/>
      <c r="J34" s="40"/>
      <c r="K34" s="41"/>
      <c r="L34" s="16"/>
    </row>
    <row r="35" spans="1:12" ht="19.899999999999999" customHeight="1">
      <c r="A35" s="16"/>
      <c r="B35" s="47" t="s">
        <v>60</v>
      </c>
      <c r="C35" s="47"/>
      <c r="D35" s="51"/>
      <c r="E35" s="51"/>
      <c r="F35" s="51"/>
      <c r="G35" s="51">
        <f>SUM(G28:G34)</f>
        <v>1</v>
      </c>
      <c r="H35" s="51"/>
      <c r="I35" s="51"/>
      <c r="J35" s="52">
        <f ca="1">SUM(J28:J34)</f>
        <v>8.1335331651205003E-2</v>
      </c>
      <c r="K35" s="53">
        <f ca="1">SUM(K28:K34)</f>
        <v>3.0099402482866919</v>
      </c>
      <c r="L35" s="16"/>
    </row>
    <row r="36" spans="1:12" ht="16.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16"/>
    </row>
    <row r="37" spans="1:12" ht="19.899999999999999" customHeight="1">
      <c r="A37" s="16"/>
      <c r="B37" s="54" t="s">
        <v>62</v>
      </c>
      <c r="C37" s="54"/>
      <c r="D37" s="55"/>
      <c r="E37" s="55"/>
      <c r="F37" s="55"/>
      <c r="G37" s="55"/>
      <c r="H37" s="55"/>
      <c r="I37" s="55"/>
      <c r="J37" s="15">
        <f ca="1">J23+J35</f>
        <v>2.7022241287846969</v>
      </c>
      <c r="K37" s="152">
        <f ca="1">K23+K35</f>
        <v>100.00000000000001</v>
      </c>
      <c r="L37" s="16"/>
    </row>
    <row r="38" spans="1:12" ht="16.5" customHeight="1">
      <c r="A38" s="16"/>
      <c r="L38" s="16"/>
    </row>
  </sheetData>
  <mergeCells count="25">
    <mergeCell ref="J26:J27"/>
    <mergeCell ref="K26:K27"/>
    <mergeCell ref="I14:I15"/>
    <mergeCell ref="J14:J15"/>
    <mergeCell ref="K14:K15"/>
    <mergeCell ref="H26:H27"/>
    <mergeCell ref="I26:I27"/>
    <mergeCell ref="B14:C15"/>
    <mergeCell ref="D14:D15"/>
    <mergeCell ref="E14:E15"/>
    <mergeCell ref="F14:F15"/>
    <mergeCell ref="G14:G15"/>
    <mergeCell ref="H14:H15"/>
    <mergeCell ref="B26:B27"/>
    <mergeCell ref="D26:D27"/>
    <mergeCell ref="E26:E27"/>
    <mergeCell ref="F26:F27"/>
    <mergeCell ref="G26:G27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0CA7-27D4-48E6-B6F4-AA31D1AEFF15}">
  <sheetPr codeName="Sheet33">
    <tabColor rgb="FF00B0F0"/>
  </sheetPr>
  <dimension ref="A1:L41"/>
  <sheetViews>
    <sheetView zoomScale="85" zoomScaleNormal="85" workbookViewId="0">
      <selection activeCell="B31" sqref="B31:K31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550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Final)'!G141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$J$26</f>
        <v>1.327964388724999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1.4092997203762041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-1.4092997203762041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72" t="str">
        <f>Master!$B$132</f>
        <v>양파튀김</v>
      </c>
      <c r="C16" s="25" t="str">
        <f>Master!$C$132</f>
        <v>fried onion rings</v>
      </c>
      <c r="D16" s="26">
        <f>Master!$H$132</f>
        <v>997.90240000000006</v>
      </c>
      <c r="E16" s="62">
        <f ca="1">Master!$J$132</f>
        <v>3.6045607178767241</v>
      </c>
      <c r="F16" s="28">
        <f ca="1">Master!$K$132</f>
        <v>3.6121375375755423E-3</v>
      </c>
      <c r="G16" s="29">
        <v>200</v>
      </c>
      <c r="H16" s="27">
        <f>Master!$P$132</f>
        <v>100</v>
      </c>
      <c r="I16" s="29">
        <f>G16/H16*100</f>
        <v>200</v>
      </c>
      <c r="J16" s="30">
        <f t="shared" ref="J16" ca="1" si="0">F16*I16</f>
        <v>0.72242750751510842</v>
      </c>
      <c r="K16" s="31">
        <f t="shared" ref="K16:K17" ca="1" si="1">J16/$J$40%</f>
        <v>51.261452554766755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G16*25%</f>
        <v>50</v>
      </c>
      <c r="H17" s="27">
        <f>Master!$P$31</f>
        <v>100</v>
      </c>
      <c r="I17" s="29">
        <f t="shared" ref="I17" si="2">G17/H17*100</f>
        <v>50</v>
      </c>
      <c r="J17" s="30">
        <f ca="1">F17*I17</f>
        <v>0.56763207955558692</v>
      </c>
      <c r="K17" s="31">
        <f t="shared" ca="1" si="1"/>
        <v>40.277598253128225</v>
      </c>
      <c r="L17" s="24"/>
    </row>
    <row r="18" spans="1:12" ht="16.5" customHeight="1">
      <c r="A18" s="16"/>
      <c r="B18" s="25"/>
      <c r="C18" s="25"/>
      <c r="D18" s="26"/>
      <c r="E18" s="27"/>
      <c r="F18" s="28"/>
      <c r="G18" s="29"/>
      <c r="H18" s="27"/>
      <c r="I18" s="29"/>
      <c r="J18" s="30"/>
      <c r="K18" s="31"/>
      <c r="L18" s="24"/>
    </row>
    <row r="19" spans="1:12" ht="16.5" customHeight="1">
      <c r="A19" s="16"/>
      <c r="B19" s="61"/>
      <c r="C19" s="25"/>
      <c r="D19" s="26"/>
      <c r="E19" s="27"/>
      <c r="F19" s="28"/>
      <c r="G19" s="29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 t="str">
        <f>Master!$B$193</f>
        <v>케첩(작은사이즈)</v>
      </c>
      <c r="C23" s="25" t="str">
        <f>Master!$C$193</f>
        <v>Tomato Ketchup(Small Packed)</v>
      </c>
      <c r="D23" s="26">
        <f>Master!$H$193</f>
        <v>1000</v>
      </c>
      <c r="E23" s="27">
        <f ca="1">Master!$J$193</f>
        <v>37.904801654303654</v>
      </c>
      <c r="F23" s="28">
        <f ca="1">Master!$K$193</f>
        <v>3.7904801654303655E-2</v>
      </c>
      <c r="G23" s="29">
        <v>1</v>
      </c>
      <c r="H23" s="27">
        <f>Master!$P$193</f>
        <v>100</v>
      </c>
      <c r="I23" s="29">
        <f t="shared" ref="I23" si="3">G23/H23*100</f>
        <v>1</v>
      </c>
      <c r="J23" s="30">
        <f t="shared" ref="J23" ca="1" si="4">F23*I23</f>
        <v>3.7904801654303655E-2</v>
      </c>
      <c r="K23" s="31">
        <f t="shared" ref="K23" ca="1" si="5">J23/$J$40%</f>
        <v>2.6896196108082102</v>
      </c>
      <c r="L23" s="24"/>
    </row>
    <row r="24" spans="1:12" ht="16.899999999999999" customHeight="1">
      <c r="A24" s="16"/>
      <c r="B24" s="130"/>
      <c r="C24" s="137"/>
      <c r="D24" s="82"/>
      <c r="E24" s="129"/>
      <c r="F24" s="84"/>
      <c r="G24" s="83"/>
      <c r="H24" s="83"/>
      <c r="I24" s="83"/>
      <c r="J24" s="85"/>
      <c r="K24" s="31"/>
      <c r="L24" s="24"/>
    </row>
    <row r="25" spans="1:12" ht="16.5" customHeight="1">
      <c r="A25" s="16"/>
      <c r="B25" s="138"/>
      <c r="C25" s="138"/>
      <c r="D25" s="138"/>
      <c r="E25" s="139"/>
      <c r="F25" s="139"/>
      <c r="G25" s="139"/>
      <c r="H25" s="64"/>
      <c r="I25" s="139"/>
      <c r="J25" s="14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251</v>
      </c>
      <c r="H26" s="42"/>
      <c r="I26" s="42"/>
      <c r="J26" s="44">
        <f ca="1">SUM(J16:J25)</f>
        <v>1.327964388724999</v>
      </c>
      <c r="K26" s="14">
        <f ca="1">SUM(K16:K25)</f>
        <v>94.228670418703189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Master!$B$160</f>
        <v>사이드 박스</v>
      </c>
      <c r="C31" s="25" t="str">
        <f>Master!$C$160</f>
        <v>Side Box</v>
      </c>
      <c r="D31" s="27">
        <f>Master!$H$160</f>
        <v>600</v>
      </c>
      <c r="E31" s="27">
        <f ca="1">Master!$J$160</f>
        <v>48.801198990723002</v>
      </c>
      <c r="F31" s="28">
        <f ca="1">Master!$K$160</f>
        <v>8.1335331651205003E-2</v>
      </c>
      <c r="G31" s="27">
        <v>1</v>
      </c>
      <c r="H31" s="27">
        <f>Master!$P$152</f>
        <v>100</v>
      </c>
      <c r="I31" s="27">
        <f t="shared" ref="I31" si="6">G31/H31*100</f>
        <v>1</v>
      </c>
      <c r="J31" s="30">
        <f t="shared" ref="J31" ca="1" si="7">F31*I31</f>
        <v>8.1335331651205003E-2</v>
      </c>
      <c r="K31" s="31">
        <f ca="1">J31/$J$40%</f>
        <v>5.7713295812968033</v>
      </c>
      <c r="L31" s="24"/>
    </row>
    <row r="32" spans="1:12" ht="16.5" customHeight="1">
      <c r="A32" s="16"/>
      <c r="B32" s="32" t="str">
        <f>Master!$B$157</f>
        <v>치킨트레이(소)</v>
      </c>
      <c r="C32" s="32" t="str">
        <f>Master!$C$157</f>
        <v xml:space="preserve">To Go Tray (S) </v>
      </c>
      <c r="D32" s="33">
        <f>Master!$H$157</f>
        <v>100</v>
      </c>
      <c r="E32" s="33">
        <f>Master!$J$157</f>
        <v>8.4</v>
      </c>
      <c r="F32" s="34">
        <f>Master!$K$157</f>
        <v>8.4000000000000005E-2</v>
      </c>
      <c r="G32" s="33">
        <v>0</v>
      </c>
      <c r="H32" s="33">
        <f>Master!$P$157</f>
        <v>100</v>
      </c>
      <c r="I32" s="33">
        <f t="shared" ref="I32:I36" si="8">G32/H32*100</f>
        <v>0</v>
      </c>
      <c r="J32" s="35">
        <f t="shared" ref="J32:J36" si="9">F32*I32</f>
        <v>0</v>
      </c>
      <c r="K32" s="31">
        <f ca="1">J32/$J$40%</f>
        <v>0</v>
      </c>
      <c r="L32" s="16"/>
    </row>
    <row r="33" spans="1:12" ht="16.5" customHeight="1">
      <c r="A33" s="16"/>
      <c r="B33" s="25" t="str">
        <f>Master!$B$158</f>
        <v>버거패키지</v>
      </c>
      <c r="C33" s="25" t="str">
        <f>Master!$C$158</f>
        <v>Burger Box</v>
      </c>
      <c r="D33" s="27">
        <f>Master!$H$158</f>
        <v>600</v>
      </c>
      <c r="E33" s="27">
        <f ca="1">Master!$J$158</f>
        <v>50.764736013355851</v>
      </c>
      <c r="F33" s="28">
        <f ca="1">Master!$K$158</f>
        <v>8.4607893355593086E-2</v>
      </c>
      <c r="G33" s="27">
        <v>0</v>
      </c>
      <c r="H33" s="27">
        <f>Master!$P$152</f>
        <v>100</v>
      </c>
      <c r="I33" s="27">
        <f t="shared" si="8"/>
        <v>0</v>
      </c>
      <c r="J33" s="30">
        <f t="shared" ca="1" si="9"/>
        <v>0</v>
      </c>
      <c r="K33" s="31">
        <f ca="1">J33/$J$40%</f>
        <v>0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8"/>
        <v>0</v>
      </c>
      <c r="J34" s="35">
        <f t="shared" ca="1" si="9"/>
        <v>0</v>
      </c>
      <c r="K34" s="49">
        <f t="shared" ref="K34:K36" ca="1" si="10">J34/$J$40%</f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8"/>
        <v>0</v>
      </c>
      <c r="J35" s="35">
        <f t="shared" ca="1" si="9"/>
        <v>0</v>
      </c>
      <c r="K35" s="49">
        <f t="shared" ca="1" si="10"/>
        <v>0</v>
      </c>
      <c r="L35" s="16"/>
    </row>
    <row r="36" spans="1:12" ht="16.5" customHeight="1">
      <c r="A36" s="16"/>
      <c r="B36" s="32" t="str">
        <f>Master!$B$170</f>
        <v>일회용 포크</v>
      </c>
      <c r="C36" s="32" t="str">
        <f>Master!$C$170</f>
        <v>Black Heavy Weight Plastic Fork</v>
      </c>
      <c r="D36" s="50">
        <f>Master!$H$170</f>
        <v>1000</v>
      </c>
      <c r="E36" s="33">
        <f>Master!$J$170</f>
        <v>29.99</v>
      </c>
      <c r="F36" s="34">
        <f>Master!$K$170</f>
        <v>2.9989999999999999E-2</v>
      </c>
      <c r="G36" s="33">
        <v>0</v>
      </c>
      <c r="H36" s="33">
        <f>Master!$P$170</f>
        <v>100</v>
      </c>
      <c r="I36" s="33">
        <f t="shared" si="8"/>
        <v>0</v>
      </c>
      <c r="J36" s="35">
        <f t="shared" si="9"/>
        <v>0</v>
      </c>
      <c r="K36" s="49">
        <f t="shared" ca="1" si="10"/>
        <v>0</v>
      </c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SUM(G31:G37)</f>
        <v>1</v>
      </c>
      <c r="H38" s="51"/>
      <c r="I38" s="51"/>
      <c r="J38" s="52">
        <f ca="1">SUM(J31:J37)</f>
        <v>8.1335331651205003E-2</v>
      </c>
      <c r="K38" s="53">
        <f ca="1">SUM(K31:K37)</f>
        <v>5.7713295812968033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J26+J38</f>
        <v>1.4092997203762041</v>
      </c>
      <c r="K40" s="152">
        <f ca="1">K26+K38</f>
        <v>99.999999999999986</v>
      </c>
      <c r="L40" s="16"/>
    </row>
    <row r="41" spans="1:12" ht="16.5" customHeight="1">
      <c r="A41" s="16"/>
      <c r="L41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ACB0-82A6-4DC5-AED4-66F6A1D78015}">
  <sheetPr codeName="Sheet39">
    <tabColor rgb="FF00B0F0"/>
  </sheetPr>
  <dimension ref="A1:L41"/>
  <sheetViews>
    <sheetView zoomScale="85" zoomScaleNormal="85" workbookViewId="0">
      <selection activeCell="G33" sqref="G33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374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Final)'!G142</f>
        <v>3.2454361054766738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 ca="1">$J$26</f>
        <v>0.13356440734625893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$J$40</f>
        <v>0.14409240734625894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4.4398473013566031E-2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3.1013436981304148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72" t="str">
        <f>Master!$B$142</f>
        <v>콜슬로우</v>
      </c>
      <c r="C16" s="25" t="str">
        <f>Master!$C$142</f>
        <v>Coleslaw</v>
      </c>
      <c r="D16" s="26">
        <f>Master!$H$142</f>
        <v>5000</v>
      </c>
      <c r="E16" s="62">
        <f ca="1">Master!$J$142</f>
        <v>8.3477754591411841</v>
      </c>
      <c r="F16" s="28">
        <f ca="1">Master!$K$142</f>
        <v>1.6695550918282367E-3</v>
      </c>
      <c r="G16" s="29">
        <v>80</v>
      </c>
      <c r="H16" s="27">
        <f>Master!$P$142</f>
        <v>100</v>
      </c>
      <c r="I16" s="29">
        <f>G16/H16*100</f>
        <v>80</v>
      </c>
      <c r="J16" s="30">
        <f t="shared" ref="J16" ca="1" si="0">F16*I16</f>
        <v>0.13356440734625893</v>
      </c>
      <c r="K16" s="31">
        <f ca="1">J16/$J$40%</f>
        <v>92.693577549370204</v>
      </c>
      <c r="L16" s="24"/>
    </row>
    <row r="17" spans="1:12" ht="16.5" customHeight="1">
      <c r="A17" s="16"/>
      <c r="B17" s="25"/>
      <c r="C17" s="25"/>
      <c r="D17" s="26"/>
      <c r="E17" s="27"/>
      <c r="F17" s="28"/>
      <c r="G17" s="29"/>
      <c r="H17" s="27"/>
      <c r="I17" s="29"/>
      <c r="J17" s="30"/>
      <c r="K17" s="31"/>
      <c r="L17" s="24"/>
    </row>
    <row r="18" spans="1:12" ht="16.5" customHeight="1">
      <c r="A18" s="16"/>
      <c r="B18" s="25"/>
      <c r="C18" s="25"/>
      <c r="D18" s="26"/>
      <c r="E18" s="27"/>
      <c r="F18" s="28"/>
      <c r="G18" s="29"/>
      <c r="H18" s="27"/>
      <c r="I18" s="29"/>
      <c r="J18" s="30"/>
      <c r="K18" s="31"/>
      <c r="L18" s="24"/>
    </row>
    <row r="19" spans="1:12" ht="16.5" customHeight="1">
      <c r="A19" s="16"/>
      <c r="B19" s="61"/>
      <c r="C19" s="25"/>
      <c r="D19" s="26"/>
      <c r="E19" s="27"/>
      <c r="F19" s="28"/>
      <c r="G19" s="29"/>
      <c r="H19" s="27"/>
      <c r="I19" s="27"/>
      <c r="J19" s="30"/>
      <c r="K19" s="31"/>
      <c r="L19" s="24"/>
    </row>
    <row r="20" spans="1:12" ht="16.5" customHeight="1">
      <c r="A20" s="16"/>
      <c r="B20" s="25"/>
      <c r="C20" s="25"/>
      <c r="D20" s="26"/>
      <c r="E20" s="27"/>
      <c r="F20" s="28"/>
      <c r="G20" s="27"/>
      <c r="H20" s="27"/>
      <c r="I20" s="29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9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62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899999999999999" customHeight="1">
      <c r="A24" s="16"/>
      <c r="B24" s="130"/>
      <c r="C24" s="137"/>
      <c r="D24" s="82"/>
      <c r="E24" s="129"/>
      <c r="F24" s="84"/>
      <c r="G24" s="83"/>
      <c r="H24" s="83"/>
      <c r="I24" s="83"/>
      <c r="J24" s="85"/>
      <c r="K24" s="31"/>
      <c r="L24" s="24"/>
    </row>
    <row r="25" spans="1:12" ht="16.5" customHeight="1">
      <c r="A25" s="16"/>
      <c r="B25" s="138"/>
      <c r="C25" s="138"/>
      <c r="D25" s="138"/>
      <c r="E25" s="139"/>
      <c r="F25" s="139"/>
      <c r="G25" s="139"/>
      <c r="H25" s="64"/>
      <c r="I25" s="139"/>
      <c r="J25" s="140"/>
      <c r="K25" s="31"/>
      <c r="L25" s="24"/>
    </row>
    <row r="26" spans="1:12" ht="19.899999999999999" customHeight="1">
      <c r="A26" s="16"/>
      <c r="B26" s="22" t="s">
        <v>60</v>
      </c>
      <c r="C26" s="22"/>
      <c r="D26" s="42"/>
      <c r="E26" s="42"/>
      <c r="F26" s="42"/>
      <c r="G26" s="43">
        <f>SUM(G16:G25)</f>
        <v>80</v>
      </c>
      <c r="H26" s="42"/>
      <c r="I26" s="42"/>
      <c r="J26" s="44">
        <f ca="1">SUM(J16:J25)</f>
        <v>0.13356440734625893</v>
      </c>
      <c r="K26" s="14">
        <f ca="1">SUM(K16:K25)</f>
        <v>92.693577549370204</v>
      </c>
      <c r="L26" s="24"/>
    </row>
    <row r="27" spans="1:12" ht="10.15" customHeight="1">
      <c r="A27" s="16"/>
      <c r="B27" s="45"/>
      <c r="C27" s="45"/>
      <c r="D27" s="45"/>
      <c r="E27" s="45"/>
      <c r="F27" s="45"/>
      <c r="G27" s="45"/>
      <c r="H27" s="45"/>
      <c r="I27" s="45"/>
      <c r="J27" s="45"/>
      <c r="K27" s="46"/>
      <c r="L27" s="24"/>
    </row>
    <row r="28" spans="1:12" ht="22.15" customHeight="1">
      <c r="A28" s="16"/>
      <c r="B28" s="47" t="s">
        <v>61</v>
      </c>
      <c r="C28" s="47"/>
      <c r="D28" s="48"/>
      <c r="E28" s="48"/>
      <c r="F28" s="48"/>
      <c r="G28" s="48"/>
      <c r="H28" s="48"/>
      <c r="I28" s="48"/>
      <c r="J28" s="48"/>
      <c r="K28" s="48"/>
      <c r="L28" s="24"/>
    </row>
    <row r="29" spans="1:12" ht="16.5" customHeight="1">
      <c r="A29" s="16"/>
      <c r="B29" s="927" t="s">
        <v>53</v>
      </c>
      <c r="C29" s="57"/>
      <c r="D29" s="923" t="s">
        <v>54</v>
      </c>
      <c r="E29" s="923" t="s">
        <v>55</v>
      </c>
      <c r="F29" s="923" t="s">
        <v>2</v>
      </c>
      <c r="G29" s="923" t="s">
        <v>56</v>
      </c>
      <c r="H29" s="923" t="s">
        <v>57</v>
      </c>
      <c r="I29" s="924" t="s">
        <v>58</v>
      </c>
      <c r="J29" s="923" t="s">
        <v>55</v>
      </c>
      <c r="K29" s="924" t="s">
        <v>59</v>
      </c>
      <c r="L29" s="24"/>
    </row>
    <row r="30" spans="1:12" ht="16.5" customHeight="1">
      <c r="A30" s="16"/>
      <c r="B30" s="927"/>
      <c r="C30" s="57"/>
      <c r="D30" s="923"/>
      <c r="E30" s="923"/>
      <c r="F30" s="923"/>
      <c r="G30" s="923"/>
      <c r="H30" s="923"/>
      <c r="I30" s="924"/>
      <c r="J30" s="923"/>
      <c r="K30" s="924"/>
      <c r="L30" s="24"/>
    </row>
    <row r="31" spans="1:12" ht="16.5" customHeight="1">
      <c r="A31" s="16"/>
      <c r="B31" s="25" t="str">
        <f>Master!$B$168</f>
        <v>라이스볼 (중)</v>
      </c>
      <c r="C31" s="25" t="str">
        <f>Master!$C$168</f>
        <v>Paper Bowl(L) 480ml</v>
      </c>
      <c r="D31" s="27">
        <f>Master!$H$168</f>
        <v>300</v>
      </c>
      <c r="E31" s="27">
        <f ca="1">Master!$J$168</f>
        <v>113.89577128113677</v>
      </c>
      <c r="F31" s="28">
        <f ca="1">Master!$K$168</f>
        <v>0.37965257093712257</v>
      </c>
      <c r="G31" s="27">
        <v>0</v>
      </c>
      <c r="H31" s="27">
        <f>Master!$P$168</f>
        <v>100</v>
      </c>
      <c r="I31" s="33">
        <f t="shared" ref="I31:I36" si="1">G31/H31*100</f>
        <v>0</v>
      </c>
      <c r="J31" s="35">
        <f t="shared" ref="J31:J32" ca="1" si="2">F31*I31</f>
        <v>0</v>
      </c>
      <c r="K31" s="31">
        <f t="shared" ref="K31:K32" ca="1" si="3">J31/$J$40%</f>
        <v>0</v>
      </c>
      <c r="L31" s="24"/>
    </row>
    <row r="32" spans="1:12" ht="16.5" customHeight="1">
      <c r="A32" s="16"/>
      <c r="B32" s="32" t="str">
        <f>Master!$B$163</f>
        <v>4oz 컨테이너 뚜껑</v>
      </c>
      <c r="C32" s="32" t="str">
        <f>Master!$C$163</f>
        <v>4oz Sole Lid for Deli Container</v>
      </c>
      <c r="D32" s="33">
        <f>Master!$H$163</f>
        <v>2500</v>
      </c>
      <c r="E32" s="33">
        <f>Master!$J$163</f>
        <v>26.32</v>
      </c>
      <c r="F32" s="34">
        <f>Master!$K$163</f>
        <v>1.0528000000000001E-2</v>
      </c>
      <c r="G32" s="33">
        <v>1</v>
      </c>
      <c r="H32" s="33">
        <f>Master!$P$163</f>
        <v>100</v>
      </c>
      <c r="I32" s="33">
        <f t="shared" si="1"/>
        <v>1</v>
      </c>
      <c r="J32" s="35">
        <f t="shared" si="2"/>
        <v>1.0528000000000001E-2</v>
      </c>
      <c r="K32" s="49">
        <f t="shared" ca="1" si="3"/>
        <v>7.3064224506297961</v>
      </c>
      <c r="L32" s="16"/>
    </row>
    <row r="33" spans="1:12" ht="16.5" customHeight="1">
      <c r="A33" s="16"/>
      <c r="B33" s="32" t="str">
        <f>Master!$B$175</f>
        <v>종이백 (S,M)</v>
      </c>
      <c r="C33" s="32" t="str">
        <f>Master!$C$175</f>
        <v>Paper Bag (S,M)</v>
      </c>
      <c r="D33" s="50">
        <f>Master!$H$175</f>
        <v>200</v>
      </c>
      <c r="E33" s="33">
        <f ca="1">Master!$J$175</f>
        <v>61.163703970708205</v>
      </c>
      <c r="F33" s="34">
        <f ca="1">Master!$K$175</f>
        <v>0.30581851985354103</v>
      </c>
      <c r="G33" s="33">
        <v>0</v>
      </c>
      <c r="H33" s="27">
        <f>Master!$P$175</f>
        <v>100</v>
      </c>
      <c r="I33" s="33">
        <f t="shared" si="1"/>
        <v>0</v>
      </c>
      <c r="J33" s="35">
        <f t="shared" ref="J33:J36" ca="1" si="4">F33*I33</f>
        <v>0</v>
      </c>
      <c r="K33" s="49">
        <f t="shared" ref="K33:K36" ca="1" si="5">J33/$J$40%</f>
        <v>0</v>
      </c>
      <c r="L33" s="16"/>
    </row>
    <row r="34" spans="1:12" ht="16.5" customHeight="1">
      <c r="A34" s="16"/>
      <c r="B34" s="32" t="str">
        <f>Master!$B$166</f>
        <v>비비큐 냅킨</v>
      </c>
      <c r="C34" s="32" t="str">
        <f>Master!$C$166</f>
        <v>BBQ New LOGO Napkin</v>
      </c>
      <c r="D34" s="50">
        <f>Master!$H$166</f>
        <v>5000</v>
      </c>
      <c r="E34" s="33">
        <f ca="1">Master!$J$166</f>
        <v>21.837187683785167</v>
      </c>
      <c r="F34" s="34">
        <f ca="1">Master!$K$166</f>
        <v>4.3674375367570338E-3</v>
      </c>
      <c r="G34" s="33">
        <v>0</v>
      </c>
      <c r="H34" s="33">
        <f>Master!$P$166</f>
        <v>100</v>
      </c>
      <c r="I34" s="33">
        <f t="shared" si="1"/>
        <v>0</v>
      </c>
      <c r="J34" s="35">
        <f t="shared" ca="1" si="4"/>
        <v>0</v>
      </c>
      <c r="K34" s="49">
        <f t="shared" ca="1" si="5"/>
        <v>0</v>
      </c>
      <c r="L34" s="16"/>
    </row>
    <row r="35" spans="1:12" ht="16.5" customHeight="1">
      <c r="A35" s="16"/>
      <c r="B35" s="32" t="str">
        <f>Master!$B$165</f>
        <v>왁스페이퍼</v>
      </c>
      <c r="C35" s="32" t="str">
        <f>Master!$C$165</f>
        <v>BBQ Wax Paper Logo / Parchment paper</v>
      </c>
      <c r="D35" s="50">
        <f>Master!$H$165</f>
        <v>2500</v>
      </c>
      <c r="E35" s="33">
        <f ca="1">Master!$J$165</f>
        <v>36.604883231204113</v>
      </c>
      <c r="F35" s="34">
        <f ca="1">Master!$K$165</f>
        <v>1.4641953292481646E-2</v>
      </c>
      <c r="G35" s="33">
        <v>0</v>
      </c>
      <c r="H35" s="33">
        <f>Master!$P$165</f>
        <v>100</v>
      </c>
      <c r="I35" s="33">
        <f t="shared" si="1"/>
        <v>0</v>
      </c>
      <c r="J35" s="35">
        <f t="shared" ca="1" si="4"/>
        <v>0</v>
      </c>
      <c r="K35" s="49">
        <f t="shared" ca="1" si="5"/>
        <v>0</v>
      </c>
      <c r="L35" s="16"/>
    </row>
    <row r="36" spans="1:12" ht="16.5" customHeight="1">
      <c r="A36" s="16"/>
      <c r="B36" s="32" t="str">
        <f>Master!$B$170</f>
        <v>일회용 포크</v>
      </c>
      <c r="C36" s="32" t="str">
        <f>Master!$C$170</f>
        <v>Black Heavy Weight Plastic Fork</v>
      </c>
      <c r="D36" s="50">
        <f>Master!$H$170</f>
        <v>1000</v>
      </c>
      <c r="E36" s="33">
        <f>Master!$J$170</f>
        <v>29.99</v>
      </c>
      <c r="F36" s="34">
        <f>Master!$K$170</f>
        <v>2.9989999999999999E-2</v>
      </c>
      <c r="G36" s="33">
        <v>0</v>
      </c>
      <c r="H36" s="33">
        <f>Master!$P$170</f>
        <v>100</v>
      </c>
      <c r="I36" s="33">
        <f t="shared" si="1"/>
        <v>0</v>
      </c>
      <c r="J36" s="35">
        <f t="shared" si="4"/>
        <v>0</v>
      </c>
      <c r="K36" s="49">
        <f t="shared" ca="1" si="5"/>
        <v>0</v>
      </c>
      <c r="L36" s="16"/>
    </row>
    <row r="37" spans="1:12" ht="16.5" customHeight="1">
      <c r="A37" s="16"/>
      <c r="B37" s="36"/>
      <c r="C37" s="36"/>
      <c r="D37" s="38"/>
      <c r="E37" s="38"/>
      <c r="F37" s="38"/>
      <c r="G37" s="38"/>
      <c r="H37" s="38"/>
      <c r="I37" s="38"/>
      <c r="J37" s="40"/>
      <c r="K37" s="41"/>
      <c r="L37" s="16"/>
    </row>
    <row r="38" spans="1:12" ht="19.899999999999999" customHeight="1">
      <c r="A38" s="16"/>
      <c r="B38" s="47" t="s">
        <v>60</v>
      </c>
      <c r="C38" s="47"/>
      <c r="D38" s="51"/>
      <c r="E38" s="51"/>
      <c r="F38" s="51"/>
      <c r="G38" s="51">
        <f>SUM(G31:G37)</f>
        <v>1</v>
      </c>
      <c r="H38" s="51"/>
      <c r="I38" s="51"/>
      <c r="J38" s="52">
        <f ca="1">SUM(J31:J37)</f>
        <v>1.0528000000000001E-2</v>
      </c>
      <c r="K38" s="53">
        <f ca="1">SUM(K31:K37)</f>
        <v>7.3064224506297961</v>
      </c>
      <c r="L38" s="16"/>
    </row>
    <row r="39" spans="1:12" ht="16.5" customHeight="1">
      <c r="A39" s="16"/>
      <c r="B39" s="45"/>
      <c r="C39" s="45"/>
      <c r="D39" s="45"/>
      <c r="E39" s="45"/>
      <c r="F39" s="45"/>
      <c r="G39" s="45"/>
      <c r="H39" s="45"/>
      <c r="I39" s="45"/>
      <c r="J39" s="45"/>
      <c r="K39" s="46"/>
      <c r="L39" s="16"/>
    </row>
    <row r="40" spans="1:12" ht="19.899999999999999" customHeight="1">
      <c r="A40" s="16"/>
      <c r="B40" s="54" t="s">
        <v>62</v>
      </c>
      <c r="C40" s="54"/>
      <c r="D40" s="55"/>
      <c r="E40" s="55"/>
      <c r="F40" s="55"/>
      <c r="G40" s="55"/>
      <c r="H40" s="55"/>
      <c r="I40" s="55"/>
      <c r="J40" s="15">
        <f ca="1">J26+J38</f>
        <v>0.14409240734625894</v>
      </c>
      <c r="K40" s="152">
        <f ca="1">K26+K38</f>
        <v>100</v>
      </c>
      <c r="L40" s="16"/>
    </row>
    <row r="41" spans="1:12" ht="16.5" customHeight="1">
      <c r="A41" s="16"/>
      <c r="L41" s="16"/>
    </row>
  </sheetData>
  <mergeCells count="25">
    <mergeCell ref="J29:J30"/>
    <mergeCell ref="K29:K30"/>
    <mergeCell ref="I14:I15"/>
    <mergeCell ref="J14:J15"/>
    <mergeCell ref="K14:K15"/>
    <mergeCell ref="H29:H30"/>
    <mergeCell ref="I29:I30"/>
    <mergeCell ref="B14:C15"/>
    <mergeCell ref="D14:D15"/>
    <mergeCell ref="E14:E15"/>
    <mergeCell ref="F14:F15"/>
    <mergeCell ref="G14:G15"/>
    <mergeCell ref="H14:H15"/>
    <mergeCell ref="B29:B30"/>
    <mergeCell ref="D29:D30"/>
    <mergeCell ref="E29:E30"/>
    <mergeCell ref="F29:F30"/>
    <mergeCell ref="G29:G30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AE99-6369-4B4D-8FB5-C3925E5AF6E8}">
  <sheetPr codeName="Sheet42">
    <tabColor rgb="FF00B0F0"/>
  </sheetPr>
  <dimension ref="A1:L43"/>
  <sheetViews>
    <sheetView zoomScale="85" zoomScaleNormal="85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Final)'!G143</f>
        <v>3.2454361054766738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$J$28</f>
        <v>0.12714724132265909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0.50679981225978166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0.15615769215254521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2.7386362932168922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Master!$B$145</f>
        <v>밥</v>
      </c>
      <c r="C16" s="138" t="str">
        <f>Master!$C$145</f>
        <v>Steamed Rice</v>
      </c>
      <c r="D16" s="300">
        <f>Master!$H$145</f>
        <v>3000</v>
      </c>
      <c r="E16" s="301">
        <f ca="1">Master!$J$145</f>
        <v>1.9072086198398865</v>
      </c>
      <c r="F16" s="139">
        <f ca="1">Master!$K$145</f>
        <v>6.3573620661329551E-4</v>
      </c>
      <c r="G16" s="139">
        <v>200</v>
      </c>
      <c r="H16" s="64">
        <f>Master!$P$145</f>
        <v>100</v>
      </c>
      <c r="I16" s="139">
        <f>G16/H16*100</f>
        <v>200</v>
      </c>
      <c r="J16" s="140">
        <f ca="1">F16*I16</f>
        <v>0.12714724132265909</v>
      </c>
      <c r="K16" s="31">
        <f t="shared" ref="K16" ca="1" si="0">J16/$J$42%</f>
        <v>25.08825738425578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200</v>
      </c>
      <c r="H28" s="42"/>
      <c r="I28" s="42"/>
      <c r="J28" s="44">
        <f ca="1">SUM(J16:J27)</f>
        <v>0.12714724132265909</v>
      </c>
      <c r="K28" s="14">
        <f ca="1">SUM(K16:K27)</f>
        <v>25.08825738425578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Master!$B$168</f>
        <v>라이스볼 (중)</v>
      </c>
      <c r="C33" s="25" t="str">
        <f>Master!$C$168</f>
        <v>Paper Bowl(L) 480ml</v>
      </c>
      <c r="D33" s="27">
        <f>Master!$H$168</f>
        <v>300</v>
      </c>
      <c r="E33" s="27">
        <f ca="1">Master!$J$168</f>
        <v>113.89577128113677</v>
      </c>
      <c r="F33" s="28">
        <f ca="1">Master!$K$168</f>
        <v>0.37965257093712257</v>
      </c>
      <c r="G33" s="27">
        <v>1</v>
      </c>
      <c r="H33" s="27">
        <f>Master!$P$168</f>
        <v>100</v>
      </c>
      <c r="I33" s="33">
        <f t="shared" ref="I33:I35" si="1">G33/H33*100</f>
        <v>1</v>
      </c>
      <c r="J33" s="30">
        <f t="shared" ref="J33" ca="1" si="2">F33*I33</f>
        <v>0.37965257093712257</v>
      </c>
      <c r="K33" s="49">
        <f t="shared" ref="K33:K38" ca="1" si="3">J33/$J$42%</f>
        <v>74.911742615744231</v>
      </c>
      <c r="L33" s="24"/>
    </row>
    <row r="34" spans="1:12" ht="16.5" customHeight="1">
      <c r="A34" s="16"/>
      <c r="B34" s="32" t="str">
        <f>Master!$B$172</f>
        <v>8oz 컨테이너 뚜껑</v>
      </c>
      <c r="C34" s="32" t="str">
        <f>Master!$C$172</f>
        <v>8oz White Foam Lid Food Container</v>
      </c>
      <c r="D34" s="50">
        <f>Master!$H$172</f>
        <v>1000</v>
      </c>
      <c r="E34" s="33">
        <f>Master!$J$172</f>
        <v>41.86</v>
      </c>
      <c r="F34" s="34">
        <f>Master!$K$172</f>
        <v>4.1860000000000001E-2</v>
      </c>
      <c r="G34" s="33">
        <v>0</v>
      </c>
      <c r="H34" s="33">
        <f>Master!$P$172</f>
        <v>100</v>
      </c>
      <c r="I34" s="33">
        <f t="shared" si="1"/>
        <v>0</v>
      </c>
      <c r="J34" s="35">
        <f t="shared" ref="J34:J35" si="4">F34*I34</f>
        <v>0</v>
      </c>
      <c r="K34" s="49">
        <f t="shared" ca="1" si="3"/>
        <v>0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si="4"/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ref="I36:I38" si="5">G36/H36*100</f>
        <v>0</v>
      </c>
      <c r="J36" s="35">
        <f t="shared" ref="J36:J38" ca="1" si="6">F36*I36</f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ref="I37" si="7">G37/H37*100</f>
        <v>0</v>
      </c>
      <c r="J37" s="35">
        <f t="shared" ref="J37" si="8">F37*I37</f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5"/>
        <v>0</v>
      </c>
      <c r="J38" s="35">
        <f t="shared" si="6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1</v>
      </c>
      <c r="H40" s="51"/>
      <c r="I40" s="51"/>
      <c r="J40" s="52">
        <f ca="1">SUM(J33:J39)</f>
        <v>0.37965257093712257</v>
      </c>
      <c r="K40" s="53">
        <f ca="1">SUM(K33:K39)</f>
        <v>74.911742615744231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0.50679981225978166</v>
      </c>
      <c r="K42" s="152">
        <f ca="1">K28+K40</f>
        <v>100.00000000000001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552E-44F5-4755-B242-6C63A019EF30}">
  <sheetPr>
    <tabColor rgb="FF00B0F0"/>
  </sheetPr>
  <dimension ref="A1:L38"/>
  <sheetViews>
    <sheetView topLeftCell="A3" zoomScale="85" zoomScaleNormal="85" workbookViewId="0">
      <selection activeCell="G29" sqref="G29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1014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Final)'!G144</f>
        <v>0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$J$23</f>
        <v>4.4080077616050364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$J$37</f>
        <v>4.4080077616050364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 t="e">
        <f ca="1">IF(D7="","",IF(ISBLANK(D5),"",D7/D5))</f>
        <v>#DIV/0!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-4.4080077616050364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72" t="str">
        <f>Master!$B$133</f>
        <v>치즈스틱</v>
      </c>
      <c r="C16" s="25" t="str">
        <f>Master!$C$133</f>
        <v xml:space="preserve">Cheese Stick </v>
      </c>
      <c r="D16" s="26">
        <f>Master!$H$133</f>
        <v>907.18399999999997</v>
      </c>
      <c r="E16" s="62">
        <f ca="1">Master!$J$133</f>
        <v>9.106258655688567</v>
      </c>
      <c r="F16" s="28">
        <f ca="1">Master!$K$133</f>
        <v>1.0037940104420457E-2</v>
      </c>
      <c r="G16" s="29">
        <v>220</v>
      </c>
      <c r="H16" s="27">
        <f>Master!$P$132</f>
        <v>100</v>
      </c>
      <c r="I16" s="29">
        <f>G16/H16*100</f>
        <v>220.00000000000003</v>
      </c>
      <c r="J16" s="30">
        <f t="shared" ref="J16:J17" ca="1" si="0">F16*I16</f>
        <v>2.208346822972501</v>
      </c>
      <c r="K16" s="31">
        <f ca="1">J16/$J$37%</f>
        <v>50.098523922934319</v>
      </c>
      <c r="L16" s="24"/>
    </row>
    <row r="17" spans="1:12" ht="16.5" customHeight="1">
      <c r="A17" s="16"/>
      <c r="B17" s="61" t="str">
        <f>Master!$B$31</f>
        <v>해바라기 유</v>
      </c>
      <c r="C17" s="25" t="str">
        <f>Master!$C$31</f>
        <v>Sunflower Oil</v>
      </c>
      <c r="D17" s="26">
        <f>Master!$H$31</f>
        <v>1320</v>
      </c>
      <c r="E17" s="27">
        <f ca="1">Master!$J$31</f>
        <v>14.985486900267496</v>
      </c>
      <c r="F17" s="28">
        <f ca="1">Master!$K$31</f>
        <v>1.135264159111174E-2</v>
      </c>
      <c r="G17" s="29">
        <f>(G16+G18+G19)*15%</f>
        <v>93</v>
      </c>
      <c r="H17" s="27">
        <f>Master!$P$31</f>
        <v>100</v>
      </c>
      <c r="I17" s="27">
        <f>G17/H17*100</f>
        <v>93</v>
      </c>
      <c r="J17" s="30">
        <f t="shared" ca="1" si="0"/>
        <v>1.0557956679733917</v>
      </c>
      <c r="K17" s="31">
        <f ca="1">J17/$J$37%</f>
        <v>23.951765175407886</v>
      </c>
      <c r="L17" s="24"/>
    </row>
    <row r="18" spans="1:12" ht="16.5" customHeight="1">
      <c r="A18" s="16"/>
      <c r="B18" s="61" t="str">
        <f>Master!$B$131</f>
        <v>감자튀김</v>
      </c>
      <c r="C18" s="25" t="str">
        <f>Master!$C$131</f>
        <v>French Fries</v>
      </c>
      <c r="D18" s="26">
        <f>Master!$H$131</f>
        <v>2721.5519999999997</v>
      </c>
      <c r="E18" s="27">
        <f ca="1">Master!$J$131</f>
        <v>5.2190244920415099</v>
      </c>
      <c r="F18" s="28">
        <f ca="1">Master!$K$131</f>
        <v>1.9176648074486582E-3</v>
      </c>
      <c r="G18" s="29">
        <v>200</v>
      </c>
      <c r="H18" s="27">
        <f>Master!$P$131</f>
        <v>100</v>
      </c>
      <c r="I18" s="27">
        <f t="shared" ref="I18:I19" si="1">G18/H18*100</f>
        <v>200</v>
      </c>
      <c r="J18" s="30">
        <f t="shared" ref="J18:J19" ca="1" si="2">F18*I18</f>
        <v>0.38353296148973165</v>
      </c>
      <c r="K18" s="31">
        <f t="shared" ref="K18:K19" ca="1" si="3">J18/$J$37%</f>
        <v>8.7008231888884033</v>
      </c>
      <c r="L18" s="24"/>
    </row>
    <row r="19" spans="1:12" ht="16.5" customHeight="1">
      <c r="A19" s="16"/>
      <c r="B19" s="61" t="str">
        <f>Master!$B$132</f>
        <v>양파튀김</v>
      </c>
      <c r="C19" s="25" t="str">
        <f>Master!$C$132</f>
        <v>fried onion rings</v>
      </c>
      <c r="D19" s="26">
        <f>Master!$H$132</f>
        <v>997.90240000000006</v>
      </c>
      <c r="E19" s="27">
        <f ca="1">Master!$J$132</f>
        <v>3.6045607178767241</v>
      </c>
      <c r="F19" s="28">
        <f ca="1">Master!$K$132</f>
        <v>3.6121375375755423E-3</v>
      </c>
      <c r="G19" s="29">
        <v>200</v>
      </c>
      <c r="H19" s="27">
        <f>Master!$P$132</f>
        <v>100</v>
      </c>
      <c r="I19" s="27">
        <f t="shared" si="1"/>
        <v>200</v>
      </c>
      <c r="J19" s="30">
        <f t="shared" ca="1" si="2"/>
        <v>0.72242750751510842</v>
      </c>
      <c r="K19" s="31">
        <f t="shared" ca="1" si="3"/>
        <v>16.3889799334668</v>
      </c>
      <c r="L19" s="24"/>
    </row>
    <row r="20" spans="1:12" ht="16.5" customHeight="1">
      <c r="A20" s="16"/>
      <c r="B20" s="61"/>
      <c r="C20" s="25"/>
      <c r="D20" s="26"/>
      <c r="E20" s="27"/>
      <c r="F20" s="28"/>
      <c r="G20" s="29"/>
      <c r="H20" s="27"/>
      <c r="I20" s="27"/>
      <c r="J20" s="30"/>
      <c r="K20" s="31"/>
      <c r="L20" s="24"/>
    </row>
    <row r="21" spans="1:12" ht="16.899999999999999" customHeight="1">
      <c r="A21" s="16"/>
      <c r="B21" s="25" t="str">
        <f>Master!$B$193</f>
        <v>케첩(작은사이즈)</v>
      </c>
      <c r="C21" s="25" t="str">
        <f>Master!$C$193</f>
        <v>Tomato Ketchup(Small Packed)</v>
      </c>
      <c r="D21" s="26">
        <f>Master!$H$193</f>
        <v>1000</v>
      </c>
      <c r="E21" s="27">
        <f ca="1">Master!$J$193</f>
        <v>37.904801654303654</v>
      </c>
      <c r="F21" s="28">
        <f ca="1">Master!$K$193</f>
        <v>3.7904801654303655E-2</v>
      </c>
      <c r="G21" s="29">
        <v>1</v>
      </c>
      <c r="H21" s="27">
        <f>Master!$P$193</f>
        <v>100</v>
      </c>
      <c r="I21" s="29">
        <f t="shared" ref="I21" si="4">G21/H21*100</f>
        <v>1</v>
      </c>
      <c r="J21" s="30">
        <f t="shared" ref="J21" ca="1" si="5">F21*I21</f>
        <v>3.7904801654303655E-2</v>
      </c>
      <c r="K21" s="31">
        <f ca="1">J21/$J$37%</f>
        <v>0.85990777930258955</v>
      </c>
      <c r="L21" s="24"/>
    </row>
    <row r="22" spans="1:12" ht="16.5" customHeight="1">
      <c r="A22" s="16"/>
      <c r="B22" s="138"/>
      <c r="C22" s="138"/>
      <c r="D22" s="138"/>
      <c r="E22" s="139"/>
      <c r="F22" s="139"/>
      <c r="G22" s="139"/>
      <c r="H22" s="64"/>
      <c r="I22" s="139"/>
      <c r="J22" s="140"/>
      <c r="K22" s="31"/>
      <c r="L22" s="24"/>
    </row>
    <row r="23" spans="1:12" ht="19.899999999999999" customHeight="1">
      <c r="A23" s="16"/>
      <c r="B23" s="22" t="s">
        <v>60</v>
      </c>
      <c r="C23" s="22"/>
      <c r="D23" s="42"/>
      <c r="E23" s="42"/>
      <c r="F23" s="42"/>
      <c r="G23" s="43">
        <f>SUM(G16:G22)</f>
        <v>714</v>
      </c>
      <c r="H23" s="42"/>
      <c r="I23" s="42"/>
      <c r="J23" s="44">
        <f ca="1">SUM(J16:J22)</f>
        <v>4.4080077616050364</v>
      </c>
      <c r="K23" s="14">
        <f ca="1">SUM(K16:K22)</f>
        <v>100</v>
      </c>
      <c r="L23" s="24"/>
    </row>
    <row r="24" spans="1:12" ht="10.15" customHeight="1">
      <c r="A24" s="16"/>
      <c r="B24" s="45"/>
      <c r="C24" s="45"/>
      <c r="D24" s="45"/>
      <c r="E24" s="45"/>
      <c r="F24" s="45"/>
      <c r="G24" s="45"/>
      <c r="H24" s="45"/>
      <c r="I24" s="45"/>
      <c r="J24" s="45"/>
      <c r="K24" s="46"/>
      <c r="L24" s="24"/>
    </row>
    <row r="25" spans="1:12" ht="22.15" customHeight="1">
      <c r="A25" s="16"/>
      <c r="B25" s="47" t="s">
        <v>61</v>
      </c>
      <c r="C25" s="47"/>
      <c r="D25" s="48"/>
      <c r="E25" s="48"/>
      <c r="F25" s="48"/>
      <c r="G25" s="48"/>
      <c r="H25" s="48"/>
      <c r="I25" s="48"/>
      <c r="J25" s="48"/>
      <c r="K25" s="48"/>
      <c r="L25" s="24"/>
    </row>
    <row r="26" spans="1:12" ht="16.5" customHeight="1">
      <c r="A26" s="16"/>
      <c r="B26" s="927" t="s">
        <v>53</v>
      </c>
      <c r="C26" s="57"/>
      <c r="D26" s="923" t="s">
        <v>54</v>
      </c>
      <c r="E26" s="923" t="s">
        <v>55</v>
      </c>
      <c r="F26" s="923" t="s">
        <v>2</v>
      </c>
      <c r="G26" s="923" t="s">
        <v>56</v>
      </c>
      <c r="H26" s="923" t="s">
        <v>57</v>
      </c>
      <c r="I26" s="924" t="s">
        <v>58</v>
      </c>
      <c r="J26" s="923" t="s">
        <v>55</v>
      </c>
      <c r="K26" s="924" t="s">
        <v>59</v>
      </c>
      <c r="L26" s="24"/>
    </row>
    <row r="27" spans="1:12" ht="16.5" customHeight="1">
      <c r="A27" s="16"/>
      <c r="B27" s="927"/>
      <c r="C27" s="57"/>
      <c r="D27" s="923"/>
      <c r="E27" s="923"/>
      <c r="F27" s="923"/>
      <c r="G27" s="923"/>
      <c r="H27" s="923"/>
      <c r="I27" s="924"/>
      <c r="J27" s="923"/>
      <c r="K27" s="924"/>
      <c r="L27" s="24"/>
    </row>
    <row r="28" spans="1:12" ht="16.5" customHeight="1">
      <c r="A28" s="16"/>
      <c r="B28" s="25" t="str">
        <f>Master!$B$150</f>
        <v>치킨패키지(대)</v>
      </c>
      <c r="C28" s="25" t="str">
        <f>Master!$C$150</f>
        <v>Chicken Package (L)</v>
      </c>
      <c r="D28" s="27">
        <f>Master!$H$150</f>
        <v>400</v>
      </c>
      <c r="E28" s="27">
        <f ca="1">Master!$J$150</f>
        <v>99.117831192730179</v>
      </c>
      <c r="F28" s="28">
        <f ca="1">Master!$K$150</f>
        <v>0.24779457798182544</v>
      </c>
      <c r="G28" s="27">
        <v>0</v>
      </c>
      <c r="H28" s="27">
        <f>Master!$P$152</f>
        <v>100</v>
      </c>
      <c r="I28" s="27">
        <f t="shared" ref="I28:I30" si="6">G28/H28*100</f>
        <v>0</v>
      </c>
      <c r="J28" s="30">
        <f t="shared" ref="J28:J30" ca="1" si="7">F28*I28</f>
        <v>0</v>
      </c>
      <c r="K28" s="49">
        <f t="shared" ref="K28:K30" ca="1" si="8">J28/$J$37%</f>
        <v>0</v>
      </c>
      <c r="L28" s="24"/>
    </row>
    <row r="29" spans="1:12" ht="16.5" customHeight="1">
      <c r="A29" s="16"/>
      <c r="B29" s="32" t="str">
        <f>Master!$B$166</f>
        <v>비비큐 냅킨</v>
      </c>
      <c r="C29" s="32" t="str">
        <f>Master!$C$166</f>
        <v>BBQ New LOGO Napkin</v>
      </c>
      <c r="D29" s="50">
        <f>Master!$H$166</f>
        <v>5000</v>
      </c>
      <c r="E29" s="33">
        <f ca="1">Master!$J$166</f>
        <v>21.837187683785167</v>
      </c>
      <c r="F29" s="34">
        <f ca="1">Master!$K$166</f>
        <v>4.3674375367570338E-3</v>
      </c>
      <c r="G29" s="33">
        <v>0</v>
      </c>
      <c r="H29" s="33">
        <f>Master!$P$166</f>
        <v>100</v>
      </c>
      <c r="I29" s="33">
        <f t="shared" si="6"/>
        <v>0</v>
      </c>
      <c r="J29" s="35">
        <f t="shared" ca="1" si="7"/>
        <v>0</v>
      </c>
      <c r="K29" s="49">
        <f t="shared" ca="1" si="8"/>
        <v>0</v>
      </c>
      <c r="L29" s="16"/>
    </row>
    <row r="30" spans="1:12" ht="16.5" customHeight="1">
      <c r="A30" s="16"/>
      <c r="B30" s="32" t="str">
        <f>Master!$B$170</f>
        <v>일회용 포크</v>
      </c>
      <c r="C30" s="32" t="str">
        <f>Master!$C$170</f>
        <v>Black Heavy Weight Plastic Fork</v>
      </c>
      <c r="D30" s="50">
        <f>Master!$H$170</f>
        <v>1000</v>
      </c>
      <c r="E30" s="33">
        <f>Master!$J$170</f>
        <v>29.99</v>
      </c>
      <c r="F30" s="34">
        <f>Master!$K$170</f>
        <v>2.9989999999999999E-2</v>
      </c>
      <c r="G30" s="33">
        <v>0</v>
      </c>
      <c r="H30" s="33">
        <f>Master!$P$170</f>
        <v>100</v>
      </c>
      <c r="I30" s="33">
        <f t="shared" si="6"/>
        <v>0</v>
      </c>
      <c r="J30" s="35">
        <f t="shared" si="7"/>
        <v>0</v>
      </c>
      <c r="K30" s="49">
        <f t="shared" ca="1" si="8"/>
        <v>0</v>
      </c>
      <c r="L30" s="16"/>
    </row>
    <row r="31" spans="1:12" ht="16.5" customHeight="1">
      <c r="A31" s="16"/>
      <c r="B31" s="32"/>
      <c r="C31" s="32"/>
      <c r="D31" s="50"/>
      <c r="E31" s="33"/>
      <c r="F31" s="34"/>
      <c r="G31" s="33"/>
      <c r="H31" s="33"/>
      <c r="I31" s="33"/>
      <c r="J31" s="35"/>
      <c r="K31" s="49"/>
      <c r="L31" s="16"/>
    </row>
    <row r="32" spans="1:12" ht="16.5" customHeight="1">
      <c r="A32" s="16"/>
      <c r="B32" s="32"/>
      <c r="C32" s="32"/>
      <c r="D32" s="50"/>
      <c r="E32" s="33"/>
      <c r="F32" s="34"/>
      <c r="G32" s="33"/>
      <c r="H32" s="33"/>
      <c r="I32" s="33"/>
      <c r="J32" s="35"/>
      <c r="K32" s="49"/>
      <c r="L32" s="16"/>
    </row>
    <row r="33" spans="1:12" ht="16.5" customHeight="1">
      <c r="A33" s="16"/>
      <c r="B33" s="32"/>
      <c r="C33" s="32"/>
      <c r="D33" s="50"/>
      <c r="E33" s="33"/>
      <c r="F33" s="34"/>
      <c r="G33" s="33"/>
      <c r="H33" s="33"/>
      <c r="I33" s="33"/>
      <c r="J33" s="35"/>
      <c r="K33" s="49"/>
      <c r="L33" s="16"/>
    </row>
    <row r="34" spans="1:12" ht="16.5" customHeight="1">
      <c r="A34" s="16"/>
      <c r="B34" s="36"/>
      <c r="C34" s="36"/>
      <c r="D34" s="38"/>
      <c r="E34" s="38"/>
      <c r="F34" s="38"/>
      <c r="G34" s="38"/>
      <c r="H34" s="38"/>
      <c r="I34" s="38"/>
      <c r="J34" s="40"/>
      <c r="K34" s="41"/>
      <c r="L34" s="16"/>
    </row>
    <row r="35" spans="1:12" ht="19.899999999999999" customHeight="1">
      <c r="A35" s="16"/>
      <c r="B35" s="47" t="s">
        <v>60</v>
      </c>
      <c r="C35" s="47"/>
      <c r="D35" s="51"/>
      <c r="E35" s="51"/>
      <c r="F35" s="51"/>
      <c r="G35" s="51">
        <f>SUM(G28:G34)</f>
        <v>0</v>
      </c>
      <c r="H35" s="51"/>
      <c r="I35" s="51"/>
      <c r="J35" s="52">
        <f ca="1">SUM(J28:J34)</f>
        <v>0</v>
      </c>
      <c r="K35" s="53">
        <f ca="1">SUM(K28:K34)</f>
        <v>0</v>
      </c>
      <c r="L35" s="16"/>
    </row>
    <row r="36" spans="1:12" ht="16.5" customHeight="1">
      <c r="A36" s="16"/>
      <c r="B36" s="45"/>
      <c r="C36" s="45"/>
      <c r="D36" s="45"/>
      <c r="E36" s="45"/>
      <c r="F36" s="45"/>
      <c r="G36" s="45"/>
      <c r="H36" s="45"/>
      <c r="I36" s="45"/>
      <c r="J36" s="45"/>
      <c r="K36" s="46"/>
      <c r="L36" s="16"/>
    </row>
    <row r="37" spans="1:12" ht="19.899999999999999" customHeight="1">
      <c r="A37" s="16"/>
      <c r="B37" s="54" t="s">
        <v>62</v>
      </c>
      <c r="C37" s="54"/>
      <c r="D37" s="55"/>
      <c r="E37" s="55"/>
      <c r="F37" s="55"/>
      <c r="G37" s="55"/>
      <c r="H37" s="55"/>
      <c r="I37" s="55"/>
      <c r="J37" s="15">
        <f ca="1">J23+J35</f>
        <v>4.4080077616050364</v>
      </c>
      <c r="K37" s="152">
        <f ca="1">K23+K35</f>
        <v>100</v>
      </c>
      <c r="L37" s="16"/>
    </row>
    <row r="38" spans="1:12" ht="16.5" customHeight="1">
      <c r="A38" s="16"/>
      <c r="L38" s="16"/>
    </row>
  </sheetData>
  <mergeCells count="25">
    <mergeCell ref="J26:J27"/>
    <mergeCell ref="K26:K27"/>
    <mergeCell ref="D6:J6"/>
    <mergeCell ref="I14:I15"/>
    <mergeCell ref="J14:J15"/>
    <mergeCell ref="K14:K15"/>
    <mergeCell ref="H26:H27"/>
    <mergeCell ref="I26:I27"/>
    <mergeCell ref="H14:H15"/>
    <mergeCell ref="D11:J11"/>
    <mergeCell ref="B26:B27"/>
    <mergeCell ref="D26:D27"/>
    <mergeCell ref="E26:E27"/>
    <mergeCell ref="F26:F27"/>
    <mergeCell ref="G26:G27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8D0DF-F8CB-470B-AEF1-62083020DFFE}">
  <sheetPr>
    <tabColor theme="4" tint="0.59999389629810485"/>
  </sheetPr>
  <dimension ref="A1:L43"/>
  <sheetViews>
    <sheetView zoomScale="85" zoomScaleNormal="85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1015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Final)'!G145</f>
        <v>2.8397565922920895</v>
      </c>
      <c r="E5" s="934"/>
      <c r="F5" s="934"/>
      <c r="G5" s="934"/>
      <c r="H5" s="934"/>
      <c r="I5" s="934"/>
      <c r="J5" s="935"/>
      <c r="K5" s="17"/>
      <c r="L5" s="18"/>
    </row>
    <row r="6" spans="1:12" ht="23.45" customHeight="1">
      <c r="A6" s="16"/>
      <c r="B6" s="19" t="s">
        <v>1034</v>
      </c>
      <c r="C6" s="19"/>
      <c r="D6" s="938">
        <f ca="1">$J$28</f>
        <v>0.66259085288233954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0.68961885288233959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0.2428443531935667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2.1501377394097498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Master!$B$211</f>
        <v>소이 마요</v>
      </c>
      <c r="C16" s="138" t="str">
        <f>Master!$C$211</f>
        <v>Soy Mayo</v>
      </c>
      <c r="D16" s="300">
        <f>Master!$H$211</f>
        <v>600</v>
      </c>
      <c r="E16" s="301">
        <f ca="1">Master!$J$211</f>
        <v>4.7706541407528444</v>
      </c>
      <c r="F16" s="139">
        <f ca="1">Master!$K$211</f>
        <v>7.9510902345880739E-3</v>
      </c>
      <c r="G16" s="139">
        <v>80</v>
      </c>
      <c r="H16" s="64">
        <f>Master!$P$211</f>
        <v>96</v>
      </c>
      <c r="I16" s="139">
        <f>G16/H16*100</f>
        <v>83.333333333333343</v>
      </c>
      <c r="J16" s="140">
        <f ca="1">F16*I16</f>
        <v>0.66259085288233954</v>
      </c>
      <c r="K16" s="31">
        <f t="shared" ref="K16" ca="1" si="0">J16/$J$42%</f>
        <v>96.080733598416941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0.66259085288233954</v>
      </c>
      <c r="K28" s="14">
        <f ca="1">SUM(K16:K27)</f>
        <v>96.080733598416941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2.3926260036303235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1.5266403979527301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3.9192664015830534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0.68961885288233959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52F09-D846-416E-B6EA-92356E5DA3F1}">
  <sheetPr>
    <tabColor theme="4" tint="0.59999389629810485"/>
  </sheetPr>
  <dimension ref="A1:L43"/>
  <sheetViews>
    <sheetView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Final)'!G146</f>
        <v>2.8397565922920895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$J$28</f>
        <v>0.60229910743177995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0.62932710743178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0.22161304568847678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2.2104294848603097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Master!$B$212</f>
        <v>스파이시 마요</v>
      </c>
      <c r="C16" s="138" t="str">
        <f>Master!$C$212</f>
        <v>Spicy Mayo</v>
      </c>
      <c r="D16" s="300">
        <f>Master!$H$212</f>
        <v>600</v>
      </c>
      <c r="E16" s="301">
        <f ca="1">Master!$J$212</f>
        <v>4.336553573508815</v>
      </c>
      <c r="F16" s="139">
        <f ca="1">Master!$K$212</f>
        <v>7.2275892891813581E-3</v>
      </c>
      <c r="G16" s="139">
        <v>80</v>
      </c>
      <c r="H16" s="64">
        <f>Master!$P$212</f>
        <v>96</v>
      </c>
      <c r="I16" s="139">
        <f>G16/H16*100</f>
        <v>83.333333333333343</v>
      </c>
      <c r="J16" s="140">
        <f ca="1">F16*I16</f>
        <v>0.60229910743177995</v>
      </c>
      <c r="K16" s="31">
        <f t="shared" ref="K16" ca="1" si="0">J16/$J$42%</f>
        <v>95.705254122883957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0.60229910743177995</v>
      </c>
      <c r="K28" s="14">
        <f ca="1">SUM(K16:K27)</f>
        <v>95.705254122883957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2.6218479714523699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1.6728979056636699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4.2947458771160401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0.62932710743178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D2D03-730E-4E40-99ED-22419D99A75B}">
  <sheetPr>
    <tabColor theme="4" tint="0.59999389629810485"/>
  </sheetPr>
  <dimension ref="A1:L43"/>
  <sheetViews>
    <sheetView topLeftCell="A6"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Final)'!G147</f>
        <v>2.8397565922920895</v>
      </c>
      <c r="E5" s="934"/>
      <c r="F5" s="934"/>
      <c r="G5" s="934"/>
      <c r="H5" s="934"/>
      <c r="I5" s="934"/>
      <c r="J5" s="935"/>
      <c r="K5" s="17"/>
      <c r="L5" s="18"/>
    </row>
    <row r="6" spans="1:12" ht="19.149999999999999" customHeight="1">
      <c r="A6" s="16"/>
      <c r="B6" s="19" t="s">
        <v>1034</v>
      </c>
      <c r="C6" s="19"/>
      <c r="D6" s="938">
        <f ca="1">$J$28</f>
        <v>0.7992108272747197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0.82623882727471976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0.29095410131888344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2.0135177650173697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Master!$B$210</f>
        <v>마라 마요</v>
      </c>
      <c r="C16" s="138" t="str">
        <f>Master!$C$210</f>
        <v>Mala Mayo</v>
      </c>
      <c r="D16" s="300">
        <f>Master!$H$210</f>
        <v>600</v>
      </c>
      <c r="E16" s="301">
        <f ca="1">Master!$J$210</f>
        <v>5.7543179563779816</v>
      </c>
      <c r="F16" s="139">
        <f ca="1">Master!$K$210</f>
        <v>9.5905299272966357E-3</v>
      </c>
      <c r="G16" s="139">
        <v>80</v>
      </c>
      <c r="H16" s="64">
        <f>Master!$P$210</f>
        <v>96</v>
      </c>
      <c r="I16" s="139">
        <f>G16/H16*100</f>
        <v>83.333333333333343</v>
      </c>
      <c r="J16" s="140">
        <f ca="1">F16*I16</f>
        <v>0.7992108272747197</v>
      </c>
      <c r="K16" s="31">
        <f t="shared" ref="K16" ca="1" si="0">J16/$J$42%</f>
        <v>96.728790864361869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0.7992108272747197</v>
      </c>
      <c r="K28" s="14">
        <f ca="1">SUM(K16:K27)</f>
        <v>96.728790864361869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31">
        <f t="shared" ref="K33:K34" ca="1" si="3">J33/$J$40%</f>
        <v>61.047802279117953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38.952197720882047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ref="K35:K38" ca="1" si="5">J35/$J$42%</f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5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5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5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100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0.82623882727471976</v>
      </c>
      <c r="K42" s="152">
        <f ca="1">K28+K40</f>
        <v>196.72879086436188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6D33F-4D86-413E-A516-0D9F3C02F954}">
  <sheetPr>
    <tabColor theme="4" tint="0.59999389629810485"/>
  </sheetPr>
  <dimension ref="A1:L43"/>
  <sheetViews>
    <sheetView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1017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Final)'!G148</f>
        <v>2.8397565922920895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$J$28</f>
        <v>0.7992108272747197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0.82623882727471976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0.29095410131888344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2.0135177650173697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Master!$B$223</f>
        <v>자메이칸 마요</v>
      </c>
      <c r="C16" s="138" t="str">
        <f>Master!$C$223</f>
        <v>Jamaican Mayo</v>
      </c>
      <c r="D16" s="300">
        <f>Master!$H$223</f>
        <v>600</v>
      </c>
      <c r="E16" s="301">
        <f ca="1">Master!$J$223</f>
        <v>5.7543179563779816</v>
      </c>
      <c r="F16" s="139">
        <f ca="1">Master!$K$223</f>
        <v>9.5905299272966357E-3</v>
      </c>
      <c r="G16" s="139">
        <v>80</v>
      </c>
      <c r="H16" s="64">
        <f>Master!$P$223</f>
        <v>96</v>
      </c>
      <c r="I16" s="139">
        <f>G16/H16*100</f>
        <v>83.333333333333343</v>
      </c>
      <c r="J16" s="140">
        <f ca="1">F16*I16</f>
        <v>0.7992108272747197</v>
      </c>
      <c r="K16" s="31">
        <f t="shared" ref="K16" ca="1" si="0">J16/$J$42%</f>
        <v>96.728790864361869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0.7992108272747197</v>
      </c>
      <c r="K28" s="14">
        <f ca="1">SUM(K16:K27)</f>
        <v>96.728790864361869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8" si="2">F33*I33</f>
        <v>1.6500000000000001E-2</v>
      </c>
      <c r="K33" s="49">
        <f ca="1">J33/$J$42%</f>
        <v>1.9970012852608106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ca="1">J32/$J$42%</f>
        <v>0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si="2"/>
        <v>0</v>
      </c>
      <c r="K35" s="49">
        <f ca="1">J33/$J$42%</f>
        <v>1.9970012852608106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2"/>
        <v>0</v>
      </c>
      <c r="K36" s="49">
        <f ca="1">J34/$J$42%</f>
        <v>1.274207850377322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2"/>
        <v>0</v>
      </c>
      <c r="K37" s="49">
        <f ca="1">J35/$J$42%</f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2"/>
        <v>0</v>
      </c>
      <c r="K38" s="49">
        <f ca="1">J36/$J$42%</f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5.2682104208989431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0.82623882727471976</v>
      </c>
      <c r="K42" s="152">
        <f ca="1">K28+K40</f>
        <v>101.99700128526081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D6:J6"/>
    <mergeCell ref="I14:I15"/>
    <mergeCell ref="J14:J15"/>
    <mergeCell ref="K14:K15"/>
    <mergeCell ref="H31:H32"/>
    <mergeCell ref="I31:I32"/>
    <mergeCell ref="H14:H15"/>
    <mergeCell ref="D11:J11"/>
    <mergeCell ref="B31:B32"/>
    <mergeCell ref="D31:D32"/>
    <mergeCell ref="E31:E32"/>
    <mergeCell ref="F31:F32"/>
    <mergeCell ref="G31:G32"/>
    <mergeCell ref="B14:C15"/>
    <mergeCell ref="D14:D15"/>
    <mergeCell ref="E14:E15"/>
    <mergeCell ref="F14:F15"/>
    <mergeCell ref="G14:G15"/>
    <mergeCell ref="A1:L1"/>
    <mergeCell ref="D3:J3"/>
    <mergeCell ref="D5:J5"/>
    <mergeCell ref="D7:J7"/>
    <mergeCell ref="D9:J9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5FA5-E1FA-42C8-B2B6-AD7E6A25FAD1}">
  <sheetPr>
    <tabColor theme="4" tint="0.59999389629810485"/>
  </sheetPr>
  <dimension ref="A1:L43"/>
  <sheetViews>
    <sheetView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626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Final)'!G149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18.600000000000001" customHeight="1">
      <c r="A6" s="16"/>
      <c r="B6" s="19" t="s">
        <v>1034</v>
      </c>
      <c r="C6" s="19"/>
      <c r="D6" s="938">
        <f ca="1">$J$28</f>
        <v>0.4058640511468195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0.4328920511468195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0.21341578121538202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1.5955055147761015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Master!$B$46</f>
        <v>시크릿 양념소스</v>
      </c>
      <c r="C16" s="138" t="str">
        <f>Master!$C$46</f>
        <v>BBQ Secret Spicy Sauce</v>
      </c>
      <c r="D16" s="300">
        <f>Master!$H$46</f>
        <v>10000</v>
      </c>
      <c r="E16" s="301">
        <f ca="1">Master!$J$46</f>
        <v>48.703686137618334</v>
      </c>
      <c r="F16" s="139">
        <f ca="1">Master!$K$46</f>
        <v>4.8703686137618338E-3</v>
      </c>
      <c r="G16" s="139">
        <v>80</v>
      </c>
      <c r="H16" s="64">
        <f>Master!$P$46</f>
        <v>96</v>
      </c>
      <c r="I16" s="139">
        <f>G16/H16*100</f>
        <v>83.333333333333343</v>
      </c>
      <c r="J16" s="140">
        <f ca="1">F16*I16</f>
        <v>0.4058640511468195</v>
      </c>
      <c r="K16" s="31">
        <f t="shared" ref="K16" ca="1" si="0">J16/$J$42%</f>
        <v>93.756411112563214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0.4058640511468195</v>
      </c>
      <c r="K28" s="14">
        <f ca="1">SUM(K16:K27)</f>
        <v>93.756411112563214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3.8115737991233911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2.4320150883133977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6.2435888874367889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0.4328920511468195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9FA7-692D-4810-BB23-F0BF154A8CB6}">
  <sheetPr>
    <tabColor theme="4" tint="0.59999389629810485"/>
  </sheetPr>
  <dimension ref="A1:L43"/>
  <sheetViews>
    <sheetView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627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Final)'!G150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21.6" customHeight="1">
      <c r="A6" s="16"/>
      <c r="B6" s="19" t="s">
        <v>1034</v>
      </c>
      <c r="C6" s="19"/>
      <c r="D6" s="938">
        <f ca="1">$J$28</f>
        <v>0.4649156090126666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0.49194360901266659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0.24252819924324462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1.5364539569102544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Master!$B$50</f>
        <v>매운양념 소스</v>
      </c>
      <c r="C16" s="138" t="str">
        <f>Master!$C$50</f>
        <v>Hot Spicy Sauce</v>
      </c>
      <c r="D16" s="300">
        <f>Master!$H$50</f>
        <v>10000</v>
      </c>
      <c r="E16" s="301">
        <f ca="1">Master!$J$50</f>
        <v>55.789873081519985</v>
      </c>
      <c r="F16" s="139">
        <f ca="1">Master!$K$50</f>
        <v>5.5789873081519984E-3</v>
      </c>
      <c r="G16" s="139">
        <v>80</v>
      </c>
      <c r="H16" s="64">
        <f>Master!$P$50</f>
        <v>96</v>
      </c>
      <c r="I16" s="139">
        <f>G16/H16*100</f>
        <v>83.333333333333343</v>
      </c>
      <c r="J16" s="140">
        <f ca="1">F16*I16</f>
        <v>0.4649156090126666</v>
      </c>
      <c r="K16" s="31">
        <f t="shared" ref="K16" ca="1" si="0">J16/$J$42%</f>
        <v>94.505874351280767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0.4649156090126666</v>
      </c>
      <c r="K28" s="14">
        <f ca="1">SUM(K16:K27)</f>
        <v>94.505874351280767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" ca="1" si="3">J33/$J$42%</f>
        <v>3.3540429629964272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ref="K34" ca="1" si="4">J34/$J$42%</f>
        <v>2.1400826857228115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5">F35*I35</f>
        <v>0</v>
      </c>
      <c r="K35" s="49">
        <f t="shared" ref="K35" ca="1" si="6">J35/$J$42%</f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5"/>
        <v>0</v>
      </c>
      <c r="K36" s="49">
        <f t="shared" ref="K36:K38" ca="1" si="7">J36/$J$42%</f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5"/>
        <v>0</v>
      </c>
      <c r="K37" s="49">
        <f t="shared" ca="1" si="7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5"/>
        <v>0</v>
      </c>
      <c r="K38" s="49">
        <f t="shared" ca="1" si="7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5.4941256487192387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0.49194360901266659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18773-CF78-42CE-84E1-456775C49F75}">
  <sheetPr>
    <tabColor theme="4" tint="0.59999389629810485"/>
  </sheetPr>
  <dimension ref="A1:L43"/>
  <sheetViews>
    <sheetView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628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Final)'!G151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21.6" customHeight="1">
      <c r="A6" s="16"/>
      <c r="B6" s="19" t="s">
        <v>1034</v>
      </c>
      <c r="C6" s="19"/>
      <c r="D6" s="938">
        <f ca="1">$J$28</f>
        <v>0.71357654632492917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0.74060454632492922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0.36511804133819009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1.2877930195979919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Master!$B$51</f>
        <v>허니갈릭 소스</v>
      </c>
      <c r="C16" s="138" t="str">
        <f>Master!$C$51</f>
        <v>Sweet Soy Sauce</v>
      </c>
      <c r="D16" s="300">
        <f>Master!$H$51</f>
        <v>10000</v>
      </c>
      <c r="E16" s="301">
        <f ca="1">Master!$J$51</f>
        <v>85.629185558991495</v>
      </c>
      <c r="F16" s="139">
        <f ca="1">Master!$K$51</f>
        <v>8.5629185558991489E-3</v>
      </c>
      <c r="G16" s="139">
        <v>80</v>
      </c>
      <c r="H16" s="64">
        <f>Master!$P$51</f>
        <v>96</v>
      </c>
      <c r="I16" s="139">
        <f>G16/H16*100</f>
        <v>83.333333333333343</v>
      </c>
      <c r="J16" s="140">
        <f ca="1">F16*I16</f>
        <v>0.71357654632492917</v>
      </c>
      <c r="K16" s="31">
        <f t="shared" ref="K16" ca="1" si="0">J16/$J$42%</f>
        <v>96.350549002957123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0.71357654632492917</v>
      </c>
      <c r="K28" s="14">
        <f ca="1">SUM(K16:K27)</f>
        <v>96.350549002957123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2.227909628948034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1.4215413680948426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3.6494509970428766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0.74060454632492922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D0D0F-3A91-4808-B4A9-14DE8719FD24}">
  <sheetPr>
    <tabColor theme="4" tint="0.59999389629810485"/>
  </sheetPr>
  <dimension ref="A1:L43"/>
  <sheetViews>
    <sheetView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629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Final)'!G152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17.45" customHeight="1">
      <c r="A6" s="16"/>
      <c r="B6" s="19" t="s">
        <v>1034</v>
      </c>
      <c r="C6" s="19"/>
      <c r="D6" s="938">
        <f ca="1">$J$28</f>
        <v>0.58067576027774104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0.60770376027774109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0.29959795381692633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1.4206938056451799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Master!$B$48</f>
        <v>소이갈릭소스</v>
      </c>
      <c r="C16" s="138" t="str">
        <f>Master!$C$48</f>
        <v>Garlic Flavor Soy Sauce</v>
      </c>
      <c r="D16" s="300">
        <f>Master!$H$48</f>
        <v>10000</v>
      </c>
      <c r="E16" s="301">
        <f ca="1">Master!$J$48</f>
        <v>69.681091233328914</v>
      </c>
      <c r="F16" s="139">
        <f ca="1">Master!$K$48</f>
        <v>6.9681091233328918E-3</v>
      </c>
      <c r="G16" s="139">
        <v>80</v>
      </c>
      <c r="H16" s="64">
        <f>Master!$P$48</f>
        <v>96</v>
      </c>
      <c r="I16" s="139">
        <f>G16/H16*100</f>
        <v>83.333333333333343</v>
      </c>
      <c r="J16" s="140">
        <f ca="1">F16*I16</f>
        <v>0.58067576027774104</v>
      </c>
      <c r="K16" s="31">
        <f t="shared" ref="K16" ca="1" si="0">J16/$J$42%</f>
        <v>95.552438249247075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0.58067576027774104</v>
      </c>
      <c r="K28" s="14">
        <f ca="1">SUM(K16:K27)</f>
        <v>95.552438249247075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2.7151387038413164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1.7324230469115989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4.4475617507529153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0.60770376027774109</v>
      </c>
      <c r="K42" s="152">
        <f ca="1">K28+K40</f>
        <v>99.999999999999986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DA6BD-06B4-4815-B036-37DAE71C600E}">
  <sheetPr>
    <tabColor theme="4" tint="0.59999389629810485"/>
  </sheetPr>
  <dimension ref="A1:L43"/>
  <sheetViews>
    <sheetView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630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Final)'!G153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22.15" customHeight="1">
      <c r="A6" s="16"/>
      <c r="B6" s="19" t="s">
        <v>1034</v>
      </c>
      <c r="C6" s="19"/>
      <c r="D6" s="938">
        <f ca="1">$J$28</f>
        <v>0.48220801477237524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0.50923601477237523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0.251053355282781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1.5191615511505456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Master!$B$49</f>
        <v>강정 소스</v>
      </c>
      <c r="C16" s="138" t="str">
        <f>Master!$C$49</f>
        <v>Honey Pepper Sauce</v>
      </c>
      <c r="D16" s="300">
        <f>Master!$H$49</f>
        <v>10000</v>
      </c>
      <c r="E16" s="301">
        <f ca="1">Master!$J$49</f>
        <v>57.864961772685021</v>
      </c>
      <c r="F16" s="139">
        <f ca="1">Master!$K$49</f>
        <v>5.7864961772685023E-3</v>
      </c>
      <c r="G16" s="139">
        <v>80</v>
      </c>
      <c r="H16" s="64">
        <f>Master!$P$49</f>
        <v>96</v>
      </c>
      <c r="I16" s="139">
        <f>G16/H16*100</f>
        <v>83.333333333333343</v>
      </c>
      <c r="J16" s="140">
        <f ca="1">F16*I16</f>
        <v>0.48220801477237524</v>
      </c>
      <c r="K16" s="31">
        <f t="shared" ref="K16" ca="1" si="0">J16/$J$42%</f>
        <v>94.692441379645686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0.48220801477237524</v>
      </c>
      <c r="K28" s="14">
        <f ca="1">SUM(K16:K27)</f>
        <v>94.692441379645686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3.2401478924021863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2.0674107279521343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5.307558620354321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0.50923601477237523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97F3-C613-4543-A939-DF77F73B4A67}">
  <sheetPr>
    <tabColor theme="4" tint="0.59999389629810485"/>
  </sheetPr>
  <dimension ref="A1:L43"/>
  <sheetViews>
    <sheetView workbookViewId="0">
      <selection activeCell="D5" sqref="D5:J5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631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Final)'!G154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20.45" customHeight="1">
      <c r="A6" s="16"/>
      <c r="B6" s="19" t="s">
        <v>1034</v>
      </c>
      <c r="C6" s="19"/>
      <c r="D6" s="938">
        <f>$J$28</f>
        <v>0.8429861111111111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0.87001411111111115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0.4289169567777778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1.1583834548118097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Master!$B$54</f>
        <v>마라핫 소스</v>
      </c>
      <c r="C16" s="138" t="str">
        <f>Master!$C$54</f>
        <v>Mala Hot Sauce</v>
      </c>
      <c r="D16" s="300">
        <f>Master!$H$54</f>
        <v>12000</v>
      </c>
      <c r="E16" s="301">
        <f>Master!$J$54</f>
        <v>121.39</v>
      </c>
      <c r="F16" s="139">
        <f>Master!$K$54</f>
        <v>1.0115833333333333E-2</v>
      </c>
      <c r="G16" s="139">
        <v>80</v>
      </c>
      <c r="H16" s="64">
        <f>Master!$P$54</f>
        <v>96</v>
      </c>
      <c r="I16" s="139">
        <f>G16/H16*100</f>
        <v>83.333333333333343</v>
      </c>
      <c r="J16" s="140">
        <f>F16*I16</f>
        <v>0.8429861111111111</v>
      </c>
      <c r="K16" s="31">
        <f t="shared" ref="K16" ca="1" si="0">J16/$J$42%</f>
        <v>96.893383721617795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>SUM(J16:J27)</f>
        <v>0.8429861111111111</v>
      </c>
      <c r="K28" s="14">
        <f ca="1">SUM(K16:K27)</f>
        <v>96.893383721617795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1.8965209631976596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1.2100953151845431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3.1066162783822024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0.87001411111111115</v>
      </c>
      <c r="K42" s="152">
        <f ca="1">K28+K40</f>
        <v>100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A02C5-F1BA-49C7-8CC1-53DBE50E41EE}">
  <sheetPr>
    <tabColor theme="4" tint="0.59999389629810485"/>
  </sheetPr>
  <dimension ref="A1:L43"/>
  <sheetViews>
    <sheetView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632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Final)'!G155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16.149999999999999" customHeight="1">
      <c r="A6" s="16"/>
      <c r="B6" s="19" t="s">
        <v>1034</v>
      </c>
      <c r="C6" s="19"/>
      <c r="D6" s="938">
        <f ca="1">$J$28</f>
        <v>0.55972135270099643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0.58674935270099648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0.28926743088159124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1.4416482132219244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Master!$B$52</f>
        <v>갈비 소스</v>
      </c>
      <c r="C16" s="138" t="str">
        <f>Master!$C$52</f>
        <v>Galbi Flavor Sauce</v>
      </c>
      <c r="D16" s="300">
        <f>Master!$H$52</f>
        <v>12000</v>
      </c>
      <c r="E16" s="301">
        <f ca="1">Master!$J$52</f>
        <v>80.599874788943481</v>
      </c>
      <c r="F16" s="139">
        <f ca="1">Master!$K$52</f>
        <v>6.7166562324119565E-3</v>
      </c>
      <c r="G16" s="139">
        <v>80</v>
      </c>
      <c r="H16" s="64">
        <f>Master!$P$52</f>
        <v>96</v>
      </c>
      <c r="I16" s="139">
        <f>G16/H16*100</f>
        <v>83.333333333333343</v>
      </c>
      <c r="J16" s="140">
        <f ca="1">F16*I16</f>
        <v>0.55972135270099643</v>
      </c>
      <c r="K16" s="31">
        <f t="shared" ref="K16" ca="1" si="0">J16/$J$42%</f>
        <v>95.393603780629419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0.55972135270099643</v>
      </c>
      <c r="K28" s="14">
        <f ca="1">SUM(K16:K27)</f>
        <v>95.393603780629419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5">
        <f t="shared" ref="J33:J38" si="2">F33*I33</f>
        <v>1.6500000000000001E-2</v>
      </c>
      <c r="K33" s="49">
        <f t="shared" ref="K33:K38" ca="1" si="3">J33/$J$42%</f>
        <v>2.8121036561941106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1.7942925631764606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si="2"/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2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2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2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4.6063962193705716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0.58674935270099648</v>
      </c>
      <c r="K42" s="152">
        <f ca="1">K28+K40</f>
        <v>99.999999999999986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57680-D0FB-413C-A81D-8CC84607EF16}">
  <sheetPr>
    <tabColor theme="4" tint="0.59999389629810485"/>
  </sheetPr>
  <dimension ref="A1:L43"/>
  <sheetViews>
    <sheetView workbookViewId="0">
      <selection activeCell="D6" sqref="D6:J6"/>
    </sheetView>
  </sheetViews>
  <sheetFormatPr defaultColWidth="8.85546875" defaultRowHeight="15"/>
  <cols>
    <col min="1" max="1" width="2.5703125" customWidth="1"/>
    <col min="2" max="2" width="24.42578125" customWidth="1"/>
    <col min="3" max="3" width="35.5703125" customWidth="1"/>
    <col min="4" max="4" width="13.42578125" customWidth="1"/>
    <col min="5" max="10" width="11.5703125" customWidth="1"/>
    <col min="11" max="11" width="14.42578125" customWidth="1"/>
    <col min="12" max="12" width="2.5703125" customWidth="1"/>
  </cols>
  <sheetData>
    <row r="1" spans="1:12" ht="30" customHeight="1">
      <c r="A1" s="929" t="s">
        <v>48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</row>
    <row r="2" spans="1:12" ht="3" customHeight="1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3" spans="1:12" ht="16.149999999999999" customHeight="1">
      <c r="A3" s="16"/>
      <c r="B3" s="60" t="s">
        <v>49</v>
      </c>
      <c r="C3" s="60"/>
      <c r="D3" s="930" t="s">
        <v>633</v>
      </c>
      <c r="E3" s="931"/>
      <c r="F3" s="931"/>
      <c r="G3" s="931"/>
      <c r="H3" s="931"/>
      <c r="I3" s="931"/>
      <c r="J3" s="932"/>
      <c r="K3" s="17"/>
      <c r="L3" s="18"/>
    </row>
    <row r="4" spans="1:12" ht="4.9000000000000004" customHeight="1">
      <c r="A4" s="16"/>
      <c r="B4" s="19"/>
      <c r="C4" s="19"/>
      <c r="D4" s="19"/>
      <c r="E4" s="19"/>
      <c r="F4" s="19"/>
      <c r="G4" s="19"/>
      <c r="H4" s="19"/>
      <c r="I4" s="19"/>
      <c r="J4" s="19"/>
      <c r="K4" s="17"/>
      <c r="L4" s="18"/>
    </row>
    <row r="5" spans="1:12" ht="16.5" customHeight="1">
      <c r="A5" s="16"/>
      <c r="B5" s="19" t="s">
        <v>50</v>
      </c>
      <c r="C5" s="19"/>
      <c r="D5" s="933">
        <f>'Honduras(Total Final)'!G156</f>
        <v>2.028397565922921</v>
      </c>
      <c r="E5" s="934"/>
      <c r="F5" s="934"/>
      <c r="G5" s="934"/>
      <c r="H5" s="934"/>
      <c r="I5" s="934"/>
      <c r="J5" s="935"/>
      <c r="K5" s="17"/>
      <c r="L5" s="18"/>
    </row>
    <row r="6" spans="1:12" ht="19.899999999999999" customHeight="1">
      <c r="A6" s="16"/>
      <c r="B6" s="19" t="s">
        <v>1034</v>
      </c>
      <c r="C6" s="19"/>
      <c r="D6" s="938">
        <f ca="1">$J$28</f>
        <v>0.55972135270099643</v>
      </c>
      <c r="E6" s="938"/>
      <c r="F6" s="938"/>
      <c r="G6" s="938"/>
      <c r="H6" s="938"/>
      <c r="I6" s="938"/>
      <c r="J6" s="938"/>
      <c r="K6" s="17"/>
      <c r="L6" s="18"/>
    </row>
    <row r="7" spans="1:12" ht="16.149999999999999" customHeight="1">
      <c r="A7" s="16"/>
      <c r="B7" s="19" t="s">
        <v>1035</v>
      </c>
      <c r="C7" s="19"/>
      <c r="D7" s="936">
        <f ca="1">$J$42</f>
        <v>0.58674935270099648</v>
      </c>
      <c r="E7" s="936"/>
      <c r="F7" s="936"/>
      <c r="G7" s="936"/>
      <c r="H7" s="936"/>
      <c r="I7" s="936"/>
      <c r="J7" s="936"/>
      <c r="K7" s="17"/>
      <c r="L7" s="18"/>
    </row>
    <row r="8" spans="1:12" ht="4.9000000000000004" customHeight="1">
      <c r="A8" s="16"/>
      <c r="B8" s="19"/>
      <c r="C8" s="19"/>
      <c r="D8" s="20"/>
      <c r="E8" s="20"/>
      <c r="F8" s="20"/>
      <c r="G8" s="20"/>
      <c r="H8" s="20"/>
      <c r="I8" s="20"/>
      <c r="J8" s="20"/>
      <c r="K8" s="17"/>
      <c r="L8" s="18"/>
    </row>
    <row r="9" spans="1:12" ht="16.5" customHeight="1">
      <c r="A9" s="16"/>
      <c r="B9" s="19" t="s">
        <v>231</v>
      </c>
      <c r="C9" s="19"/>
      <c r="D9" s="937">
        <f ca="1">IF(D7="","",IF(ISBLANK(D5),"",D7/D5))</f>
        <v>0.28926743088159124</v>
      </c>
      <c r="E9" s="937"/>
      <c r="F9" s="937"/>
      <c r="G9" s="937"/>
      <c r="H9" s="937"/>
      <c r="I9" s="937"/>
      <c r="J9" s="937"/>
      <c r="K9" s="17"/>
      <c r="L9" s="18"/>
    </row>
    <row r="10" spans="1:12" ht="4.9000000000000004" customHeight="1">
      <c r="A10" s="16"/>
      <c r="B10" s="19"/>
      <c r="C10" s="19"/>
      <c r="D10" s="56"/>
      <c r="E10" s="56"/>
      <c r="F10" s="56"/>
      <c r="G10" s="56"/>
      <c r="H10" s="56"/>
      <c r="I10" s="56"/>
      <c r="J10" s="56"/>
      <c r="K10" s="17"/>
      <c r="L10" s="18"/>
    </row>
    <row r="11" spans="1:12" ht="16.149999999999999" customHeight="1">
      <c r="A11" s="16"/>
      <c r="B11" s="19" t="s">
        <v>51</v>
      </c>
      <c r="C11" s="19"/>
      <c r="D11" s="928">
        <f ca="1">D5-D7</f>
        <v>1.4416482132219244</v>
      </c>
      <c r="E11" s="928"/>
      <c r="F11" s="928"/>
      <c r="G11" s="928"/>
      <c r="H11" s="928"/>
      <c r="I11" s="928"/>
      <c r="J11" s="928"/>
      <c r="K11" s="17"/>
      <c r="L11" s="18"/>
    </row>
    <row r="12" spans="1:12" ht="4.9000000000000004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21"/>
      <c r="L12" s="16"/>
    </row>
    <row r="13" spans="1:12" ht="22.15" customHeight="1">
      <c r="A13" s="16"/>
      <c r="B13" s="22" t="s">
        <v>52</v>
      </c>
      <c r="C13" s="22"/>
      <c r="D13" s="23"/>
      <c r="E13" s="23"/>
      <c r="F13" s="23"/>
      <c r="G13" s="23"/>
      <c r="H13" s="23"/>
      <c r="I13" s="23"/>
      <c r="J13" s="23"/>
      <c r="K13" s="23"/>
      <c r="L13" s="16"/>
    </row>
    <row r="14" spans="1:12" ht="16.5" customHeight="1">
      <c r="A14" s="16"/>
      <c r="B14" s="926" t="s">
        <v>53</v>
      </c>
      <c r="C14" s="926"/>
      <c r="D14" s="925" t="s">
        <v>54</v>
      </c>
      <c r="E14" s="925" t="s">
        <v>55</v>
      </c>
      <c r="F14" s="925" t="s">
        <v>2</v>
      </c>
      <c r="G14" s="925" t="s">
        <v>56</v>
      </c>
      <c r="H14" s="925" t="s">
        <v>57</v>
      </c>
      <c r="I14" s="925" t="s">
        <v>58</v>
      </c>
      <c r="J14" s="925" t="s">
        <v>55</v>
      </c>
      <c r="K14" s="925" t="s">
        <v>59</v>
      </c>
      <c r="L14" s="16"/>
    </row>
    <row r="15" spans="1:12" ht="16.5" customHeight="1">
      <c r="A15" s="16"/>
      <c r="B15" s="926"/>
      <c r="C15" s="926"/>
      <c r="D15" s="925"/>
      <c r="E15" s="925"/>
      <c r="F15" s="925"/>
      <c r="G15" s="925"/>
      <c r="H15" s="925"/>
      <c r="I15" s="925"/>
      <c r="J15" s="925"/>
      <c r="K15" s="925"/>
      <c r="L15" s="24"/>
    </row>
    <row r="16" spans="1:12" ht="16.5" customHeight="1">
      <c r="A16" s="16"/>
      <c r="B16" s="138" t="str">
        <f>Master!$B$55</f>
        <v>매운갈비 소스</v>
      </c>
      <c r="C16" s="138" t="str">
        <f>Master!$C$55</f>
        <v>Hot Galbi Flavor Sauce Mix</v>
      </c>
      <c r="D16" s="300">
        <f>Master!$H$55</f>
        <v>12000</v>
      </c>
      <c r="E16" s="301">
        <f ca="1">Master!$J$55</f>
        <v>80.599874788943481</v>
      </c>
      <c r="F16" s="139">
        <f ca="1">Master!$K$55</f>
        <v>6.7166562324119565E-3</v>
      </c>
      <c r="G16" s="139">
        <v>80</v>
      </c>
      <c r="H16" s="64">
        <f>Master!$P$55</f>
        <v>96</v>
      </c>
      <c r="I16" s="139">
        <f>G16/H16*100</f>
        <v>83.333333333333343</v>
      </c>
      <c r="J16" s="140">
        <f ca="1">F16*I16</f>
        <v>0.55972135270099643</v>
      </c>
      <c r="K16" s="31">
        <f t="shared" ref="K16" ca="1" si="0">J16/$J$42%</f>
        <v>95.393603780629419</v>
      </c>
      <c r="L16" s="24"/>
    </row>
    <row r="17" spans="1:12" ht="16.5" customHeight="1">
      <c r="A17" s="16"/>
      <c r="B17" s="61"/>
      <c r="C17" s="25"/>
      <c r="D17" s="26"/>
      <c r="E17" s="27"/>
      <c r="F17" s="28"/>
      <c r="G17" s="27"/>
      <c r="H17" s="27"/>
      <c r="I17" s="27"/>
      <c r="J17" s="30"/>
      <c r="K17" s="31"/>
      <c r="L17" s="24"/>
    </row>
    <row r="18" spans="1:12" ht="16.5" customHeight="1">
      <c r="A18" s="16"/>
      <c r="B18" s="130"/>
      <c r="C18" s="137"/>
      <c r="D18" s="82"/>
      <c r="E18" s="129"/>
      <c r="F18" s="84"/>
      <c r="G18" s="83"/>
      <c r="H18" s="83"/>
      <c r="I18" s="83"/>
      <c r="J18" s="85"/>
      <c r="K18" s="31"/>
      <c r="L18" s="24"/>
    </row>
    <row r="19" spans="1:12" ht="16.5" customHeight="1">
      <c r="A19" s="16"/>
      <c r="B19" s="25"/>
      <c r="C19" s="25"/>
      <c r="D19" s="26"/>
      <c r="E19" s="27"/>
      <c r="F19" s="28"/>
      <c r="G19" s="29"/>
      <c r="H19" s="27"/>
      <c r="I19" s="29"/>
      <c r="J19" s="30"/>
      <c r="K19" s="31"/>
      <c r="L19" s="24"/>
    </row>
    <row r="20" spans="1:12" ht="16.5" customHeight="1">
      <c r="A20" s="16"/>
      <c r="B20" s="61"/>
      <c r="C20" s="25"/>
      <c r="D20" s="26"/>
      <c r="E20" s="27"/>
      <c r="F20" s="28"/>
      <c r="G20" s="27"/>
      <c r="H20" s="27"/>
      <c r="I20" s="27"/>
      <c r="J20" s="30"/>
      <c r="K20" s="31"/>
      <c r="L20" s="24"/>
    </row>
    <row r="21" spans="1:12" ht="16.5" customHeight="1">
      <c r="A21" s="16"/>
      <c r="B21" s="25"/>
      <c r="C21" s="25"/>
      <c r="D21" s="26"/>
      <c r="E21" s="27"/>
      <c r="F21" s="28"/>
      <c r="G21" s="27"/>
      <c r="H21" s="27"/>
      <c r="I21" s="29"/>
      <c r="J21" s="30"/>
      <c r="K21" s="31"/>
      <c r="L21" s="24"/>
    </row>
    <row r="22" spans="1:12" ht="16.5" customHeight="1">
      <c r="A22" s="16"/>
      <c r="B22" s="25"/>
      <c r="C22" s="25"/>
      <c r="D22" s="26"/>
      <c r="E22" s="27"/>
      <c r="F22" s="28"/>
      <c r="G22" s="29"/>
      <c r="H22" s="27"/>
      <c r="I22" s="29"/>
      <c r="J22" s="30"/>
      <c r="K22" s="31"/>
      <c r="L22" s="24"/>
    </row>
    <row r="23" spans="1:12" ht="16.5" customHeight="1">
      <c r="A23" s="16"/>
      <c r="B23" s="25"/>
      <c r="C23" s="25"/>
      <c r="D23" s="26"/>
      <c r="E23" s="62"/>
      <c r="F23" s="28"/>
      <c r="G23" s="29"/>
      <c r="H23" s="27"/>
      <c r="I23" s="29"/>
      <c r="J23" s="30"/>
      <c r="K23" s="31"/>
      <c r="L23" s="24"/>
    </row>
    <row r="24" spans="1:12" ht="16.5" customHeight="1">
      <c r="A24" s="16"/>
      <c r="B24" s="25"/>
      <c r="C24" s="25"/>
      <c r="D24" s="145"/>
      <c r="E24" s="27"/>
      <c r="F24" s="62"/>
      <c r="G24" s="27"/>
      <c r="H24" s="27"/>
      <c r="I24" s="29"/>
      <c r="J24" s="30"/>
      <c r="K24" s="31"/>
      <c r="L24" s="24"/>
    </row>
    <row r="25" spans="1:12" ht="16.5" customHeight="1">
      <c r="A25" s="16"/>
      <c r="B25" s="25"/>
      <c r="C25" s="25"/>
      <c r="D25" s="26"/>
      <c r="E25" s="62"/>
      <c r="F25" s="28"/>
      <c r="G25" s="29"/>
      <c r="H25" s="27"/>
      <c r="I25" s="29"/>
      <c r="J25" s="30"/>
      <c r="K25" s="31"/>
      <c r="L25" s="24"/>
    </row>
    <row r="26" spans="1:12" ht="16.899999999999999" customHeight="1">
      <c r="A26" s="16"/>
      <c r="B26" s="130"/>
      <c r="C26" s="137"/>
      <c r="D26" s="82"/>
      <c r="E26" s="129"/>
      <c r="F26" s="84"/>
      <c r="G26" s="83"/>
      <c r="H26" s="83"/>
      <c r="I26" s="83"/>
      <c r="J26" s="85"/>
      <c r="K26" s="31"/>
      <c r="L26" s="24"/>
    </row>
    <row r="27" spans="1:12" ht="16.5" customHeight="1">
      <c r="A27" s="16"/>
      <c r="B27" s="138"/>
      <c r="C27" s="138"/>
      <c r="D27" s="138"/>
      <c r="E27" s="139"/>
      <c r="F27" s="139"/>
      <c r="G27" s="139"/>
      <c r="H27" s="64"/>
      <c r="I27" s="139"/>
      <c r="J27" s="140"/>
      <c r="K27" s="31"/>
      <c r="L27" s="24"/>
    </row>
    <row r="28" spans="1:12" ht="19.899999999999999" customHeight="1">
      <c r="A28" s="16"/>
      <c r="B28" s="22" t="s">
        <v>60</v>
      </c>
      <c r="C28" s="22"/>
      <c r="D28" s="42"/>
      <c r="E28" s="42"/>
      <c r="F28" s="42"/>
      <c r="G28" s="43">
        <f>SUM(G16:G27)</f>
        <v>80</v>
      </c>
      <c r="H28" s="42"/>
      <c r="I28" s="42"/>
      <c r="J28" s="44">
        <f ca="1">SUM(J16:J27)</f>
        <v>0.55972135270099643</v>
      </c>
      <c r="K28" s="14">
        <f ca="1">SUM(K16:K27)</f>
        <v>95.393603780629419</v>
      </c>
      <c r="L28" s="24"/>
    </row>
    <row r="29" spans="1:12" ht="10.15" customHeight="1">
      <c r="A29" s="16"/>
      <c r="B29" s="45"/>
      <c r="C29" s="45"/>
      <c r="D29" s="45"/>
      <c r="E29" s="45"/>
      <c r="F29" s="45"/>
      <c r="G29" s="45"/>
      <c r="H29" s="45"/>
      <c r="I29" s="45"/>
      <c r="J29" s="45"/>
      <c r="K29" s="46"/>
      <c r="L29" s="24"/>
    </row>
    <row r="30" spans="1:12" ht="22.15" customHeight="1">
      <c r="A30" s="16"/>
      <c r="B30" s="47" t="s">
        <v>61</v>
      </c>
      <c r="C30" s="47"/>
      <c r="D30" s="48"/>
      <c r="E30" s="48"/>
      <c r="F30" s="48"/>
      <c r="G30" s="48"/>
      <c r="H30" s="48"/>
      <c r="I30" s="48"/>
      <c r="J30" s="48"/>
      <c r="K30" s="48"/>
      <c r="L30" s="24"/>
    </row>
    <row r="31" spans="1:12" ht="16.5" customHeight="1">
      <c r="A31" s="16"/>
      <c r="B31" s="927" t="s">
        <v>53</v>
      </c>
      <c r="C31" s="57"/>
      <c r="D31" s="923" t="s">
        <v>54</v>
      </c>
      <c r="E31" s="923" t="s">
        <v>55</v>
      </c>
      <c r="F31" s="923" t="s">
        <v>2</v>
      </c>
      <c r="G31" s="923" t="s">
        <v>56</v>
      </c>
      <c r="H31" s="923" t="s">
        <v>57</v>
      </c>
      <c r="I31" s="924" t="s">
        <v>58</v>
      </c>
      <c r="J31" s="923" t="s">
        <v>55</v>
      </c>
      <c r="K31" s="924" t="s">
        <v>59</v>
      </c>
      <c r="L31" s="24"/>
    </row>
    <row r="32" spans="1:12" ht="16.5" customHeight="1">
      <c r="A32" s="16"/>
      <c r="B32" s="927"/>
      <c r="C32" s="57"/>
      <c r="D32" s="923"/>
      <c r="E32" s="923"/>
      <c r="F32" s="923"/>
      <c r="G32" s="923"/>
      <c r="H32" s="923"/>
      <c r="I32" s="924"/>
      <c r="J32" s="923"/>
      <c r="K32" s="924"/>
      <c r="L32" s="24"/>
    </row>
    <row r="33" spans="1:12" ht="16.5" customHeight="1">
      <c r="A33" s="16"/>
      <c r="B33" s="25" t="str">
        <f>Master!$B$162</f>
        <v>4oz 컨테이너 용기</v>
      </c>
      <c r="C33" s="25" t="str">
        <f>Master!$C$162</f>
        <v>4oz Solo Deli Container</v>
      </c>
      <c r="D33" s="27">
        <f>Master!$H$162</f>
        <v>2500</v>
      </c>
      <c r="E33" s="27">
        <f>Master!$J$162</f>
        <v>41.25</v>
      </c>
      <c r="F33" s="28">
        <f>Master!$K$162</f>
        <v>1.6500000000000001E-2</v>
      </c>
      <c r="G33" s="27">
        <v>1</v>
      </c>
      <c r="H33" s="27">
        <f>Master!$P$162</f>
        <v>100</v>
      </c>
      <c r="I33" s="33">
        <f t="shared" ref="I33:I38" si="1">G33/H33*100</f>
        <v>1</v>
      </c>
      <c r="J33" s="30">
        <f t="shared" ref="J33:J34" si="2">F33*I33</f>
        <v>1.6500000000000001E-2</v>
      </c>
      <c r="K33" s="49">
        <f t="shared" ref="K33:K38" ca="1" si="3">J33/$J$42%</f>
        <v>2.8121036561941106</v>
      </c>
      <c r="L33" s="24"/>
    </row>
    <row r="34" spans="1:12" ht="16.5" customHeight="1">
      <c r="A34" s="16"/>
      <c r="B34" s="32" t="str">
        <f>Master!$B$163</f>
        <v>4oz 컨테이너 뚜껑</v>
      </c>
      <c r="C34" s="32" t="str">
        <f>Master!$C$163</f>
        <v>4oz Sole Lid for Deli Container</v>
      </c>
      <c r="D34" s="33">
        <f>Master!$H$163</f>
        <v>2500</v>
      </c>
      <c r="E34" s="33">
        <f>Master!$J$163</f>
        <v>26.32</v>
      </c>
      <c r="F34" s="34">
        <f>Master!$K$163</f>
        <v>1.0528000000000001E-2</v>
      </c>
      <c r="G34" s="33">
        <v>1</v>
      </c>
      <c r="H34" s="33">
        <f>Master!$P$163</f>
        <v>100</v>
      </c>
      <c r="I34" s="33">
        <f t="shared" si="1"/>
        <v>1</v>
      </c>
      <c r="J34" s="35">
        <f t="shared" si="2"/>
        <v>1.0528000000000001E-2</v>
      </c>
      <c r="K34" s="49">
        <f t="shared" ca="1" si="3"/>
        <v>1.7942925631764606</v>
      </c>
      <c r="L34" s="16"/>
    </row>
    <row r="35" spans="1:12" ht="16.5" customHeight="1">
      <c r="A35" s="16"/>
      <c r="B35" s="32" t="str">
        <f>Master!$B$170</f>
        <v>일회용 포크</v>
      </c>
      <c r="C35" s="32" t="str">
        <f>Master!$C$170</f>
        <v>Black Heavy Weight Plastic Fork</v>
      </c>
      <c r="D35" s="50">
        <f>Master!$H$170</f>
        <v>1000</v>
      </c>
      <c r="E35" s="33">
        <f>Master!$J$170</f>
        <v>29.99</v>
      </c>
      <c r="F35" s="34">
        <f>Master!$K$170</f>
        <v>2.9989999999999999E-2</v>
      </c>
      <c r="G35" s="33">
        <v>0</v>
      </c>
      <c r="H35" s="33">
        <f>Master!$P$170</f>
        <v>100</v>
      </c>
      <c r="I35" s="33">
        <f t="shared" si="1"/>
        <v>0</v>
      </c>
      <c r="J35" s="35">
        <f t="shared" ref="J35:J38" si="4">F35*I35</f>
        <v>0</v>
      </c>
      <c r="K35" s="49">
        <f t="shared" ca="1" si="3"/>
        <v>0</v>
      </c>
      <c r="L35" s="16"/>
    </row>
    <row r="36" spans="1:12" ht="16.5" customHeight="1">
      <c r="A36" s="16"/>
      <c r="B36" s="32" t="str">
        <f>Master!$B$166</f>
        <v>비비큐 냅킨</v>
      </c>
      <c r="C36" s="32" t="str">
        <f>Master!$C$166</f>
        <v>BBQ New LOGO Napkin</v>
      </c>
      <c r="D36" s="50">
        <f>Master!$H$166</f>
        <v>5000</v>
      </c>
      <c r="E36" s="33">
        <f ca="1">Master!$J$166</f>
        <v>21.837187683785167</v>
      </c>
      <c r="F36" s="34">
        <f ca="1">Master!$K$166</f>
        <v>4.3674375367570338E-3</v>
      </c>
      <c r="G36" s="33">
        <v>0</v>
      </c>
      <c r="H36" s="33">
        <f>Master!$P$166</f>
        <v>100</v>
      </c>
      <c r="I36" s="33">
        <f t="shared" si="1"/>
        <v>0</v>
      </c>
      <c r="J36" s="35">
        <f t="shared" ca="1" si="4"/>
        <v>0</v>
      </c>
      <c r="K36" s="49">
        <f t="shared" ca="1" si="3"/>
        <v>0</v>
      </c>
      <c r="L36" s="16"/>
    </row>
    <row r="37" spans="1:12" ht="16.5" customHeight="1">
      <c r="A37" s="16"/>
      <c r="B37" s="32" t="str">
        <f>Master!$B$170</f>
        <v>일회용 포크</v>
      </c>
      <c r="C37" s="32" t="str">
        <f>Master!$C$170</f>
        <v>Black Heavy Weight Plastic Fork</v>
      </c>
      <c r="D37" s="50">
        <f>Master!$H$170</f>
        <v>1000</v>
      </c>
      <c r="E37" s="33">
        <f>Master!$J$170</f>
        <v>29.99</v>
      </c>
      <c r="F37" s="34">
        <f>Master!$K$170</f>
        <v>2.9989999999999999E-2</v>
      </c>
      <c r="G37" s="33">
        <v>0</v>
      </c>
      <c r="H37" s="33">
        <f>Master!$P$170</f>
        <v>100</v>
      </c>
      <c r="I37" s="33">
        <f t="shared" si="1"/>
        <v>0</v>
      </c>
      <c r="J37" s="35">
        <f t="shared" si="4"/>
        <v>0</v>
      </c>
      <c r="K37" s="49">
        <f t="shared" ca="1" si="3"/>
        <v>0</v>
      </c>
      <c r="L37" s="16"/>
    </row>
    <row r="38" spans="1:12" ht="16.5" customHeight="1">
      <c r="A38" s="16"/>
      <c r="B38" s="32" t="str">
        <f>Master!$B$170</f>
        <v>일회용 포크</v>
      </c>
      <c r="C38" s="32" t="str">
        <f>Master!$C$170</f>
        <v>Black Heavy Weight Plastic Fork</v>
      </c>
      <c r="D38" s="50">
        <f>Master!$H$170</f>
        <v>1000</v>
      </c>
      <c r="E38" s="33">
        <f>Master!$J$170</f>
        <v>29.99</v>
      </c>
      <c r="F38" s="34">
        <f>Master!$K$170</f>
        <v>2.9989999999999999E-2</v>
      </c>
      <c r="G38" s="33">
        <v>0</v>
      </c>
      <c r="H38" s="33">
        <f>Master!$P$170</f>
        <v>100</v>
      </c>
      <c r="I38" s="33">
        <f t="shared" si="1"/>
        <v>0</v>
      </c>
      <c r="J38" s="35">
        <f t="shared" si="4"/>
        <v>0</v>
      </c>
      <c r="K38" s="49">
        <f t="shared" ca="1" si="3"/>
        <v>0</v>
      </c>
      <c r="L38" s="16"/>
    </row>
    <row r="39" spans="1:12" ht="16.5" customHeight="1">
      <c r="A39" s="16"/>
      <c r="B39" s="36"/>
      <c r="C39" s="36"/>
      <c r="D39" s="38"/>
      <c r="E39" s="38"/>
      <c r="F39" s="38"/>
      <c r="G39" s="38"/>
      <c r="H39" s="38"/>
      <c r="I39" s="38"/>
      <c r="J39" s="40"/>
      <c r="K39" s="41"/>
      <c r="L39" s="16"/>
    </row>
    <row r="40" spans="1:12" ht="19.899999999999999" customHeight="1">
      <c r="A40" s="16"/>
      <c r="B40" s="47" t="s">
        <v>60</v>
      </c>
      <c r="C40" s="47"/>
      <c r="D40" s="51"/>
      <c r="E40" s="51"/>
      <c r="F40" s="51"/>
      <c r="G40" s="51">
        <f>SUM(G33:G39)</f>
        <v>2</v>
      </c>
      <c r="H40" s="51"/>
      <c r="I40" s="51"/>
      <c r="J40" s="52">
        <f ca="1">SUM(J33:J39)</f>
        <v>2.7028000000000003E-2</v>
      </c>
      <c r="K40" s="53">
        <f ca="1">SUM(K33:K39)</f>
        <v>4.6063962193705716</v>
      </c>
      <c r="L40" s="16"/>
    </row>
    <row r="41" spans="1:12" ht="16.5" customHeight="1">
      <c r="A41" s="16"/>
      <c r="B41" s="45"/>
      <c r="C41" s="45"/>
      <c r="D41" s="45"/>
      <c r="E41" s="45"/>
      <c r="F41" s="45"/>
      <c r="G41" s="45"/>
      <c r="H41" s="45"/>
      <c r="I41" s="45"/>
      <c r="J41" s="45"/>
      <c r="K41" s="46"/>
      <c r="L41" s="16"/>
    </row>
    <row r="42" spans="1:12" ht="19.899999999999999" customHeight="1">
      <c r="A42" s="16"/>
      <c r="B42" s="54" t="s">
        <v>62</v>
      </c>
      <c r="C42" s="54"/>
      <c r="D42" s="55"/>
      <c r="E42" s="55"/>
      <c r="F42" s="55"/>
      <c r="G42" s="55"/>
      <c r="H42" s="55"/>
      <c r="I42" s="55"/>
      <c r="J42" s="15">
        <f ca="1">J28+J40</f>
        <v>0.58674935270099648</v>
      </c>
      <c r="K42" s="152">
        <f ca="1">K28+K40</f>
        <v>99.999999999999986</v>
      </c>
      <c r="L42" s="16"/>
    </row>
    <row r="43" spans="1:12" ht="16.5" customHeight="1">
      <c r="A43" s="16"/>
      <c r="L43" s="16"/>
    </row>
  </sheetData>
  <mergeCells count="25">
    <mergeCell ref="J31:J32"/>
    <mergeCell ref="K31:K32"/>
    <mergeCell ref="I14:I15"/>
    <mergeCell ref="J14:J15"/>
    <mergeCell ref="K14:K15"/>
    <mergeCell ref="H31:H32"/>
    <mergeCell ref="I31:I32"/>
    <mergeCell ref="B14:C15"/>
    <mergeCell ref="D14:D15"/>
    <mergeCell ref="E14:E15"/>
    <mergeCell ref="F14:F15"/>
    <mergeCell ref="G14:G15"/>
    <mergeCell ref="H14:H15"/>
    <mergeCell ref="B31:B32"/>
    <mergeCell ref="D31:D32"/>
    <mergeCell ref="E31:E32"/>
    <mergeCell ref="F31:F32"/>
    <mergeCell ref="G31:G32"/>
    <mergeCell ref="D11:J11"/>
    <mergeCell ref="A1:L1"/>
    <mergeCell ref="D3:J3"/>
    <mergeCell ref="D5:J5"/>
    <mergeCell ref="D7:J7"/>
    <mergeCell ref="D9:J9"/>
    <mergeCell ref="D6:J6"/>
  </mergeCells>
  <phoneticPr fontId="36" type="noConversion"/>
  <printOptions horizontalCentered="1"/>
  <pageMargins left="0.7" right="0.7" top="0.75" bottom="0.75" header="0.3" footer="0.3"/>
  <pageSetup scale="74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159</vt:i4>
      </vt:variant>
      <vt:variant>
        <vt:lpstr>이름 지정된 범위</vt:lpstr>
      </vt:variant>
      <vt:variant>
        <vt:i4>154</vt:i4>
      </vt:variant>
    </vt:vector>
  </HeadingPairs>
  <TitlesOfParts>
    <vt:vector size="313" baseType="lpstr">
      <vt:lpstr>경쟁사 가격분석</vt:lpstr>
      <vt:lpstr>Competitor Price Analysis</vt:lpstr>
      <vt:lpstr>BI_Honey Garlic(5pc) (2)</vt:lpstr>
      <vt:lpstr>BI_Soy Garlic(5pc) (2)</vt:lpstr>
      <vt:lpstr>BI_Galbi(5pc) (2)</vt:lpstr>
      <vt:lpstr>BI_Hot Galbi (5pc) (2)</vt:lpstr>
      <vt:lpstr>BI_Gangjeong (5pc) (2)</vt:lpstr>
      <vt:lpstr>BI_Gangnam Style(5pc) (2)</vt:lpstr>
      <vt:lpstr>BI_Caribbean (5pc) (2)</vt:lpstr>
      <vt:lpstr>BI_Mala Hot(5pc) (2)</vt:lpstr>
      <vt:lpstr>BI_Creamy Onion(5pc) (2)</vt:lpstr>
      <vt:lpstr>BI_Creamy Jalapeno(5pc) (2)</vt:lpstr>
      <vt:lpstr>BI_Cheesling(5pc) (2)</vt:lpstr>
      <vt:lpstr>Honduras(Total Final)</vt:lpstr>
      <vt:lpstr>Chicken Sales Unit Configur</vt:lpstr>
      <vt:lpstr>Master</vt:lpstr>
      <vt:lpstr>Prep</vt:lpstr>
      <vt:lpstr>BI_Golden Fried(2pcs)</vt:lpstr>
      <vt:lpstr>BI_Golden Fried(3pc)</vt:lpstr>
      <vt:lpstr>BI_Golden Fried(5pc)</vt:lpstr>
      <vt:lpstr>BI_Classic(2pc)</vt:lpstr>
      <vt:lpstr>BI_Classic(3pc)</vt:lpstr>
      <vt:lpstr>BI_Classic(5pc)</vt:lpstr>
      <vt:lpstr>BI_Secret (2pc)</vt:lpstr>
      <vt:lpstr>BI_Secret (3pc)</vt:lpstr>
      <vt:lpstr>BI_Secret (5pc)</vt:lpstr>
      <vt:lpstr>BI_Hot Spicy(5pc)</vt:lpstr>
      <vt:lpstr>BI_Honey Garlic(5pc)</vt:lpstr>
      <vt:lpstr>BI_Soy Garlic(5pc)</vt:lpstr>
      <vt:lpstr>BI_Galbi(5pc)</vt:lpstr>
      <vt:lpstr>BI_Hot Galbi (5pc)</vt:lpstr>
      <vt:lpstr>BI_Gangjeong (5pc)</vt:lpstr>
      <vt:lpstr>BI_Gangnam Style(5pc)</vt:lpstr>
      <vt:lpstr>BI_Caribbean (5pc)</vt:lpstr>
      <vt:lpstr>BI_Mala Hot(5pc)</vt:lpstr>
      <vt:lpstr>BI_Creamy Onion(5pc)</vt:lpstr>
      <vt:lpstr>BI_Creamy Jalapeno(5pc)</vt:lpstr>
      <vt:lpstr>BI_Cheesling(5pc)</vt:lpstr>
      <vt:lpstr>BL_Golden Fried(10pc)</vt:lpstr>
      <vt:lpstr>BL_Golden Fried(20pc)</vt:lpstr>
      <vt:lpstr>BL_Classic(10pc)</vt:lpstr>
      <vt:lpstr>BL_Classic(20pc)</vt:lpstr>
      <vt:lpstr>Golden Fried Tender(10pc)</vt:lpstr>
      <vt:lpstr>Golden Fried Tender(20pc)</vt:lpstr>
      <vt:lpstr>BL_Secret (10pc)</vt:lpstr>
      <vt:lpstr>BL_Secret (20pc)</vt:lpstr>
      <vt:lpstr>BL_Hot Spicy(10pc)</vt:lpstr>
      <vt:lpstr>BL_Hot Spicy (20pc)</vt:lpstr>
      <vt:lpstr>BL_Honey Garlic(10pc)</vt:lpstr>
      <vt:lpstr>BL_Honey Garlic(20pc)</vt:lpstr>
      <vt:lpstr>BL_Soy Garlic(10pc)</vt:lpstr>
      <vt:lpstr>BL_Soy Garlic(20pc)</vt:lpstr>
      <vt:lpstr>BL_Galbi(10pc)</vt:lpstr>
      <vt:lpstr>BL_Galbi (20pc)</vt:lpstr>
      <vt:lpstr>BL_Hot Galbi (10pc)</vt:lpstr>
      <vt:lpstr>BL_Hot Galbi (20pc)</vt:lpstr>
      <vt:lpstr>BL_Gangjeong (10pc)</vt:lpstr>
      <vt:lpstr>BL_Gangjeong (20pc)</vt:lpstr>
      <vt:lpstr>BL_Gangnam Style (10pc)</vt:lpstr>
      <vt:lpstr>BL_Gangnam Style(20pc)</vt:lpstr>
      <vt:lpstr>BL_Caribbean (10pc)</vt:lpstr>
      <vt:lpstr>BL_Caribbean(20pc)</vt:lpstr>
      <vt:lpstr>BL_Mala Hot(10pc)</vt:lpstr>
      <vt:lpstr>BL_Mala Hot(20pc)</vt:lpstr>
      <vt:lpstr>BL_Creamy Onion (10pc)</vt:lpstr>
      <vt:lpstr>BL_Creamy Onion (20pc)</vt:lpstr>
      <vt:lpstr>BL_Creamy Jalapeno (10pc)</vt:lpstr>
      <vt:lpstr>BL_Creamy Jalapeno(20pc)</vt:lpstr>
      <vt:lpstr>BL_Cheesling(10pc)</vt:lpstr>
      <vt:lpstr>BL_Cheesling(20pc)</vt:lpstr>
      <vt:lpstr>Wing_Golden Fried(10pc)</vt:lpstr>
      <vt:lpstr>Wing_Golden Fried(20pc)</vt:lpstr>
      <vt:lpstr>Wing_Classic(10pc)</vt:lpstr>
      <vt:lpstr>Wing_Classic(20pc)</vt:lpstr>
      <vt:lpstr>Wing_Secret (10pc)</vt:lpstr>
      <vt:lpstr>Wing_Secret (20pc)</vt:lpstr>
      <vt:lpstr>Wing_Hot Spicy(10pc)</vt:lpstr>
      <vt:lpstr>Wing_Hot Spicy (20pc)</vt:lpstr>
      <vt:lpstr>Wing_Honey Garlic(10pc)</vt:lpstr>
      <vt:lpstr>Wing_Honey Garlic(20pc)</vt:lpstr>
      <vt:lpstr>Wing_Soy Garlic(10pc)</vt:lpstr>
      <vt:lpstr>Wing_Soy Garlic(20pc)</vt:lpstr>
      <vt:lpstr>Wing_Galbi(10pc)</vt:lpstr>
      <vt:lpstr>Wing_Galbi (20pc)</vt:lpstr>
      <vt:lpstr>Wing_Hot Galbi (10pc)</vt:lpstr>
      <vt:lpstr>Wing_Hot Galbi (20pc)</vt:lpstr>
      <vt:lpstr>Wing_Gangjeong (10pc)</vt:lpstr>
      <vt:lpstr>Wing_Gangjeong (20pc)</vt:lpstr>
      <vt:lpstr>Wing_Gangnam Style (10pc)</vt:lpstr>
      <vt:lpstr>Wing_Gangnam Style(20pc)</vt:lpstr>
      <vt:lpstr>Wing_Caribbean (10pc)</vt:lpstr>
      <vt:lpstr>Wing_Caribbean(20pc)</vt:lpstr>
      <vt:lpstr>Wing_Mala Hot(10pc)</vt:lpstr>
      <vt:lpstr>Wing_Mala Hot(20pc)</vt:lpstr>
      <vt:lpstr>Wing_Creamy Onion (10pc)</vt:lpstr>
      <vt:lpstr>Wing_Creamy Onion (20pc)</vt:lpstr>
      <vt:lpstr>Wing_Creamy Jalapeno (10pc)</vt:lpstr>
      <vt:lpstr>Wing_Creamy Jalapeno(20pc)</vt:lpstr>
      <vt:lpstr>Wing_Cheesling(10pc)</vt:lpstr>
      <vt:lpstr>Wing_Cheesling(20pc)</vt:lpstr>
      <vt:lpstr>BL_UFO Chicken</vt:lpstr>
      <vt:lpstr>Wing_UFO Chicken</vt:lpstr>
      <vt:lpstr>BI_Grilled_Jamaican</vt:lpstr>
      <vt:lpstr>BI_Grilled_Soy</vt:lpstr>
      <vt:lpstr>BI_Grilled_Spicy</vt:lpstr>
      <vt:lpstr>Wing_Grilled_Jamaican</vt:lpstr>
      <vt:lpstr>Wing_Grilled_Soy</vt:lpstr>
      <vt:lpstr>Wing_Grilled_Spicy</vt:lpstr>
      <vt:lpstr>BL_Grilled_Jamaican</vt:lpstr>
      <vt:lpstr>BL_Grilled_Soy</vt:lpstr>
      <vt:lpstr>BL_Grilled_Spicy</vt:lpstr>
      <vt:lpstr>Fried Chicken Ricebowl(Soy)</vt:lpstr>
      <vt:lpstr>Fried Chicken Ricebowl(Hot)</vt:lpstr>
      <vt:lpstr>Fried Chicken Ricebowl(Secret)</vt:lpstr>
      <vt:lpstr>Fried Chicken Ricebowl(Jamaican</vt:lpstr>
      <vt:lpstr>Fried Chicken Saladbowl(Soy)</vt:lpstr>
      <vt:lpstr>Fried Chicken Saladbowl(Hot)</vt:lpstr>
      <vt:lpstr>Fried Chicken Saladbowl(Secret)</vt:lpstr>
      <vt:lpstr>Fried Chicken Salabowl(Jamaican</vt:lpstr>
      <vt:lpstr>Grilled Chicken Ricebowl(Soy)</vt:lpstr>
      <vt:lpstr>Grilled Chicken Ricebowl(Hot)</vt:lpstr>
      <vt:lpstr>Grilled Chicken Ricebowl(Secret</vt:lpstr>
      <vt:lpstr>Grilled Chicken Ricebowl(Jamaic</vt:lpstr>
      <vt:lpstr>Grill Chicken Saladbowl(Soy)</vt:lpstr>
      <vt:lpstr>Grilled Chicken Saladbowl(Hot)</vt:lpstr>
      <vt:lpstr>Grill Chicken Saladbowl(Secret)</vt:lpstr>
      <vt:lpstr>Grilled Chicken Salabowl(Jama</vt:lpstr>
      <vt:lpstr>The Secret RiceBowl</vt:lpstr>
      <vt:lpstr>Island Greens Rice Bowl</vt:lpstr>
      <vt:lpstr>Teriyaki Crunch Rice Bowl</vt:lpstr>
      <vt:lpstr>Fried Chicken Meal</vt:lpstr>
      <vt:lpstr>Grilled Chicken Meal</vt:lpstr>
      <vt:lpstr>Ddeok-Bokki</vt:lpstr>
      <vt:lpstr>Ddeok-Bokki_Cheese</vt:lpstr>
      <vt:lpstr>Rose Ddeok-Bokki </vt:lpstr>
      <vt:lpstr>Rose Ddeok-Bokki_Cheese</vt:lpstr>
      <vt:lpstr>bb.q Salad</vt:lpstr>
      <vt:lpstr>French Fries</vt:lpstr>
      <vt:lpstr>Secret Fries</vt:lpstr>
      <vt:lpstr>Soy Garlic Fries</vt:lpstr>
      <vt:lpstr>Hot Spicy Fries</vt:lpstr>
      <vt:lpstr>Cheesling Fries</vt:lpstr>
      <vt:lpstr>Cheesstick</vt:lpstr>
      <vt:lpstr>Onion Rings</vt:lpstr>
      <vt:lpstr>Coleslaw</vt:lpstr>
      <vt:lpstr>Steamed Rice</vt:lpstr>
      <vt:lpstr>Side Sampler</vt:lpstr>
      <vt:lpstr>Soy Mayo</vt:lpstr>
      <vt:lpstr>Spicy Mayo</vt:lpstr>
      <vt:lpstr>Mala Mayo</vt:lpstr>
      <vt:lpstr>Jamaican Mayo</vt:lpstr>
      <vt:lpstr>Extra Sauce(Secret)</vt:lpstr>
      <vt:lpstr>Extra Sauce (Hot)</vt:lpstr>
      <vt:lpstr>Extra Sauce (Honey)</vt:lpstr>
      <vt:lpstr>Extra Sauce (Soy)</vt:lpstr>
      <vt:lpstr>Extra Sauce (GangJeong)</vt:lpstr>
      <vt:lpstr>Extra Sauce (Mala)</vt:lpstr>
      <vt:lpstr>Extra Sauce (Galbi)</vt:lpstr>
      <vt:lpstr>Extra Sauce (Hot Galbi)</vt:lpstr>
      <vt:lpstr>'bb.q Salad'!Print_Area</vt:lpstr>
      <vt:lpstr>'BI_Caribbean (5pc)'!Print_Area</vt:lpstr>
      <vt:lpstr>'BI_Caribbean (5pc) (2)'!Print_Area</vt:lpstr>
      <vt:lpstr>'BI_Cheesling(5pc)'!Print_Area</vt:lpstr>
      <vt:lpstr>'BI_Cheesling(5pc) (2)'!Print_Area</vt:lpstr>
      <vt:lpstr>'BI_Classic(2pc)'!Print_Area</vt:lpstr>
      <vt:lpstr>'BI_Classic(3pc)'!Print_Area</vt:lpstr>
      <vt:lpstr>'BI_Classic(5pc)'!Print_Area</vt:lpstr>
      <vt:lpstr>'BI_Creamy Jalapeno(5pc)'!Print_Area</vt:lpstr>
      <vt:lpstr>'BI_Creamy Jalapeno(5pc) (2)'!Print_Area</vt:lpstr>
      <vt:lpstr>'BI_Creamy Onion(5pc)'!Print_Area</vt:lpstr>
      <vt:lpstr>'BI_Creamy Onion(5pc) (2)'!Print_Area</vt:lpstr>
      <vt:lpstr>'BI_Galbi(5pc)'!Print_Area</vt:lpstr>
      <vt:lpstr>'BI_Galbi(5pc) (2)'!Print_Area</vt:lpstr>
      <vt:lpstr>'BI_Gangjeong (5pc)'!Print_Area</vt:lpstr>
      <vt:lpstr>'BI_Gangjeong (5pc) (2)'!Print_Area</vt:lpstr>
      <vt:lpstr>'BI_Gangnam Style(5pc)'!Print_Area</vt:lpstr>
      <vt:lpstr>'BI_Gangnam Style(5pc) (2)'!Print_Area</vt:lpstr>
      <vt:lpstr>'BI_Golden Fried(2pcs)'!Print_Area</vt:lpstr>
      <vt:lpstr>'BI_Golden Fried(3pc)'!Print_Area</vt:lpstr>
      <vt:lpstr>'BI_Golden Fried(5pc)'!Print_Area</vt:lpstr>
      <vt:lpstr>BI_Grilled_Jamaican!Print_Area</vt:lpstr>
      <vt:lpstr>BI_Grilled_Soy!Print_Area</vt:lpstr>
      <vt:lpstr>BI_Grilled_Spicy!Print_Area</vt:lpstr>
      <vt:lpstr>'BI_Honey Garlic(5pc)'!Print_Area</vt:lpstr>
      <vt:lpstr>'BI_Honey Garlic(5pc) (2)'!Print_Area</vt:lpstr>
      <vt:lpstr>'BI_Hot Galbi (5pc)'!Print_Area</vt:lpstr>
      <vt:lpstr>'BI_Hot Galbi (5pc) (2)'!Print_Area</vt:lpstr>
      <vt:lpstr>'BI_Hot Spicy(5pc)'!Print_Area</vt:lpstr>
      <vt:lpstr>'BI_Mala Hot(5pc)'!Print_Area</vt:lpstr>
      <vt:lpstr>'BI_Mala Hot(5pc) (2)'!Print_Area</vt:lpstr>
      <vt:lpstr>'BI_Secret (2pc)'!Print_Area</vt:lpstr>
      <vt:lpstr>'BI_Secret (3pc)'!Print_Area</vt:lpstr>
      <vt:lpstr>'BI_Secret (5pc)'!Print_Area</vt:lpstr>
      <vt:lpstr>'BI_Soy Garlic(5pc)'!Print_Area</vt:lpstr>
      <vt:lpstr>'BI_Soy Garlic(5pc) (2)'!Print_Area</vt:lpstr>
      <vt:lpstr>'BL_Caribbean (10pc)'!Print_Area</vt:lpstr>
      <vt:lpstr>'BL_Caribbean(20pc)'!Print_Area</vt:lpstr>
      <vt:lpstr>'BL_Cheesling(10pc)'!Print_Area</vt:lpstr>
      <vt:lpstr>'BL_Cheesling(20pc)'!Print_Area</vt:lpstr>
      <vt:lpstr>'BL_Classic(10pc)'!Print_Area</vt:lpstr>
      <vt:lpstr>'BL_Classic(20pc)'!Print_Area</vt:lpstr>
      <vt:lpstr>'BL_Creamy Jalapeno (10pc)'!Print_Area</vt:lpstr>
      <vt:lpstr>'BL_Creamy Jalapeno(20pc)'!Print_Area</vt:lpstr>
      <vt:lpstr>'BL_Creamy Onion (10pc)'!Print_Area</vt:lpstr>
      <vt:lpstr>'BL_Creamy Onion (20pc)'!Print_Area</vt:lpstr>
      <vt:lpstr>'BL_Galbi (20pc)'!Print_Area</vt:lpstr>
      <vt:lpstr>'BL_Galbi(10pc)'!Print_Area</vt:lpstr>
      <vt:lpstr>'BL_Gangjeong (10pc)'!Print_Area</vt:lpstr>
      <vt:lpstr>'BL_Gangjeong (20pc)'!Print_Area</vt:lpstr>
      <vt:lpstr>'BL_Gangnam Style (10pc)'!Print_Area</vt:lpstr>
      <vt:lpstr>'BL_Gangnam Style(20pc)'!Print_Area</vt:lpstr>
      <vt:lpstr>'BL_Golden Fried(10pc)'!Print_Area</vt:lpstr>
      <vt:lpstr>'BL_Golden Fried(20pc)'!Print_Area</vt:lpstr>
      <vt:lpstr>BL_Grilled_Jamaican!Print_Area</vt:lpstr>
      <vt:lpstr>BL_Grilled_Soy!Print_Area</vt:lpstr>
      <vt:lpstr>BL_Grilled_Spicy!Print_Area</vt:lpstr>
      <vt:lpstr>'BL_Honey Garlic(10pc)'!Print_Area</vt:lpstr>
      <vt:lpstr>'BL_Honey Garlic(20pc)'!Print_Area</vt:lpstr>
      <vt:lpstr>'BL_Hot Galbi (10pc)'!Print_Area</vt:lpstr>
      <vt:lpstr>'BL_Hot Galbi (20pc)'!Print_Area</vt:lpstr>
      <vt:lpstr>'BL_Hot Spicy (20pc)'!Print_Area</vt:lpstr>
      <vt:lpstr>'BL_Hot Spicy(10pc)'!Print_Area</vt:lpstr>
      <vt:lpstr>'BL_Mala Hot(10pc)'!Print_Area</vt:lpstr>
      <vt:lpstr>'BL_Mala Hot(20pc)'!Print_Area</vt:lpstr>
      <vt:lpstr>'BL_Secret (10pc)'!Print_Area</vt:lpstr>
      <vt:lpstr>'BL_Secret (20pc)'!Print_Area</vt:lpstr>
      <vt:lpstr>'BL_Soy Garlic(10pc)'!Print_Area</vt:lpstr>
      <vt:lpstr>'BL_Soy Garlic(20pc)'!Print_Area</vt:lpstr>
      <vt:lpstr>'BL_UFO Chicken'!Print_Area</vt:lpstr>
      <vt:lpstr>'Cheesling Fries'!Print_Area</vt:lpstr>
      <vt:lpstr>Cheesstick!Print_Area</vt:lpstr>
      <vt:lpstr>Coleslaw!Print_Area</vt:lpstr>
      <vt:lpstr>'Ddeok-Bokki'!Print_Area</vt:lpstr>
      <vt:lpstr>'Ddeok-Bokki_Cheese'!Print_Area</vt:lpstr>
      <vt:lpstr>'Extra Sauce (Galbi)'!Print_Area</vt:lpstr>
      <vt:lpstr>'Extra Sauce (GangJeong)'!Print_Area</vt:lpstr>
      <vt:lpstr>'Extra Sauce (Honey)'!Print_Area</vt:lpstr>
      <vt:lpstr>'Extra Sauce (Hot Galbi)'!Print_Area</vt:lpstr>
      <vt:lpstr>'Extra Sauce (Hot)'!Print_Area</vt:lpstr>
      <vt:lpstr>'Extra Sauce (Mala)'!Print_Area</vt:lpstr>
      <vt:lpstr>'Extra Sauce (Soy)'!Print_Area</vt:lpstr>
      <vt:lpstr>'Extra Sauce(Secret)'!Print_Area</vt:lpstr>
      <vt:lpstr>'French Fries'!Print_Area</vt:lpstr>
      <vt:lpstr>'Fried Chicken Meal'!Print_Area</vt:lpstr>
      <vt:lpstr>'Fried Chicken Ricebowl(Hot)'!Print_Area</vt:lpstr>
      <vt:lpstr>'Fried Chicken Ricebowl(Jamaican'!Print_Area</vt:lpstr>
      <vt:lpstr>'Fried Chicken Ricebowl(Secret)'!Print_Area</vt:lpstr>
      <vt:lpstr>'Fried Chicken Ricebowl(Soy)'!Print_Area</vt:lpstr>
      <vt:lpstr>'Fried Chicken Salabowl(Jamaican'!Print_Area</vt:lpstr>
      <vt:lpstr>'Fried Chicken Saladbowl(Hot)'!Print_Area</vt:lpstr>
      <vt:lpstr>'Fried Chicken Saladbowl(Secret)'!Print_Area</vt:lpstr>
      <vt:lpstr>'Fried Chicken Saladbowl(Soy)'!Print_Area</vt:lpstr>
      <vt:lpstr>'Golden Fried Tender(10pc)'!Print_Area</vt:lpstr>
      <vt:lpstr>'Golden Fried Tender(20pc)'!Print_Area</vt:lpstr>
      <vt:lpstr>'Grill Chicken Saladbowl(Secret)'!Print_Area</vt:lpstr>
      <vt:lpstr>'Grill Chicken Saladbowl(Soy)'!Print_Area</vt:lpstr>
      <vt:lpstr>'Grilled Chicken Meal'!Print_Area</vt:lpstr>
      <vt:lpstr>'Grilled Chicken Ricebowl(Hot)'!Print_Area</vt:lpstr>
      <vt:lpstr>'Grilled Chicken Ricebowl(Jamaic'!Print_Area</vt:lpstr>
      <vt:lpstr>'Grilled Chicken Ricebowl(Secret'!Print_Area</vt:lpstr>
      <vt:lpstr>'Grilled Chicken Ricebowl(Soy)'!Print_Area</vt:lpstr>
      <vt:lpstr>'Grilled Chicken Salabowl(Jama'!Print_Area</vt:lpstr>
      <vt:lpstr>'Grilled Chicken Saladbowl(Hot)'!Print_Area</vt:lpstr>
      <vt:lpstr>'Honduras(Total Final)'!Print_Area</vt:lpstr>
      <vt:lpstr>'Hot Spicy Fries'!Print_Area</vt:lpstr>
      <vt:lpstr>'Island Greens Rice Bowl'!Print_Area</vt:lpstr>
      <vt:lpstr>'Jamaican Mayo'!Print_Area</vt:lpstr>
      <vt:lpstr>'Mala Mayo'!Print_Area</vt:lpstr>
      <vt:lpstr>'Onion Rings'!Print_Area</vt:lpstr>
      <vt:lpstr>'Rose Ddeok-Bokki '!Print_Area</vt:lpstr>
      <vt:lpstr>'Rose Ddeok-Bokki_Cheese'!Print_Area</vt:lpstr>
      <vt:lpstr>'Secret Fries'!Print_Area</vt:lpstr>
      <vt:lpstr>'Side Sampler'!Print_Area</vt:lpstr>
      <vt:lpstr>'Soy Garlic Fries'!Print_Area</vt:lpstr>
      <vt:lpstr>'Soy Mayo'!Print_Area</vt:lpstr>
      <vt:lpstr>'Spicy Mayo'!Print_Area</vt:lpstr>
      <vt:lpstr>'Steamed Rice'!Print_Area</vt:lpstr>
      <vt:lpstr>'Teriyaki Crunch Rice Bowl'!Print_Area</vt:lpstr>
      <vt:lpstr>'The Secret RiceBowl'!Print_Area</vt:lpstr>
      <vt:lpstr>'Wing_Caribbean (10pc)'!Print_Area</vt:lpstr>
      <vt:lpstr>'Wing_Caribbean(20pc)'!Print_Area</vt:lpstr>
      <vt:lpstr>'Wing_Cheesling(10pc)'!Print_Area</vt:lpstr>
      <vt:lpstr>'Wing_Cheesling(20pc)'!Print_Area</vt:lpstr>
      <vt:lpstr>'Wing_Classic(10pc)'!Print_Area</vt:lpstr>
      <vt:lpstr>'Wing_Classic(20pc)'!Print_Area</vt:lpstr>
      <vt:lpstr>'Wing_Creamy Jalapeno (10pc)'!Print_Area</vt:lpstr>
      <vt:lpstr>'Wing_Creamy Jalapeno(20pc)'!Print_Area</vt:lpstr>
      <vt:lpstr>'Wing_Creamy Onion (10pc)'!Print_Area</vt:lpstr>
      <vt:lpstr>'Wing_Creamy Onion (20pc)'!Print_Area</vt:lpstr>
      <vt:lpstr>'Wing_Galbi (20pc)'!Print_Area</vt:lpstr>
      <vt:lpstr>'Wing_Galbi(10pc)'!Print_Area</vt:lpstr>
      <vt:lpstr>'Wing_Gangjeong (10pc)'!Print_Area</vt:lpstr>
      <vt:lpstr>'Wing_Gangjeong (20pc)'!Print_Area</vt:lpstr>
      <vt:lpstr>'Wing_Gangnam Style (10pc)'!Print_Area</vt:lpstr>
      <vt:lpstr>'Wing_Gangnam Style(20pc)'!Print_Area</vt:lpstr>
      <vt:lpstr>'Wing_Golden Fried(10pc)'!Print_Area</vt:lpstr>
      <vt:lpstr>'Wing_Golden Fried(20pc)'!Print_Area</vt:lpstr>
      <vt:lpstr>Wing_Grilled_Jamaican!Print_Area</vt:lpstr>
      <vt:lpstr>Wing_Grilled_Soy!Print_Area</vt:lpstr>
      <vt:lpstr>Wing_Grilled_Spicy!Print_Area</vt:lpstr>
      <vt:lpstr>'Wing_Honey Garlic(10pc)'!Print_Area</vt:lpstr>
      <vt:lpstr>'Wing_Honey Garlic(20pc)'!Print_Area</vt:lpstr>
      <vt:lpstr>'Wing_Hot Galbi (10pc)'!Print_Area</vt:lpstr>
      <vt:lpstr>'Wing_Hot Galbi (20pc)'!Print_Area</vt:lpstr>
      <vt:lpstr>'Wing_Hot Spicy (20pc)'!Print_Area</vt:lpstr>
      <vt:lpstr>'Wing_Hot Spicy(10pc)'!Print_Area</vt:lpstr>
      <vt:lpstr>'Wing_Mala Hot(10pc)'!Print_Area</vt:lpstr>
      <vt:lpstr>'Wing_Mala Hot(20pc)'!Print_Area</vt:lpstr>
      <vt:lpstr>'Wing_Secret (10pc)'!Print_Area</vt:lpstr>
      <vt:lpstr>'Wing_Secret (20pc)'!Print_Area</vt:lpstr>
      <vt:lpstr>'Wing_Soy Garlic(10pc)'!Print_Area</vt:lpstr>
      <vt:lpstr>'Wing_Soy Garlic(20pc)'!Print_Area</vt:lpstr>
      <vt:lpstr>'Wing_UFO Chicken'!Print_Area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bb.q</dc:creator>
  <cp:lastModifiedBy>yonghun lee</cp:lastModifiedBy>
  <cp:lastPrinted>2025-08-06T14:34:59Z</cp:lastPrinted>
  <dcterms:created xsi:type="dcterms:W3CDTF">2021-07-28T15:05:26Z</dcterms:created>
  <dcterms:modified xsi:type="dcterms:W3CDTF">2026-01-23T23:38:42Z</dcterms:modified>
</cp:coreProperties>
</file>