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liuyongji/sourceCode/diycalendar/"/>
    </mc:Choice>
  </mc:AlternateContent>
  <xr:revisionPtr revIDLastSave="0" documentId="13_ncr:1_{F8BCDFAE-621A-7E4A-873B-5312D8BB1CF9}" xr6:coauthVersionLast="40" xr6:coauthVersionMax="45" xr10:uidLastSave="{00000000-0000-0000-0000-000000000000}"/>
  <bookViews>
    <workbookView xWindow="0" yWindow="460" windowWidth="33600" windowHeight="20540" activeTab="12" xr2:uid="{00000000-000D-0000-FFFF-FFFF00000000}"/>
  </bookViews>
  <sheets>
    <sheet name="一月" sheetId="2" r:id="rId1"/>
    <sheet name="二月" sheetId="3" r:id="rId2"/>
    <sheet name="三月" sheetId="4" r:id="rId3"/>
    <sheet name="四月" sheetId="5" r:id="rId4"/>
    <sheet name="五月" sheetId="6" r:id="rId5"/>
    <sheet name="六月" sheetId="7" r:id="rId6"/>
    <sheet name="七月" sheetId="8" r:id="rId7"/>
    <sheet name="八月" sheetId="9" r:id="rId8"/>
    <sheet name="九月" sheetId="10" r:id="rId9"/>
    <sheet name="十月" sheetId="11" r:id="rId10"/>
    <sheet name="十一月" sheetId="12" r:id="rId11"/>
    <sheet name="十二月" sheetId="13" r:id="rId12"/>
    <sheet name="生日" sheetId="16" r:id="rId13"/>
  </sheets>
  <definedNames>
    <definedName name="CalendarYear">一月!$C$3</definedName>
    <definedName name="DaysAndWeeks">{0,1,2,3,4,5,6} + {0;1;2;3;4;5}*7</definedName>
    <definedName name="_xlnm.Print_Area" localSheetId="7">八月!$A$5:$I$19</definedName>
    <definedName name="_xlnm.Print_Area" localSheetId="1">二月!$A$5:$I$19</definedName>
    <definedName name="_xlnm.Print_Area" localSheetId="8">九月!$A$5:$I$19</definedName>
    <definedName name="_xlnm.Print_Area" localSheetId="5">六月!$A$5:$I$19</definedName>
    <definedName name="_xlnm.Print_Area" localSheetId="6">七月!$A$5:$I$19</definedName>
    <definedName name="_xlnm.Print_Area" localSheetId="2">三月!$A$5:$I$19</definedName>
    <definedName name="_xlnm.Print_Area" localSheetId="11">十二月!$A$5:$H$19</definedName>
    <definedName name="_xlnm.Print_Area" localSheetId="10">十一月!$A$5:$I$19</definedName>
    <definedName name="_xlnm.Print_Area" localSheetId="9">十月!$A$5:$I$19</definedName>
    <definedName name="_xlnm.Print_Area" localSheetId="3">四月!$A$5:$I$19</definedName>
    <definedName name="_xlnm.Print_Area" localSheetId="4">五月!$A$5:$I$19</definedName>
    <definedName name="_xlnm.Print_Area" localSheetId="0">一月!$A$5:$I$19</definedName>
    <definedName name="WeekStart">一月!$E$3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2" l="1"/>
  <c r="B5" i="2" l="1"/>
  <c r="B7" i="13" l="1"/>
  <c r="B7" i="12"/>
  <c r="B7" i="11"/>
  <c r="B7" i="10"/>
  <c r="B7" i="9"/>
  <c r="B7" i="8"/>
  <c r="B7" i="7"/>
  <c r="B7" i="6"/>
  <c r="B7" i="5"/>
  <c r="B7" i="4"/>
  <c r="B7" i="3"/>
  <c r="B7" i="2"/>
  <c r="B18" i="8" l="1" a="1"/>
  <c r="B14" i="13" a="1"/>
  <c r="B18" i="12" a="1"/>
  <c r="B10" i="12" a="1"/>
  <c r="B14" i="11" a="1"/>
  <c r="B18" i="10" a="1"/>
  <c r="B10" i="10" a="1"/>
  <c r="B14" i="9" a="1"/>
  <c r="B16" i="8" a="1"/>
  <c r="B8" i="8" a="1"/>
  <c r="B12" i="7" a="1"/>
  <c r="B16" i="6" a="1"/>
  <c r="B8" i="6" a="1"/>
  <c r="B12" i="5" a="1"/>
  <c r="B16" i="4" a="1"/>
  <c r="B8" i="4" a="1"/>
  <c r="B12" i="3" a="1"/>
  <c r="B16" i="2" a="1"/>
  <c r="B8" i="2" a="1"/>
  <c r="B12" i="12" a="1"/>
  <c r="B16" i="11" a="1"/>
  <c r="B16" i="9" a="1"/>
  <c r="B14" i="7" a="1"/>
  <c r="B14" i="5" a="1"/>
  <c r="B14" i="3" a="1"/>
  <c r="B12" i="13" a="1"/>
  <c r="B16" i="12" a="1"/>
  <c r="B8" i="12" a="1"/>
  <c r="B12" i="11" a="1"/>
  <c r="B16" i="10" a="1"/>
  <c r="B8" i="10" a="1"/>
  <c r="B12" i="9" a="1"/>
  <c r="B14" i="8" a="1"/>
  <c r="B18" i="7" a="1"/>
  <c r="B10" i="7" a="1"/>
  <c r="B14" i="6" a="1"/>
  <c r="B18" i="5" a="1"/>
  <c r="B10" i="5" a="1"/>
  <c r="B14" i="4" a="1"/>
  <c r="B18" i="3" a="1"/>
  <c r="B10" i="3" a="1"/>
  <c r="B14" i="2" a="1"/>
  <c r="B8" i="13" a="1"/>
  <c r="B12" i="10" a="1"/>
  <c r="B10" i="8" a="1"/>
  <c r="B10" i="6" a="1"/>
  <c r="B10" i="4" a="1"/>
  <c r="B10" i="2" a="1"/>
  <c r="B18" i="13" a="1"/>
  <c r="B10" i="13" a="1"/>
  <c r="B14" i="12" a="1"/>
  <c r="B18" i="11" a="1"/>
  <c r="B10" i="11" a="1"/>
  <c r="B14" i="10" a="1"/>
  <c r="B18" i="9" a="1"/>
  <c r="B10" i="9" a="1"/>
  <c r="B12" i="8" a="1"/>
  <c r="B16" i="7" a="1"/>
  <c r="B8" i="7" a="1"/>
  <c r="B12" i="6" a="1"/>
  <c r="B16" i="5" a="1"/>
  <c r="B8" i="5" a="1"/>
  <c r="B12" i="4" a="1"/>
  <c r="B16" i="3" a="1"/>
  <c r="B8" i="3" a="1"/>
  <c r="B12" i="2" a="1"/>
  <c r="B16" i="13" a="1"/>
  <c r="B8" i="11" a="1"/>
  <c r="B8" i="9" a="1"/>
  <c r="B18" i="6" a="1"/>
  <c r="B18" i="4" a="1"/>
  <c r="B18" i="2" a="1"/>
  <c r="B5" i="9"/>
  <c r="B5" i="13"/>
  <c r="B5" i="5"/>
  <c r="B5" i="8"/>
  <c r="B5" i="4"/>
  <c r="B5" i="12"/>
  <c r="B5" i="10"/>
  <c r="B5" i="7"/>
  <c r="B5" i="11"/>
  <c r="B5" i="6"/>
  <c r="B5" i="3"/>
  <c r="H10" i="12" l="1"/>
  <c r="D10" i="12"/>
  <c r="G10" i="12"/>
  <c r="E10" i="12"/>
  <c r="C10" i="12"/>
  <c r="B10" i="12"/>
  <c r="F10" i="12"/>
  <c r="H16" i="3"/>
  <c r="B16" i="3"/>
  <c r="F16" i="3"/>
  <c r="C16" i="3"/>
  <c r="G16" i="3"/>
  <c r="D16" i="3"/>
  <c r="E16" i="3"/>
  <c r="H18" i="11"/>
  <c r="D18" i="11"/>
  <c r="G18" i="11"/>
  <c r="E18" i="11"/>
  <c r="C18" i="11"/>
  <c r="B18" i="11"/>
  <c r="F18" i="11"/>
  <c r="H18" i="3"/>
  <c r="D18" i="3"/>
  <c r="E18" i="3"/>
  <c r="B18" i="3"/>
  <c r="F18" i="3"/>
  <c r="C18" i="3"/>
  <c r="G18" i="3"/>
  <c r="H12" i="9"/>
  <c r="C12" i="9"/>
  <c r="G12" i="9"/>
  <c r="E12" i="9"/>
  <c r="F12" i="9"/>
  <c r="D12" i="9"/>
  <c r="B12" i="9"/>
  <c r="H14" i="5"/>
  <c r="D14" i="5"/>
  <c r="E14" i="5"/>
  <c r="B14" i="5"/>
  <c r="F14" i="5"/>
  <c r="G14" i="5"/>
  <c r="C14" i="5"/>
  <c r="H8" i="4"/>
  <c r="H7" i="4" s="1"/>
  <c r="B8" i="4"/>
  <c r="F8" i="4"/>
  <c r="F7" i="4" s="1"/>
  <c r="C8" i="4"/>
  <c r="C7" i="4" s="1"/>
  <c r="G8" i="4"/>
  <c r="G7" i="4" s="1"/>
  <c r="D8" i="4"/>
  <c r="D7" i="4" s="1"/>
  <c r="E8" i="4"/>
  <c r="E7" i="4" s="1"/>
  <c r="H14" i="9"/>
  <c r="E14" i="9"/>
  <c r="C14" i="9"/>
  <c r="G14" i="9"/>
  <c r="B14" i="9"/>
  <c r="D14" i="9"/>
  <c r="F14" i="9"/>
  <c r="H18" i="4"/>
  <c r="D18" i="4"/>
  <c r="E18" i="4"/>
  <c r="B18" i="4"/>
  <c r="F18" i="4"/>
  <c r="C18" i="4"/>
  <c r="G18" i="4"/>
  <c r="H16" i="13"/>
  <c r="B16" i="13"/>
  <c r="F16" i="13"/>
  <c r="G16" i="13"/>
  <c r="E16" i="13"/>
  <c r="C16" i="13"/>
  <c r="D16" i="13"/>
  <c r="H12" i="4"/>
  <c r="B12" i="4"/>
  <c r="F12" i="4"/>
  <c r="C12" i="4"/>
  <c r="G12" i="4"/>
  <c r="D12" i="4"/>
  <c r="E12" i="4"/>
  <c r="H8" i="7"/>
  <c r="H7" i="7" s="1"/>
  <c r="B8" i="7"/>
  <c r="F8" i="7"/>
  <c r="F7" i="7" s="1"/>
  <c r="C8" i="7"/>
  <c r="C7" i="7" s="1"/>
  <c r="G8" i="7"/>
  <c r="G7" i="7" s="1"/>
  <c r="D8" i="7"/>
  <c r="D7" i="7" s="1"/>
  <c r="E8" i="7"/>
  <c r="E7" i="7" s="1"/>
  <c r="H18" i="9"/>
  <c r="E18" i="9"/>
  <c r="C18" i="9"/>
  <c r="G18" i="9"/>
  <c r="D18" i="9"/>
  <c r="B18" i="9"/>
  <c r="F18" i="9"/>
  <c r="H14" i="12"/>
  <c r="D14" i="12"/>
  <c r="G14" i="12"/>
  <c r="E14" i="12"/>
  <c r="C14" i="12"/>
  <c r="B14" i="12"/>
  <c r="F14" i="12"/>
  <c r="H10" i="4"/>
  <c r="D10" i="4"/>
  <c r="E10" i="4"/>
  <c r="B10" i="4"/>
  <c r="F10" i="4"/>
  <c r="G10" i="4"/>
  <c r="C10" i="4"/>
  <c r="H8" i="13"/>
  <c r="H7" i="13" s="1"/>
  <c r="B8" i="13"/>
  <c r="F8" i="13"/>
  <c r="F7" i="13" s="1"/>
  <c r="C8" i="13"/>
  <c r="C7" i="13" s="1"/>
  <c r="G8" i="13"/>
  <c r="G7" i="13" s="1"/>
  <c r="D8" i="13"/>
  <c r="D7" i="13" s="1"/>
  <c r="E8" i="13"/>
  <c r="E7" i="13" s="1"/>
  <c r="H14" i="4"/>
  <c r="D14" i="4"/>
  <c r="E14" i="4"/>
  <c r="B14" i="4"/>
  <c r="F14" i="4"/>
  <c r="C14" i="4"/>
  <c r="G14" i="4"/>
  <c r="H10" i="7"/>
  <c r="D10" i="7"/>
  <c r="E10" i="7"/>
  <c r="B10" i="7"/>
  <c r="F10" i="7"/>
  <c r="C10" i="7"/>
  <c r="G10" i="7"/>
  <c r="H8" i="10"/>
  <c r="H7" i="10" s="1"/>
  <c r="C8" i="10"/>
  <c r="C7" i="10" s="1"/>
  <c r="G8" i="10"/>
  <c r="G7" i="10" s="1"/>
  <c r="E8" i="10"/>
  <c r="E7" i="10" s="1"/>
  <c r="F8" i="10"/>
  <c r="F7" i="10" s="1"/>
  <c r="B8" i="10"/>
  <c r="D8" i="10"/>
  <c r="D7" i="10" s="1"/>
  <c r="H16" i="12"/>
  <c r="B16" i="12"/>
  <c r="F16" i="12"/>
  <c r="C16" i="12"/>
  <c r="G16" i="12"/>
  <c r="E16" i="12"/>
  <c r="D16" i="12"/>
  <c r="H14" i="7"/>
  <c r="D14" i="7"/>
  <c r="E14" i="7"/>
  <c r="B14" i="7"/>
  <c r="F14" i="7"/>
  <c r="C14" i="7"/>
  <c r="G14" i="7"/>
  <c r="H8" i="2"/>
  <c r="B8" i="2"/>
  <c r="F8" i="2"/>
  <c r="C8" i="2"/>
  <c r="C7" i="2" s="1"/>
  <c r="G8" i="2"/>
  <c r="D8" i="2"/>
  <c r="E8" i="2"/>
  <c r="H16" i="4"/>
  <c r="B16" i="4"/>
  <c r="F16" i="4"/>
  <c r="C16" i="4"/>
  <c r="G16" i="4"/>
  <c r="D16" i="4"/>
  <c r="E16" i="4"/>
  <c r="H12" i="7"/>
  <c r="B12" i="7"/>
  <c r="F12" i="7"/>
  <c r="C12" i="7"/>
  <c r="G12" i="7"/>
  <c r="D12" i="7"/>
  <c r="E12" i="7"/>
  <c r="H10" i="10"/>
  <c r="E10" i="10"/>
  <c r="C10" i="10"/>
  <c r="G10" i="10"/>
  <c r="B10" i="10"/>
  <c r="F10" i="10"/>
  <c r="D10" i="10"/>
  <c r="H18" i="12"/>
  <c r="D18" i="12"/>
  <c r="G18" i="12"/>
  <c r="E18" i="12"/>
  <c r="B18" i="12"/>
  <c r="F18" i="12"/>
  <c r="C18" i="12"/>
  <c r="H18" i="2"/>
  <c r="D18" i="2"/>
  <c r="E18" i="2"/>
  <c r="B18" i="2"/>
  <c r="F18" i="2"/>
  <c r="G18" i="2"/>
  <c r="C18" i="2"/>
  <c r="H12" i="6"/>
  <c r="B12" i="6"/>
  <c r="F12" i="6"/>
  <c r="C12" i="6"/>
  <c r="G12" i="6"/>
  <c r="D12" i="6"/>
  <c r="E12" i="6"/>
  <c r="H10" i="2"/>
  <c r="D10" i="2"/>
  <c r="E10" i="2"/>
  <c r="B10" i="2"/>
  <c r="F10" i="2"/>
  <c r="C10" i="2"/>
  <c r="G10" i="2"/>
  <c r="H14" i="6"/>
  <c r="D14" i="6"/>
  <c r="E14" i="6"/>
  <c r="B14" i="6"/>
  <c r="F14" i="6"/>
  <c r="C14" i="6"/>
  <c r="G14" i="6"/>
  <c r="H8" i="12"/>
  <c r="H7" i="12" s="1"/>
  <c r="B8" i="12"/>
  <c r="F8" i="12"/>
  <c r="F7" i="12" s="1"/>
  <c r="C8" i="12"/>
  <c r="C7" i="12" s="1"/>
  <c r="G8" i="12"/>
  <c r="G7" i="12" s="1"/>
  <c r="D8" i="12"/>
  <c r="D7" i="12" s="1"/>
  <c r="E8" i="12"/>
  <c r="E7" i="12" s="1"/>
  <c r="H12" i="12"/>
  <c r="B12" i="12"/>
  <c r="F12" i="12"/>
  <c r="C12" i="12"/>
  <c r="G12" i="12"/>
  <c r="D12" i="12"/>
  <c r="E12" i="12"/>
  <c r="H16" i="6"/>
  <c r="B16" i="6"/>
  <c r="F16" i="6"/>
  <c r="C16" i="6"/>
  <c r="G16" i="6"/>
  <c r="D16" i="6"/>
  <c r="E16" i="6"/>
  <c r="H18" i="6"/>
  <c r="D18" i="6"/>
  <c r="E18" i="6"/>
  <c r="B18" i="6"/>
  <c r="F18" i="6"/>
  <c r="G18" i="6"/>
  <c r="C18" i="6"/>
  <c r="H12" i="2"/>
  <c r="B12" i="2"/>
  <c r="F12" i="2"/>
  <c r="C12" i="2"/>
  <c r="G12" i="2"/>
  <c r="D12" i="2"/>
  <c r="E12" i="2"/>
  <c r="H8" i="5"/>
  <c r="H7" i="5" s="1"/>
  <c r="B8" i="5"/>
  <c r="F8" i="5"/>
  <c r="F7" i="5" s="1"/>
  <c r="C8" i="5"/>
  <c r="C7" i="5" s="1"/>
  <c r="G8" i="5"/>
  <c r="G7" i="5" s="1"/>
  <c r="D8" i="5"/>
  <c r="D7" i="5" s="1"/>
  <c r="E8" i="5"/>
  <c r="E7" i="5" s="1"/>
  <c r="H16" i="7"/>
  <c r="C16" i="7"/>
  <c r="F16" i="7"/>
  <c r="E16" i="7"/>
  <c r="B16" i="7"/>
  <c r="D16" i="7"/>
  <c r="G16" i="7"/>
  <c r="H14" i="10"/>
  <c r="C14" i="10"/>
  <c r="G14" i="10"/>
  <c r="B14" i="10"/>
  <c r="D14" i="10"/>
  <c r="E14" i="10"/>
  <c r="F14" i="10"/>
  <c r="H10" i="13"/>
  <c r="D10" i="13"/>
  <c r="G10" i="13"/>
  <c r="E10" i="13"/>
  <c r="C10" i="13"/>
  <c r="B10" i="13"/>
  <c r="F10" i="13"/>
  <c r="H10" i="6"/>
  <c r="D10" i="6"/>
  <c r="E10" i="6"/>
  <c r="B10" i="6"/>
  <c r="F10" i="6"/>
  <c r="C10" i="6"/>
  <c r="G10" i="6"/>
  <c r="H14" i="2"/>
  <c r="D14" i="2"/>
  <c r="E14" i="2"/>
  <c r="B14" i="2"/>
  <c r="F14" i="2"/>
  <c r="C14" i="2"/>
  <c r="G14" i="2"/>
  <c r="H10" i="5"/>
  <c r="D10" i="5"/>
  <c r="E10" i="5"/>
  <c r="B10" i="5"/>
  <c r="F10" i="5"/>
  <c r="C10" i="5"/>
  <c r="G10" i="5"/>
  <c r="H18" i="7"/>
  <c r="C18" i="7"/>
  <c r="G18" i="7"/>
  <c r="E18" i="7"/>
  <c r="F18" i="7"/>
  <c r="B18" i="7"/>
  <c r="D18" i="7"/>
  <c r="H16" i="10"/>
  <c r="E16" i="10"/>
  <c r="B16" i="10"/>
  <c r="G16" i="10"/>
  <c r="C16" i="10"/>
  <c r="F16" i="10"/>
  <c r="D16" i="10"/>
  <c r="H12" i="13"/>
  <c r="B12" i="13"/>
  <c r="F12" i="13"/>
  <c r="C12" i="13"/>
  <c r="G12" i="13"/>
  <c r="D12" i="13"/>
  <c r="E12" i="13"/>
  <c r="H16" i="9"/>
  <c r="C16" i="9"/>
  <c r="G16" i="9"/>
  <c r="E16" i="9"/>
  <c r="B16" i="9"/>
  <c r="D16" i="9"/>
  <c r="F16" i="9"/>
  <c r="H16" i="2"/>
  <c r="B16" i="2"/>
  <c r="F16" i="2"/>
  <c r="C16" i="2"/>
  <c r="G16" i="2"/>
  <c r="D16" i="2"/>
  <c r="E16" i="2"/>
  <c r="H12" i="5"/>
  <c r="B12" i="5"/>
  <c r="F12" i="5"/>
  <c r="C12" i="5"/>
  <c r="G12" i="5"/>
  <c r="D12" i="5"/>
  <c r="E12" i="5"/>
  <c r="H8" i="8"/>
  <c r="H7" i="8" s="1"/>
  <c r="E8" i="8"/>
  <c r="E7" i="8" s="1"/>
  <c r="C8" i="8"/>
  <c r="C7" i="8" s="1"/>
  <c r="G8" i="8"/>
  <c r="G7" i="8" s="1"/>
  <c r="B8" i="8"/>
  <c r="D8" i="8"/>
  <c r="D7" i="8" s="1"/>
  <c r="F8" i="8"/>
  <c r="F7" i="8" s="1"/>
  <c r="H18" i="10"/>
  <c r="C18" i="10"/>
  <c r="G18" i="10"/>
  <c r="F18" i="10"/>
  <c r="B18" i="10"/>
  <c r="D18" i="10"/>
  <c r="E18" i="10"/>
  <c r="H14" i="13"/>
  <c r="D14" i="13"/>
  <c r="E14" i="13"/>
  <c r="C14" i="13"/>
  <c r="B14" i="13"/>
  <c r="F14" i="13"/>
  <c r="G14" i="13"/>
  <c r="H8" i="11"/>
  <c r="H7" i="11" s="1"/>
  <c r="E8" i="11"/>
  <c r="E7" i="11" s="1"/>
  <c r="F8" i="11"/>
  <c r="F7" i="11" s="1"/>
  <c r="D8" i="11"/>
  <c r="D7" i="11" s="1"/>
  <c r="B8" i="11"/>
  <c r="G8" i="11"/>
  <c r="G7" i="11" s="1"/>
  <c r="C8" i="11"/>
  <c r="C7" i="11" s="1"/>
  <c r="H10" i="9"/>
  <c r="E10" i="9"/>
  <c r="C10" i="9"/>
  <c r="G10" i="9"/>
  <c r="D10" i="9"/>
  <c r="F10" i="9"/>
  <c r="B10" i="9"/>
  <c r="H12" i="10"/>
  <c r="C12" i="10"/>
  <c r="E12" i="10"/>
  <c r="B12" i="10"/>
  <c r="D12" i="10"/>
  <c r="F12" i="10"/>
  <c r="G12" i="10"/>
  <c r="H8" i="9"/>
  <c r="H7" i="9" s="1"/>
  <c r="C8" i="9"/>
  <c r="C7" i="9" s="1"/>
  <c r="G8" i="9"/>
  <c r="G7" i="9" s="1"/>
  <c r="E8" i="9"/>
  <c r="E7" i="9" s="1"/>
  <c r="B8" i="9"/>
  <c r="D8" i="9"/>
  <c r="D7" i="9" s="1"/>
  <c r="F8" i="9"/>
  <c r="F7" i="9" s="1"/>
  <c r="H8" i="3"/>
  <c r="H7" i="3" s="1"/>
  <c r="B8" i="3"/>
  <c r="F8" i="3"/>
  <c r="F7" i="3" s="1"/>
  <c r="C8" i="3"/>
  <c r="C7" i="3" s="1"/>
  <c r="G8" i="3"/>
  <c r="G7" i="3" s="1"/>
  <c r="D8" i="3"/>
  <c r="D7" i="3" s="1"/>
  <c r="E8" i="3"/>
  <c r="E7" i="3" s="1"/>
  <c r="H16" i="5"/>
  <c r="B16" i="5"/>
  <c r="F16" i="5"/>
  <c r="C16" i="5"/>
  <c r="G16" i="5"/>
  <c r="D16" i="5"/>
  <c r="E16" i="5"/>
  <c r="H12" i="8"/>
  <c r="E12" i="8"/>
  <c r="C12" i="8"/>
  <c r="G12" i="8"/>
  <c r="D12" i="8"/>
  <c r="F12" i="8"/>
  <c r="B12" i="8"/>
  <c r="H10" i="11"/>
  <c r="C10" i="11"/>
  <c r="G10" i="11"/>
  <c r="E10" i="11"/>
  <c r="F10" i="11"/>
  <c r="D10" i="11"/>
  <c r="B10" i="11"/>
  <c r="H18" i="13"/>
  <c r="D18" i="13"/>
  <c r="E18" i="13"/>
  <c r="C18" i="13"/>
  <c r="B18" i="13"/>
  <c r="F18" i="13"/>
  <c r="G18" i="13"/>
  <c r="H10" i="8"/>
  <c r="C10" i="8"/>
  <c r="G10" i="8"/>
  <c r="E10" i="8"/>
  <c r="B10" i="8"/>
  <c r="D10" i="8"/>
  <c r="F10" i="8"/>
  <c r="H10" i="3"/>
  <c r="D10" i="3"/>
  <c r="E10" i="3"/>
  <c r="B10" i="3"/>
  <c r="F10" i="3"/>
  <c r="C10" i="3"/>
  <c r="G10" i="3"/>
  <c r="H18" i="5"/>
  <c r="D18" i="5"/>
  <c r="E18" i="5"/>
  <c r="B18" i="5"/>
  <c r="F18" i="5"/>
  <c r="C18" i="5"/>
  <c r="G18" i="5"/>
  <c r="H14" i="8"/>
  <c r="C14" i="8"/>
  <c r="G14" i="8"/>
  <c r="E14" i="8"/>
  <c r="F14" i="8"/>
  <c r="B14" i="8"/>
  <c r="D14" i="8"/>
  <c r="H12" i="11"/>
  <c r="E12" i="11"/>
  <c r="D12" i="11"/>
  <c r="F12" i="11"/>
  <c r="B12" i="11"/>
  <c r="G12" i="11"/>
  <c r="C12" i="11"/>
  <c r="H14" i="3"/>
  <c r="D14" i="3"/>
  <c r="E14" i="3"/>
  <c r="B14" i="3"/>
  <c r="F14" i="3"/>
  <c r="C14" i="3"/>
  <c r="G14" i="3"/>
  <c r="H16" i="11"/>
  <c r="B16" i="11"/>
  <c r="F16" i="11"/>
  <c r="C16" i="11"/>
  <c r="G16" i="11"/>
  <c r="D16" i="11"/>
  <c r="E16" i="11"/>
  <c r="H12" i="3"/>
  <c r="B12" i="3"/>
  <c r="F12" i="3"/>
  <c r="C12" i="3"/>
  <c r="G12" i="3"/>
  <c r="D12" i="3"/>
  <c r="E12" i="3"/>
  <c r="H8" i="6"/>
  <c r="H7" i="6" s="1"/>
  <c r="B8" i="6"/>
  <c r="F8" i="6"/>
  <c r="F7" i="6" s="1"/>
  <c r="C8" i="6"/>
  <c r="C7" i="6" s="1"/>
  <c r="G8" i="6"/>
  <c r="G7" i="6" s="1"/>
  <c r="D8" i="6"/>
  <c r="D7" i="6" s="1"/>
  <c r="E8" i="6"/>
  <c r="E7" i="6" s="1"/>
  <c r="H16" i="8"/>
  <c r="E16" i="8"/>
  <c r="C16" i="8"/>
  <c r="G16" i="8"/>
  <c r="B16" i="8"/>
  <c r="D16" i="8"/>
  <c r="F16" i="8"/>
  <c r="H14" i="11"/>
  <c r="C14" i="11"/>
  <c r="D14" i="11"/>
  <c r="G14" i="11"/>
  <c r="E14" i="11"/>
  <c r="B14" i="11"/>
  <c r="F14" i="11"/>
  <c r="H18" i="8"/>
  <c r="B18" i="8"/>
  <c r="F18" i="8"/>
  <c r="E18" i="8"/>
  <c r="C18" i="8"/>
  <c r="G18" i="8"/>
  <c r="D18" i="8"/>
  <c r="E7" i="2" l="1"/>
  <c r="F7" i="2"/>
  <c r="G7" i="2"/>
  <c r="H7" i="2"/>
  <c r="H9" i="2"/>
  <c r="D7" i="2"/>
</calcChain>
</file>

<file path=xl/sharedStrings.xml><?xml version="1.0" encoding="utf-8"?>
<sst xmlns="http://schemas.openxmlformats.org/spreadsheetml/2006/main" count="46" uniqueCount="35">
  <si>
    <t>五月</t>
  </si>
  <si>
    <t>二月</t>
  </si>
  <si>
    <t>一月</t>
  </si>
  <si>
    <t>三月</t>
  </si>
  <si>
    <t>四月</t>
  </si>
  <si>
    <t>六月</t>
  </si>
  <si>
    <t>七月</t>
  </si>
  <si>
    <t>八月</t>
  </si>
  <si>
    <t>九月</t>
  </si>
  <si>
    <t>十月</t>
  </si>
  <si>
    <t>十一月</t>
  </si>
  <si>
    <t>十二月</t>
  </si>
  <si>
    <t>输入年份：</t>
  </si>
  <si>
    <t>周开始日期：</t>
  </si>
  <si>
    <t>2 月</t>
  </si>
  <si>
    <t>1 月</t>
  </si>
  <si>
    <t>3 月</t>
  </si>
  <si>
    <t>4 月</t>
  </si>
  <si>
    <t>6 月</t>
  </si>
  <si>
    <t>7 月</t>
  </si>
  <si>
    <t>8 月</t>
  </si>
  <si>
    <t>9 月</t>
  </si>
  <si>
    <t>10 月</t>
  </si>
  <si>
    <t>11 月</t>
  </si>
  <si>
    <t>12 月</t>
  </si>
  <si>
    <t>一</t>
  </si>
  <si>
    <t>将单元格 E3 更改为“日”可使日历从星期日开始</t>
  </si>
  <si>
    <t>5 月</t>
  </si>
  <si>
    <t>日期</t>
    <phoneticPr fontId="7" type="noConversion"/>
  </si>
  <si>
    <t>假期</t>
    <phoneticPr fontId="7" type="noConversion"/>
  </si>
  <si>
    <t>农历</t>
    <phoneticPr fontId="7" type="noConversion"/>
  </si>
  <si>
    <t>我的生日</t>
    <phoneticPr fontId="7" type="noConversion"/>
  </si>
  <si>
    <t>是</t>
  </si>
  <si>
    <t>否</t>
  </si>
  <si>
    <t>好日子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</si>
</sst>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d"/>
    <numFmt numFmtId="177" formatCode="m/d;@"/>
  </numFmts>
  <fonts count="8">
    <font>
      <b/>
      <sz val="8"/>
      <color theme="1" tint="0.499984740745262"/>
      <name val="Microsoft YaHei UI"/>
      <family val="2"/>
      <scheme val="minor"/>
    </font>
    <font>
      <b/>
      <sz val="11"/>
      <color theme="1"/>
      <name val="Microsoft YaHei UI"/>
      <family val="2"/>
      <scheme val="minor"/>
    </font>
    <font>
      <b/>
      <sz val="10"/>
      <color theme="0" tint="-0.24994659260841701"/>
      <name val="Microsoft YaHei UI"/>
      <family val="2"/>
      <scheme val="minor"/>
    </font>
    <font>
      <b/>
      <sz val="9"/>
      <color theme="0" tint="-0.24994659260841701"/>
      <name val="Microsoft YaHei UI"/>
      <family val="2"/>
      <scheme val="minor"/>
    </font>
    <font>
      <b/>
      <sz val="34"/>
      <color theme="1"/>
      <name val="Microsoft YaHei UI"/>
      <family val="2"/>
      <scheme val="major"/>
    </font>
    <font>
      <b/>
      <sz val="22"/>
      <color theme="0" tint="-0.24994659260841701"/>
      <name val="Microsoft YaHei UI"/>
      <family val="2"/>
      <scheme val="major"/>
    </font>
    <font>
      <b/>
      <u/>
      <sz val="10"/>
      <color theme="1"/>
      <name val="Microsoft YaHei UI"/>
      <family val="2"/>
      <scheme val="minor"/>
    </font>
    <font>
      <b/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theme="4"/>
      </left>
      <right/>
      <top/>
      <bottom/>
      <diagonal/>
    </border>
    <border>
      <left style="thick">
        <color theme="4"/>
      </left>
      <right style="thick">
        <color theme="4"/>
      </right>
      <top/>
      <bottom/>
      <diagonal/>
    </border>
    <border>
      <left style="thin">
        <color indexed="64"/>
      </left>
      <right/>
      <top/>
      <bottom/>
      <diagonal/>
    </border>
  </borders>
  <cellStyleXfs count="8">
    <xf numFmtId="0" fontId="0" fillId="0" borderId="0">
      <alignment horizontal="left" vertical="top" wrapText="1" indent="1"/>
    </xf>
    <xf numFmtId="0" fontId="4" fillId="0" borderId="0" applyNumberFormat="0" applyFill="0" applyBorder="0" applyProtection="0">
      <alignment horizontal="left" vertical="top"/>
    </xf>
    <xf numFmtId="0" fontId="1" fillId="0" borderId="0" applyNumberFormat="0" applyFill="0" applyProtection="0">
      <alignment vertical="top"/>
    </xf>
    <xf numFmtId="0" fontId="2" fillId="0" borderId="0" applyNumberFormat="0" applyFill="0" applyAlignment="0" applyProtection="0"/>
    <xf numFmtId="176" fontId="1" fillId="0" borderId="0" applyFill="0" applyProtection="0">
      <alignment horizontal="left" indent="1"/>
    </xf>
    <xf numFmtId="0" fontId="6" fillId="0" borderId="0" applyNumberFormat="0" applyFill="0" applyProtection="0">
      <alignment horizontal="center" vertical="top"/>
    </xf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horizontal="left"/>
    </xf>
  </cellStyleXfs>
  <cellXfs count="15">
    <xf numFmtId="0" fontId="0" fillId="0" borderId="0" xfId="0">
      <alignment horizontal="left" vertical="top" wrapText="1" indent="1"/>
    </xf>
    <xf numFmtId="0" fontId="2" fillId="0" borderId="0" xfId="3" applyAlignment="1">
      <alignment horizontal="left" vertical="top"/>
    </xf>
    <xf numFmtId="176" fontId="1" fillId="0" borderId="0" xfId="4" applyAlignment="1">
      <alignment horizontal="left" vertical="top"/>
    </xf>
    <xf numFmtId="0" fontId="0" fillId="0" borderId="1" xfId="0" applyBorder="1">
      <alignment horizontal="left" vertical="top" wrapText="1" indent="1"/>
    </xf>
    <xf numFmtId="0" fontId="0" fillId="0" borderId="2" xfId="0" applyBorder="1">
      <alignment horizontal="left" vertical="top" wrapText="1" indent="1"/>
    </xf>
    <xf numFmtId="0" fontId="4" fillId="0" borderId="0" xfId="1" applyAlignment="1">
      <alignment horizontal="center" vertical="top"/>
    </xf>
    <xf numFmtId="176" fontId="1" fillId="0" borderId="2" xfId="4" applyBorder="1">
      <alignment horizontal="left" indent="1"/>
    </xf>
    <xf numFmtId="0" fontId="1" fillId="0" borderId="0" xfId="2">
      <alignment vertical="top"/>
    </xf>
    <xf numFmtId="0" fontId="6" fillId="0" borderId="0" xfId="5">
      <alignment horizontal="center" vertical="top"/>
    </xf>
    <xf numFmtId="0" fontId="3" fillId="0" borderId="0" xfId="6" applyAlignment="1">
      <alignment horizontal="left" vertical="top"/>
    </xf>
    <xf numFmtId="0" fontId="6" fillId="0" borderId="3" xfId="5" applyBorder="1">
      <alignment horizontal="center" vertical="top"/>
    </xf>
    <xf numFmtId="177" fontId="0" fillId="0" borderId="0" xfId="0" applyNumberFormat="1">
      <alignment horizontal="left" vertical="top" wrapText="1" indent="1"/>
    </xf>
    <xf numFmtId="49" fontId="0" fillId="0" borderId="0" xfId="0" applyNumberFormat="1">
      <alignment horizontal="left" vertical="top" wrapText="1" indent="1"/>
    </xf>
    <xf numFmtId="0" fontId="5" fillId="0" borderId="0" xfId="7">
      <alignment horizontal="left"/>
    </xf>
    <xf numFmtId="176" fontId="4" fillId="0" borderId="0" xfId="1" applyNumberFormat="1">
      <alignment horizontal="left" vertical="top"/>
    </xf>
  </cellXfs>
  <cellStyles count="8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6" builtinId="19" customBuiltin="1"/>
    <cellStyle name="常规" xfId="0" builtinId="0" customBuiltin="1"/>
    <cellStyle name="超链接" xfId="5" builtinId="8" customBuiltin="1"/>
    <cellStyle name="年" xfId="7" xr:uid="{00000000-0005-0000-0000-000007000000}"/>
  </cellStyles>
  <dxfs count="24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12-month gold stripes">
      <a:dk1>
        <a:srgbClr val="000000"/>
      </a:dk1>
      <a:lt1>
        <a:srgbClr val="FFFFFF"/>
      </a:lt1>
      <a:dk2>
        <a:srgbClr val="1F1D00"/>
      </a:dk2>
      <a:lt2>
        <a:srgbClr val="FEFEFE"/>
      </a:lt2>
      <a:accent1>
        <a:srgbClr val="F2E900"/>
      </a:accent1>
      <a:accent2>
        <a:srgbClr val="E685C9"/>
      </a:accent2>
      <a:accent3>
        <a:srgbClr val="70D680"/>
      </a:accent3>
      <a:accent4>
        <a:srgbClr val="FF6963"/>
      </a:accent4>
      <a:accent5>
        <a:srgbClr val="61C6C5"/>
      </a:accent5>
      <a:accent6>
        <a:srgbClr val="F8A11D"/>
      </a:accent6>
      <a:hlink>
        <a:srgbClr val="61C6C5"/>
      </a:hlink>
      <a:folHlink>
        <a:srgbClr val="BFBFBF"/>
      </a:folHlink>
    </a:clrScheme>
    <a:fontScheme name="1-month gold stripes">
      <a:majorFont>
        <a:latin typeface="Trebuchet MS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theme="0"/>
    <pageSetUpPr fitToPage="1"/>
  </sheetPr>
  <dimension ref="B2:I20"/>
  <sheetViews>
    <sheetView showGridLines="0" topLeftCell="A19" zoomScale="125" zoomScaleNormal="125" workbookViewId="0">
      <selection activeCell="N14" sqref="N14"/>
    </sheetView>
  </sheetViews>
  <sheetFormatPr baseColWidth="10" defaultColWidth="8.75" defaultRowHeight="12"/>
  <cols>
    <col min="1" max="1" width="5.5" customWidth="1"/>
    <col min="2" max="8" width="12.5" customWidth="1"/>
    <col min="9" max="9" width="5.5" customWidth="1"/>
  </cols>
  <sheetData>
    <row r="2" spans="2:9" ht="12.75" customHeight="1">
      <c r="B2" s="9" t="s">
        <v>26</v>
      </c>
      <c r="C2" s="1"/>
      <c r="D2" s="1"/>
      <c r="E2" s="1"/>
      <c r="F2" s="1"/>
      <c r="G2" s="1"/>
      <c r="H2" s="1"/>
      <c r="I2" s="1"/>
    </row>
    <row r="3" spans="2:9" ht="15.75" customHeight="1">
      <c r="B3" s="9" t="s">
        <v>12</v>
      </c>
      <c r="C3" s="9">
        <f ca="1">YEAR(TODAY())</f>
        <v>2021</v>
      </c>
      <c r="D3" s="9" t="s">
        <v>13</v>
      </c>
      <c r="E3" s="1" t="s">
        <v>25</v>
      </c>
      <c r="F3" s="1"/>
      <c r="G3" s="1"/>
    </row>
    <row r="4" spans="2:9" ht="16.5" customHeight="1">
      <c r="E4" s="1"/>
      <c r="F4" s="1"/>
      <c r="G4" s="1"/>
      <c r="H4" s="8" t="s">
        <v>14</v>
      </c>
    </row>
    <row r="5" spans="2:9" ht="27.75" customHeight="1">
      <c r="B5" s="13">
        <f ca="1">CalendarYear</f>
        <v>2021</v>
      </c>
      <c r="C5" s="13"/>
      <c r="E5" s="1"/>
      <c r="F5" s="1"/>
      <c r="G5" s="1"/>
    </row>
    <row r="6" spans="2:9" ht="44.25" customHeight="1">
      <c r="B6" s="14" t="s">
        <v>2</v>
      </c>
      <c r="C6" s="14"/>
      <c r="D6" s="14"/>
      <c r="E6" s="14"/>
      <c r="F6" s="5"/>
    </row>
    <row r="7" spans="2:9" ht="18.75" customHeight="1">
      <c r="B7" s="7" t="str">
        <f>WeekStart</f>
        <v>一</v>
      </c>
      <c r="C7" s="7" t="str">
        <f t="shared" ref="C7:H7" ca="1" si="0">RIGHT(TEXT(C8,"aaa"),1)</f>
        <v>二</v>
      </c>
      <c r="D7" s="7" t="str">
        <f t="shared" ca="1" si="0"/>
        <v>三</v>
      </c>
      <c r="E7" s="7" t="str">
        <f t="shared" ca="1" si="0"/>
        <v>四</v>
      </c>
      <c r="F7" s="7" t="str">
        <f t="shared" ca="1" si="0"/>
        <v>五</v>
      </c>
      <c r="G7" s="7" t="str">
        <f t="shared" ca="1" si="0"/>
        <v>六</v>
      </c>
      <c r="H7" s="7" t="str">
        <f t="shared" ca="1" si="0"/>
        <v>日</v>
      </c>
    </row>
    <row r="8" spans="2:9" ht="16.5" customHeight="1">
      <c r="B8" s="6">
        <f t="array" aca="1" ref="B8:H8" ca="1">DaysAndWeeks+DATE(CalendarYear,1,1)-WEEKDAY(DATE(CalendarYear,1,1),(WeekStart="一")+1)+1</f>
        <v>44193</v>
      </c>
      <c r="C8" s="6">
        <f ca="1"/>
        <v>44194</v>
      </c>
      <c r="D8" s="6">
        <f ca="1"/>
        <v>44195</v>
      </c>
      <c r="E8" s="6">
        <f ca="1"/>
        <v>44196</v>
      </c>
      <c r="F8" s="6">
        <f ca="1"/>
        <v>44197</v>
      </c>
      <c r="G8" s="6">
        <f ca="1"/>
        <v>44198</v>
      </c>
      <c r="H8" s="6">
        <f ca="1"/>
        <v>44199</v>
      </c>
    </row>
    <row r="9" spans="2:9" ht="39.75" customHeight="1">
      <c r="B9" s="4"/>
      <c r="C9" s="4"/>
      <c r="D9" s="4"/>
      <c r="E9" s="4"/>
      <c r="F9" s="4"/>
      <c r="G9" s="4"/>
      <c r="H9" s="4" t="str">
        <f ca="1">IFERROR(VLOOKUP(H8,#REF!,2,0),"")</f>
        <v/>
      </c>
    </row>
    <row r="10" spans="2:9" ht="15" customHeight="1">
      <c r="B10" s="6">
        <f t="array" aca="1" ref="B10:H10" ca="1">DaysAndWeeks+DATE(CalendarYear,1,1)-WEEKDAY(DATE(CalendarYear,1,1),(WeekStart="一")+1)+8</f>
        <v>44200</v>
      </c>
      <c r="C10" s="6">
        <f ca="1"/>
        <v>44201</v>
      </c>
      <c r="D10" s="6">
        <f ca="1"/>
        <v>44202</v>
      </c>
      <c r="E10" s="6">
        <f ca="1"/>
        <v>44203</v>
      </c>
      <c r="F10" s="6">
        <f ca="1"/>
        <v>44204</v>
      </c>
      <c r="G10" s="6">
        <f ca="1"/>
        <v>44205</v>
      </c>
      <c r="H10" s="6">
        <f ca="1"/>
        <v>44206</v>
      </c>
    </row>
    <row r="11" spans="2:9" ht="39.75" customHeight="1">
      <c r="B11" s="4"/>
      <c r="C11" s="4"/>
      <c r="D11" s="4"/>
      <c r="E11" s="4"/>
      <c r="F11" s="4"/>
      <c r="G11" s="4"/>
      <c r="H11" s="4"/>
    </row>
    <row r="12" spans="2:9" ht="15" customHeight="1">
      <c r="B12" s="6">
        <f t="array" aca="1" ref="B12:H12" ca="1">DaysAndWeeks+DATE(CalendarYear,1,1)-WEEKDAY(DATE(CalendarYear,1,1),(WeekStart="一")+1)+15</f>
        <v>44207</v>
      </c>
      <c r="C12" s="6">
        <f ca="1"/>
        <v>44208</v>
      </c>
      <c r="D12" s="6">
        <f ca="1"/>
        <v>44209</v>
      </c>
      <c r="E12" s="6">
        <f ca="1"/>
        <v>44210</v>
      </c>
      <c r="F12" s="6">
        <f ca="1"/>
        <v>44211</v>
      </c>
      <c r="G12" s="6">
        <f ca="1"/>
        <v>44212</v>
      </c>
      <c r="H12" s="6">
        <f ca="1"/>
        <v>44213</v>
      </c>
    </row>
    <row r="13" spans="2:9" ht="39.75" customHeight="1">
      <c r="B13" s="4"/>
      <c r="C13" s="4"/>
      <c r="D13" s="4"/>
      <c r="E13" s="4"/>
      <c r="F13" s="4"/>
      <c r="G13" s="4"/>
      <c r="H13" s="4"/>
    </row>
    <row r="14" spans="2:9" ht="15" customHeight="1">
      <c r="B14" s="6">
        <f t="array" aca="1" ref="B14:H14" ca="1">DaysAndWeeks+DATE(CalendarYear,1,1)-WEEKDAY(DATE(CalendarYear,1,1),(WeekStart="一")+1)+22</f>
        <v>44214</v>
      </c>
      <c r="C14" s="6">
        <f ca="1"/>
        <v>44215</v>
      </c>
      <c r="D14" s="6">
        <f ca="1"/>
        <v>44216</v>
      </c>
      <c r="E14" s="6">
        <f ca="1"/>
        <v>44217</v>
      </c>
      <c r="F14" s="6">
        <f ca="1"/>
        <v>44218</v>
      </c>
      <c r="G14" s="6">
        <f ca="1"/>
        <v>44219</v>
      </c>
      <c r="H14" s="6">
        <f ca="1"/>
        <v>44220</v>
      </c>
    </row>
    <row r="15" spans="2:9" ht="40.5" customHeight="1">
      <c r="B15" s="4"/>
      <c r="C15" s="4"/>
      <c r="D15" s="4"/>
      <c r="E15" s="4"/>
      <c r="F15" s="4"/>
      <c r="G15" s="4"/>
      <c r="H15" s="4"/>
    </row>
    <row r="16" spans="2:9" ht="15" customHeight="1">
      <c r="B16" s="6">
        <f t="array" aca="1" ref="B16:H16" ca="1">DaysAndWeeks+DATE(CalendarYear,1,1)-WEEKDAY(DATE(CalendarYear,1,1),(WeekStart="一")+1)+29</f>
        <v>44221</v>
      </c>
      <c r="C16" s="6">
        <f ca="1"/>
        <v>44222</v>
      </c>
      <c r="D16" s="6">
        <f ca="1"/>
        <v>44223</v>
      </c>
      <c r="E16" s="6">
        <f ca="1"/>
        <v>44224</v>
      </c>
      <c r="F16" s="6">
        <f ca="1"/>
        <v>44225</v>
      </c>
      <c r="G16" s="6">
        <f ca="1"/>
        <v>44226</v>
      </c>
      <c r="H16" s="6">
        <f ca="1"/>
        <v>44227</v>
      </c>
    </row>
    <row r="17" spans="2:8" ht="39.75" customHeight="1">
      <c r="B17" s="4"/>
      <c r="C17" s="4"/>
      <c r="D17" s="4"/>
      <c r="E17" s="4"/>
      <c r="F17" s="4"/>
      <c r="G17" s="4"/>
      <c r="H17" s="4"/>
    </row>
    <row r="18" spans="2:8" ht="15" customHeight="1">
      <c r="B18" s="6">
        <f t="array" aca="1" ref="B18:H18" ca="1">DaysAndWeeks+DATE(CalendarYear,1,1)-WEEKDAY(DATE(CalendarYear,1,1),(WeekStart="一")+1)+36</f>
        <v>44228</v>
      </c>
      <c r="C18" s="6">
        <f ca="1"/>
        <v>44229</v>
      </c>
      <c r="D18" s="6">
        <f ca="1"/>
        <v>44230</v>
      </c>
      <c r="E18" s="6">
        <f ca="1"/>
        <v>44231</v>
      </c>
      <c r="F18" s="6">
        <f ca="1"/>
        <v>44232</v>
      </c>
      <c r="G18" s="6">
        <f ca="1"/>
        <v>44233</v>
      </c>
      <c r="H18" s="6">
        <f ca="1"/>
        <v>44234</v>
      </c>
    </row>
    <row r="19" spans="2:8" ht="39.75" customHeight="1">
      <c r="B19" s="3"/>
      <c r="C19" s="3"/>
      <c r="D19" s="3"/>
      <c r="E19" s="3"/>
      <c r="F19" s="3"/>
      <c r="G19" s="3"/>
      <c r="H19" s="4"/>
    </row>
    <row r="20" spans="2:8" ht="14.25" customHeight="1">
      <c r="B20" s="2"/>
      <c r="C20" s="2"/>
      <c r="D20" s="2"/>
      <c r="E20" s="2"/>
      <c r="F20" s="2"/>
      <c r="G20" s="2"/>
      <c r="H20" s="2"/>
    </row>
  </sheetData>
  <mergeCells count="2">
    <mergeCell ref="B5:C5"/>
    <mergeCell ref="B6:E6"/>
  </mergeCells>
  <phoneticPr fontId="7" type="noConversion"/>
  <conditionalFormatting sqref="B8:G8">
    <cfRule type="expression" dxfId="23" priority="5">
      <formula>DAY(B8)&gt;8</formula>
    </cfRule>
  </conditionalFormatting>
  <conditionalFormatting sqref="B16:H19">
    <cfRule type="expression" dxfId="22" priority="3">
      <formula>AND(DAY(B16)&gt;=1,DAY(B16)&lt;=15)</formula>
    </cfRule>
  </conditionalFormatting>
  <dataValidations count="1">
    <dataValidation type="list" allowBlank="1" showErrorMessage="1" errorTitle="日历不能使用此值。" error="请从列表中选择一个值。" sqref="E3" xr:uid="{00000000-0002-0000-0000-000000000000}">
      <formula1>"一,日"</formula1>
    </dataValidation>
  </dataValidations>
  <hyperlinks>
    <hyperlink ref="H4" location="二月!A1" display="2 月" xr:uid="{00000000-0004-0000-0000-000000000000}"/>
  </hyperlinks>
  <printOptions horizontalCentered="1"/>
  <pageMargins left="0.5" right="0.5" top="0.4" bottom="0.4" header="0.3" footer="0.3"/>
  <pageSetup paperSize="9" fitToHeight="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tabColor theme="0" tint="-4.9989318521683403E-2"/>
    <pageSetUpPr fitToPage="1"/>
  </sheetPr>
  <dimension ref="B2:I19"/>
  <sheetViews>
    <sheetView showGridLines="0" zoomScale="125" zoomScaleNormal="125" workbookViewId="0">
      <selection activeCell="M10" sqref="M10"/>
    </sheetView>
  </sheetViews>
  <sheetFormatPr baseColWidth="10" defaultColWidth="8.75" defaultRowHeight="12"/>
  <cols>
    <col min="1" max="1" width="5.5" customWidth="1"/>
    <col min="2" max="8" width="12.5" customWidth="1"/>
    <col min="9" max="9" width="5.5" customWidth="1"/>
  </cols>
  <sheetData>
    <row r="2" spans="2:9" ht="12.75" customHeight="1">
      <c r="B2" s="9"/>
      <c r="C2" s="1"/>
      <c r="D2" s="1"/>
      <c r="E2" s="1"/>
      <c r="F2" s="1"/>
      <c r="G2" s="1"/>
      <c r="H2" s="1"/>
      <c r="I2" s="1"/>
    </row>
    <row r="3" spans="2:9" ht="15.75" customHeight="1">
      <c r="B3" s="9"/>
      <c r="C3" s="9"/>
      <c r="D3" s="9"/>
      <c r="E3" s="1"/>
      <c r="F3" s="1"/>
      <c r="G3" s="1"/>
    </row>
    <row r="4" spans="2:9" ht="16.5" customHeight="1">
      <c r="G4" s="8" t="s">
        <v>15</v>
      </c>
      <c r="H4" s="10" t="s">
        <v>16</v>
      </c>
      <c r="I4" s="1"/>
    </row>
    <row r="5" spans="2:9" ht="27.75" customHeight="1">
      <c r="B5" s="13">
        <f ca="1">CalendarYear</f>
        <v>2021</v>
      </c>
      <c r="C5" s="13"/>
      <c r="E5" s="1"/>
      <c r="I5" s="1"/>
    </row>
    <row r="6" spans="2:9" ht="44.25" customHeight="1">
      <c r="B6" s="14" t="s">
        <v>1</v>
      </c>
      <c r="C6" s="14"/>
      <c r="D6" s="14"/>
      <c r="E6" s="14"/>
      <c r="F6" s="5"/>
    </row>
    <row r="7" spans="2:9" ht="18.75" customHeight="1">
      <c r="B7" s="7" t="str">
        <f>WeekStart</f>
        <v>一</v>
      </c>
      <c r="C7" s="7" t="str">
        <f t="shared" ref="C7:H7" ca="1" si="0">RIGHT(TEXT(C8,"aaa"),1)</f>
        <v>二</v>
      </c>
      <c r="D7" s="7" t="str">
        <f t="shared" ca="1" si="0"/>
        <v>三</v>
      </c>
      <c r="E7" s="7" t="str">
        <f t="shared" ca="1" si="0"/>
        <v>四</v>
      </c>
      <c r="F7" s="7" t="str">
        <f t="shared" ca="1" si="0"/>
        <v>五</v>
      </c>
      <c r="G7" s="7" t="str">
        <f t="shared" ca="1" si="0"/>
        <v>六</v>
      </c>
      <c r="H7" s="7" t="str">
        <f t="shared" ca="1" si="0"/>
        <v>日</v>
      </c>
    </row>
    <row r="8" spans="2:9" ht="16.5" customHeight="1">
      <c r="B8" s="6">
        <f t="array" aca="1" ref="B8:H8" ca="1">DaysAndWeeks+DATE(CalendarYear,2,1)-WEEKDAY(DATE(CalendarYear,2,1),(WeekStart="一")+1)+1</f>
        <v>44228</v>
      </c>
      <c r="C8" s="6">
        <f ca="1"/>
        <v>44229</v>
      </c>
      <c r="D8" s="6">
        <f ca="1"/>
        <v>44230</v>
      </c>
      <c r="E8" s="6">
        <f ca="1"/>
        <v>44231</v>
      </c>
      <c r="F8" s="6">
        <f ca="1"/>
        <v>44232</v>
      </c>
      <c r="G8" s="6">
        <f ca="1"/>
        <v>44233</v>
      </c>
      <c r="H8" s="6">
        <f ca="1"/>
        <v>44234</v>
      </c>
    </row>
    <row r="9" spans="2:9" ht="39.75" customHeight="1">
      <c r="B9" s="4"/>
      <c r="C9" s="4"/>
      <c r="D9" s="4"/>
      <c r="E9" s="4"/>
      <c r="F9" s="4"/>
      <c r="G9" s="4"/>
      <c r="H9" s="4"/>
    </row>
    <row r="10" spans="2:9" ht="15" customHeight="1">
      <c r="B10" s="6">
        <f t="array" aca="1" ref="B10:H10" ca="1">DaysAndWeeks+DATE(CalendarYear,2,1)-WEEKDAY(DATE(CalendarYear,2,1),(WeekStart="一")+1)+8</f>
        <v>44235</v>
      </c>
      <c r="C10" s="6">
        <f ca="1"/>
        <v>44236</v>
      </c>
      <c r="D10" s="6">
        <f ca="1"/>
        <v>44237</v>
      </c>
      <c r="E10" s="6">
        <f ca="1"/>
        <v>44238</v>
      </c>
      <c r="F10" s="6">
        <f ca="1"/>
        <v>44239</v>
      </c>
      <c r="G10" s="6">
        <f ca="1"/>
        <v>44240</v>
      </c>
      <c r="H10" s="6">
        <f ca="1"/>
        <v>44241</v>
      </c>
    </row>
    <row r="11" spans="2:9" ht="39.75" customHeight="1">
      <c r="B11" s="4"/>
      <c r="C11" s="4"/>
      <c r="D11" s="4"/>
      <c r="E11" s="4"/>
      <c r="F11" s="4"/>
      <c r="G11" s="4"/>
      <c r="H11" s="4"/>
    </row>
    <row r="12" spans="2:9" ht="15" customHeight="1">
      <c r="B12" s="6">
        <f t="array" aca="1" ref="B12:H12" ca="1">DaysAndWeeks+DATE(CalendarYear,2,1)-WEEKDAY(DATE(CalendarYear,2,1),(WeekStart="一")+1)+15</f>
        <v>44242</v>
      </c>
      <c r="C12" s="6">
        <f ca="1"/>
        <v>44243</v>
      </c>
      <c r="D12" s="6">
        <f ca="1"/>
        <v>44244</v>
      </c>
      <c r="E12" s="6">
        <f ca="1"/>
        <v>44245</v>
      </c>
      <c r="F12" s="6">
        <f ca="1"/>
        <v>44246</v>
      </c>
      <c r="G12" s="6">
        <f ca="1"/>
        <v>44247</v>
      </c>
      <c r="H12" s="6">
        <f ca="1"/>
        <v>44248</v>
      </c>
    </row>
    <row r="13" spans="2:9" ht="39.75" customHeight="1">
      <c r="B13" s="4"/>
      <c r="C13" s="4"/>
      <c r="D13" s="4"/>
      <c r="E13" s="4"/>
      <c r="F13" s="4"/>
      <c r="G13" s="4"/>
      <c r="H13" s="4"/>
    </row>
    <row r="14" spans="2:9" ht="15" customHeight="1">
      <c r="B14" s="6">
        <f t="array" aca="1" ref="B14:H14" ca="1">DaysAndWeeks+DATE(CalendarYear,2,1)-WEEKDAY(DATE(CalendarYear,2,1),(WeekStart="一")+1)+22</f>
        <v>44249</v>
      </c>
      <c r="C14" s="6">
        <f ca="1"/>
        <v>44250</v>
      </c>
      <c r="D14" s="6">
        <f ca="1"/>
        <v>44251</v>
      </c>
      <c r="E14" s="6">
        <f ca="1"/>
        <v>44252</v>
      </c>
      <c r="F14" s="6">
        <f ca="1"/>
        <v>44253</v>
      </c>
      <c r="G14" s="6">
        <f ca="1"/>
        <v>44254</v>
      </c>
      <c r="H14" s="6">
        <f ca="1"/>
        <v>44255</v>
      </c>
    </row>
    <row r="15" spans="2:9" ht="40.5" customHeight="1">
      <c r="B15" s="4"/>
      <c r="C15" s="4"/>
      <c r="D15" s="4"/>
      <c r="E15" s="4"/>
      <c r="F15" s="4"/>
      <c r="G15" s="4"/>
      <c r="H15" s="4"/>
    </row>
    <row r="16" spans="2:9" ht="15" customHeight="1">
      <c r="B16" s="6">
        <f t="array" aca="1" ref="B16:H16" ca="1">DaysAndWeeks+DATE(CalendarYear,2,1)-WEEKDAY(DATE(CalendarYear,2,1),(WeekStart="一")+1)+29</f>
        <v>44256</v>
      </c>
      <c r="C16" s="6">
        <f ca="1"/>
        <v>44257</v>
      </c>
      <c r="D16" s="6">
        <f ca="1"/>
        <v>44258</v>
      </c>
      <c r="E16" s="6">
        <f ca="1"/>
        <v>44259</v>
      </c>
      <c r="F16" s="6">
        <f ca="1"/>
        <v>44260</v>
      </c>
      <c r="G16" s="6">
        <f ca="1"/>
        <v>44261</v>
      </c>
      <c r="H16" s="6">
        <f ca="1"/>
        <v>44262</v>
      </c>
    </row>
    <row r="17" spans="2:8" ht="39.75" customHeight="1">
      <c r="B17" s="4"/>
      <c r="C17" s="4"/>
      <c r="D17" s="4"/>
      <c r="E17" s="4"/>
      <c r="F17" s="4"/>
      <c r="G17" s="4"/>
      <c r="H17" s="4"/>
    </row>
    <row r="18" spans="2:8" ht="15" customHeight="1">
      <c r="B18" s="6">
        <f t="array" aca="1" ref="B18:H18" ca="1">DaysAndWeeks+DATE(CalendarYear,2,1)-WEEKDAY(DATE(CalendarYear,2,1),(WeekStart="一")+1)+36</f>
        <v>44263</v>
      </c>
      <c r="C18" s="6">
        <f ca="1"/>
        <v>44264</v>
      </c>
      <c r="D18" s="6">
        <f ca="1"/>
        <v>44265</v>
      </c>
      <c r="E18" s="6">
        <f ca="1"/>
        <v>44266</v>
      </c>
      <c r="F18" s="6">
        <f ca="1"/>
        <v>44267</v>
      </c>
      <c r="G18" s="6">
        <f ca="1"/>
        <v>44268</v>
      </c>
      <c r="H18" s="6">
        <f ca="1"/>
        <v>44269</v>
      </c>
    </row>
    <row r="19" spans="2:8" ht="39.75" customHeight="1">
      <c r="B19" s="3"/>
      <c r="C19" s="3"/>
      <c r="D19" s="3"/>
      <c r="E19" s="3"/>
      <c r="F19" s="3"/>
      <c r="G19" s="3"/>
      <c r="H19" s="4"/>
    </row>
  </sheetData>
  <mergeCells count="2">
    <mergeCell ref="B5:C5"/>
    <mergeCell ref="B6:E6"/>
  </mergeCells>
  <phoneticPr fontId="7" type="noConversion"/>
  <conditionalFormatting sqref="B8:G8">
    <cfRule type="expression" dxfId="21" priority="2">
      <formula>DAY(B8)&gt;8</formula>
    </cfRule>
  </conditionalFormatting>
  <conditionalFormatting sqref="B16:H19">
    <cfRule type="expression" dxfId="20" priority="1">
      <formula>AND(DAY(B16)&gt;=1,DAY(B16)&lt;=15)</formula>
    </cfRule>
  </conditionalFormatting>
  <hyperlinks>
    <hyperlink ref="H4" location="三月!A1" display="3 月" xr:uid="{00000000-0004-0000-0100-000000000000}"/>
    <hyperlink ref="G4" location="一月!A1" display="1 月" xr:uid="{00000000-0004-0000-0100-000001000000}"/>
  </hyperlinks>
  <printOptions horizontalCentered="1"/>
  <pageMargins left="0.09" right="0.5" top="0.75" bottom="0.75" header="0.3" footer="0.3"/>
  <pageSetup paperSize="9" fitToHeight="0" orientation="landscape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>
    <tabColor theme="0" tint="-0.14999847407452621"/>
    <pageSetUpPr fitToPage="1"/>
  </sheetPr>
  <dimension ref="B2:I19"/>
  <sheetViews>
    <sheetView showGridLines="0" zoomScale="125" zoomScaleNormal="125" workbookViewId="0"/>
  </sheetViews>
  <sheetFormatPr baseColWidth="10" defaultColWidth="8.75" defaultRowHeight="12"/>
  <cols>
    <col min="1" max="1" width="5.5" customWidth="1"/>
    <col min="2" max="8" width="12.5" customWidth="1"/>
    <col min="9" max="9" width="5.5" customWidth="1"/>
  </cols>
  <sheetData>
    <row r="2" spans="2:9" ht="12.75" customHeight="1">
      <c r="B2" s="9"/>
      <c r="C2" s="1"/>
      <c r="D2" s="1"/>
      <c r="E2" s="1"/>
      <c r="F2" s="1"/>
      <c r="G2" s="1"/>
      <c r="H2" s="1"/>
      <c r="I2" s="1"/>
    </row>
    <row r="3" spans="2:9" ht="15.75" customHeight="1">
      <c r="B3" s="9"/>
      <c r="C3" s="9"/>
      <c r="D3" s="9"/>
      <c r="E3" s="1"/>
      <c r="F3" s="1"/>
      <c r="G3" s="1"/>
    </row>
    <row r="4" spans="2:9" ht="16.5" customHeight="1">
      <c r="B4" s="1"/>
      <c r="C4" s="1"/>
      <c r="D4" s="1"/>
      <c r="E4" s="1"/>
      <c r="F4" s="1"/>
      <c r="G4" s="8" t="s">
        <v>14</v>
      </c>
      <c r="H4" s="10" t="s">
        <v>17</v>
      </c>
      <c r="I4" s="1"/>
    </row>
    <row r="5" spans="2:9" ht="27.75" customHeight="1">
      <c r="B5" s="13">
        <f ca="1">CalendarYear</f>
        <v>2021</v>
      </c>
      <c r="C5" s="13"/>
      <c r="E5" s="1"/>
      <c r="F5" s="1"/>
      <c r="G5" s="1"/>
      <c r="H5" s="8"/>
      <c r="I5" s="1"/>
    </row>
    <row r="6" spans="2:9" ht="44.25" customHeight="1">
      <c r="B6" s="14" t="s">
        <v>3</v>
      </c>
      <c r="C6" s="14"/>
      <c r="D6" s="14"/>
      <c r="E6" s="14"/>
      <c r="F6" s="5"/>
    </row>
    <row r="7" spans="2:9" ht="18.75" customHeight="1">
      <c r="B7" s="7" t="str">
        <f>WeekStart</f>
        <v>一</v>
      </c>
      <c r="C7" s="7" t="str">
        <f t="shared" ref="C7:H7" ca="1" si="0">RIGHT(TEXT(C8,"aaa"),1)</f>
        <v>二</v>
      </c>
      <c r="D7" s="7" t="str">
        <f t="shared" ca="1" si="0"/>
        <v>三</v>
      </c>
      <c r="E7" s="7" t="str">
        <f t="shared" ca="1" si="0"/>
        <v>四</v>
      </c>
      <c r="F7" s="7" t="str">
        <f t="shared" ca="1" si="0"/>
        <v>五</v>
      </c>
      <c r="G7" s="7" t="str">
        <f t="shared" ca="1" si="0"/>
        <v>六</v>
      </c>
      <c r="H7" s="7" t="str">
        <f t="shared" ca="1" si="0"/>
        <v>日</v>
      </c>
    </row>
    <row r="8" spans="2:9" ht="16.5" customHeight="1">
      <c r="B8" s="6">
        <f t="array" aca="1" ref="B8:H8" ca="1">DaysAndWeeks+DATE(CalendarYear,3,1)-WEEKDAY(DATE(CalendarYear,3,1),(WeekStart="一")+1)+1</f>
        <v>44256</v>
      </c>
      <c r="C8" s="6">
        <f ca="1"/>
        <v>44257</v>
      </c>
      <c r="D8" s="6">
        <f ca="1"/>
        <v>44258</v>
      </c>
      <c r="E8" s="6">
        <f ca="1"/>
        <v>44259</v>
      </c>
      <c r="F8" s="6">
        <f ca="1"/>
        <v>44260</v>
      </c>
      <c r="G8" s="6">
        <f ca="1"/>
        <v>44261</v>
      </c>
      <c r="H8" s="6">
        <f ca="1"/>
        <v>44262</v>
      </c>
    </row>
    <row r="9" spans="2:9" ht="39.75" customHeight="1">
      <c r="B9" s="4"/>
      <c r="C9" s="4"/>
      <c r="D9" s="4"/>
      <c r="E9" s="4"/>
      <c r="F9" s="4"/>
      <c r="G9" s="4"/>
      <c r="H9" s="4"/>
    </row>
    <row r="10" spans="2:9" ht="15" customHeight="1">
      <c r="B10" s="6">
        <f t="array" aca="1" ref="B10:H10" ca="1">DaysAndWeeks+DATE(CalendarYear,3,1)-WEEKDAY(DATE(CalendarYear,3,1),(WeekStart="一")+1)+8</f>
        <v>44263</v>
      </c>
      <c r="C10" s="6">
        <f ca="1"/>
        <v>44264</v>
      </c>
      <c r="D10" s="6">
        <f ca="1"/>
        <v>44265</v>
      </c>
      <c r="E10" s="6">
        <f ca="1"/>
        <v>44266</v>
      </c>
      <c r="F10" s="6">
        <f ca="1"/>
        <v>44267</v>
      </c>
      <c r="G10" s="6">
        <f ca="1"/>
        <v>44268</v>
      </c>
      <c r="H10" s="6">
        <f ca="1"/>
        <v>44269</v>
      </c>
    </row>
    <row r="11" spans="2:9" ht="39.75" customHeight="1">
      <c r="B11" s="4"/>
      <c r="C11" s="4"/>
      <c r="D11" s="4"/>
      <c r="E11" s="4"/>
      <c r="F11" s="4"/>
      <c r="G11" s="4"/>
      <c r="H11" s="4"/>
    </row>
    <row r="12" spans="2:9" ht="15" customHeight="1">
      <c r="B12" s="6">
        <f t="array" aca="1" ref="B12:H12" ca="1">DaysAndWeeks+DATE(CalendarYear,3,1)-WEEKDAY(DATE(CalendarYear,3,1),(WeekStart="一")+1)+15</f>
        <v>44270</v>
      </c>
      <c r="C12" s="6">
        <f ca="1"/>
        <v>44271</v>
      </c>
      <c r="D12" s="6">
        <f ca="1"/>
        <v>44272</v>
      </c>
      <c r="E12" s="6">
        <f ca="1"/>
        <v>44273</v>
      </c>
      <c r="F12" s="6">
        <f ca="1"/>
        <v>44274</v>
      </c>
      <c r="G12" s="6">
        <f ca="1"/>
        <v>44275</v>
      </c>
      <c r="H12" s="6">
        <f ca="1"/>
        <v>44276</v>
      </c>
    </row>
    <row r="13" spans="2:9" ht="39.75" customHeight="1">
      <c r="B13" s="4"/>
      <c r="C13" s="4"/>
      <c r="D13" s="4"/>
      <c r="E13" s="4"/>
      <c r="F13" s="4"/>
      <c r="G13" s="4"/>
      <c r="H13" s="4"/>
    </row>
    <row r="14" spans="2:9" ht="15" customHeight="1">
      <c r="B14" s="6">
        <f t="array" aca="1" ref="B14:H14" ca="1">DaysAndWeeks+DATE(CalendarYear,3,1)-WEEKDAY(DATE(CalendarYear,3,1),(WeekStart="一")+1)+22</f>
        <v>44277</v>
      </c>
      <c r="C14" s="6">
        <f ca="1"/>
        <v>44278</v>
      </c>
      <c r="D14" s="6">
        <f ca="1"/>
        <v>44279</v>
      </c>
      <c r="E14" s="6">
        <f ca="1"/>
        <v>44280</v>
      </c>
      <c r="F14" s="6">
        <f ca="1"/>
        <v>44281</v>
      </c>
      <c r="G14" s="6">
        <f ca="1"/>
        <v>44282</v>
      </c>
      <c r="H14" s="6">
        <f ca="1"/>
        <v>44283</v>
      </c>
    </row>
    <row r="15" spans="2:9" ht="40.5" customHeight="1">
      <c r="B15" s="4"/>
      <c r="C15" s="4"/>
      <c r="D15" s="4"/>
      <c r="E15" s="4"/>
      <c r="F15" s="4"/>
      <c r="G15" s="4"/>
      <c r="H15" s="4"/>
    </row>
    <row r="16" spans="2:9" ht="15" customHeight="1">
      <c r="B16" s="6">
        <f t="array" aca="1" ref="B16:H16" ca="1">DaysAndWeeks+DATE(CalendarYear,3,1)-WEEKDAY(DATE(CalendarYear,3,1),(WeekStart="一")+1)+29</f>
        <v>44284</v>
      </c>
      <c r="C16" s="6">
        <f ca="1"/>
        <v>44285</v>
      </c>
      <c r="D16" s="6">
        <f ca="1"/>
        <v>44286</v>
      </c>
      <c r="E16" s="6">
        <f ca="1"/>
        <v>44287</v>
      </c>
      <c r="F16" s="6">
        <f ca="1"/>
        <v>44288</v>
      </c>
      <c r="G16" s="6">
        <f ca="1"/>
        <v>44289</v>
      </c>
      <c r="H16" s="6">
        <f ca="1"/>
        <v>44290</v>
      </c>
    </row>
    <row r="17" spans="2:8" ht="39.75" customHeight="1">
      <c r="B17" s="4"/>
      <c r="C17" s="4"/>
      <c r="D17" s="4"/>
      <c r="E17" s="4"/>
      <c r="F17" s="4"/>
      <c r="G17" s="4"/>
      <c r="H17" s="4"/>
    </row>
    <row r="18" spans="2:8" ht="15" customHeight="1">
      <c r="B18" s="6">
        <f t="array" aca="1" ref="B18:H18" ca="1">DaysAndWeeks+DATE(CalendarYear,3,1)-WEEKDAY(DATE(CalendarYear,3,1),(WeekStart="一")+1)+36</f>
        <v>44291</v>
      </c>
      <c r="C18" s="6">
        <f ca="1"/>
        <v>44292</v>
      </c>
      <c r="D18" s="6">
        <f ca="1"/>
        <v>44293</v>
      </c>
      <c r="E18" s="6">
        <f ca="1"/>
        <v>44294</v>
      </c>
      <c r="F18" s="6">
        <f ca="1"/>
        <v>44295</v>
      </c>
      <c r="G18" s="6">
        <f ca="1"/>
        <v>44296</v>
      </c>
      <c r="H18" s="6">
        <f ca="1"/>
        <v>44297</v>
      </c>
    </row>
    <row r="19" spans="2:8" ht="39.75" customHeight="1">
      <c r="B19" s="3"/>
      <c r="C19" s="3"/>
      <c r="D19" s="3"/>
      <c r="E19" s="3"/>
      <c r="F19" s="3"/>
      <c r="G19" s="3"/>
      <c r="H19" s="4"/>
    </row>
  </sheetData>
  <mergeCells count="2">
    <mergeCell ref="B5:C5"/>
    <mergeCell ref="B6:E6"/>
  </mergeCells>
  <phoneticPr fontId="7" type="noConversion"/>
  <conditionalFormatting sqref="B8:G8">
    <cfRule type="expression" dxfId="19" priority="2">
      <formula>DAY(B8)&gt;8</formula>
    </cfRule>
  </conditionalFormatting>
  <conditionalFormatting sqref="B16:H19">
    <cfRule type="expression" dxfId="18" priority="1">
      <formula>AND(DAY(B16)&gt;=1,DAY(B16)&lt;=15)</formula>
    </cfRule>
  </conditionalFormatting>
  <hyperlinks>
    <hyperlink ref="H4" location="四月!A1" display="4 月" xr:uid="{00000000-0004-0000-0200-000000000000}"/>
    <hyperlink ref="G4" location="二月!A1" display="2 月" xr:uid="{00000000-0004-0000-0200-000001000000}"/>
  </hyperlinks>
  <printOptions horizontalCentered="1"/>
  <pageMargins left="0.09" right="0.5" top="0.75" bottom="0.75" header="0.3" footer="0.3"/>
  <pageSetup paperSize="9" fitToHeight="0" orientation="landscape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>
    <tabColor theme="0" tint="-0.249977111117893"/>
    <pageSetUpPr fitToPage="1"/>
  </sheetPr>
  <dimension ref="B2:I20"/>
  <sheetViews>
    <sheetView showGridLines="0" zoomScale="125" zoomScaleNormal="125" workbookViewId="0"/>
  </sheetViews>
  <sheetFormatPr baseColWidth="10" defaultColWidth="8.75" defaultRowHeight="12"/>
  <cols>
    <col min="1" max="1" width="5.5" customWidth="1"/>
    <col min="2" max="8" width="12.5" customWidth="1"/>
    <col min="9" max="9" width="5.5" customWidth="1"/>
  </cols>
  <sheetData>
    <row r="2" spans="2:9" ht="12.75" customHeight="1">
      <c r="B2" s="9"/>
      <c r="C2" s="1"/>
      <c r="D2" s="1"/>
      <c r="E2" s="1"/>
      <c r="F2" s="1"/>
      <c r="G2" s="1"/>
      <c r="H2" s="1"/>
      <c r="I2" s="1"/>
    </row>
    <row r="3" spans="2:9" ht="15.75" customHeight="1">
      <c r="B3" s="9"/>
      <c r="C3" s="9"/>
      <c r="D3" s="9"/>
      <c r="E3" s="1"/>
      <c r="F3" s="1"/>
      <c r="G3" s="1"/>
    </row>
    <row r="4" spans="2:9" ht="16.5" customHeight="1">
      <c r="B4" s="1"/>
      <c r="C4" s="1"/>
      <c r="D4" s="1"/>
      <c r="E4" s="1"/>
      <c r="F4" s="1"/>
      <c r="G4" s="8" t="s">
        <v>16</v>
      </c>
      <c r="H4" s="10" t="s">
        <v>27</v>
      </c>
      <c r="I4" s="1"/>
    </row>
    <row r="5" spans="2:9" ht="27.75" customHeight="1">
      <c r="B5" s="13">
        <f ca="1">CalendarYear</f>
        <v>2021</v>
      </c>
      <c r="C5" s="13"/>
      <c r="E5" s="1"/>
      <c r="F5" s="1"/>
      <c r="G5" s="1"/>
      <c r="H5" s="8"/>
      <c r="I5" s="1"/>
    </row>
    <row r="6" spans="2:9" ht="44.25" customHeight="1">
      <c r="B6" s="14" t="s">
        <v>4</v>
      </c>
      <c r="C6" s="14"/>
      <c r="D6" s="14"/>
      <c r="E6" s="14"/>
      <c r="F6" s="5"/>
    </row>
    <row r="7" spans="2:9" ht="18.75" customHeight="1">
      <c r="B7" s="7" t="str">
        <f>WeekStart</f>
        <v>一</v>
      </c>
      <c r="C7" s="7" t="str">
        <f t="shared" ref="C7:H7" ca="1" si="0">RIGHT(TEXT(C8,"aaa"),1)</f>
        <v>二</v>
      </c>
      <c r="D7" s="7" t="str">
        <f t="shared" ca="1" si="0"/>
        <v>三</v>
      </c>
      <c r="E7" s="7" t="str">
        <f t="shared" ca="1" si="0"/>
        <v>四</v>
      </c>
      <c r="F7" s="7" t="str">
        <f t="shared" ca="1" si="0"/>
        <v>五</v>
      </c>
      <c r="G7" s="7" t="str">
        <f t="shared" ca="1" si="0"/>
        <v>六</v>
      </c>
      <c r="H7" s="7" t="str">
        <f t="shared" ca="1" si="0"/>
        <v>日</v>
      </c>
    </row>
    <row r="8" spans="2:9" ht="16.5" customHeight="1">
      <c r="B8" s="6">
        <f t="array" aca="1" ref="B8:H8" ca="1">DaysAndWeeks+DATE(CalendarYear,4,1)-WEEKDAY(DATE(CalendarYear,4,1),(WeekStart="一")+1)+1</f>
        <v>44284</v>
      </c>
      <c r="C8" s="6">
        <f ca="1"/>
        <v>44285</v>
      </c>
      <c r="D8" s="6">
        <f ca="1"/>
        <v>44286</v>
      </c>
      <c r="E8" s="6">
        <f ca="1"/>
        <v>44287</v>
      </c>
      <c r="F8" s="6">
        <f ca="1"/>
        <v>44288</v>
      </c>
      <c r="G8" s="6">
        <f ca="1"/>
        <v>44289</v>
      </c>
      <c r="H8" s="6">
        <f ca="1"/>
        <v>44290</v>
      </c>
    </row>
    <row r="9" spans="2:9" ht="39.75" customHeight="1">
      <c r="B9" s="4"/>
      <c r="C9" s="4"/>
      <c r="D9" s="4"/>
      <c r="F9" s="4"/>
      <c r="G9" s="4"/>
      <c r="H9" s="4"/>
    </row>
    <row r="10" spans="2:9" ht="15" customHeight="1">
      <c r="B10" s="6">
        <f t="array" aca="1" ref="B10:H10" ca="1">DaysAndWeeks+DATE(CalendarYear,4,1)-WEEKDAY(DATE(CalendarYear,4,1),(WeekStart="一")+1)+8</f>
        <v>44291</v>
      </c>
      <c r="C10" s="6">
        <f ca="1"/>
        <v>44292</v>
      </c>
      <c r="D10" s="6">
        <f ca="1"/>
        <v>44293</v>
      </c>
      <c r="E10" s="6">
        <f ca="1"/>
        <v>44294</v>
      </c>
      <c r="F10" s="6">
        <f ca="1"/>
        <v>44295</v>
      </c>
      <c r="G10" s="6">
        <f ca="1"/>
        <v>44296</v>
      </c>
      <c r="H10" s="6">
        <f ca="1"/>
        <v>44297</v>
      </c>
    </row>
    <row r="11" spans="2:9" ht="39.75" customHeight="1">
      <c r="B11" s="4"/>
      <c r="C11" s="4"/>
      <c r="D11" s="4"/>
      <c r="E11" s="4"/>
      <c r="F11" s="4"/>
      <c r="G11" s="4"/>
      <c r="H11" s="4"/>
    </row>
    <row r="12" spans="2:9" ht="15" customHeight="1">
      <c r="B12" s="6">
        <f t="array" aca="1" ref="B12:H12" ca="1">DaysAndWeeks+DATE(CalendarYear,4,1)-WEEKDAY(DATE(CalendarYear,4,1),(WeekStart="一")+1)+15</f>
        <v>44298</v>
      </c>
      <c r="C12" s="6">
        <f ca="1"/>
        <v>44299</v>
      </c>
      <c r="D12" s="6">
        <f ca="1"/>
        <v>44300</v>
      </c>
      <c r="E12" s="6">
        <f ca="1"/>
        <v>44301</v>
      </c>
      <c r="F12" s="6">
        <f ca="1"/>
        <v>44302</v>
      </c>
      <c r="G12" s="6">
        <f ca="1"/>
        <v>44303</v>
      </c>
      <c r="H12" s="6">
        <f ca="1"/>
        <v>44304</v>
      </c>
    </row>
    <row r="13" spans="2:9" ht="39.75" customHeight="1">
      <c r="B13" s="4"/>
      <c r="C13" s="4"/>
      <c r="D13" s="4"/>
      <c r="E13" s="4"/>
      <c r="F13" s="4"/>
      <c r="G13" s="4"/>
      <c r="H13" s="4"/>
    </row>
    <row r="14" spans="2:9" ht="15" customHeight="1">
      <c r="B14" s="6">
        <f t="array" aca="1" ref="B14:H14" ca="1">DaysAndWeeks+DATE(CalendarYear,4,1)-WEEKDAY(DATE(CalendarYear,4,1),(WeekStart="一")+1)+22</f>
        <v>44305</v>
      </c>
      <c r="C14" s="6">
        <f ca="1"/>
        <v>44306</v>
      </c>
      <c r="D14" s="6">
        <f ca="1"/>
        <v>44307</v>
      </c>
      <c r="E14" s="6">
        <f ca="1"/>
        <v>44308</v>
      </c>
      <c r="F14" s="6">
        <f ca="1"/>
        <v>44309</v>
      </c>
      <c r="G14" s="6">
        <f ca="1"/>
        <v>44310</v>
      </c>
      <c r="H14" s="6">
        <f ca="1"/>
        <v>44311</v>
      </c>
    </row>
    <row r="15" spans="2:9" ht="40.5" customHeight="1">
      <c r="B15" s="4"/>
      <c r="C15" s="4"/>
      <c r="D15" s="4"/>
      <c r="E15" s="4"/>
      <c r="F15" s="4"/>
      <c r="G15" s="4"/>
      <c r="H15" s="4"/>
    </row>
    <row r="16" spans="2:9" ht="15" customHeight="1">
      <c r="B16" s="6">
        <f t="array" aca="1" ref="B16:H16" ca="1">DaysAndWeeks+DATE(CalendarYear,4,1)-WEEKDAY(DATE(CalendarYear,4,1),(WeekStart="一")+1)+29</f>
        <v>44312</v>
      </c>
      <c r="C16" s="6">
        <f ca="1"/>
        <v>44313</v>
      </c>
      <c r="D16" s="6">
        <f ca="1"/>
        <v>44314</v>
      </c>
      <c r="E16" s="6">
        <f ca="1"/>
        <v>44315</v>
      </c>
      <c r="F16" s="6">
        <f ca="1"/>
        <v>44316</v>
      </c>
      <c r="G16" s="6">
        <f ca="1"/>
        <v>44317</v>
      </c>
      <c r="H16" s="6">
        <f ca="1"/>
        <v>44318</v>
      </c>
    </row>
    <row r="17" spans="2:8" ht="39.75" customHeight="1">
      <c r="B17" s="4"/>
      <c r="C17" s="4"/>
      <c r="D17" s="4"/>
      <c r="E17" s="4"/>
      <c r="F17" s="4"/>
      <c r="G17" s="4"/>
      <c r="H17" s="4"/>
    </row>
    <row r="18" spans="2:8" ht="15" customHeight="1">
      <c r="B18" s="6">
        <f t="array" aca="1" ref="B18:H18" ca="1">DaysAndWeeks+DATE(CalendarYear,4,1)-WEEKDAY(DATE(CalendarYear,4,1),(WeekStart="一")+1)+36</f>
        <v>44319</v>
      </c>
      <c r="C18" s="6">
        <f ca="1"/>
        <v>44320</v>
      </c>
      <c r="D18" s="6">
        <f ca="1"/>
        <v>44321</v>
      </c>
      <c r="E18" s="6">
        <f ca="1"/>
        <v>44322</v>
      </c>
      <c r="F18" s="6">
        <f ca="1"/>
        <v>44323</v>
      </c>
      <c r="G18" s="6">
        <f ca="1"/>
        <v>44324</v>
      </c>
      <c r="H18" s="6">
        <f ca="1"/>
        <v>44325</v>
      </c>
    </row>
    <row r="19" spans="2:8" ht="39.75" customHeight="1">
      <c r="B19" s="3"/>
      <c r="C19" s="3"/>
      <c r="D19" s="3"/>
      <c r="E19" s="3"/>
      <c r="F19" s="3"/>
      <c r="G19" s="3"/>
      <c r="H19" s="4"/>
    </row>
    <row r="20" spans="2:8" ht="14.25" customHeight="1">
      <c r="B20" s="2"/>
      <c r="C20" s="2"/>
      <c r="D20" s="2"/>
      <c r="E20" s="2"/>
      <c r="F20" s="2"/>
      <c r="G20" s="2"/>
      <c r="H20" s="2"/>
    </row>
  </sheetData>
  <mergeCells count="2">
    <mergeCell ref="B5:C5"/>
    <mergeCell ref="B6:E6"/>
  </mergeCells>
  <phoneticPr fontId="7" type="noConversion"/>
  <conditionalFormatting sqref="B8:G8">
    <cfRule type="expression" dxfId="17" priority="2">
      <formula>DAY(B8)&gt;8</formula>
    </cfRule>
  </conditionalFormatting>
  <conditionalFormatting sqref="B16:H19">
    <cfRule type="expression" dxfId="16" priority="1">
      <formula>AND(DAY(B16)&gt;=1,DAY(B16)&lt;=15)</formula>
    </cfRule>
  </conditionalFormatting>
  <hyperlinks>
    <hyperlink ref="H4" location="五月!A1" display="5 月" xr:uid="{00000000-0004-0000-0300-000000000000}"/>
    <hyperlink ref="G4" location="三月!A1" display="3 月" xr:uid="{00000000-0004-0000-0300-000001000000}"/>
  </hyperlinks>
  <printOptions horizontalCentered="1"/>
  <pageMargins left="0.09" right="0.5" top="0.75" bottom="0.75" header="0.3" footer="0.3"/>
  <pageSetup paperSize="9" fitToHeight="0" orientation="landscape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>
    <tabColor theme="0" tint="-0.34998626667073579"/>
    <pageSetUpPr fitToPage="1"/>
  </sheetPr>
  <dimension ref="B2:I20"/>
  <sheetViews>
    <sheetView showGridLines="0" zoomScale="125" zoomScaleNormal="125" workbookViewId="0"/>
  </sheetViews>
  <sheetFormatPr baseColWidth="10" defaultColWidth="8.75" defaultRowHeight="12"/>
  <cols>
    <col min="1" max="1" width="5.5" customWidth="1"/>
    <col min="2" max="8" width="12.5" customWidth="1"/>
    <col min="9" max="9" width="5.5" customWidth="1"/>
  </cols>
  <sheetData>
    <row r="2" spans="2:9" ht="12.75" customHeight="1">
      <c r="B2" s="9"/>
      <c r="C2" s="1"/>
      <c r="D2" s="1"/>
      <c r="E2" s="1"/>
      <c r="F2" s="1"/>
      <c r="G2" s="1"/>
      <c r="H2" s="1"/>
      <c r="I2" s="1"/>
    </row>
    <row r="3" spans="2:9" ht="15.75" customHeight="1">
      <c r="B3" s="9"/>
      <c r="C3" s="9"/>
      <c r="D3" s="9"/>
      <c r="E3" s="1"/>
      <c r="F3" s="1"/>
      <c r="G3" s="1"/>
    </row>
    <row r="4" spans="2:9" ht="16.5" customHeight="1">
      <c r="G4" s="8" t="s">
        <v>17</v>
      </c>
      <c r="H4" s="10" t="s">
        <v>18</v>
      </c>
    </row>
    <row r="5" spans="2:9" ht="27.75" customHeight="1">
      <c r="B5" s="13">
        <f ca="1">CalendarYear</f>
        <v>2021</v>
      </c>
      <c r="C5" s="13"/>
      <c r="E5" s="1"/>
      <c r="F5" s="1"/>
      <c r="G5" s="1"/>
      <c r="H5" s="8"/>
      <c r="I5" s="1"/>
    </row>
    <row r="6" spans="2:9" ht="44.25" customHeight="1">
      <c r="B6" s="14" t="s">
        <v>0</v>
      </c>
      <c r="C6" s="14"/>
      <c r="D6" s="14"/>
      <c r="E6" s="14"/>
      <c r="F6" s="5"/>
    </row>
    <row r="7" spans="2:9" ht="18.75" customHeight="1">
      <c r="B7" s="7" t="str">
        <f>WeekStart</f>
        <v>一</v>
      </c>
      <c r="C7" s="7" t="str">
        <f t="shared" ref="C7:H7" ca="1" si="0">RIGHT(TEXT(C8,"aaa"),1)</f>
        <v>二</v>
      </c>
      <c r="D7" s="7" t="str">
        <f t="shared" ca="1" si="0"/>
        <v>三</v>
      </c>
      <c r="E7" s="7" t="str">
        <f t="shared" ca="1" si="0"/>
        <v>四</v>
      </c>
      <c r="F7" s="7" t="str">
        <f t="shared" ca="1" si="0"/>
        <v>五</v>
      </c>
      <c r="G7" s="7" t="str">
        <f t="shared" ca="1" si="0"/>
        <v>六</v>
      </c>
      <c r="H7" s="7" t="str">
        <f t="shared" ca="1" si="0"/>
        <v>日</v>
      </c>
    </row>
    <row r="8" spans="2:9" ht="16.5" customHeight="1">
      <c r="B8" s="6">
        <f t="array" aca="1" ref="B8:H8" ca="1">DaysAndWeeks+DATE(CalendarYear,5,1)-WEEKDAY(DATE(CalendarYear,5,1),(WeekStart="一")+1)+1</f>
        <v>44312</v>
      </c>
      <c r="C8" s="6">
        <f ca="1"/>
        <v>44313</v>
      </c>
      <c r="D8" s="6">
        <f ca="1"/>
        <v>44314</v>
      </c>
      <c r="E8" s="6">
        <f ca="1"/>
        <v>44315</v>
      </c>
      <c r="F8" s="6">
        <f ca="1"/>
        <v>44316</v>
      </c>
      <c r="G8" s="6">
        <f ca="1"/>
        <v>44317</v>
      </c>
      <c r="H8" s="6">
        <f ca="1"/>
        <v>44318</v>
      </c>
    </row>
    <row r="9" spans="2:9" ht="39.75" customHeight="1">
      <c r="B9" s="4"/>
      <c r="C9" s="4"/>
      <c r="D9" s="4"/>
      <c r="F9" s="4"/>
      <c r="G9" s="4"/>
      <c r="H9" s="4"/>
    </row>
    <row r="10" spans="2:9" ht="15" customHeight="1">
      <c r="B10" s="6">
        <f t="array" aca="1" ref="B10:H10" ca="1">DaysAndWeeks+DATE(CalendarYear,5,1)-WEEKDAY(DATE(CalendarYear,5,1),(WeekStart="一")+1)+8</f>
        <v>44319</v>
      </c>
      <c r="C10" s="6">
        <f ca="1"/>
        <v>44320</v>
      </c>
      <c r="D10" s="6">
        <f ca="1"/>
        <v>44321</v>
      </c>
      <c r="E10" s="6">
        <f ca="1"/>
        <v>44322</v>
      </c>
      <c r="F10" s="6">
        <f ca="1"/>
        <v>44323</v>
      </c>
      <c r="G10" s="6">
        <f ca="1"/>
        <v>44324</v>
      </c>
      <c r="H10" s="6">
        <f ca="1"/>
        <v>44325</v>
      </c>
    </row>
    <row r="11" spans="2:9" ht="39.75" customHeight="1">
      <c r="B11" s="4"/>
      <c r="C11" s="4"/>
      <c r="D11" s="4"/>
      <c r="E11" s="4"/>
      <c r="F11" s="4"/>
      <c r="G11" s="4"/>
      <c r="H11" s="4"/>
    </row>
    <row r="12" spans="2:9" ht="15" customHeight="1">
      <c r="B12" s="6">
        <f t="array" aca="1" ref="B12:H12" ca="1">DaysAndWeeks+DATE(CalendarYear,5,1)-WEEKDAY(DATE(CalendarYear,5,1),(WeekStart="一")+1)+15</f>
        <v>44326</v>
      </c>
      <c r="C12" s="6">
        <f ca="1"/>
        <v>44327</v>
      </c>
      <c r="D12" s="6">
        <f ca="1"/>
        <v>44328</v>
      </c>
      <c r="E12" s="6">
        <f ca="1"/>
        <v>44329</v>
      </c>
      <c r="F12" s="6">
        <f ca="1"/>
        <v>44330</v>
      </c>
      <c r="G12" s="6">
        <f ca="1"/>
        <v>44331</v>
      </c>
      <c r="H12" s="6">
        <f ca="1"/>
        <v>44332</v>
      </c>
    </row>
    <row r="13" spans="2:9" ht="39.75" customHeight="1">
      <c r="B13" s="4"/>
      <c r="C13" s="4"/>
      <c r="D13" s="4"/>
      <c r="E13" s="4"/>
      <c r="F13" s="4"/>
      <c r="G13" s="4"/>
      <c r="H13" s="4"/>
    </row>
    <row r="14" spans="2:9" ht="15" customHeight="1">
      <c r="B14" s="6">
        <f t="array" aca="1" ref="B14:H14" ca="1">DaysAndWeeks+DATE(CalendarYear,5,1)-WEEKDAY(DATE(CalendarYear,5,1),(WeekStart="一")+1)+22</f>
        <v>44333</v>
      </c>
      <c r="C14" s="6">
        <f ca="1"/>
        <v>44334</v>
      </c>
      <c r="D14" s="6">
        <f ca="1"/>
        <v>44335</v>
      </c>
      <c r="E14" s="6">
        <f ca="1"/>
        <v>44336</v>
      </c>
      <c r="F14" s="6">
        <f ca="1"/>
        <v>44337</v>
      </c>
      <c r="G14" s="6">
        <f ca="1"/>
        <v>44338</v>
      </c>
      <c r="H14" s="6">
        <f ca="1"/>
        <v>44339</v>
      </c>
    </row>
    <row r="15" spans="2:9" ht="40.5" customHeight="1">
      <c r="B15" s="4"/>
      <c r="C15" s="4"/>
      <c r="D15" s="4"/>
      <c r="E15" s="4"/>
      <c r="F15" s="4"/>
      <c r="G15" s="4"/>
      <c r="H15" s="4"/>
    </row>
    <row r="16" spans="2:9" ht="15" customHeight="1">
      <c r="B16" s="6">
        <f t="array" aca="1" ref="B16:H16" ca="1">DaysAndWeeks+DATE(CalendarYear,5,1)-WEEKDAY(DATE(CalendarYear,5,1),(WeekStart="一")+1)+29</f>
        <v>44340</v>
      </c>
      <c r="C16" s="6">
        <f ca="1"/>
        <v>44341</v>
      </c>
      <c r="D16" s="6">
        <f ca="1"/>
        <v>44342</v>
      </c>
      <c r="E16" s="6">
        <f ca="1"/>
        <v>44343</v>
      </c>
      <c r="F16" s="6">
        <f ca="1"/>
        <v>44344</v>
      </c>
      <c r="G16" s="6">
        <f ca="1"/>
        <v>44345</v>
      </c>
      <c r="H16" s="6">
        <f ca="1"/>
        <v>44346</v>
      </c>
    </row>
    <row r="17" spans="2:8" ht="39.75" customHeight="1">
      <c r="B17" s="4"/>
      <c r="C17" s="4"/>
      <c r="D17" s="4"/>
      <c r="E17" s="4"/>
      <c r="F17" s="4"/>
      <c r="G17" s="4"/>
      <c r="H17" s="4"/>
    </row>
    <row r="18" spans="2:8" ht="15" customHeight="1">
      <c r="B18" s="6">
        <f t="array" aca="1" ref="B18:H18" ca="1">DaysAndWeeks+DATE(CalendarYear,5,1)-WEEKDAY(DATE(CalendarYear,5,1),(WeekStart="一")+1)+36</f>
        <v>44347</v>
      </c>
      <c r="C18" s="6">
        <f ca="1"/>
        <v>44348</v>
      </c>
      <c r="D18" s="6">
        <f ca="1"/>
        <v>44349</v>
      </c>
      <c r="E18" s="6">
        <f ca="1"/>
        <v>44350</v>
      </c>
      <c r="F18" s="6">
        <f ca="1"/>
        <v>44351</v>
      </c>
      <c r="G18" s="6">
        <f ca="1"/>
        <v>44352</v>
      </c>
      <c r="H18" s="6">
        <f ca="1"/>
        <v>44353</v>
      </c>
    </row>
    <row r="19" spans="2:8" ht="39.75" customHeight="1">
      <c r="B19" s="3"/>
      <c r="C19" s="3"/>
      <c r="D19" s="3"/>
      <c r="E19" s="3"/>
      <c r="F19" s="3"/>
      <c r="G19" s="3"/>
      <c r="H19" s="4"/>
    </row>
    <row r="20" spans="2:8" ht="14.25" customHeight="1">
      <c r="B20" s="2"/>
      <c r="C20" s="2"/>
      <c r="D20" s="2"/>
      <c r="E20" s="2"/>
      <c r="F20" s="2"/>
      <c r="G20" s="2"/>
      <c r="H20" s="2"/>
    </row>
  </sheetData>
  <mergeCells count="2">
    <mergeCell ref="B5:C5"/>
    <mergeCell ref="B6:E6"/>
  </mergeCells>
  <phoneticPr fontId="7" type="noConversion"/>
  <conditionalFormatting sqref="B8:G8">
    <cfRule type="expression" dxfId="15" priority="2">
      <formula>DAY(B8)&gt;8</formula>
    </cfRule>
  </conditionalFormatting>
  <conditionalFormatting sqref="B16:H19">
    <cfRule type="expression" dxfId="14" priority="1">
      <formula>AND(DAY(B16)&gt;=1,DAY(B16)&lt;=15)</formula>
    </cfRule>
  </conditionalFormatting>
  <hyperlinks>
    <hyperlink ref="H4" location="六月!A1" display="6 月" xr:uid="{00000000-0004-0000-0400-000000000000}"/>
    <hyperlink ref="G4" location="四月!A1" display="4 月" xr:uid="{00000000-0004-0000-0400-000001000000}"/>
  </hyperlinks>
  <printOptions horizontalCentered="1"/>
  <pageMargins left="0.09" right="0.5" top="0.75" bottom="0.75" header="0.3" footer="0.3"/>
  <pageSetup paperSize="9" fitToHeight="0" orientation="landscape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>
    <tabColor theme="0" tint="-0.499984740745262"/>
    <pageSetUpPr fitToPage="1"/>
  </sheetPr>
  <dimension ref="B2:I20"/>
  <sheetViews>
    <sheetView showGridLines="0" zoomScale="125" zoomScaleNormal="125" workbookViewId="0"/>
  </sheetViews>
  <sheetFormatPr baseColWidth="10" defaultColWidth="8.75" defaultRowHeight="12"/>
  <cols>
    <col min="1" max="1" width="5.5" customWidth="1"/>
    <col min="2" max="8" width="12.5" customWidth="1"/>
    <col min="9" max="9" width="5.5" customWidth="1"/>
  </cols>
  <sheetData>
    <row r="2" spans="2:9" ht="12.75" customHeight="1">
      <c r="B2" s="9"/>
      <c r="C2" s="1"/>
      <c r="D2" s="1"/>
      <c r="E2" s="1"/>
      <c r="F2" s="1"/>
      <c r="G2" s="1"/>
      <c r="H2" s="1"/>
      <c r="I2" s="1"/>
    </row>
    <row r="3" spans="2:9" ht="15.75" customHeight="1">
      <c r="B3" s="9"/>
      <c r="C3" s="9"/>
      <c r="D3" s="9"/>
      <c r="E3" s="1"/>
      <c r="F3" s="1"/>
      <c r="G3" s="1"/>
    </row>
    <row r="4" spans="2:9" ht="16.5" customHeight="1">
      <c r="B4" s="1"/>
      <c r="C4" s="1"/>
      <c r="D4" s="1"/>
      <c r="E4" s="1"/>
      <c r="F4" s="1"/>
      <c r="G4" s="8" t="s">
        <v>27</v>
      </c>
      <c r="H4" s="10" t="s">
        <v>19</v>
      </c>
      <c r="I4" s="1"/>
    </row>
    <row r="5" spans="2:9" ht="27.75" customHeight="1">
      <c r="B5" s="13">
        <f ca="1">CalendarYear</f>
        <v>2021</v>
      </c>
      <c r="C5" s="13"/>
      <c r="E5" s="1"/>
      <c r="F5" s="1"/>
      <c r="G5" s="1"/>
      <c r="H5" s="8"/>
      <c r="I5" s="1"/>
    </row>
    <row r="6" spans="2:9" ht="44.25" customHeight="1">
      <c r="B6" s="14" t="s">
        <v>5</v>
      </c>
      <c r="C6" s="14"/>
      <c r="D6" s="14"/>
      <c r="E6" s="14"/>
      <c r="F6" s="5"/>
    </row>
    <row r="7" spans="2:9" ht="18.75" customHeight="1">
      <c r="B7" s="7" t="str">
        <f>WeekStart</f>
        <v>一</v>
      </c>
      <c r="C7" s="7" t="str">
        <f t="shared" ref="C7:H7" ca="1" si="0">RIGHT(TEXT(C8,"aaa"),1)</f>
        <v>二</v>
      </c>
      <c r="D7" s="7" t="str">
        <f t="shared" ca="1" si="0"/>
        <v>三</v>
      </c>
      <c r="E7" s="7" t="str">
        <f t="shared" ca="1" si="0"/>
        <v>四</v>
      </c>
      <c r="F7" s="7" t="str">
        <f t="shared" ca="1" si="0"/>
        <v>五</v>
      </c>
      <c r="G7" s="7" t="str">
        <f t="shared" ca="1" si="0"/>
        <v>六</v>
      </c>
      <c r="H7" s="7" t="str">
        <f t="shared" ca="1" si="0"/>
        <v>日</v>
      </c>
    </row>
    <row r="8" spans="2:9" ht="16.5" customHeight="1">
      <c r="B8" s="6">
        <f t="array" aca="1" ref="B8:H8" ca="1">DaysAndWeeks+DATE(CalendarYear,6,1)-WEEKDAY(DATE(CalendarYear,6,1),(WeekStart="一")+1)+1</f>
        <v>44347</v>
      </c>
      <c r="C8" s="6">
        <f ca="1"/>
        <v>44348</v>
      </c>
      <c r="D8" s="6">
        <f ca="1"/>
        <v>44349</v>
      </c>
      <c r="E8" s="6">
        <f ca="1"/>
        <v>44350</v>
      </c>
      <c r="F8" s="6">
        <f ca="1"/>
        <v>44351</v>
      </c>
      <c r="G8" s="6">
        <f ca="1"/>
        <v>44352</v>
      </c>
      <c r="H8" s="6">
        <f ca="1"/>
        <v>44353</v>
      </c>
    </row>
    <row r="9" spans="2:9" ht="39.75" customHeight="1">
      <c r="B9" s="4"/>
      <c r="C9" s="4"/>
      <c r="D9" s="4"/>
      <c r="F9" s="4"/>
      <c r="G9" s="4"/>
      <c r="H9" s="4"/>
    </row>
    <row r="10" spans="2:9" ht="15" customHeight="1">
      <c r="B10" s="6">
        <f t="array" aca="1" ref="B10:H10" ca="1">DaysAndWeeks+DATE(CalendarYear,6,1)-WEEKDAY(DATE(CalendarYear,6,1),(WeekStart="一")+1)+8</f>
        <v>44354</v>
      </c>
      <c r="C10" s="6">
        <f ca="1"/>
        <v>44355</v>
      </c>
      <c r="D10" s="6">
        <f ca="1"/>
        <v>44356</v>
      </c>
      <c r="E10" s="6">
        <f ca="1"/>
        <v>44357</v>
      </c>
      <c r="F10" s="6">
        <f ca="1"/>
        <v>44358</v>
      </c>
      <c r="G10" s="6">
        <f ca="1"/>
        <v>44359</v>
      </c>
      <c r="H10" s="6">
        <f ca="1"/>
        <v>44360</v>
      </c>
    </row>
    <row r="11" spans="2:9" ht="39.75" customHeight="1">
      <c r="B11" s="4"/>
      <c r="C11" s="4"/>
      <c r="D11" s="4"/>
      <c r="E11" s="4"/>
      <c r="F11" s="4"/>
      <c r="G11" s="4"/>
      <c r="H11" s="4"/>
    </row>
    <row r="12" spans="2:9" ht="15" customHeight="1">
      <c r="B12" s="6">
        <f t="array" aca="1" ref="B12:H12" ca="1">DaysAndWeeks+DATE(CalendarYear,6,1)-WEEKDAY(DATE(CalendarYear,6,1),(WeekStart="一")+1)+15</f>
        <v>44361</v>
      </c>
      <c r="C12" s="6">
        <f ca="1"/>
        <v>44362</v>
      </c>
      <c r="D12" s="6">
        <f ca="1"/>
        <v>44363</v>
      </c>
      <c r="E12" s="6">
        <f ca="1"/>
        <v>44364</v>
      </c>
      <c r="F12" s="6">
        <f ca="1"/>
        <v>44365</v>
      </c>
      <c r="G12" s="6">
        <f ca="1"/>
        <v>44366</v>
      </c>
      <c r="H12" s="6">
        <f ca="1"/>
        <v>44367</v>
      </c>
    </row>
    <row r="13" spans="2:9" ht="39.75" customHeight="1">
      <c r="B13" s="4"/>
      <c r="C13" s="4"/>
      <c r="D13" s="4"/>
      <c r="E13" s="4"/>
      <c r="F13" s="4"/>
      <c r="G13" s="4"/>
      <c r="H13" s="4"/>
    </row>
    <row r="14" spans="2:9" ht="15" customHeight="1">
      <c r="B14" s="6">
        <f t="array" aca="1" ref="B14:H14" ca="1">DaysAndWeeks+DATE(CalendarYear,6,1)-WEEKDAY(DATE(CalendarYear,6,1),(WeekStart="一")+1)+22</f>
        <v>44368</v>
      </c>
      <c r="C14" s="6">
        <f ca="1"/>
        <v>44369</v>
      </c>
      <c r="D14" s="6">
        <f ca="1"/>
        <v>44370</v>
      </c>
      <c r="E14" s="6">
        <f ca="1"/>
        <v>44371</v>
      </c>
      <c r="F14" s="6">
        <f ca="1"/>
        <v>44372</v>
      </c>
      <c r="G14" s="6">
        <f ca="1"/>
        <v>44373</v>
      </c>
      <c r="H14" s="6">
        <f ca="1"/>
        <v>44374</v>
      </c>
    </row>
    <row r="15" spans="2:9" ht="40.5" customHeight="1">
      <c r="B15" s="4"/>
      <c r="C15" s="4"/>
      <c r="D15" s="4"/>
      <c r="E15" s="4"/>
      <c r="F15" s="4"/>
      <c r="G15" s="4"/>
      <c r="H15" s="4"/>
    </row>
    <row r="16" spans="2:9" ht="15" customHeight="1">
      <c r="B16" s="6">
        <f t="array" aca="1" ref="B16:H16" ca="1">DaysAndWeeks+DATE(CalendarYear,6,1)-WEEKDAY(DATE(CalendarYear,6,1),(WeekStart="一")+1)+29</f>
        <v>44375</v>
      </c>
      <c r="C16" s="6">
        <f ca="1"/>
        <v>44376</v>
      </c>
      <c r="D16" s="6">
        <f ca="1"/>
        <v>44377</v>
      </c>
      <c r="E16" s="6">
        <f ca="1"/>
        <v>44378</v>
      </c>
      <c r="F16" s="6">
        <f ca="1"/>
        <v>44379</v>
      </c>
      <c r="G16" s="6">
        <f ca="1"/>
        <v>44380</v>
      </c>
      <c r="H16" s="6">
        <f ca="1"/>
        <v>44381</v>
      </c>
    </row>
    <row r="17" spans="2:8" ht="39.75" customHeight="1">
      <c r="B17" s="4"/>
      <c r="C17" s="4"/>
      <c r="D17" s="4"/>
      <c r="E17" s="4"/>
      <c r="F17" s="4"/>
      <c r="G17" s="4"/>
      <c r="H17" s="4"/>
    </row>
    <row r="18" spans="2:8" ht="15" customHeight="1">
      <c r="B18" s="6">
        <f t="array" aca="1" ref="B18:H18" ca="1">DaysAndWeeks+DATE(CalendarYear,6,1)-WEEKDAY(DATE(CalendarYear,6,1),(WeekStart="一")+1)+36</f>
        <v>44382</v>
      </c>
      <c r="C18" s="6">
        <f ca="1"/>
        <v>44383</v>
      </c>
      <c r="D18" s="6">
        <f ca="1"/>
        <v>44384</v>
      </c>
      <c r="E18" s="6">
        <f ca="1"/>
        <v>44385</v>
      </c>
      <c r="F18" s="6">
        <f ca="1"/>
        <v>44386</v>
      </c>
      <c r="G18" s="6">
        <f ca="1"/>
        <v>44387</v>
      </c>
      <c r="H18" s="6">
        <f ca="1"/>
        <v>44388</v>
      </c>
    </row>
    <row r="19" spans="2:8" ht="39.75" customHeight="1">
      <c r="B19" s="3"/>
      <c r="C19" s="3"/>
      <c r="D19" s="3"/>
      <c r="E19" s="3"/>
      <c r="F19" s="3"/>
      <c r="G19" s="3"/>
      <c r="H19" s="4"/>
    </row>
    <row r="20" spans="2:8" ht="14.25" customHeight="1">
      <c r="B20" s="2"/>
      <c r="C20" s="2"/>
      <c r="D20" s="2"/>
      <c r="E20" s="2"/>
      <c r="F20" s="2"/>
      <c r="G20" s="2"/>
      <c r="H20" s="2"/>
    </row>
  </sheetData>
  <mergeCells count="2">
    <mergeCell ref="B5:C5"/>
    <mergeCell ref="B6:E6"/>
  </mergeCells>
  <phoneticPr fontId="7" type="noConversion"/>
  <conditionalFormatting sqref="B8:G8">
    <cfRule type="expression" dxfId="13" priority="2">
      <formula>DAY(B8)&gt;8</formula>
    </cfRule>
  </conditionalFormatting>
  <conditionalFormatting sqref="B16:H19">
    <cfRule type="expression" dxfId="12" priority="1">
      <formula>AND(DAY(B16)&gt;=1,DAY(B16)&lt;=15)</formula>
    </cfRule>
  </conditionalFormatting>
  <hyperlinks>
    <hyperlink ref="H4" location="七月!A1" display="7 月" xr:uid="{00000000-0004-0000-0500-000000000000}"/>
    <hyperlink ref="G4" location="五月!A1" display="5 月" xr:uid="{00000000-0004-0000-0500-000001000000}"/>
  </hyperlinks>
  <printOptions horizontalCentered="1"/>
  <pageMargins left="0.09" right="0.5" top="0.75" bottom="0.75" header="0.3" footer="0.3"/>
  <pageSetup paperSize="9" fitToHeight="0" orientation="landscape" horizont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>
    <tabColor theme="4" tint="-0.499984740745262"/>
    <pageSetUpPr fitToPage="1"/>
  </sheetPr>
  <dimension ref="B2:I20"/>
  <sheetViews>
    <sheetView showGridLines="0" zoomScale="125" zoomScaleNormal="125" workbookViewId="0"/>
  </sheetViews>
  <sheetFormatPr baseColWidth="10" defaultColWidth="8.75" defaultRowHeight="12"/>
  <cols>
    <col min="1" max="1" width="5.5" customWidth="1"/>
    <col min="2" max="8" width="12.5" customWidth="1"/>
    <col min="9" max="9" width="5.5" customWidth="1"/>
  </cols>
  <sheetData>
    <row r="2" spans="2:9" ht="12.75" customHeight="1">
      <c r="B2" s="9"/>
      <c r="C2" s="1"/>
      <c r="D2" s="1"/>
      <c r="E2" s="1"/>
      <c r="F2" s="1"/>
      <c r="G2" s="1"/>
      <c r="H2" s="1"/>
      <c r="I2" s="1"/>
    </row>
    <row r="3" spans="2:9" ht="15.75" customHeight="1">
      <c r="B3" s="9"/>
      <c r="C3" s="9"/>
      <c r="D3" s="9"/>
      <c r="E3" s="1"/>
      <c r="F3" s="1"/>
      <c r="G3" s="1"/>
    </row>
    <row r="4" spans="2:9" ht="16.5" customHeight="1">
      <c r="B4" s="1"/>
      <c r="C4" s="1"/>
      <c r="D4" s="1"/>
      <c r="E4" s="1"/>
      <c r="F4" s="1"/>
      <c r="G4" s="8" t="s">
        <v>18</v>
      </c>
      <c r="H4" s="10" t="s">
        <v>20</v>
      </c>
      <c r="I4" s="1"/>
    </row>
    <row r="5" spans="2:9" ht="27.75" customHeight="1">
      <c r="B5" s="13">
        <f ca="1">CalendarYear</f>
        <v>2021</v>
      </c>
      <c r="C5" s="13"/>
      <c r="E5" s="1"/>
      <c r="F5" s="1"/>
      <c r="G5" s="1"/>
      <c r="H5" s="8"/>
      <c r="I5" s="1"/>
    </row>
    <row r="6" spans="2:9" ht="44.25" customHeight="1">
      <c r="B6" s="14" t="s">
        <v>6</v>
      </c>
      <c r="C6" s="14"/>
      <c r="D6" s="14"/>
      <c r="E6" s="14"/>
      <c r="F6" s="5"/>
    </row>
    <row r="7" spans="2:9" ht="18.75" customHeight="1">
      <c r="B7" s="7" t="str">
        <f>WeekStart</f>
        <v>一</v>
      </c>
      <c r="C7" s="7" t="str">
        <f t="shared" ref="C7:H7" ca="1" si="0">RIGHT(TEXT(C8,"aaa"),1)</f>
        <v>二</v>
      </c>
      <c r="D7" s="7" t="str">
        <f t="shared" ca="1" si="0"/>
        <v>三</v>
      </c>
      <c r="E7" s="7" t="str">
        <f t="shared" ca="1" si="0"/>
        <v>四</v>
      </c>
      <c r="F7" s="7" t="str">
        <f t="shared" ca="1" si="0"/>
        <v>五</v>
      </c>
      <c r="G7" s="7" t="str">
        <f t="shared" ca="1" si="0"/>
        <v>六</v>
      </c>
      <c r="H7" s="7" t="str">
        <f t="shared" ca="1" si="0"/>
        <v>日</v>
      </c>
    </row>
    <row r="8" spans="2:9" ht="16.5" customHeight="1">
      <c r="B8" s="6">
        <f t="array" aca="1" ref="B8:H8" ca="1">DaysAndWeeks+DATE(CalendarYear,7,1)-WEEKDAY(DATE(CalendarYear,7,1),(WeekStart="一")+1)+1</f>
        <v>44375</v>
      </c>
      <c r="C8" s="6">
        <f ca="1"/>
        <v>44376</v>
      </c>
      <c r="D8" s="6">
        <f ca="1"/>
        <v>44377</v>
      </c>
      <c r="E8" s="6">
        <f ca="1"/>
        <v>44378</v>
      </c>
      <c r="F8" s="6">
        <f ca="1"/>
        <v>44379</v>
      </c>
      <c r="G8" s="6">
        <f ca="1"/>
        <v>44380</v>
      </c>
      <c r="H8" s="6">
        <f ca="1"/>
        <v>44381</v>
      </c>
    </row>
    <row r="9" spans="2:9" ht="39.75" customHeight="1">
      <c r="B9" s="4"/>
      <c r="C9" s="4"/>
      <c r="D9" s="4"/>
      <c r="F9" s="4"/>
      <c r="G9" s="4"/>
      <c r="H9" s="4"/>
    </row>
    <row r="10" spans="2:9" ht="15" customHeight="1">
      <c r="B10" s="6">
        <f t="array" aca="1" ref="B10:H10" ca="1">DaysAndWeeks+DATE(CalendarYear,7,1)-WEEKDAY(DATE(CalendarYear,7,1),(WeekStart="一")+1)+8</f>
        <v>44382</v>
      </c>
      <c r="C10" s="6">
        <f ca="1"/>
        <v>44383</v>
      </c>
      <c r="D10" s="6">
        <f ca="1"/>
        <v>44384</v>
      </c>
      <c r="E10" s="6">
        <f ca="1"/>
        <v>44385</v>
      </c>
      <c r="F10" s="6">
        <f ca="1"/>
        <v>44386</v>
      </c>
      <c r="G10" s="6">
        <f ca="1"/>
        <v>44387</v>
      </c>
      <c r="H10" s="6">
        <f ca="1"/>
        <v>44388</v>
      </c>
    </row>
    <row r="11" spans="2:9" ht="39.75" customHeight="1">
      <c r="B11" s="4"/>
      <c r="C11" s="4"/>
      <c r="D11" s="4"/>
      <c r="E11" s="4"/>
      <c r="F11" s="4"/>
      <c r="G11" s="4"/>
      <c r="H11" s="4"/>
    </row>
    <row r="12" spans="2:9" ht="15" customHeight="1">
      <c r="B12" s="6">
        <f t="array" aca="1" ref="B12:H12" ca="1">DaysAndWeeks+DATE(CalendarYear,7,1)-WEEKDAY(DATE(CalendarYear,7,1),(WeekStart="一")+1)+15</f>
        <v>44389</v>
      </c>
      <c r="C12" s="6">
        <f ca="1"/>
        <v>44390</v>
      </c>
      <c r="D12" s="6">
        <f ca="1"/>
        <v>44391</v>
      </c>
      <c r="E12" s="6">
        <f ca="1"/>
        <v>44392</v>
      </c>
      <c r="F12" s="6">
        <f ca="1"/>
        <v>44393</v>
      </c>
      <c r="G12" s="6">
        <f ca="1"/>
        <v>44394</v>
      </c>
      <c r="H12" s="6">
        <f ca="1"/>
        <v>44395</v>
      </c>
    </row>
    <row r="13" spans="2:9" ht="39.75" customHeight="1">
      <c r="B13" s="4"/>
      <c r="C13" s="4"/>
      <c r="D13" s="4"/>
      <c r="E13" s="4"/>
      <c r="F13" s="4"/>
      <c r="G13" s="4"/>
      <c r="H13" s="4"/>
    </row>
    <row r="14" spans="2:9" ht="15" customHeight="1">
      <c r="B14" s="6">
        <f t="array" aca="1" ref="B14:H14" ca="1">DaysAndWeeks+DATE(CalendarYear,7,1)-WEEKDAY(DATE(CalendarYear,7,1),(WeekStart="一")+1)+22</f>
        <v>44396</v>
      </c>
      <c r="C14" s="6">
        <f ca="1"/>
        <v>44397</v>
      </c>
      <c r="D14" s="6">
        <f ca="1"/>
        <v>44398</v>
      </c>
      <c r="E14" s="6">
        <f ca="1"/>
        <v>44399</v>
      </c>
      <c r="F14" s="6">
        <f ca="1"/>
        <v>44400</v>
      </c>
      <c r="G14" s="6">
        <f ca="1"/>
        <v>44401</v>
      </c>
      <c r="H14" s="6">
        <f ca="1"/>
        <v>44402</v>
      </c>
    </row>
    <row r="15" spans="2:9" ht="40.5" customHeight="1">
      <c r="B15" s="4"/>
      <c r="C15" s="4"/>
      <c r="D15" s="4"/>
      <c r="E15" s="4"/>
      <c r="F15" s="4"/>
      <c r="G15" s="4"/>
      <c r="H15" s="4"/>
    </row>
    <row r="16" spans="2:9" ht="15" customHeight="1">
      <c r="B16" s="6">
        <f t="array" aca="1" ref="B16:H16" ca="1">DaysAndWeeks+DATE(CalendarYear,7,1)-WEEKDAY(DATE(CalendarYear,7,1),(WeekStart="一")+1)+29</f>
        <v>44403</v>
      </c>
      <c r="C16" s="6">
        <f ca="1"/>
        <v>44404</v>
      </c>
      <c r="D16" s="6">
        <f ca="1"/>
        <v>44405</v>
      </c>
      <c r="E16" s="6">
        <f ca="1"/>
        <v>44406</v>
      </c>
      <c r="F16" s="6">
        <f ca="1"/>
        <v>44407</v>
      </c>
      <c r="G16" s="6">
        <f ca="1"/>
        <v>44408</v>
      </c>
      <c r="H16" s="6">
        <f ca="1"/>
        <v>44409</v>
      </c>
    </row>
    <row r="17" spans="2:8" ht="39.75" customHeight="1">
      <c r="B17" s="4"/>
      <c r="C17" s="4"/>
      <c r="D17" s="4"/>
      <c r="E17" s="4"/>
      <c r="F17" s="4"/>
      <c r="G17" s="4"/>
      <c r="H17" s="4"/>
    </row>
    <row r="18" spans="2:8" ht="15" customHeight="1">
      <c r="B18" s="6">
        <f t="array" aca="1" ref="B18:H18" ca="1">DaysAndWeeks+DATE(CalendarYear,7,1)-WEEKDAY(DATE(CalendarYear,7,1),(WeekStart="一")+1)+36</f>
        <v>44410</v>
      </c>
      <c r="C18" s="6">
        <f ca="1"/>
        <v>44411</v>
      </c>
      <c r="D18" s="6">
        <f ca="1"/>
        <v>44412</v>
      </c>
      <c r="E18" s="6">
        <f ca="1"/>
        <v>44413</v>
      </c>
      <c r="F18" s="6">
        <f ca="1"/>
        <v>44414</v>
      </c>
      <c r="G18" s="6">
        <f ca="1"/>
        <v>44415</v>
      </c>
      <c r="H18" s="6">
        <f ca="1"/>
        <v>44416</v>
      </c>
    </row>
    <row r="19" spans="2:8" ht="39.75" customHeight="1">
      <c r="B19" s="3"/>
      <c r="C19" s="3"/>
      <c r="D19" s="3"/>
      <c r="E19" s="3"/>
      <c r="F19" s="3"/>
      <c r="G19" s="3"/>
      <c r="H19" s="4"/>
    </row>
    <row r="20" spans="2:8" ht="14.25" customHeight="1">
      <c r="B20" s="2"/>
      <c r="C20" s="2"/>
      <c r="D20" s="2"/>
      <c r="E20" s="2"/>
      <c r="F20" s="2"/>
      <c r="G20" s="2"/>
      <c r="H20" s="2"/>
    </row>
  </sheetData>
  <mergeCells count="2">
    <mergeCell ref="B5:C5"/>
    <mergeCell ref="B6:E6"/>
  </mergeCells>
  <phoneticPr fontId="7" type="noConversion"/>
  <conditionalFormatting sqref="B8:G8">
    <cfRule type="expression" dxfId="11" priority="2">
      <formula>DAY(B8)&gt;8</formula>
    </cfRule>
  </conditionalFormatting>
  <conditionalFormatting sqref="B16:H19">
    <cfRule type="expression" dxfId="10" priority="1">
      <formula>AND(DAY(B16)&gt;=1,DAY(B16)&lt;=15)</formula>
    </cfRule>
  </conditionalFormatting>
  <hyperlinks>
    <hyperlink ref="H4" location="八月!A1" display="8 月" xr:uid="{00000000-0004-0000-0600-000000000000}"/>
    <hyperlink ref="G4" location="六月!A1" display="6 月" xr:uid="{00000000-0004-0000-0600-000001000000}"/>
  </hyperlinks>
  <printOptions horizontalCentered="1"/>
  <pageMargins left="0.09" right="0.5" top="0.75" bottom="0.75" header="0.3" footer="0.3"/>
  <pageSetup paperSize="9" fitToHeight="0" orientation="landscape" horizont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0">
    <tabColor theme="4" tint="-0.249977111117893"/>
    <pageSetUpPr fitToPage="1"/>
  </sheetPr>
  <dimension ref="B2:I20"/>
  <sheetViews>
    <sheetView showGridLines="0" zoomScale="125" zoomScaleNormal="125" workbookViewId="0"/>
  </sheetViews>
  <sheetFormatPr baseColWidth="10" defaultColWidth="8.75" defaultRowHeight="12"/>
  <cols>
    <col min="1" max="1" width="5.5" customWidth="1"/>
    <col min="2" max="8" width="12.5" customWidth="1"/>
    <col min="9" max="9" width="5.5" customWidth="1"/>
  </cols>
  <sheetData>
    <row r="2" spans="2:9" ht="12.75" customHeight="1">
      <c r="B2" s="9"/>
      <c r="C2" s="1"/>
      <c r="D2" s="1"/>
      <c r="E2" s="1"/>
      <c r="F2" s="1"/>
      <c r="G2" s="1"/>
      <c r="H2" s="1"/>
      <c r="I2" s="1"/>
    </row>
    <row r="3" spans="2:9" ht="15.75" customHeight="1">
      <c r="B3" s="9"/>
      <c r="C3" s="9"/>
      <c r="D3" s="9"/>
      <c r="E3" s="1"/>
      <c r="F3" s="1"/>
      <c r="G3" s="1"/>
    </row>
    <row r="4" spans="2:9" ht="16.5" customHeight="1">
      <c r="B4" s="1"/>
      <c r="C4" s="1"/>
      <c r="D4" s="1"/>
      <c r="E4" s="1"/>
      <c r="F4" s="1"/>
      <c r="G4" s="8" t="s">
        <v>19</v>
      </c>
      <c r="H4" s="10" t="s">
        <v>21</v>
      </c>
      <c r="I4" s="1"/>
    </row>
    <row r="5" spans="2:9" ht="27.75" customHeight="1">
      <c r="B5" s="13">
        <f ca="1">CalendarYear</f>
        <v>2021</v>
      </c>
      <c r="C5" s="13"/>
      <c r="E5" s="1"/>
      <c r="F5" s="1"/>
      <c r="G5" s="1"/>
      <c r="H5" s="8"/>
      <c r="I5" s="1"/>
    </row>
    <row r="6" spans="2:9" ht="44.25" customHeight="1">
      <c r="B6" s="14" t="s">
        <v>7</v>
      </c>
      <c r="C6" s="14"/>
      <c r="D6" s="14"/>
      <c r="E6" s="14"/>
      <c r="F6" s="5"/>
    </row>
    <row r="7" spans="2:9" ht="18.75" customHeight="1">
      <c r="B7" s="7" t="str">
        <f>WeekStart</f>
        <v>一</v>
      </c>
      <c r="C7" s="7" t="str">
        <f t="shared" ref="C7:H7" ca="1" si="0">RIGHT(TEXT(C8,"aaa"),1)</f>
        <v>二</v>
      </c>
      <c r="D7" s="7" t="str">
        <f t="shared" ca="1" si="0"/>
        <v>三</v>
      </c>
      <c r="E7" s="7" t="str">
        <f t="shared" ca="1" si="0"/>
        <v>四</v>
      </c>
      <c r="F7" s="7" t="str">
        <f t="shared" ca="1" si="0"/>
        <v>五</v>
      </c>
      <c r="G7" s="7" t="str">
        <f t="shared" ca="1" si="0"/>
        <v>六</v>
      </c>
      <c r="H7" s="7" t="str">
        <f t="shared" ca="1" si="0"/>
        <v>日</v>
      </c>
    </row>
    <row r="8" spans="2:9" ht="16.5" customHeight="1">
      <c r="B8" s="6">
        <f t="array" aca="1" ref="B8:H8" ca="1">DaysAndWeeks+DATE(CalendarYear,8,1)-WEEKDAY(DATE(CalendarYear,8,1),(WeekStart="一")+1)+1</f>
        <v>44403</v>
      </c>
      <c r="C8" s="6">
        <f ca="1"/>
        <v>44404</v>
      </c>
      <c r="D8" s="6">
        <f ca="1"/>
        <v>44405</v>
      </c>
      <c r="E8" s="6">
        <f ca="1"/>
        <v>44406</v>
      </c>
      <c r="F8" s="6">
        <f ca="1"/>
        <v>44407</v>
      </c>
      <c r="G8" s="6">
        <f ca="1"/>
        <v>44408</v>
      </c>
      <c r="H8" s="6">
        <f ca="1"/>
        <v>44409</v>
      </c>
    </row>
    <row r="9" spans="2:9" ht="39.75" customHeight="1">
      <c r="B9" s="4"/>
      <c r="C9" s="4"/>
      <c r="D9" s="4"/>
      <c r="F9" s="4"/>
      <c r="G9" s="4"/>
      <c r="H9" s="4"/>
    </row>
    <row r="10" spans="2:9" ht="15" customHeight="1">
      <c r="B10" s="6">
        <f t="array" aca="1" ref="B10:H10" ca="1">DaysAndWeeks+DATE(CalendarYear,8,1)-WEEKDAY(DATE(CalendarYear,8,1),(WeekStart="一")+1)+8</f>
        <v>44410</v>
      </c>
      <c r="C10" s="6">
        <f ca="1"/>
        <v>44411</v>
      </c>
      <c r="D10" s="6">
        <f ca="1"/>
        <v>44412</v>
      </c>
      <c r="E10" s="6">
        <f ca="1"/>
        <v>44413</v>
      </c>
      <c r="F10" s="6">
        <f ca="1"/>
        <v>44414</v>
      </c>
      <c r="G10" s="6">
        <f ca="1"/>
        <v>44415</v>
      </c>
      <c r="H10" s="6">
        <f ca="1"/>
        <v>44416</v>
      </c>
    </row>
    <row r="11" spans="2:9" ht="39.75" customHeight="1">
      <c r="B11" s="4"/>
      <c r="C11" s="4"/>
      <c r="D11" s="4"/>
      <c r="E11" s="4"/>
      <c r="F11" s="4"/>
      <c r="G11" s="4"/>
      <c r="H11" s="4"/>
    </row>
    <row r="12" spans="2:9" ht="15" customHeight="1">
      <c r="B12" s="6">
        <f t="array" aca="1" ref="B12:H12" ca="1">DaysAndWeeks+DATE(CalendarYear,8,1)-WEEKDAY(DATE(CalendarYear,8,1),(WeekStart="一")+1)+15</f>
        <v>44417</v>
      </c>
      <c r="C12" s="6">
        <f ca="1"/>
        <v>44418</v>
      </c>
      <c r="D12" s="6">
        <f ca="1"/>
        <v>44419</v>
      </c>
      <c r="E12" s="6">
        <f ca="1"/>
        <v>44420</v>
      </c>
      <c r="F12" s="6">
        <f ca="1"/>
        <v>44421</v>
      </c>
      <c r="G12" s="6">
        <f ca="1"/>
        <v>44422</v>
      </c>
      <c r="H12" s="6">
        <f ca="1"/>
        <v>44423</v>
      </c>
    </row>
    <row r="13" spans="2:9" ht="39.75" customHeight="1">
      <c r="B13" s="4"/>
      <c r="C13" s="4"/>
      <c r="D13" s="4"/>
      <c r="E13" s="4"/>
      <c r="F13" s="4"/>
      <c r="G13" s="4"/>
      <c r="H13" s="4"/>
    </row>
    <row r="14" spans="2:9" ht="15" customHeight="1">
      <c r="B14" s="6">
        <f t="array" aca="1" ref="B14:H14" ca="1">DaysAndWeeks+DATE(CalendarYear,8,1)-WEEKDAY(DATE(CalendarYear,8,1),(WeekStart="一")+1)+22</f>
        <v>44424</v>
      </c>
      <c r="C14" s="6">
        <f ca="1"/>
        <v>44425</v>
      </c>
      <c r="D14" s="6">
        <f ca="1"/>
        <v>44426</v>
      </c>
      <c r="E14" s="6">
        <f ca="1"/>
        <v>44427</v>
      </c>
      <c r="F14" s="6">
        <f ca="1"/>
        <v>44428</v>
      </c>
      <c r="G14" s="6">
        <f ca="1"/>
        <v>44429</v>
      </c>
      <c r="H14" s="6">
        <f ca="1"/>
        <v>44430</v>
      </c>
    </row>
    <row r="15" spans="2:9" ht="40.5" customHeight="1">
      <c r="B15" s="4"/>
      <c r="C15" s="4"/>
      <c r="D15" s="4"/>
      <c r="E15" s="4"/>
      <c r="F15" s="4"/>
      <c r="G15" s="4"/>
      <c r="H15" s="4"/>
    </row>
    <row r="16" spans="2:9" ht="15" customHeight="1">
      <c r="B16" s="6">
        <f t="array" aca="1" ref="B16:H16" ca="1">DaysAndWeeks+DATE(CalendarYear,8,1)-WEEKDAY(DATE(CalendarYear,8,1),(WeekStart="一")+1)+29</f>
        <v>44431</v>
      </c>
      <c r="C16" s="6">
        <f ca="1"/>
        <v>44432</v>
      </c>
      <c r="D16" s="6">
        <f ca="1"/>
        <v>44433</v>
      </c>
      <c r="E16" s="6">
        <f ca="1"/>
        <v>44434</v>
      </c>
      <c r="F16" s="6">
        <f ca="1"/>
        <v>44435</v>
      </c>
      <c r="G16" s="6">
        <f ca="1"/>
        <v>44436</v>
      </c>
      <c r="H16" s="6">
        <f ca="1"/>
        <v>44437</v>
      </c>
    </row>
    <row r="17" spans="2:8" ht="39.75" customHeight="1">
      <c r="B17" s="4"/>
      <c r="C17" s="4"/>
      <c r="D17" s="4"/>
      <c r="E17" s="4"/>
      <c r="F17" s="4"/>
      <c r="G17" s="4"/>
      <c r="H17" s="4"/>
    </row>
    <row r="18" spans="2:8" ht="15" customHeight="1">
      <c r="B18" s="6">
        <f t="array" aca="1" ref="B18:H18" ca="1">DaysAndWeeks+DATE(CalendarYear,8,1)-WEEKDAY(DATE(CalendarYear,8,1),(WeekStart="一")+1)+36</f>
        <v>44438</v>
      </c>
      <c r="C18" s="6">
        <f ca="1"/>
        <v>44439</v>
      </c>
      <c r="D18" s="6">
        <f ca="1"/>
        <v>44440</v>
      </c>
      <c r="E18" s="6">
        <f ca="1"/>
        <v>44441</v>
      </c>
      <c r="F18" s="6">
        <f ca="1"/>
        <v>44442</v>
      </c>
      <c r="G18" s="6">
        <f ca="1"/>
        <v>44443</v>
      </c>
      <c r="H18" s="6">
        <f ca="1"/>
        <v>44444</v>
      </c>
    </row>
    <row r="19" spans="2:8" ht="39.75" customHeight="1">
      <c r="B19" s="3"/>
      <c r="C19" s="3"/>
      <c r="D19" s="3"/>
      <c r="E19" s="3"/>
      <c r="F19" s="3"/>
      <c r="G19" s="3"/>
      <c r="H19" s="4"/>
    </row>
    <row r="20" spans="2:8" ht="14.25" customHeight="1">
      <c r="B20" s="2"/>
      <c r="C20" s="2"/>
      <c r="D20" s="2"/>
      <c r="E20" s="2"/>
      <c r="F20" s="2"/>
      <c r="G20" s="2"/>
      <c r="H20" s="2"/>
    </row>
  </sheetData>
  <mergeCells count="2">
    <mergeCell ref="B5:C5"/>
    <mergeCell ref="B6:E6"/>
  </mergeCells>
  <phoneticPr fontId="7" type="noConversion"/>
  <conditionalFormatting sqref="B8:G8">
    <cfRule type="expression" dxfId="9" priority="2">
      <formula>DAY(B8)&gt;8</formula>
    </cfRule>
  </conditionalFormatting>
  <conditionalFormatting sqref="B16:H19">
    <cfRule type="expression" dxfId="8" priority="1">
      <formula>AND(DAY(B16)&gt;=1,DAY(B16)&lt;=15)</formula>
    </cfRule>
  </conditionalFormatting>
  <hyperlinks>
    <hyperlink ref="H4" location="九月!A1" display="9 月" xr:uid="{00000000-0004-0000-0700-000000000000}"/>
    <hyperlink ref="G4" location="七月!A1" display="7 月" xr:uid="{00000000-0004-0000-0700-000001000000}"/>
  </hyperlinks>
  <printOptions horizontalCentered="1"/>
  <pageMargins left="0.09" right="0.5" top="0.75" bottom="0.75" header="0.3" footer="0.3"/>
  <pageSetup paperSize="9" fitToHeight="0" orientation="landscape" horizont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>
    <tabColor theme="3" tint="0.499984740745262"/>
    <pageSetUpPr fitToPage="1"/>
  </sheetPr>
  <dimension ref="B2:I20"/>
  <sheetViews>
    <sheetView showGridLines="0" zoomScale="125" zoomScaleNormal="125" workbookViewId="0"/>
  </sheetViews>
  <sheetFormatPr baseColWidth="10" defaultColWidth="8.75" defaultRowHeight="12"/>
  <cols>
    <col min="1" max="1" width="5.5" customWidth="1"/>
    <col min="2" max="8" width="12.5" customWidth="1"/>
    <col min="9" max="9" width="5.5" customWidth="1"/>
  </cols>
  <sheetData>
    <row r="2" spans="2:9" ht="12.75" customHeight="1">
      <c r="B2" s="9"/>
      <c r="C2" s="1"/>
      <c r="D2" s="1"/>
      <c r="E2" s="1"/>
      <c r="F2" s="1"/>
      <c r="G2" s="1"/>
      <c r="H2" s="1"/>
      <c r="I2" s="1"/>
    </row>
    <row r="3" spans="2:9" ht="15.75" customHeight="1">
      <c r="B3" s="9"/>
      <c r="C3" s="9"/>
      <c r="D3" s="9"/>
      <c r="E3" s="1"/>
      <c r="F3" s="1"/>
      <c r="G3" s="1"/>
    </row>
    <row r="4" spans="2:9" ht="16.5" customHeight="1">
      <c r="B4" s="1"/>
      <c r="C4" s="1"/>
      <c r="D4" s="1"/>
      <c r="E4" s="1"/>
      <c r="F4" s="1"/>
      <c r="G4" s="8" t="s">
        <v>20</v>
      </c>
      <c r="H4" s="10" t="s">
        <v>22</v>
      </c>
      <c r="I4" s="1"/>
    </row>
    <row r="5" spans="2:9" ht="27.75" customHeight="1">
      <c r="B5" s="13">
        <f ca="1">CalendarYear</f>
        <v>2021</v>
      </c>
      <c r="C5" s="13"/>
      <c r="E5" s="1"/>
      <c r="F5" s="1"/>
      <c r="G5" s="1"/>
      <c r="H5" s="8"/>
      <c r="I5" s="1"/>
    </row>
    <row r="6" spans="2:9" ht="44.25" customHeight="1">
      <c r="B6" s="14" t="s">
        <v>8</v>
      </c>
      <c r="C6" s="14"/>
      <c r="D6" s="14"/>
      <c r="E6" s="14"/>
      <c r="F6" s="5"/>
    </row>
    <row r="7" spans="2:9" ht="18.75" customHeight="1">
      <c r="B7" s="7" t="str">
        <f>WeekStart</f>
        <v>一</v>
      </c>
      <c r="C7" s="7" t="str">
        <f t="shared" ref="C7:H7" ca="1" si="0">RIGHT(TEXT(C8,"aaa"),1)</f>
        <v>二</v>
      </c>
      <c r="D7" s="7" t="str">
        <f t="shared" ca="1" si="0"/>
        <v>三</v>
      </c>
      <c r="E7" s="7" t="str">
        <f t="shared" ca="1" si="0"/>
        <v>四</v>
      </c>
      <c r="F7" s="7" t="str">
        <f t="shared" ca="1" si="0"/>
        <v>五</v>
      </c>
      <c r="G7" s="7" t="str">
        <f t="shared" ca="1" si="0"/>
        <v>六</v>
      </c>
      <c r="H7" s="7" t="str">
        <f t="shared" ca="1" si="0"/>
        <v>日</v>
      </c>
    </row>
    <row r="8" spans="2:9" ht="16.5" customHeight="1">
      <c r="B8" s="6">
        <f t="array" aca="1" ref="B8:H8" ca="1">DaysAndWeeks+DATE(CalendarYear,9,1)-WEEKDAY(DATE(CalendarYear,9,1),(WeekStart="一")+1)+1</f>
        <v>44438</v>
      </c>
      <c r="C8" s="6">
        <f ca="1"/>
        <v>44439</v>
      </c>
      <c r="D8" s="6">
        <f ca="1"/>
        <v>44440</v>
      </c>
      <c r="E8" s="6">
        <f ca="1"/>
        <v>44441</v>
      </c>
      <c r="F8" s="6">
        <f ca="1"/>
        <v>44442</v>
      </c>
      <c r="G8" s="6">
        <f ca="1"/>
        <v>44443</v>
      </c>
      <c r="H8" s="6">
        <f ca="1"/>
        <v>44444</v>
      </c>
    </row>
    <row r="9" spans="2:9" ht="39.75" customHeight="1">
      <c r="B9" s="4"/>
      <c r="C9" s="4"/>
      <c r="D9" s="4"/>
      <c r="F9" s="4"/>
      <c r="G9" s="4"/>
      <c r="H9" s="4"/>
    </row>
    <row r="10" spans="2:9" ht="15" customHeight="1">
      <c r="B10" s="6">
        <f t="array" aca="1" ref="B10:H10" ca="1">DaysAndWeeks+DATE(CalendarYear,9,1)-WEEKDAY(DATE(CalendarYear,9,1),(WeekStart="一")+1)+8</f>
        <v>44445</v>
      </c>
      <c r="C10" s="6">
        <f ca="1"/>
        <v>44446</v>
      </c>
      <c r="D10" s="6">
        <f ca="1"/>
        <v>44447</v>
      </c>
      <c r="E10" s="6">
        <f ca="1"/>
        <v>44448</v>
      </c>
      <c r="F10" s="6">
        <f ca="1"/>
        <v>44449</v>
      </c>
      <c r="G10" s="6">
        <f ca="1"/>
        <v>44450</v>
      </c>
      <c r="H10" s="6">
        <f ca="1"/>
        <v>44451</v>
      </c>
    </row>
    <row r="11" spans="2:9" ht="39.75" customHeight="1">
      <c r="B11" s="4"/>
      <c r="C11" s="4"/>
      <c r="D11" s="4"/>
      <c r="E11" s="4"/>
      <c r="F11" s="4"/>
      <c r="G11" s="4"/>
      <c r="H11" s="4"/>
    </row>
    <row r="12" spans="2:9" ht="15" customHeight="1">
      <c r="B12" s="6">
        <f t="array" aca="1" ref="B12:H12" ca="1">DaysAndWeeks+DATE(CalendarYear,9,1)-WEEKDAY(DATE(CalendarYear,9,1),(WeekStart="一")+1)+15</f>
        <v>44452</v>
      </c>
      <c r="C12" s="6">
        <f ca="1"/>
        <v>44453</v>
      </c>
      <c r="D12" s="6">
        <f ca="1"/>
        <v>44454</v>
      </c>
      <c r="E12" s="6">
        <f ca="1"/>
        <v>44455</v>
      </c>
      <c r="F12" s="6">
        <f ca="1"/>
        <v>44456</v>
      </c>
      <c r="G12" s="6">
        <f ca="1"/>
        <v>44457</v>
      </c>
      <c r="H12" s="6">
        <f ca="1"/>
        <v>44458</v>
      </c>
    </row>
    <row r="13" spans="2:9" ht="39.75" customHeight="1">
      <c r="B13" s="4"/>
      <c r="C13" s="4"/>
      <c r="D13" s="4"/>
      <c r="E13" s="4"/>
      <c r="F13" s="4"/>
      <c r="G13" s="4"/>
      <c r="H13" s="4"/>
    </row>
    <row r="14" spans="2:9" ht="15" customHeight="1">
      <c r="B14" s="6">
        <f t="array" aca="1" ref="B14:H14" ca="1">DaysAndWeeks+DATE(CalendarYear,9,1)-WEEKDAY(DATE(CalendarYear,9,1),(WeekStart="一")+1)+22</f>
        <v>44459</v>
      </c>
      <c r="C14" s="6">
        <f ca="1"/>
        <v>44460</v>
      </c>
      <c r="D14" s="6">
        <f ca="1"/>
        <v>44461</v>
      </c>
      <c r="E14" s="6">
        <f ca="1"/>
        <v>44462</v>
      </c>
      <c r="F14" s="6">
        <f ca="1"/>
        <v>44463</v>
      </c>
      <c r="G14" s="6">
        <f ca="1"/>
        <v>44464</v>
      </c>
      <c r="H14" s="6">
        <f ca="1"/>
        <v>44465</v>
      </c>
    </row>
    <row r="15" spans="2:9" ht="40.5" customHeight="1">
      <c r="B15" s="4"/>
      <c r="C15" s="4"/>
      <c r="D15" s="4"/>
      <c r="E15" s="4"/>
      <c r="F15" s="4"/>
      <c r="G15" s="4"/>
      <c r="H15" s="4"/>
    </row>
    <row r="16" spans="2:9" ht="15" customHeight="1">
      <c r="B16" s="6">
        <f t="array" aca="1" ref="B16:H16" ca="1">DaysAndWeeks+DATE(CalendarYear,9,1)-WEEKDAY(DATE(CalendarYear,9,1),(WeekStart="一")+1)+29</f>
        <v>44466</v>
      </c>
      <c r="C16" s="6">
        <f ca="1"/>
        <v>44467</v>
      </c>
      <c r="D16" s="6">
        <f ca="1"/>
        <v>44468</v>
      </c>
      <c r="E16" s="6">
        <f ca="1"/>
        <v>44469</v>
      </c>
      <c r="F16" s="6">
        <f ca="1"/>
        <v>44470</v>
      </c>
      <c r="G16" s="6">
        <f ca="1"/>
        <v>44471</v>
      </c>
      <c r="H16" s="6">
        <f ca="1"/>
        <v>44472</v>
      </c>
    </row>
    <row r="17" spans="2:8" ht="39.75" customHeight="1">
      <c r="B17" s="4"/>
      <c r="C17" s="4"/>
      <c r="D17" s="4"/>
      <c r="E17" s="4"/>
      <c r="F17" s="4"/>
      <c r="G17" s="4"/>
      <c r="H17" s="4"/>
    </row>
    <row r="18" spans="2:8" ht="15" customHeight="1">
      <c r="B18" s="6">
        <f t="array" aca="1" ref="B18:H18" ca="1">DaysAndWeeks+DATE(CalendarYear,9,1)-WEEKDAY(DATE(CalendarYear,9,1),(WeekStart="一")+1)+36</f>
        <v>44473</v>
      </c>
      <c r="C18" s="6">
        <f ca="1"/>
        <v>44474</v>
      </c>
      <c r="D18" s="6">
        <f ca="1"/>
        <v>44475</v>
      </c>
      <c r="E18" s="6">
        <f ca="1"/>
        <v>44476</v>
      </c>
      <c r="F18" s="6">
        <f ca="1"/>
        <v>44477</v>
      </c>
      <c r="G18" s="6">
        <f ca="1"/>
        <v>44478</v>
      </c>
      <c r="H18" s="6">
        <f ca="1"/>
        <v>44479</v>
      </c>
    </row>
    <row r="19" spans="2:8" ht="39.75" customHeight="1">
      <c r="B19" s="3"/>
      <c r="C19" s="3"/>
      <c r="D19" s="3"/>
      <c r="E19" s="3"/>
      <c r="F19" s="3"/>
      <c r="G19" s="3"/>
      <c r="H19" s="4"/>
    </row>
    <row r="20" spans="2:8" ht="14.25" customHeight="1">
      <c r="B20" s="2"/>
      <c r="C20" s="2"/>
      <c r="D20" s="2"/>
      <c r="E20" s="2"/>
      <c r="F20" s="2"/>
      <c r="G20" s="2"/>
      <c r="H20" s="2"/>
    </row>
  </sheetData>
  <mergeCells count="2">
    <mergeCell ref="B5:C5"/>
    <mergeCell ref="B6:E6"/>
  </mergeCells>
  <phoneticPr fontId="7" type="noConversion"/>
  <conditionalFormatting sqref="B8:G8">
    <cfRule type="expression" dxfId="7" priority="2">
      <formula>DAY(B8)&gt;8</formula>
    </cfRule>
  </conditionalFormatting>
  <conditionalFormatting sqref="B16:H19">
    <cfRule type="expression" dxfId="6" priority="1">
      <formula>AND(DAY(B16)&gt;=1,DAY(B16)&lt;=15)</formula>
    </cfRule>
  </conditionalFormatting>
  <hyperlinks>
    <hyperlink ref="H4" location="十月!A1" display="10 月" xr:uid="{00000000-0004-0000-0800-000000000000}"/>
    <hyperlink ref="G4" location="八月!A1" display="8 月" xr:uid="{00000000-0004-0000-0800-000001000000}"/>
  </hyperlinks>
  <printOptions horizontalCentered="1"/>
  <pageMargins left="0.09" right="0.5" top="0.75" bottom="0.75" header="0.3" footer="0.3"/>
  <pageSetup paperSize="9" fitToHeight="0" orientation="landscape" horizont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2">
    <tabColor theme="9" tint="0.39997558519241921"/>
    <pageSetUpPr fitToPage="1"/>
  </sheetPr>
  <dimension ref="B2:I20"/>
  <sheetViews>
    <sheetView showGridLines="0" zoomScale="125" zoomScaleNormal="125" workbookViewId="0"/>
  </sheetViews>
  <sheetFormatPr baseColWidth="10" defaultColWidth="8.75" defaultRowHeight="12"/>
  <cols>
    <col min="1" max="1" width="5.5" customWidth="1"/>
    <col min="2" max="8" width="12.5" customWidth="1"/>
    <col min="9" max="9" width="5.5" customWidth="1"/>
  </cols>
  <sheetData>
    <row r="2" spans="2:9" ht="12.75" customHeight="1">
      <c r="B2" s="9"/>
      <c r="C2" s="1"/>
      <c r="D2" s="1"/>
      <c r="E2" s="1"/>
      <c r="F2" s="1"/>
      <c r="G2" s="1"/>
      <c r="H2" s="1"/>
      <c r="I2" s="1"/>
    </row>
    <row r="3" spans="2:9" ht="15.75" customHeight="1">
      <c r="B3" s="9"/>
      <c r="C3" s="9"/>
      <c r="D3" s="9"/>
      <c r="E3" s="1"/>
      <c r="F3" s="1"/>
      <c r="G3" s="1"/>
    </row>
    <row r="4" spans="2:9" ht="16.5" customHeight="1">
      <c r="B4" s="1"/>
      <c r="C4" s="1"/>
      <c r="D4" s="1"/>
      <c r="E4" s="1"/>
      <c r="F4" s="1"/>
      <c r="G4" s="8" t="s">
        <v>21</v>
      </c>
      <c r="H4" s="10" t="s">
        <v>23</v>
      </c>
      <c r="I4" s="1"/>
    </row>
    <row r="5" spans="2:9" ht="27.75" customHeight="1">
      <c r="B5" s="13">
        <f ca="1">CalendarYear</f>
        <v>2021</v>
      </c>
      <c r="C5" s="13"/>
      <c r="E5" s="1"/>
      <c r="F5" s="1"/>
      <c r="G5" s="1"/>
      <c r="H5" s="8"/>
      <c r="I5" s="1"/>
    </row>
    <row r="6" spans="2:9" ht="44.25" customHeight="1">
      <c r="B6" s="14" t="s">
        <v>9</v>
      </c>
      <c r="C6" s="14"/>
      <c r="D6" s="14"/>
      <c r="E6" s="14"/>
      <c r="F6" s="5"/>
    </row>
    <row r="7" spans="2:9" ht="18.75" customHeight="1">
      <c r="B7" s="7" t="str">
        <f>WeekStart</f>
        <v>一</v>
      </c>
      <c r="C7" s="7" t="str">
        <f t="shared" ref="C7:H7" ca="1" si="0">RIGHT(TEXT(C8,"aaa"),1)</f>
        <v>二</v>
      </c>
      <c r="D7" s="7" t="str">
        <f t="shared" ca="1" si="0"/>
        <v>三</v>
      </c>
      <c r="E7" s="7" t="str">
        <f t="shared" ca="1" si="0"/>
        <v>四</v>
      </c>
      <c r="F7" s="7" t="str">
        <f t="shared" ca="1" si="0"/>
        <v>五</v>
      </c>
      <c r="G7" s="7" t="str">
        <f t="shared" ca="1" si="0"/>
        <v>六</v>
      </c>
      <c r="H7" s="7" t="str">
        <f t="shared" ca="1" si="0"/>
        <v>日</v>
      </c>
    </row>
    <row r="8" spans="2:9" ht="16.5" customHeight="1">
      <c r="B8" s="6">
        <f t="array" aca="1" ref="B8:H8" ca="1">DaysAndWeeks+DATE(CalendarYear,10,1)-WEEKDAY(DATE(CalendarYear,10,1),(WeekStart="一")+1)+1</f>
        <v>44466</v>
      </c>
      <c r="C8" s="6">
        <f ca="1"/>
        <v>44467</v>
      </c>
      <c r="D8" s="6">
        <f ca="1"/>
        <v>44468</v>
      </c>
      <c r="E8" s="6">
        <f ca="1"/>
        <v>44469</v>
      </c>
      <c r="F8" s="6">
        <f ca="1"/>
        <v>44470</v>
      </c>
      <c r="G8" s="6">
        <f ca="1"/>
        <v>44471</v>
      </c>
      <c r="H8" s="6">
        <f ca="1"/>
        <v>44472</v>
      </c>
    </row>
    <row r="9" spans="2:9" ht="39.75" customHeight="1">
      <c r="B9" s="4"/>
      <c r="C9" s="4"/>
      <c r="D9" s="4"/>
      <c r="F9" s="4"/>
      <c r="G9" s="4"/>
      <c r="H9" s="4"/>
    </row>
    <row r="10" spans="2:9" ht="15" customHeight="1">
      <c r="B10" s="6">
        <f t="array" aca="1" ref="B10:H10" ca="1">DaysAndWeeks+DATE(CalendarYear,10,1)-WEEKDAY(DATE(CalendarYear,10,1),(WeekStart="一")+1)+8</f>
        <v>44473</v>
      </c>
      <c r="C10" s="6">
        <f ca="1"/>
        <v>44474</v>
      </c>
      <c r="D10" s="6">
        <f ca="1"/>
        <v>44475</v>
      </c>
      <c r="E10" s="6">
        <f ca="1"/>
        <v>44476</v>
      </c>
      <c r="F10" s="6">
        <f ca="1"/>
        <v>44477</v>
      </c>
      <c r="G10" s="6">
        <f ca="1"/>
        <v>44478</v>
      </c>
      <c r="H10" s="6">
        <f ca="1"/>
        <v>44479</v>
      </c>
    </row>
    <row r="11" spans="2:9" ht="39.75" customHeight="1">
      <c r="B11" s="4"/>
      <c r="C11" s="4"/>
      <c r="D11" s="4"/>
      <c r="E11" s="4"/>
      <c r="F11" s="4"/>
      <c r="G11" s="4"/>
      <c r="H11" s="4"/>
    </row>
    <row r="12" spans="2:9" ht="15" customHeight="1">
      <c r="B12" s="6">
        <f t="array" aca="1" ref="B12:H12" ca="1">DaysAndWeeks+DATE(CalendarYear,10,1)-WEEKDAY(DATE(CalendarYear,10,1),(WeekStart="一")+1)+15</f>
        <v>44480</v>
      </c>
      <c r="C12" s="6">
        <f ca="1"/>
        <v>44481</v>
      </c>
      <c r="D12" s="6">
        <f ca="1"/>
        <v>44482</v>
      </c>
      <c r="E12" s="6">
        <f ca="1"/>
        <v>44483</v>
      </c>
      <c r="F12" s="6">
        <f ca="1"/>
        <v>44484</v>
      </c>
      <c r="G12" s="6">
        <f ca="1"/>
        <v>44485</v>
      </c>
      <c r="H12" s="6">
        <f ca="1"/>
        <v>44486</v>
      </c>
    </row>
    <row r="13" spans="2:9" ht="39.75" customHeight="1">
      <c r="B13" s="4"/>
      <c r="C13" s="4"/>
      <c r="D13" s="4"/>
      <c r="E13" s="4"/>
      <c r="F13" s="4"/>
      <c r="G13" s="4"/>
      <c r="H13" s="4"/>
    </row>
    <row r="14" spans="2:9" ht="15" customHeight="1">
      <c r="B14" s="6">
        <f t="array" aca="1" ref="B14:H14" ca="1">DaysAndWeeks+DATE(CalendarYear,10,1)-WEEKDAY(DATE(CalendarYear,10,1),(WeekStart="一")+1)+22</f>
        <v>44487</v>
      </c>
      <c r="C14" s="6">
        <f ca="1"/>
        <v>44488</v>
      </c>
      <c r="D14" s="6">
        <f ca="1"/>
        <v>44489</v>
      </c>
      <c r="E14" s="6">
        <f ca="1"/>
        <v>44490</v>
      </c>
      <c r="F14" s="6">
        <f ca="1"/>
        <v>44491</v>
      </c>
      <c r="G14" s="6">
        <f ca="1"/>
        <v>44492</v>
      </c>
      <c r="H14" s="6">
        <f ca="1"/>
        <v>44493</v>
      </c>
    </row>
    <row r="15" spans="2:9" ht="40.5" customHeight="1">
      <c r="B15" s="4"/>
      <c r="C15" s="4"/>
      <c r="D15" s="4"/>
      <c r="E15" s="4"/>
      <c r="F15" s="4"/>
      <c r="G15" s="4"/>
      <c r="H15" s="4"/>
    </row>
    <row r="16" spans="2:9" ht="15" customHeight="1">
      <c r="B16" s="6">
        <f t="array" aca="1" ref="B16:H16" ca="1">DaysAndWeeks+DATE(CalendarYear,10,1)-WEEKDAY(DATE(CalendarYear,10,1),(WeekStart="一")+1)+29</f>
        <v>44494</v>
      </c>
      <c r="C16" s="6">
        <f ca="1"/>
        <v>44495</v>
      </c>
      <c r="D16" s="6">
        <f ca="1"/>
        <v>44496</v>
      </c>
      <c r="E16" s="6">
        <f ca="1"/>
        <v>44497</v>
      </c>
      <c r="F16" s="6">
        <f ca="1"/>
        <v>44498</v>
      </c>
      <c r="G16" s="6">
        <f ca="1"/>
        <v>44499</v>
      </c>
      <c r="H16" s="6">
        <f ca="1"/>
        <v>44500</v>
      </c>
    </row>
    <row r="17" spans="2:8" ht="39.75" customHeight="1">
      <c r="B17" s="4"/>
      <c r="C17" s="4"/>
      <c r="D17" s="4"/>
      <c r="E17" s="4"/>
      <c r="F17" s="4"/>
      <c r="G17" s="4"/>
      <c r="H17" s="4"/>
    </row>
    <row r="18" spans="2:8" ht="15" customHeight="1">
      <c r="B18" s="6">
        <f t="array" aca="1" ref="B18:H18" ca="1">DaysAndWeeks+DATE(CalendarYear,10,1)-WEEKDAY(DATE(CalendarYear,10,1),(WeekStart="一")+1)+36</f>
        <v>44501</v>
      </c>
      <c r="C18" s="6">
        <f ca="1"/>
        <v>44502</v>
      </c>
      <c r="D18" s="6">
        <f ca="1"/>
        <v>44503</v>
      </c>
      <c r="E18" s="6">
        <f ca="1"/>
        <v>44504</v>
      </c>
      <c r="F18" s="6">
        <f ca="1"/>
        <v>44505</v>
      </c>
      <c r="G18" s="6">
        <f ca="1"/>
        <v>44506</v>
      </c>
      <c r="H18" s="6">
        <f ca="1"/>
        <v>44507</v>
      </c>
    </row>
    <row r="19" spans="2:8" ht="39.75" customHeight="1">
      <c r="B19" s="3"/>
      <c r="C19" s="3"/>
      <c r="D19" s="3"/>
      <c r="E19" s="3"/>
      <c r="F19" s="3"/>
      <c r="G19" s="3"/>
      <c r="H19" s="4"/>
    </row>
    <row r="20" spans="2:8" ht="14.25" customHeight="1">
      <c r="B20" s="2"/>
      <c r="C20" s="2"/>
      <c r="D20" s="2"/>
      <c r="E20" s="2"/>
      <c r="F20" s="2"/>
      <c r="G20" s="2"/>
      <c r="H20" s="2"/>
    </row>
  </sheetData>
  <mergeCells count="2">
    <mergeCell ref="B5:C5"/>
    <mergeCell ref="B6:E6"/>
  </mergeCells>
  <phoneticPr fontId="7" type="noConversion"/>
  <conditionalFormatting sqref="B8:G8">
    <cfRule type="expression" dxfId="5" priority="2">
      <formula>DAY(B8)&gt;8</formula>
    </cfRule>
  </conditionalFormatting>
  <conditionalFormatting sqref="B16:H19">
    <cfRule type="expression" dxfId="4" priority="1">
      <formula>AND(DAY(B16)&gt;=1,DAY(B16)&lt;=15)</formula>
    </cfRule>
  </conditionalFormatting>
  <hyperlinks>
    <hyperlink ref="H4" location="十一月!A1" display="11 月" xr:uid="{00000000-0004-0000-0900-000000000000}"/>
    <hyperlink ref="G4" location="九月!A1" display="9 月" xr:uid="{00000000-0004-0000-0900-000001000000}"/>
  </hyperlinks>
  <printOptions horizontalCentered="1"/>
  <pageMargins left="0.09" right="0.5" top="0.75" bottom="0.75" header="0.3" footer="0.3"/>
  <pageSetup paperSize="9" fitToHeight="0" orientation="landscape" horizontalDpi="4294967293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3">
    <tabColor theme="9" tint="-0.249977111117893"/>
    <pageSetUpPr fitToPage="1"/>
  </sheetPr>
  <dimension ref="B2:I20"/>
  <sheetViews>
    <sheetView showGridLines="0" zoomScale="125" zoomScaleNormal="125" workbookViewId="0"/>
  </sheetViews>
  <sheetFormatPr baseColWidth="10" defaultColWidth="8.75" defaultRowHeight="12"/>
  <cols>
    <col min="1" max="1" width="5.5" customWidth="1"/>
    <col min="2" max="8" width="12.5" customWidth="1"/>
    <col min="9" max="9" width="5.5" customWidth="1"/>
  </cols>
  <sheetData>
    <row r="2" spans="2:9" ht="12.75" customHeight="1">
      <c r="B2" s="9"/>
      <c r="C2" s="1"/>
      <c r="D2" s="1"/>
      <c r="E2" s="1"/>
      <c r="F2" s="1"/>
      <c r="G2" s="1"/>
      <c r="H2" s="1"/>
      <c r="I2" s="1"/>
    </row>
    <row r="3" spans="2:9" ht="15.75" customHeight="1">
      <c r="B3" s="9"/>
      <c r="C3" s="9"/>
      <c r="D3" s="9"/>
      <c r="E3" s="1"/>
      <c r="F3" s="1"/>
      <c r="G3" s="1"/>
    </row>
    <row r="4" spans="2:9" ht="16.5" customHeight="1">
      <c r="B4" s="1"/>
      <c r="C4" s="1"/>
      <c r="D4" s="1"/>
      <c r="E4" s="1"/>
      <c r="F4" s="1"/>
      <c r="G4" s="8" t="s">
        <v>22</v>
      </c>
      <c r="H4" s="10" t="s">
        <v>24</v>
      </c>
      <c r="I4" s="1"/>
    </row>
    <row r="5" spans="2:9" ht="27.75" customHeight="1">
      <c r="B5" s="13">
        <f ca="1">CalendarYear</f>
        <v>2021</v>
      </c>
      <c r="C5" s="13"/>
      <c r="E5" s="1"/>
      <c r="F5" s="1"/>
      <c r="G5" s="1"/>
      <c r="H5" s="8"/>
      <c r="I5" s="1"/>
    </row>
    <row r="6" spans="2:9" ht="44.25" customHeight="1">
      <c r="B6" s="14" t="s">
        <v>10</v>
      </c>
      <c r="C6" s="14"/>
      <c r="D6" s="14"/>
      <c r="E6" s="14"/>
      <c r="F6" s="5"/>
    </row>
    <row r="7" spans="2:9" ht="18.75" customHeight="1">
      <c r="B7" s="7" t="str">
        <f>WeekStart</f>
        <v>一</v>
      </c>
      <c r="C7" s="7" t="str">
        <f t="shared" ref="C7:H7" ca="1" si="0">RIGHT(TEXT(C8,"aaa"),1)</f>
        <v>二</v>
      </c>
      <c r="D7" s="7" t="str">
        <f t="shared" ca="1" si="0"/>
        <v>三</v>
      </c>
      <c r="E7" s="7" t="str">
        <f t="shared" ca="1" si="0"/>
        <v>四</v>
      </c>
      <c r="F7" s="7" t="str">
        <f t="shared" ca="1" si="0"/>
        <v>五</v>
      </c>
      <c r="G7" s="7" t="str">
        <f t="shared" ca="1" si="0"/>
        <v>六</v>
      </c>
      <c r="H7" s="7" t="str">
        <f t="shared" ca="1" si="0"/>
        <v>日</v>
      </c>
    </row>
    <row r="8" spans="2:9" ht="16.5" customHeight="1">
      <c r="B8" s="6">
        <f t="array" aca="1" ref="B8:H8" ca="1">DaysAndWeeks+DATE(CalendarYear,11,1)-WEEKDAY(DATE(CalendarYear,11,1),(WeekStart="一")+1)+1</f>
        <v>44501</v>
      </c>
      <c r="C8" s="6">
        <f ca="1"/>
        <v>44502</v>
      </c>
      <c r="D8" s="6">
        <f ca="1"/>
        <v>44503</v>
      </c>
      <c r="E8" s="6">
        <f ca="1"/>
        <v>44504</v>
      </c>
      <c r="F8" s="6">
        <f ca="1"/>
        <v>44505</v>
      </c>
      <c r="G8" s="6">
        <f ca="1"/>
        <v>44506</v>
      </c>
      <c r="H8" s="6">
        <f ca="1"/>
        <v>44507</v>
      </c>
    </row>
    <row r="9" spans="2:9" ht="39.75" customHeight="1">
      <c r="B9" s="4"/>
      <c r="C9" s="4"/>
      <c r="D9" s="4"/>
      <c r="F9" s="4"/>
      <c r="G9" s="4"/>
      <c r="H9" s="4"/>
    </row>
    <row r="10" spans="2:9" ht="15" customHeight="1">
      <c r="B10" s="6">
        <f t="array" aca="1" ref="B10:H10" ca="1">DaysAndWeeks+DATE(CalendarYear,11,1)-WEEKDAY(DATE(CalendarYear,11,1),(WeekStart="一")+1)+8</f>
        <v>44508</v>
      </c>
      <c r="C10" s="6">
        <f ca="1"/>
        <v>44509</v>
      </c>
      <c r="D10" s="6">
        <f ca="1"/>
        <v>44510</v>
      </c>
      <c r="E10" s="6">
        <f ca="1"/>
        <v>44511</v>
      </c>
      <c r="F10" s="6">
        <f ca="1"/>
        <v>44512</v>
      </c>
      <c r="G10" s="6">
        <f ca="1"/>
        <v>44513</v>
      </c>
      <c r="H10" s="6">
        <f ca="1"/>
        <v>44514</v>
      </c>
    </row>
    <row r="11" spans="2:9" ht="39.75" customHeight="1">
      <c r="B11" s="4"/>
      <c r="C11" s="4"/>
      <c r="D11" s="4"/>
      <c r="E11" s="4"/>
      <c r="F11" s="4"/>
      <c r="G11" s="4"/>
      <c r="H11" s="4"/>
    </row>
    <row r="12" spans="2:9" ht="15" customHeight="1">
      <c r="B12" s="6">
        <f t="array" aca="1" ref="B12:H12" ca="1">DaysAndWeeks+DATE(CalendarYear,11,1)-WEEKDAY(DATE(CalendarYear,11,1),(WeekStart="一")+1)+15</f>
        <v>44515</v>
      </c>
      <c r="C12" s="6">
        <f ca="1"/>
        <v>44516</v>
      </c>
      <c r="D12" s="6">
        <f ca="1"/>
        <v>44517</v>
      </c>
      <c r="E12" s="6">
        <f ca="1"/>
        <v>44518</v>
      </c>
      <c r="F12" s="6">
        <f ca="1"/>
        <v>44519</v>
      </c>
      <c r="G12" s="6">
        <f ca="1"/>
        <v>44520</v>
      </c>
      <c r="H12" s="6">
        <f ca="1"/>
        <v>44521</v>
      </c>
    </row>
    <row r="13" spans="2:9" ht="39.75" customHeight="1">
      <c r="B13" s="4"/>
      <c r="C13" s="4"/>
      <c r="D13" s="4"/>
      <c r="E13" s="4"/>
      <c r="F13" s="4"/>
      <c r="G13" s="4"/>
      <c r="H13" s="4"/>
    </row>
    <row r="14" spans="2:9" ht="15" customHeight="1">
      <c r="B14" s="6">
        <f t="array" aca="1" ref="B14:H14" ca="1">DaysAndWeeks+DATE(CalendarYear,11,1)-WEEKDAY(DATE(CalendarYear,11,1),(WeekStart="一")+1)+22</f>
        <v>44522</v>
      </c>
      <c r="C14" s="6">
        <f ca="1"/>
        <v>44523</v>
      </c>
      <c r="D14" s="6">
        <f ca="1"/>
        <v>44524</v>
      </c>
      <c r="E14" s="6">
        <f ca="1"/>
        <v>44525</v>
      </c>
      <c r="F14" s="6">
        <f ca="1"/>
        <v>44526</v>
      </c>
      <c r="G14" s="6">
        <f ca="1"/>
        <v>44527</v>
      </c>
      <c r="H14" s="6">
        <f ca="1"/>
        <v>44528</v>
      </c>
    </row>
    <row r="15" spans="2:9" ht="40.5" customHeight="1">
      <c r="B15" s="4"/>
      <c r="C15" s="4"/>
      <c r="D15" s="4"/>
      <c r="E15" s="4"/>
      <c r="F15" s="4"/>
      <c r="G15" s="4"/>
      <c r="H15" s="4"/>
    </row>
    <row r="16" spans="2:9" ht="15" customHeight="1">
      <c r="B16" s="6">
        <f t="array" aca="1" ref="B16:H16" ca="1">DaysAndWeeks+DATE(CalendarYear,11,1)-WEEKDAY(DATE(CalendarYear,11,1),(WeekStart="一")+1)+29</f>
        <v>44529</v>
      </c>
      <c r="C16" s="6">
        <f ca="1"/>
        <v>44530</v>
      </c>
      <c r="D16" s="6">
        <f ca="1"/>
        <v>44531</v>
      </c>
      <c r="E16" s="6">
        <f ca="1"/>
        <v>44532</v>
      </c>
      <c r="F16" s="6">
        <f ca="1"/>
        <v>44533</v>
      </c>
      <c r="G16" s="6">
        <f ca="1"/>
        <v>44534</v>
      </c>
      <c r="H16" s="6">
        <f ca="1"/>
        <v>44535</v>
      </c>
    </row>
    <row r="17" spans="2:8" ht="39.75" customHeight="1">
      <c r="B17" s="4"/>
      <c r="C17" s="4"/>
      <c r="D17" s="4"/>
      <c r="E17" s="4"/>
      <c r="F17" s="4"/>
      <c r="G17" s="4"/>
      <c r="H17" s="4"/>
    </row>
    <row r="18" spans="2:8" ht="15" customHeight="1">
      <c r="B18" s="6">
        <f t="array" aca="1" ref="B18:H18" ca="1">DaysAndWeeks+DATE(CalendarYear,11,1)-WEEKDAY(DATE(CalendarYear,11,1),(WeekStart="一")+1)+36</f>
        <v>44536</v>
      </c>
      <c r="C18" s="6">
        <f ca="1"/>
        <v>44537</v>
      </c>
      <c r="D18" s="6">
        <f ca="1"/>
        <v>44538</v>
      </c>
      <c r="E18" s="6">
        <f ca="1"/>
        <v>44539</v>
      </c>
      <c r="F18" s="6">
        <f ca="1"/>
        <v>44540</v>
      </c>
      <c r="G18" s="6">
        <f ca="1"/>
        <v>44541</v>
      </c>
      <c r="H18" s="6">
        <f ca="1"/>
        <v>44542</v>
      </c>
    </row>
    <row r="19" spans="2:8" ht="39.75" customHeight="1">
      <c r="B19" s="3"/>
      <c r="C19" s="3"/>
      <c r="D19" s="3"/>
      <c r="E19" s="3"/>
      <c r="F19" s="3"/>
      <c r="G19" s="3"/>
      <c r="H19" s="4"/>
    </row>
    <row r="20" spans="2:8" ht="14.25" customHeight="1">
      <c r="B20" s="2"/>
      <c r="C20" s="2"/>
      <c r="D20" s="2"/>
      <c r="E20" s="2"/>
      <c r="F20" s="2"/>
      <c r="G20" s="2"/>
      <c r="H20" s="2"/>
    </row>
  </sheetData>
  <mergeCells count="2">
    <mergeCell ref="B5:C5"/>
    <mergeCell ref="B6:E6"/>
  </mergeCells>
  <phoneticPr fontId="7" type="noConversion"/>
  <conditionalFormatting sqref="B8:G8">
    <cfRule type="expression" dxfId="3" priority="2">
      <formula>DAY(B8)&gt;8</formula>
    </cfRule>
  </conditionalFormatting>
  <conditionalFormatting sqref="B16:H19">
    <cfRule type="expression" dxfId="2" priority="1">
      <formula>AND(DAY(B16)&gt;=1,DAY(B16)&lt;=15)</formula>
    </cfRule>
  </conditionalFormatting>
  <hyperlinks>
    <hyperlink ref="H4" location="十二月!A1" display="12 月" xr:uid="{00000000-0004-0000-0A00-000000000000}"/>
    <hyperlink ref="G4" location="十月!A1" display="10 月" xr:uid="{00000000-0004-0000-0A00-000001000000}"/>
  </hyperlinks>
  <printOptions horizontalCentered="1"/>
  <pageMargins left="0.09" right="0.5" top="0.75" bottom="0.75" header="0.3" footer="0.3"/>
  <pageSetup paperSize="9" fitToHeight="0" orientation="landscape" horizontalDpi="4294967293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4">
    <tabColor theme="9" tint="-0.499984740745262"/>
    <pageSetUpPr fitToPage="1"/>
  </sheetPr>
  <dimension ref="B2:I20"/>
  <sheetViews>
    <sheetView showGridLines="0" zoomScale="125" zoomScaleNormal="125" workbookViewId="0"/>
  </sheetViews>
  <sheetFormatPr baseColWidth="10" defaultColWidth="8.75" defaultRowHeight="12"/>
  <cols>
    <col min="1" max="1" width="5.5" customWidth="1"/>
    <col min="2" max="8" width="12.5" customWidth="1"/>
    <col min="9" max="9" width="5.5" customWidth="1"/>
  </cols>
  <sheetData>
    <row r="2" spans="2:9" ht="12.75" customHeight="1">
      <c r="B2" s="9"/>
      <c r="C2" s="1"/>
      <c r="D2" s="1"/>
      <c r="E2" s="1"/>
      <c r="F2" s="1"/>
      <c r="G2" s="1"/>
      <c r="H2" s="1"/>
      <c r="I2" s="1"/>
    </row>
    <row r="3" spans="2:9" ht="15.75" customHeight="1">
      <c r="B3" s="9"/>
      <c r="C3" s="9"/>
      <c r="D3" s="9"/>
      <c r="E3" s="1"/>
      <c r="F3" s="1"/>
      <c r="G3" s="1"/>
    </row>
    <row r="4" spans="2:9" ht="16.5" customHeight="1">
      <c r="B4" s="1"/>
      <c r="C4" s="1"/>
      <c r="D4" s="1"/>
      <c r="E4" s="1"/>
      <c r="F4" s="1"/>
      <c r="G4" s="8" t="s">
        <v>23</v>
      </c>
      <c r="H4" s="10" t="s">
        <v>15</v>
      </c>
      <c r="I4" s="1"/>
    </row>
    <row r="5" spans="2:9" ht="27.75" customHeight="1">
      <c r="B5" s="13">
        <f ca="1">CalendarYear</f>
        <v>2021</v>
      </c>
      <c r="C5" s="13"/>
      <c r="E5" s="1"/>
      <c r="F5" s="1"/>
      <c r="G5" s="1"/>
      <c r="H5" s="8"/>
      <c r="I5" s="1"/>
    </row>
    <row r="6" spans="2:9" ht="44.25" customHeight="1">
      <c r="B6" s="14" t="s">
        <v>11</v>
      </c>
      <c r="C6" s="14"/>
      <c r="D6" s="14"/>
      <c r="E6" s="14"/>
      <c r="F6" s="5"/>
    </row>
    <row r="7" spans="2:9" ht="18.75" customHeight="1">
      <c r="B7" s="7" t="str">
        <f>WeekStart</f>
        <v>一</v>
      </c>
      <c r="C7" s="7" t="str">
        <f t="shared" ref="C7:H7" ca="1" si="0">RIGHT(TEXT(C8,"aaa"),1)</f>
        <v>二</v>
      </c>
      <c r="D7" s="7" t="str">
        <f t="shared" ca="1" si="0"/>
        <v>三</v>
      </c>
      <c r="E7" s="7" t="str">
        <f t="shared" ca="1" si="0"/>
        <v>四</v>
      </c>
      <c r="F7" s="7" t="str">
        <f t="shared" ca="1" si="0"/>
        <v>五</v>
      </c>
      <c r="G7" s="7" t="str">
        <f t="shared" ca="1" si="0"/>
        <v>六</v>
      </c>
      <c r="H7" s="7" t="str">
        <f t="shared" ca="1" si="0"/>
        <v>日</v>
      </c>
    </row>
    <row r="8" spans="2:9" ht="16.5" customHeight="1">
      <c r="B8" s="6">
        <f t="array" aca="1" ref="B8:H8" ca="1">DaysAndWeeks+DATE(CalendarYear,12,1)-WEEKDAY(DATE(CalendarYear,12,1),(WeekStart="一")+1)+1</f>
        <v>44529</v>
      </c>
      <c r="C8" s="6">
        <f ca="1"/>
        <v>44530</v>
      </c>
      <c r="D8" s="6">
        <f ca="1"/>
        <v>44531</v>
      </c>
      <c r="E8" s="6">
        <f ca="1"/>
        <v>44532</v>
      </c>
      <c r="F8" s="6">
        <f ca="1"/>
        <v>44533</v>
      </c>
      <c r="G8" s="6">
        <f ca="1"/>
        <v>44534</v>
      </c>
      <c r="H8" s="6">
        <f ca="1"/>
        <v>44535</v>
      </c>
    </row>
    <row r="9" spans="2:9" ht="39.75" customHeight="1">
      <c r="B9" s="4"/>
      <c r="C9" s="4"/>
      <c r="D9" s="4"/>
      <c r="F9" s="4"/>
      <c r="G9" s="4"/>
      <c r="H9" s="4"/>
    </row>
    <row r="10" spans="2:9" ht="15" customHeight="1">
      <c r="B10" s="6">
        <f t="array" aca="1" ref="B10:H10" ca="1">DaysAndWeeks+DATE(CalendarYear,12,1)-WEEKDAY(DATE(CalendarYear,12,1),(WeekStart="一")+1)+8</f>
        <v>44536</v>
      </c>
      <c r="C10" s="6">
        <f ca="1"/>
        <v>44537</v>
      </c>
      <c r="D10" s="6">
        <f ca="1"/>
        <v>44538</v>
      </c>
      <c r="E10" s="6">
        <f ca="1"/>
        <v>44539</v>
      </c>
      <c r="F10" s="6">
        <f ca="1"/>
        <v>44540</v>
      </c>
      <c r="G10" s="6">
        <f ca="1"/>
        <v>44541</v>
      </c>
      <c r="H10" s="6">
        <f ca="1"/>
        <v>44542</v>
      </c>
    </row>
    <row r="11" spans="2:9" ht="39.75" customHeight="1">
      <c r="B11" s="4"/>
      <c r="C11" s="4"/>
      <c r="D11" s="4"/>
      <c r="E11" s="4"/>
      <c r="F11" s="4"/>
      <c r="G11" s="4"/>
      <c r="H11" s="4"/>
    </row>
    <row r="12" spans="2:9" ht="15" customHeight="1">
      <c r="B12" s="6">
        <f t="array" aca="1" ref="B12:H12" ca="1">DaysAndWeeks+DATE(CalendarYear,12,1)-WEEKDAY(DATE(CalendarYear,12,1),(WeekStart="一")+1)+15</f>
        <v>44543</v>
      </c>
      <c r="C12" s="6">
        <f ca="1"/>
        <v>44544</v>
      </c>
      <c r="D12" s="6">
        <f ca="1"/>
        <v>44545</v>
      </c>
      <c r="E12" s="6">
        <f ca="1"/>
        <v>44546</v>
      </c>
      <c r="F12" s="6">
        <f ca="1"/>
        <v>44547</v>
      </c>
      <c r="G12" s="6">
        <f ca="1"/>
        <v>44548</v>
      </c>
      <c r="H12" s="6">
        <f ca="1"/>
        <v>44549</v>
      </c>
    </row>
    <row r="13" spans="2:9" ht="39.75" customHeight="1">
      <c r="B13" s="4"/>
      <c r="C13" s="4"/>
      <c r="D13" s="4"/>
      <c r="E13" s="4"/>
      <c r="F13" s="4"/>
      <c r="G13" s="4"/>
      <c r="H13" s="4"/>
    </row>
    <row r="14" spans="2:9" ht="15" customHeight="1">
      <c r="B14" s="6">
        <f t="array" aca="1" ref="B14:H14" ca="1">DaysAndWeeks+DATE(CalendarYear,12,1)-WEEKDAY(DATE(CalendarYear,12,1),(WeekStart="一")+1)+22</f>
        <v>44550</v>
      </c>
      <c r="C14" s="6">
        <f ca="1"/>
        <v>44551</v>
      </c>
      <c r="D14" s="6">
        <f ca="1"/>
        <v>44552</v>
      </c>
      <c r="E14" s="6">
        <f ca="1"/>
        <v>44553</v>
      </c>
      <c r="F14" s="6">
        <f ca="1"/>
        <v>44554</v>
      </c>
      <c r="G14" s="6">
        <f ca="1"/>
        <v>44555</v>
      </c>
      <c r="H14" s="6">
        <f ca="1"/>
        <v>44556</v>
      </c>
    </row>
    <row r="15" spans="2:9" ht="40.5" customHeight="1">
      <c r="B15" s="4"/>
      <c r="C15" s="4"/>
      <c r="D15" s="4"/>
      <c r="E15" s="4"/>
      <c r="F15" s="4"/>
      <c r="G15" s="4"/>
      <c r="H15" s="4"/>
    </row>
    <row r="16" spans="2:9" ht="15" customHeight="1">
      <c r="B16" s="6">
        <f t="array" aca="1" ref="B16:H16" ca="1">DaysAndWeeks+DATE(CalendarYear,12,1)-WEEKDAY(DATE(CalendarYear,12,1),(WeekStart="一")+1)+29</f>
        <v>44557</v>
      </c>
      <c r="C16" s="6">
        <f ca="1"/>
        <v>44558</v>
      </c>
      <c r="D16" s="6">
        <f ca="1"/>
        <v>44559</v>
      </c>
      <c r="E16" s="6">
        <f ca="1"/>
        <v>44560</v>
      </c>
      <c r="F16" s="6">
        <f ca="1"/>
        <v>44561</v>
      </c>
      <c r="G16" s="6">
        <f ca="1"/>
        <v>44562</v>
      </c>
      <c r="H16" s="6">
        <f ca="1"/>
        <v>44563</v>
      </c>
    </row>
    <row r="17" spans="2:8" ht="39.75" customHeight="1">
      <c r="B17" s="4"/>
      <c r="C17" s="4"/>
      <c r="D17" s="4"/>
      <c r="E17" s="4"/>
      <c r="F17" s="4"/>
      <c r="G17" s="4"/>
      <c r="H17" s="4"/>
    </row>
    <row r="18" spans="2:8" ht="15" customHeight="1">
      <c r="B18" s="6">
        <f t="array" aca="1" ref="B18:H18" ca="1">DaysAndWeeks+DATE(CalendarYear,12,1)-WEEKDAY(DATE(CalendarYear,12,1),(WeekStart="一")+1)+36</f>
        <v>44564</v>
      </c>
      <c r="C18" s="6">
        <f ca="1"/>
        <v>44565</v>
      </c>
      <c r="D18" s="6">
        <f ca="1"/>
        <v>44566</v>
      </c>
      <c r="E18" s="6">
        <f ca="1"/>
        <v>44567</v>
      </c>
      <c r="F18" s="6">
        <f ca="1"/>
        <v>44568</v>
      </c>
      <c r="G18" s="6">
        <f ca="1"/>
        <v>44569</v>
      </c>
      <c r="H18" s="6">
        <f ca="1"/>
        <v>44570</v>
      </c>
    </row>
    <row r="19" spans="2:8" ht="39.75" customHeight="1">
      <c r="B19" s="3"/>
      <c r="C19" s="3"/>
      <c r="D19" s="3"/>
      <c r="E19" s="3"/>
      <c r="F19" s="3"/>
      <c r="G19" s="3"/>
      <c r="H19" s="4"/>
    </row>
    <row r="20" spans="2:8" ht="14.25" customHeight="1">
      <c r="B20" s="2"/>
      <c r="C20" s="2"/>
      <c r="D20" s="2"/>
      <c r="E20" s="2"/>
      <c r="F20" s="2"/>
      <c r="G20" s="2"/>
      <c r="H20" s="2"/>
    </row>
  </sheetData>
  <mergeCells count="2">
    <mergeCell ref="B5:C5"/>
    <mergeCell ref="B6:E6"/>
  </mergeCells>
  <phoneticPr fontId="7" type="noConversion"/>
  <conditionalFormatting sqref="B8:G8">
    <cfRule type="expression" dxfId="1" priority="2">
      <formula>DAY(B8)&gt;8</formula>
    </cfRule>
  </conditionalFormatting>
  <conditionalFormatting sqref="B16:H19">
    <cfRule type="expression" dxfId="0" priority="1">
      <formula>AND(DAY(B16)&gt;=1,DAY(B16)&lt;=15)</formula>
    </cfRule>
  </conditionalFormatting>
  <hyperlinks>
    <hyperlink ref="H4" location="一月!A1" display="1 月" xr:uid="{00000000-0004-0000-0B00-000000000000}"/>
    <hyperlink ref="G4" location="十一月!A1" display="11 月" xr:uid="{00000000-0004-0000-0B00-000001000000}"/>
  </hyperlinks>
  <printOptions horizontalCentered="1"/>
  <pageMargins left="0.09" right="0.5" top="0.75" bottom="0.75" header="0.3" footer="0.3"/>
  <pageSetup paperSize="9" fitToHeight="0" orientation="landscape" horizontalDpi="4294967293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D19D6-D64B-C547-9656-3C00460661BE}">
  <dimension ref="A1:C3"/>
  <sheetViews>
    <sheetView tabSelected="1" zoomScale="150" zoomScaleNormal="150" workbookViewId="0">
      <selection activeCell="M37" sqref="M37"/>
    </sheetView>
  </sheetViews>
  <sheetFormatPr baseColWidth="10" defaultRowHeight="12"/>
  <cols>
    <col min="1" max="1" width="30" style="11" customWidth="1"/>
    <col min="2" max="2" width="39.75" style="12" customWidth="1"/>
  </cols>
  <sheetData>
    <row r="1" spans="1:3" ht="13">
      <c r="A1" t="s">
        <v>28</v>
      </c>
      <c r="B1" t="s">
        <v>29</v>
      </c>
      <c r="C1" t="s">
        <v>30</v>
      </c>
    </row>
    <row r="2" spans="1:3" ht="13">
      <c r="A2" s="11">
        <v>43831</v>
      </c>
      <c r="B2" s="12" t="s">
        <v>31</v>
      </c>
      <c r="C2" t="s">
        <v>32</v>
      </c>
    </row>
    <row r="3" spans="1:3" ht="13">
      <c r="A3" s="11">
        <v>43863</v>
      </c>
      <c r="B3" s="12" t="s">
        <v>34</v>
      </c>
      <c r="C3" t="s">
        <v>33</v>
      </c>
    </row>
  </sheetData>
  <phoneticPr fontId="7" type="noConversion"/>
  <dataValidations count="1">
    <dataValidation type="list" allowBlank="1" showInputMessage="1" showErrorMessage="1" sqref="C2:C1048576" xr:uid="{729583A9-5318-734F-B29F-E99D6EAF36DF}">
      <formula1>"是,否"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13</vt:i4>
      </vt:variant>
      <vt:variant>
        <vt:lpstr>命名范围</vt:lpstr>
      </vt:variant>
      <vt:variant>
        <vt:i4>14</vt:i4>
      </vt:variant>
    </vt:vector>
  </HeadingPairs>
  <TitlesOfParts>
    <vt:vector size="27" baseType="lpstr">
      <vt:lpstr>一月</vt:lpstr>
      <vt:lpstr>二月</vt:lpstr>
      <vt:lpstr>三月</vt:lpstr>
      <vt:lpstr>四月</vt:lpstr>
      <vt:lpstr>五月</vt:lpstr>
      <vt:lpstr>六月</vt:lpstr>
      <vt:lpstr>七月</vt:lpstr>
      <vt:lpstr>八月</vt:lpstr>
      <vt:lpstr>九月</vt:lpstr>
      <vt:lpstr>十月</vt:lpstr>
      <vt:lpstr>十一月</vt:lpstr>
      <vt:lpstr>十二月</vt:lpstr>
      <vt:lpstr>生日</vt:lpstr>
      <vt:lpstr>CalendarYear</vt:lpstr>
      <vt:lpstr>八月!Print_Area</vt:lpstr>
      <vt:lpstr>二月!Print_Area</vt:lpstr>
      <vt:lpstr>九月!Print_Area</vt:lpstr>
      <vt:lpstr>六月!Print_Area</vt:lpstr>
      <vt:lpstr>七月!Print_Area</vt:lpstr>
      <vt:lpstr>三月!Print_Area</vt:lpstr>
      <vt:lpstr>十二月!Print_Area</vt:lpstr>
      <vt:lpstr>十一月!Print_Area</vt:lpstr>
      <vt:lpstr>十月!Print_Area</vt:lpstr>
      <vt:lpstr>四月!Print_Area</vt:lpstr>
      <vt:lpstr>五月!Print_Area</vt:lpstr>
      <vt:lpstr>一月!Print_Area</vt:lpstr>
      <vt:lpstr>WeekStart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2014-12-22T21:15:20Z</dcterms:created>
  <dcterms:modified xsi:type="dcterms:W3CDTF">2021-01-08T15:16:27Z</dcterms:modified>
</cp:coreProperties>
</file>