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.Pan_Materials\"/>
    </mc:Choice>
  </mc:AlternateContent>
  <xr:revisionPtr revIDLastSave="0" documentId="8_{1340E72F-802D-4C8D-9ECB-23BE28299C20}" xr6:coauthVersionLast="47" xr6:coauthVersionMax="47" xr10:uidLastSave="{00000000-0000-0000-0000-000000000000}"/>
  <bookViews>
    <workbookView xWindow="-108" yWindow="-108" windowWidth="23256" windowHeight="12456" xr2:uid="{ED1B1AB4-A011-4940-80F8-F3E545D94C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Z4" i="1" l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4" i="1"/>
  <c r="BZ125" i="1"/>
  <c r="BZ126" i="1"/>
  <c r="BZ127" i="1"/>
  <c r="BZ128" i="1"/>
  <c r="BZ129" i="1"/>
  <c r="BZ130" i="1"/>
  <c r="BZ131" i="1"/>
  <c r="BZ132" i="1"/>
  <c r="BZ133" i="1"/>
  <c r="BZ134" i="1"/>
  <c r="BZ135" i="1"/>
  <c r="BZ136" i="1"/>
  <c r="BZ137" i="1"/>
  <c r="BZ138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1" i="1"/>
  <c r="BZ152" i="1"/>
  <c r="BZ153" i="1"/>
  <c r="BZ154" i="1"/>
  <c r="BZ155" i="1"/>
  <c r="BZ156" i="1"/>
  <c r="BZ157" i="1"/>
  <c r="BZ158" i="1"/>
  <c r="BZ159" i="1"/>
  <c r="BZ160" i="1"/>
  <c r="BZ161" i="1"/>
  <c r="BZ162" i="1"/>
  <c r="BZ163" i="1"/>
  <c r="BZ164" i="1"/>
  <c r="BZ165" i="1"/>
  <c r="BZ166" i="1"/>
  <c r="BZ167" i="1"/>
  <c r="BZ168" i="1"/>
  <c r="BZ169" i="1"/>
  <c r="BZ170" i="1"/>
  <c r="BZ171" i="1"/>
  <c r="BZ172" i="1"/>
  <c r="BZ173" i="1"/>
  <c r="BZ174" i="1"/>
  <c r="BZ175" i="1"/>
  <c r="BZ176" i="1"/>
  <c r="BZ177" i="1"/>
  <c r="BZ178" i="1"/>
  <c r="BZ179" i="1"/>
  <c r="BZ180" i="1"/>
  <c r="BZ181" i="1"/>
  <c r="BZ182" i="1"/>
  <c r="BZ183" i="1"/>
  <c r="BZ184" i="1"/>
  <c r="BZ185" i="1"/>
  <c r="BZ186" i="1"/>
  <c r="BZ187" i="1"/>
  <c r="BZ188" i="1"/>
  <c r="BZ189" i="1"/>
  <c r="BZ190" i="1"/>
  <c r="BZ191" i="1"/>
  <c r="BZ192" i="1"/>
  <c r="BZ193" i="1"/>
  <c r="BZ194" i="1"/>
  <c r="BZ195" i="1"/>
  <c r="BZ196" i="1"/>
  <c r="BZ197" i="1"/>
  <c r="BZ198" i="1"/>
  <c r="BZ199" i="1"/>
  <c r="BZ200" i="1"/>
  <c r="BZ201" i="1"/>
  <c r="BZ202" i="1"/>
  <c r="BZ203" i="1"/>
  <c r="BZ204" i="1"/>
  <c r="BZ205" i="1"/>
  <c r="BZ206" i="1"/>
  <c r="BZ207" i="1"/>
  <c r="BZ208" i="1"/>
  <c r="BZ209" i="1"/>
  <c r="BZ210" i="1"/>
  <c r="BZ211" i="1"/>
  <c r="BZ212" i="1"/>
  <c r="BZ213" i="1"/>
  <c r="BZ214" i="1"/>
  <c r="BZ215" i="1"/>
  <c r="BZ216" i="1"/>
  <c r="BZ217" i="1"/>
  <c r="BZ218" i="1"/>
  <c r="BZ219" i="1"/>
  <c r="BZ220" i="1"/>
  <c r="BZ221" i="1"/>
  <c r="BZ222" i="1"/>
  <c r="BZ223" i="1"/>
  <c r="BZ224" i="1"/>
  <c r="BZ225" i="1"/>
  <c r="BZ226" i="1"/>
  <c r="BZ227" i="1"/>
  <c r="BZ228" i="1"/>
  <c r="BZ3" i="1"/>
  <c r="BN4" i="1" l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239" i="1"/>
  <c r="BN166" i="1"/>
  <c r="BN167" i="1"/>
  <c r="BN168" i="1"/>
  <c r="BN240" i="1"/>
  <c r="BN169" i="1"/>
  <c r="BN170" i="1"/>
  <c r="BN171" i="1"/>
  <c r="BN172" i="1"/>
  <c r="BN241" i="1"/>
  <c r="BN173" i="1"/>
  <c r="BN174" i="1"/>
  <c r="BN175" i="1"/>
  <c r="BN242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239" i="1"/>
  <c r="BL166" i="1"/>
  <c r="BL167" i="1"/>
  <c r="BL168" i="1"/>
  <c r="BL240" i="1"/>
  <c r="BL169" i="1"/>
  <c r="BL170" i="1"/>
  <c r="BL171" i="1"/>
  <c r="BL172" i="1"/>
  <c r="BL241" i="1"/>
  <c r="BL173" i="1"/>
  <c r="BL174" i="1"/>
  <c r="BL175" i="1"/>
  <c r="BL242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239" i="1"/>
  <c r="BJ166" i="1"/>
  <c r="BJ167" i="1"/>
  <c r="BJ168" i="1"/>
  <c r="BJ240" i="1"/>
  <c r="BJ169" i="1"/>
  <c r="BJ170" i="1"/>
  <c r="BJ171" i="1"/>
  <c r="BJ172" i="1"/>
  <c r="BJ241" i="1"/>
  <c r="BJ173" i="1"/>
  <c r="BJ174" i="1"/>
  <c r="BJ175" i="1"/>
  <c r="BJ242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239" i="1"/>
  <c r="BH166" i="1"/>
  <c r="BH167" i="1"/>
  <c r="BH168" i="1"/>
  <c r="BH240" i="1"/>
  <c r="BH169" i="1"/>
  <c r="BH170" i="1"/>
  <c r="BH171" i="1"/>
  <c r="BH172" i="1"/>
  <c r="BH241" i="1"/>
  <c r="BH173" i="1"/>
  <c r="BH174" i="1"/>
  <c r="BH175" i="1"/>
  <c r="BH242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239" i="1"/>
  <c r="BF166" i="1"/>
  <c r="BF167" i="1"/>
  <c r="BF168" i="1"/>
  <c r="BF240" i="1"/>
  <c r="BF169" i="1"/>
  <c r="BF170" i="1"/>
  <c r="BF171" i="1"/>
  <c r="BF172" i="1"/>
  <c r="BF241" i="1"/>
  <c r="BF173" i="1"/>
  <c r="BF174" i="1"/>
  <c r="BF175" i="1"/>
  <c r="BF242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239" i="1"/>
  <c r="BD166" i="1"/>
  <c r="BD167" i="1"/>
  <c r="BD168" i="1"/>
  <c r="BD240" i="1"/>
  <c r="BD169" i="1"/>
  <c r="BD170" i="1"/>
  <c r="BD171" i="1"/>
  <c r="BD172" i="1"/>
  <c r="BD241" i="1"/>
  <c r="BD173" i="1"/>
  <c r="BD174" i="1"/>
  <c r="BD175" i="1"/>
  <c r="BD242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239" i="1"/>
  <c r="BB166" i="1"/>
  <c r="BB167" i="1"/>
  <c r="BB168" i="1"/>
  <c r="BB240" i="1"/>
  <c r="BB169" i="1"/>
  <c r="BB170" i="1"/>
  <c r="BB171" i="1"/>
  <c r="BB172" i="1"/>
  <c r="BB241" i="1"/>
  <c r="BB173" i="1"/>
  <c r="BB174" i="1"/>
  <c r="BB175" i="1"/>
  <c r="BB242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239" i="1"/>
  <c r="AZ166" i="1"/>
  <c r="AZ167" i="1"/>
  <c r="AZ168" i="1"/>
  <c r="AZ240" i="1"/>
  <c r="AZ169" i="1"/>
  <c r="AZ170" i="1"/>
  <c r="AZ171" i="1"/>
  <c r="AZ172" i="1"/>
  <c r="AZ241" i="1"/>
  <c r="AZ173" i="1"/>
  <c r="AZ174" i="1"/>
  <c r="AZ175" i="1"/>
  <c r="AZ242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239" i="1"/>
  <c r="AX166" i="1"/>
  <c r="AX167" i="1"/>
  <c r="AX168" i="1"/>
  <c r="AX240" i="1"/>
  <c r="AX169" i="1"/>
  <c r="AX170" i="1"/>
  <c r="AX171" i="1"/>
  <c r="AX172" i="1"/>
  <c r="AX241" i="1"/>
  <c r="AX173" i="1"/>
  <c r="AX174" i="1"/>
  <c r="AX175" i="1"/>
  <c r="AX242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239" i="1"/>
  <c r="AV166" i="1"/>
  <c r="AV167" i="1"/>
  <c r="AV168" i="1"/>
  <c r="AV240" i="1"/>
  <c r="AV169" i="1"/>
  <c r="AV170" i="1"/>
  <c r="AV171" i="1"/>
  <c r="AV172" i="1"/>
  <c r="AV241" i="1"/>
  <c r="AV173" i="1"/>
  <c r="AV174" i="1"/>
  <c r="AV175" i="1"/>
  <c r="AV242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239" i="1"/>
  <c r="AT166" i="1"/>
  <c r="AT167" i="1"/>
  <c r="AT168" i="1"/>
  <c r="AT240" i="1"/>
  <c r="AT169" i="1"/>
  <c r="AT170" i="1"/>
  <c r="AT171" i="1"/>
  <c r="AT172" i="1"/>
  <c r="AT241" i="1"/>
  <c r="AT173" i="1"/>
  <c r="AT174" i="1"/>
  <c r="AT175" i="1"/>
  <c r="AT242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239" i="1"/>
  <c r="AR166" i="1"/>
  <c r="AR167" i="1"/>
  <c r="AR168" i="1"/>
  <c r="AR240" i="1"/>
  <c r="AR169" i="1"/>
  <c r="AR170" i="1"/>
  <c r="AR171" i="1"/>
  <c r="AR172" i="1"/>
  <c r="AR241" i="1"/>
  <c r="AR173" i="1"/>
  <c r="AR174" i="1"/>
  <c r="AR175" i="1"/>
  <c r="AR242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239" i="1"/>
  <c r="AP166" i="1"/>
  <c r="AP167" i="1"/>
  <c r="AP168" i="1"/>
  <c r="AP240" i="1"/>
  <c r="AP169" i="1"/>
  <c r="AP170" i="1"/>
  <c r="AP171" i="1"/>
  <c r="AP172" i="1"/>
  <c r="AP241" i="1"/>
  <c r="AP173" i="1"/>
  <c r="AP174" i="1"/>
  <c r="AP175" i="1"/>
  <c r="AP242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239" i="1"/>
  <c r="AN166" i="1"/>
  <c r="AN167" i="1"/>
  <c r="AN168" i="1"/>
  <c r="AN240" i="1"/>
  <c r="AN169" i="1"/>
  <c r="AN170" i="1"/>
  <c r="AN171" i="1"/>
  <c r="AN172" i="1"/>
  <c r="AN241" i="1"/>
  <c r="AN173" i="1"/>
  <c r="AN174" i="1"/>
  <c r="AN175" i="1"/>
  <c r="AN242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239" i="1"/>
  <c r="AL166" i="1"/>
  <c r="AL167" i="1"/>
  <c r="AL168" i="1"/>
  <c r="AL240" i="1"/>
  <c r="AL169" i="1"/>
  <c r="AL170" i="1"/>
  <c r="AL171" i="1"/>
  <c r="AL172" i="1"/>
  <c r="AL241" i="1"/>
  <c r="AL173" i="1"/>
  <c r="AL174" i="1"/>
  <c r="AL175" i="1"/>
  <c r="AL242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239" i="1"/>
  <c r="AJ166" i="1"/>
  <c r="AJ167" i="1"/>
  <c r="AJ168" i="1"/>
  <c r="AJ240" i="1"/>
  <c r="AJ169" i="1"/>
  <c r="AJ170" i="1"/>
  <c r="AJ171" i="1"/>
  <c r="AJ172" i="1"/>
  <c r="AJ241" i="1"/>
  <c r="AJ173" i="1"/>
  <c r="AJ174" i="1"/>
  <c r="AJ175" i="1"/>
  <c r="AJ242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239" i="1"/>
  <c r="AH166" i="1"/>
  <c r="AH167" i="1"/>
  <c r="AH168" i="1"/>
  <c r="AH240" i="1"/>
  <c r="AH169" i="1"/>
  <c r="AH170" i="1"/>
  <c r="AH171" i="1"/>
  <c r="AH172" i="1"/>
  <c r="AH241" i="1"/>
  <c r="AH173" i="1"/>
  <c r="AH174" i="1"/>
  <c r="AH175" i="1"/>
  <c r="AH242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239" i="1"/>
  <c r="AF166" i="1"/>
  <c r="AF167" i="1"/>
  <c r="AF168" i="1"/>
  <c r="AF240" i="1"/>
  <c r="AF169" i="1"/>
  <c r="AF170" i="1"/>
  <c r="AF171" i="1"/>
  <c r="AF172" i="1"/>
  <c r="AF241" i="1"/>
  <c r="AF173" i="1"/>
  <c r="AF174" i="1"/>
  <c r="AF175" i="1"/>
  <c r="AF242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239" i="1"/>
  <c r="AD166" i="1"/>
  <c r="AD167" i="1"/>
  <c r="AD168" i="1"/>
  <c r="AD240" i="1"/>
  <c r="AD169" i="1"/>
  <c r="AD170" i="1"/>
  <c r="AD171" i="1"/>
  <c r="AD172" i="1"/>
  <c r="AD241" i="1"/>
  <c r="AD173" i="1"/>
  <c r="AD174" i="1"/>
  <c r="AD175" i="1"/>
  <c r="AD242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239" i="1"/>
  <c r="Z166" i="1"/>
  <c r="Z167" i="1"/>
  <c r="Z168" i="1"/>
  <c r="Z240" i="1"/>
  <c r="Z169" i="1"/>
  <c r="Z170" i="1"/>
  <c r="Z171" i="1"/>
  <c r="Z172" i="1"/>
  <c r="Z241" i="1"/>
  <c r="Z173" i="1"/>
  <c r="Z174" i="1"/>
  <c r="Z175" i="1"/>
  <c r="Z242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239" i="1"/>
  <c r="X166" i="1"/>
  <c r="X167" i="1"/>
  <c r="X168" i="1"/>
  <c r="X240" i="1"/>
  <c r="X169" i="1"/>
  <c r="X170" i="1"/>
  <c r="X171" i="1"/>
  <c r="X172" i="1"/>
  <c r="X241" i="1"/>
  <c r="X173" i="1"/>
  <c r="X174" i="1"/>
  <c r="X175" i="1"/>
  <c r="X242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239" i="1"/>
  <c r="V166" i="1"/>
  <c r="V167" i="1"/>
  <c r="V168" i="1"/>
  <c r="V240" i="1"/>
  <c r="V169" i="1"/>
  <c r="V170" i="1"/>
  <c r="V171" i="1"/>
  <c r="V172" i="1"/>
  <c r="V241" i="1"/>
  <c r="V173" i="1"/>
  <c r="V174" i="1"/>
  <c r="V175" i="1"/>
  <c r="V242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239" i="1"/>
  <c r="T166" i="1"/>
  <c r="T167" i="1"/>
  <c r="T168" i="1"/>
  <c r="T240" i="1"/>
  <c r="T169" i="1"/>
  <c r="T170" i="1"/>
  <c r="T171" i="1"/>
  <c r="T172" i="1"/>
  <c r="T241" i="1"/>
  <c r="T173" i="1"/>
  <c r="T174" i="1"/>
  <c r="T175" i="1"/>
  <c r="T242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239" i="1"/>
  <c r="R166" i="1"/>
  <c r="R167" i="1"/>
  <c r="R168" i="1"/>
  <c r="R240" i="1"/>
  <c r="R169" i="1"/>
  <c r="R170" i="1"/>
  <c r="R171" i="1"/>
  <c r="R172" i="1"/>
  <c r="R241" i="1"/>
  <c r="R173" i="1"/>
  <c r="R174" i="1"/>
  <c r="R175" i="1"/>
  <c r="R242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239" i="1"/>
  <c r="P166" i="1"/>
  <c r="P167" i="1"/>
  <c r="P168" i="1"/>
  <c r="P240" i="1"/>
  <c r="P169" i="1"/>
  <c r="P170" i="1"/>
  <c r="P171" i="1"/>
  <c r="P172" i="1"/>
  <c r="P241" i="1"/>
  <c r="P173" i="1"/>
  <c r="P174" i="1"/>
  <c r="P175" i="1"/>
  <c r="P242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239" i="1"/>
  <c r="N166" i="1"/>
  <c r="N167" i="1"/>
  <c r="N168" i="1"/>
  <c r="N240" i="1"/>
  <c r="N169" i="1"/>
  <c r="N170" i="1"/>
  <c r="N171" i="1"/>
  <c r="N172" i="1"/>
  <c r="N241" i="1"/>
  <c r="N173" i="1"/>
  <c r="N174" i="1"/>
  <c r="N175" i="1"/>
  <c r="N242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239" i="1"/>
  <c r="J166" i="1"/>
  <c r="J167" i="1"/>
  <c r="J168" i="1"/>
  <c r="J240" i="1"/>
  <c r="J169" i="1"/>
  <c r="J170" i="1"/>
  <c r="J171" i="1"/>
  <c r="J172" i="1"/>
  <c r="J241" i="1"/>
  <c r="J173" i="1"/>
  <c r="J174" i="1"/>
  <c r="J175" i="1"/>
  <c r="J242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239" i="1"/>
  <c r="H166" i="1"/>
  <c r="H167" i="1"/>
  <c r="H168" i="1"/>
  <c r="H240" i="1"/>
  <c r="H169" i="1"/>
  <c r="H170" i="1"/>
  <c r="H171" i="1"/>
  <c r="H172" i="1"/>
  <c r="H241" i="1"/>
  <c r="H173" i="1"/>
  <c r="H174" i="1"/>
  <c r="H175" i="1"/>
  <c r="H242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239" i="1"/>
  <c r="AB166" i="1"/>
  <c r="AB167" i="1"/>
  <c r="AB168" i="1"/>
  <c r="AB240" i="1"/>
  <c r="AB169" i="1"/>
  <c r="AB170" i="1"/>
  <c r="AB171" i="1"/>
  <c r="AB172" i="1"/>
  <c r="AB241" i="1"/>
  <c r="AB173" i="1"/>
  <c r="AB174" i="1"/>
  <c r="AB175" i="1"/>
  <c r="AB242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239" i="1"/>
  <c r="L166" i="1"/>
  <c r="L167" i="1"/>
  <c r="L168" i="1"/>
  <c r="L240" i="1"/>
  <c r="L169" i="1"/>
  <c r="L170" i="1"/>
  <c r="L171" i="1"/>
  <c r="L172" i="1"/>
  <c r="L241" i="1"/>
  <c r="L173" i="1"/>
  <c r="L174" i="1"/>
  <c r="L175" i="1"/>
  <c r="L242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3" i="1"/>
  <c r="F17" i="1" l="1"/>
  <c r="D17" i="1" s="1"/>
  <c r="F28" i="1"/>
  <c r="D28" i="1" s="1"/>
  <c r="F12" i="1"/>
  <c r="D12" i="1" s="1"/>
  <c r="F242" i="1"/>
  <c r="D242" i="1" s="1"/>
  <c r="F163" i="1"/>
  <c r="D163" i="1" s="1"/>
  <c r="F147" i="1"/>
  <c r="D147" i="1" s="1"/>
  <c r="F33" i="1"/>
  <c r="D33" i="1" s="1"/>
  <c r="F39" i="1"/>
  <c r="D39" i="1" s="1"/>
  <c r="F200" i="1"/>
  <c r="D200" i="1" s="1"/>
  <c r="F156" i="1"/>
  <c r="D156" i="1" s="1"/>
  <c r="F108" i="1"/>
  <c r="D108" i="1" s="1"/>
  <c r="F60" i="1"/>
  <c r="D60" i="1" s="1"/>
  <c r="F225" i="1"/>
  <c r="D225" i="1" s="1"/>
  <c r="F53" i="1"/>
  <c r="D53" i="1" s="1"/>
  <c r="F217" i="1"/>
  <c r="D217" i="1" s="1"/>
  <c r="F201" i="1"/>
  <c r="D201" i="1" s="1"/>
  <c r="F185" i="1"/>
  <c r="D185" i="1" s="1"/>
  <c r="F171" i="1"/>
  <c r="D171" i="1" s="1"/>
  <c r="F157" i="1"/>
  <c r="D157" i="1" s="1"/>
  <c r="F141" i="1"/>
  <c r="D141" i="1" s="1"/>
  <c r="F125" i="1"/>
  <c r="D125" i="1" s="1"/>
  <c r="F109" i="1"/>
  <c r="D109" i="1" s="1"/>
  <c r="F93" i="1"/>
  <c r="D93" i="1" s="1"/>
  <c r="F77" i="1"/>
  <c r="D77" i="1" s="1"/>
  <c r="F61" i="1"/>
  <c r="D61" i="1" s="1"/>
  <c r="F45" i="1"/>
  <c r="D45" i="1" s="1"/>
  <c r="F29" i="1"/>
  <c r="D29" i="1" s="1"/>
  <c r="F13" i="1"/>
  <c r="D13" i="1" s="1"/>
  <c r="F137" i="1"/>
  <c r="D137" i="1" s="1"/>
  <c r="F25" i="1"/>
  <c r="D25" i="1" s="1"/>
  <c r="F9" i="1"/>
  <c r="D9" i="1" s="1"/>
  <c r="F209" i="1"/>
  <c r="D209" i="1" s="1"/>
  <c r="F69" i="1"/>
  <c r="D69" i="1" s="1"/>
  <c r="F215" i="1"/>
  <c r="D215" i="1" s="1"/>
  <c r="F199" i="1"/>
  <c r="D199" i="1" s="1"/>
  <c r="F169" i="1"/>
  <c r="D169" i="1" s="1"/>
  <c r="F155" i="1"/>
  <c r="D155" i="1" s="1"/>
  <c r="F139" i="1"/>
  <c r="D139" i="1" s="1"/>
  <c r="F123" i="1"/>
  <c r="D123" i="1" s="1"/>
  <c r="F107" i="1"/>
  <c r="D107" i="1" s="1"/>
  <c r="F91" i="1"/>
  <c r="D91" i="1" s="1"/>
  <c r="F75" i="1"/>
  <c r="D75" i="1" s="1"/>
  <c r="F59" i="1"/>
  <c r="D59" i="1" s="1"/>
  <c r="F23" i="1"/>
  <c r="D23" i="1" s="1"/>
  <c r="F7" i="1"/>
  <c r="D7" i="1" s="1"/>
  <c r="F181" i="1"/>
  <c r="D181" i="1" s="1"/>
  <c r="F168" i="1"/>
  <c r="D168" i="1" s="1"/>
  <c r="F153" i="1"/>
  <c r="D153" i="1" s="1"/>
  <c r="F41" i="1"/>
  <c r="D41" i="1" s="1"/>
  <c r="F170" i="1"/>
  <c r="D170" i="1" s="1"/>
  <c r="F216" i="1"/>
  <c r="D216" i="1" s="1"/>
  <c r="F140" i="1"/>
  <c r="D140" i="1" s="1"/>
  <c r="F76" i="1"/>
  <c r="D76" i="1" s="1"/>
  <c r="F184" i="1"/>
  <c r="D184" i="1" s="1"/>
  <c r="F124" i="1"/>
  <c r="D124" i="1" s="1"/>
  <c r="F92" i="1"/>
  <c r="D92" i="1" s="1"/>
  <c r="F44" i="1"/>
  <c r="D44" i="1" s="1"/>
  <c r="F133" i="1"/>
  <c r="D133" i="1" s="1"/>
  <c r="F117" i="1"/>
  <c r="D117" i="1" s="1"/>
  <c r="F101" i="1"/>
  <c r="D101" i="1" s="1"/>
  <c r="F85" i="1"/>
  <c r="D85" i="1" s="1"/>
  <c r="F182" i="1"/>
  <c r="D182" i="1" s="1"/>
  <c r="F122" i="1"/>
  <c r="D122" i="1" s="1"/>
  <c r="F74" i="1"/>
  <c r="D74" i="1" s="1"/>
  <c r="F10" i="1"/>
  <c r="D10" i="1" s="1"/>
  <c r="F222" i="1"/>
  <c r="D222" i="1" s="1"/>
  <c r="F206" i="1"/>
  <c r="D206" i="1" s="1"/>
  <c r="F190" i="1"/>
  <c r="D190" i="1" s="1"/>
  <c r="F175" i="1"/>
  <c r="D175" i="1" s="1"/>
  <c r="F162" i="1"/>
  <c r="D162" i="1" s="1"/>
  <c r="F146" i="1"/>
  <c r="D146" i="1" s="1"/>
  <c r="F130" i="1"/>
  <c r="D130" i="1" s="1"/>
  <c r="F114" i="1"/>
  <c r="D114" i="1" s="1"/>
  <c r="F98" i="1"/>
  <c r="D98" i="1" s="1"/>
  <c r="F82" i="1"/>
  <c r="D82" i="1" s="1"/>
  <c r="F66" i="1"/>
  <c r="D66" i="1" s="1"/>
  <c r="F50" i="1"/>
  <c r="D50" i="1" s="1"/>
  <c r="F34" i="1"/>
  <c r="D34" i="1" s="1"/>
  <c r="F18" i="1"/>
  <c r="D18" i="1" s="1"/>
  <c r="F221" i="1"/>
  <c r="D221" i="1" s="1"/>
  <c r="F205" i="1"/>
  <c r="D205" i="1" s="1"/>
  <c r="F189" i="1"/>
  <c r="D189" i="1" s="1"/>
  <c r="F174" i="1"/>
  <c r="D174" i="1" s="1"/>
  <c r="F161" i="1"/>
  <c r="D161" i="1" s="1"/>
  <c r="F145" i="1"/>
  <c r="D145" i="1" s="1"/>
  <c r="F129" i="1"/>
  <c r="D129" i="1" s="1"/>
  <c r="F113" i="1"/>
  <c r="D113" i="1" s="1"/>
  <c r="F97" i="1"/>
  <c r="D97" i="1" s="1"/>
  <c r="F81" i="1"/>
  <c r="D81" i="1" s="1"/>
  <c r="F65" i="1"/>
  <c r="D65" i="1" s="1"/>
  <c r="F49" i="1"/>
  <c r="D49" i="1" s="1"/>
  <c r="F220" i="1"/>
  <c r="D220" i="1" s="1"/>
  <c r="F204" i="1"/>
  <c r="D204" i="1" s="1"/>
  <c r="F188" i="1"/>
  <c r="D188" i="1" s="1"/>
  <c r="F173" i="1"/>
  <c r="D173" i="1" s="1"/>
  <c r="F160" i="1"/>
  <c r="D160" i="1" s="1"/>
  <c r="F144" i="1"/>
  <c r="D144" i="1" s="1"/>
  <c r="F128" i="1"/>
  <c r="D128" i="1" s="1"/>
  <c r="F112" i="1"/>
  <c r="D112" i="1" s="1"/>
  <c r="F96" i="1"/>
  <c r="D96" i="1" s="1"/>
  <c r="F80" i="1"/>
  <c r="D80" i="1" s="1"/>
  <c r="F64" i="1"/>
  <c r="D64" i="1" s="1"/>
  <c r="F48" i="1"/>
  <c r="D48" i="1" s="1"/>
  <c r="F32" i="1"/>
  <c r="D32" i="1" s="1"/>
  <c r="F16" i="1"/>
  <c r="D16" i="1" s="1"/>
  <c r="F219" i="1"/>
  <c r="D219" i="1" s="1"/>
  <c r="F203" i="1"/>
  <c r="D203" i="1" s="1"/>
  <c r="F187" i="1"/>
  <c r="D187" i="1" s="1"/>
  <c r="F241" i="1"/>
  <c r="D241" i="1" s="1"/>
  <c r="F159" i="1"/>
  <c r="D159" i="1" s="1"/>
  <c r="F143" i="1"/>
  <c r="D143" i="1" s="1"/>
  <c r="F127" i="1"/>
  <c r="D127" i="1" s="1"/>
  <c r="F111" i="1"/>
  <c r="D111" i="1" s="1"/>
  <c r="F95" i="1"/>
  <c r="D95" i="1" s="1"/>
  <c r="F79" i="1"/>
  <c r="D79" i="1" s="1"/>
  <c r="F63" i="1"/>
  <c r="D63" i="1" s="1"/>
  <c r="F47" i="1"/>
  <c r="D47" i="1" s="1"/>
  <c r="F31" i="1"/>
  <c r="D31" i="1" s="1"/>
  <c r="F15" i="1"/>
  <c r="D15" i="1" s="1"/>
  <c r="F218" i="1"/>
  <c r="D218" i="1" s="1"/>
  <c r="F202" i="1"/>
  <c r="D202" i="1" s="1"/>
  <c r="F186" i="1"/>
  <c r="D186" i="1" s="1"/>
  <c r="F172" i="1"/>
  <c r="D172" i="1" s="1"/>
  <c r="F158" i="1"/>
  <c r="D158" i="1" s="1"/>
  <c r="F142" i="1"/>
  <c r="D142" i="1" s="1"/>
  <c r="F126" i="1"/>
  <c r="D126" i="1" s="1"/>
  <c r="F110" i="1"/>
  <c r="D110" i="1" s="1"/>
  <c r="F94" i="1"/>
  <c r="D94" i="1" s="1"/>
  <c r="F78" i="1"/>
  <c r="D78" i="1" s="1"/>
  <c r="F62" i="1"/>
  <c r="D62" i="1" s="1"/>
  <c r="F46" i="1"/>
  <c r="D46" i="1" s="1"/>
  <c r="F30" i="1"/>
  <c r="D30" i="1" s="1"/>
  <c r="F14" i="1"/>
  <c r="D14" i="1" s="1"/>
  <c r="F3" i="1"/>
  <c r="D3" i="1" s="1"/>
  <c r="F213" i="1"/>
  <c r="D213" i="1" s="1"/>
  <c r="F197" i="1"/>
  <c r="D197" i="1" s="1"/>
  <c r="F121" i="1"/>
  <c r="D121" i="1" s="1"/>
  <c r="F105" i="1"/>
  <c r="D105" i="1" s="1"/>
  <c r="F89" i="1"/>
  <c r="D89" i="1" s="1"/>
  <c r="F73" i="1"/>
  <c r="D73" i="1" s="1"/>
  <c r="F57" i="1"/>
  <c r="D57" i="1" s="1"/>
  <c r="F27" i="1"/>
  <c r="D27" i="1" s="1"/>
  <c r="F240" i="1"/>
  <c r="D240" i="1" s="1"/>
  <c r="F58" i="1"/>
  <c r="D58" i="1" s="1"/>
  <c r="F228" i="1"/>
  <c r="D228" i="1" s="1"/>
  <c r="F212" i="1"/>
  <c r="D212" i="1" s="1"/>
  <c r="F196" i="1"/>
  <c r="D196" i="1" s="1"/>
  <c r="F180" i="1"/>
  <c r="D180" i="1" s="1"/>
  <c r="F167" i="1"/>
  <c r="D167" i="1" s="1"/>
  <c r="F152" i="1"/>
  <c r="D152" i="1" s="1"/>
  <c r="F136" i="1"/>
  <c r="D136" i="1" s="1"/>
  <c r="F120" i="1"/>
  <c r="D120" i="1" s="1"/>
  <c r="F104" i="1"/>
  <c r="D104" i="1" s="1"/>
  <c r="F88" i="1"/>
  <c r="D88" i="1" s="1"/>
  <c r="F72" i="1"/>
  <c r="D72" i="1" s="1"/>
  <c r="F56" i="1"/>
  <c r="D56" i="1" s="1"/>
  <c r="F40" i="1"/>
  <c r="D40" i="1" s="1"/>
  <c r="F24" i="1"/>
  <c r="D24" i="1" s="1"/>
  <c r="F8" i="1"/>
  <c r="D8" i="1" s="1"/>
  <c r="F183" i="1"/>
  <c r="D183" i="1" s="1"/>
  <c r="F11" i="1"/>
  <c r="D11" i="1" s="1"/>
  <c r="F214" i="1"/>
  <c r="D214" i="1" s="1"/>
  <c r="F138" i="1"/>
  <c r="D138" i="1" s="1"/>
  <c r="F90" i="1"/>
  <c r="D90" i="1" s="1"/>
  <c r="F26" i="1"/>
  <c r="D26" i="1" s="1"/>
  <c r="F227" i="1"/>
  <c r="D227" i="1" s="1"/>
  <c r="F211" i="1"/>
  <c r="D211" i="1" s="1"/>
  <c r="F195" i="1"/>
  <c r="D195" i="1" s="1"/>
  <c r="F179" i="1"/>
  <c r="D179" i="1" s="1"/>
  <c r="F166" i="1"/>
  <c r="D166" i="1" s="1"/>
  <c r="F151" i="1"/>
  <c r="D151" i="1" s="1"/>
  <c r="F135" i="1"/>
  <c r="D135" i="1" s="1"/>
  <c r="F119" i="1"/>
  <c r="D119" i="1" s="1"/>
  <c r="F103" i="1"/>
  <c r="D103" i="1" s="1"/>
  <c r="F87" i="1"/>
  <c r="D87" i="1" s="1"/>
  <c r="F71" i="1"/>
  <c r="D71" i="1" s="1"/>
  <c r="F55" i="1"/>
  <c r="D55" i="1" s="1"/>
  <c r="F226" i="1"/>
  <c r="D226" i="1" s="1"/>
  <c r="F210" i="1"/>
  <c r="D210" i="1" s="1"/>
  <c r="F194" i="1"/>
  <c r="D194" i="1" s="1"/>
  <c r="F178" i="1"/>
  <c r="D178" i="1" s="1"/>
  <c r="F239" i="1"/>
  <c r="D239" i="1" s="1"/>
  <c r="F150" i="1"/>
  <c r="D150" i="1" s="1"/>
  <c r="F134" i="1"/>
  <c r="D134" i="1" s="1"/>
  <c r="F118" i="1"/>
  <c r="D118" i="1" s="1"/>
  <c r="F102" i="1"/>
  <c r="D102" i="1" s="1"/>
  <c r="F86" i="1"/>
  <c r="D86" i="1" s="1"/>
  <c r="F70" i="1"/>
  <c r="D70" i="1" s="1"/>
  <c r="F54" i="1"/>
  <c r="D54" i="1" s="1"/>
  <c r="F38" i="1"/>
  <c r="D38" i="1" s="1"/>
  <c r="F22" i="1"/>
  <c r="D22" i="1" s="1"/>
  <c r="F6" i="1"/>
  <c r="D6" i="1" s="1"/>
  <c r="F193" i="1"/>
  <c r="D193" i="1" s="1"/>
  <c r="F177" i="1"/>
  <c r="D177" i="1" s="1"/>
  <c r="F165" i="1"/>
  <c r="D165" i="1" s="1"/>
  <c r="F149" i="1"/>
  <c r="D149" i="1" s="1"/>
  <c r="F37" i="1"/>
  <c r="D37" i="1" s="1"/>
  <c r="F21" i="1"/>
  <c r="D21" i="1" s="1"/>
  <c r="F5" i="1"/>
  <c r="D5" i="1" s="1"/>
  <c r="F43" i="1"/>
  <c r="D43" i="1" s="1"/>
  <c r="F198" i="1"/>
  <c r="D198" i="1" s="1"/>
  <c r="F154" i="1"/>
  <c r="D154" i="1" s="1"/>
  <c r="F106" i="1"/>
  <c r="D106" i="1" s="1"/>
  <c r="F42" i="1"/>
  <c r="D42" i="1" s="1"/>
  <c r="F224" i="1"/>
  <c r="D224" i="1" s="1"/>
  <c r="F208" i="1"/>
  <c r="D208" i="1" s="1"/>
  <c r="F192" i="1"/>
  <c r="D192" i="1" s="1"/>
  <c r="F176" i="1"/>
  <c r="D176" i="1" s="1"/>
  <c r="F164" i="1"/>
  <c r="D164" i="1" s="1"/>
  <c r="F148" i="1"/>
  <c r="D148" i="1" s="1"/>
  <c r="F132" i="1"/>
  <c r="D132" i="1" s="1"/>
  <c r="F116" i="1"/>
  <c r="D116" i="1" s="1"/>
  <c r="F100" i="1"/>
  <c r="D100" i="1" s="1"/>
  <c r="F84" i="1"/>
  <c r="D84" i="1" s="1"/>
  <c r="F68" i="1"/>
  <c r="D68" i="1" s="1"/>
  <c r="F52" i="1"/>
  <c r="D52" i="1" s="1"/>
  <c r="F36" i="1"/>
  <c r="D36" i="1" s="1"/>
  <c r="F20" i="1"/>
  <c r="D20" i="1" s="1"/>
  <c r="F4" i="1"/>
  <c r="D4" i="1" s="1"/>
  <c r="F223" i="1"/>
  <c r="D223" i="1" s="1"/>
  <c r="F207" i="1"/>
  <c r="D207" i="1" s="1"/>
  <c r="F191" i="1"/>
  <c r="D191" i="1" s="1"/>
  <c r="F131" i="1"/>
  <c r="D131" i="1" s="1"/>
  <c r="F115" i="1"/>
  <c r="D115" i="1" s="1"/>
  <c r="F99" i="1"/>
  <c r="D99" i="1" s="1"/>
  <c r="F83" i="1"/>
  <c r="D83" i="1" s="1"/>
  <c r="F67" i="1"/>
  <c r="D67" i="1" s="1"/>
  <c r="F51" i="1"/>
  <c r="D51" i="1" s="1"/>
  <c r="F35" i="1"/>
  <c r="D35" i="1" s="1"/>
  <c r="F19" i="1"/>
  <c r="D19" i="1" s="1"/>
</calcChain>
</file>

<file path=xl/sharedStrings.xml><?xml version="1.0" encoding="utf-8"?>
<sst xmlns="http://schemas.openxmlformats.org/spreadsheetml/2006/main" count="1377" uniqueCount="404">
  <si>
    <t>Materials Index</t>
  </si>
  <si>
    <t>ZK60</t>
  </si>
  <si>
    <t>Mg-Zn-Ca</t>
  </si>
  <si>
    <t>AXM100</t>
  </si>
  <si>
    <t>AXM100–0.1Ce</t>
  </si>
  <si>
    <t>AXM100–0.2Ce</t>
  </si>
  <si>
    <t>AXM100–0.3Ce</t>
  </si>
  <si>
    <t>AZ31</t>
  </si>
  <si>
    <t>AZ31-Ca</t>
  </si>
  <si>
    <t>Mg-Gd-Ag</t>
  </si>
  <si>
    <t>MgZnZr</t>
  </si>
  <si>
    <t>ZW61</t>
  </si>
  <si>
    <t>ZW101</t>
  </si>
  <si>
    <t>Mg-Sm</t>
  </si>
  <si>
    <t>AZ31b (Mg alloy)</t>
  </si>
  <si>
    <t>316L</t>
  </si>
  <si>
    <t>316-1W</t>
  </si>
  <si>
    <t>316-3W</t>
  </si>
  <si>
    <t>316-5W</t>
  </si>
  <si>
    <t>LS</t>
  </si>
  <si>
    <t>LSC</t>
  </si>
  <si>
    <t>LSM</t>
  </si>
  <si>
    <t>SS316L</t>
  </si>
  <si>
    <t>304SS</t>
  </si>
  <si>
    <t>AISI420</t>
  </si>
  <si>
    <t>Dpulex 2205</t>
  </si>
  <si>
    <t>x80</t>
  </si>
  <si>
    <t>Cr-steel</t>
  </si>
  <si>
    <t>314L</t>
  </si>
  <si>
    <t>TWIP steel</t>
  </si>
  <si>
    <t>SS304</t>
  </si>
  <si>
    <t>Ni20Cr</t>
  </si>
  <si>
    <t>Ni superalloy</t>
  </si>
  <si>
    <t>Monel K500 </t>
  </si>
  <si>
    <t>GH4710</t>
  </si>
  <si>
    <t>DD6 Ni-based single crystal</t>
  </si>
  <si>
    <t>Hastelloy X</t>
  </si>
  <si>
    <t>Inconel 718</t>
  </si>
  <si>
    <t>IN738</t>
  </si>
  <si>
    <t>Inconel  625</t>
  </si>
  <si>
    <t>AA7075</t>
  </si>
  <si>
    <t>Al-4.5Mg-2Zn-0.3Ag</t>
  </si>
  <si>
    <t>Al-4Mg-2Zn-0.3Ag</t>
  </si>
  <si>
    <t>Al-Mn-Mg-Sc-Zr</t>
  </si>
  <si>
    <t> AlSi10Mg </t>
  </si>
  <si>
    <t>Al-4.2Mg-0.4Sc-0.2 Zr</t>
  </si>
  <si>
    <t>AA7075-TiC</t>
  </si>
  <si>
    <t>AA7075-TiB2</t>
  </si>
  <si>
    <t>A206-0.25Zr</t>
  </si>
  <si>
    <t>A206-0.5Zr</t>
  </si>
  <si>
    <t>A206-0.25Sc</t>
  </si>
  <si>
    <t>A206-0.5Sc</t>
  </si>
  <si>
    <t>Pure A206</t>
  </si>
  <si>
    <t>Processing (w/ direction)</t>
  </si>
  <si>
    <t>Input -&gt;</t>
  </si>
  <si>
    <t>Cr</t>
  </si>
  <si>
    <t>Mn</t>
  </si>
  <si>
    <t>Ag</t>
  </si>
  <si>
    <t>Fe</t>
  </si>
  <si>
    <t>Si</t>
  </si>
  <si>
    <t>Ca</t>
  </si>
  <si>
    <t>Mg</t>
  </si>
  <si>
    <t>W</t>
  </si>
  <si>
    <t>Zn</t>
  </si>
  <si>
    <t>Ni</t>
  </si>
  <si>
    <t>Cu</t>
  </si>
  <si>
    <t>Mo</t>
  </si>
  <si>
    <t>Al</t>
  </si>
  <si>
    <t>C</t>
  </si>
  <si>
    <t>Ti</t>
  </si>
  <si>
    <t>Ta</t>
  </si>
  <si>
    <t>Y</t>
  </si>
  <si>
    <t>Co</t>
  </si>
  <si>
    <t>Zr</t>
  </si>
  <si>
    <t>Gd</t>
  </si>
  <si>
    <t>Nb</t>
  </si>
  <si>
    <t>Sn</t>
  </si>
  <si>
    <t>Re</t>
  </si>
  <si>
    <t>Nd</t>
  </si>
  <si>
    <t>Sc</t>
  </si>
  <si>
    <t>Ce</t>
  </si>
  <si>
    <t>V</t>
  </si>
  <si>
    <t>Hf</t>
  </si>
  <si>
    <t>B</t>
  </si>
  <si>
    <t>Sm</t>
  </si>
  <si>
    <t>Corrosion Potential to V_SCE (V)</t>
  </si>
  <si>
    <t>Grain size (um)</t>
  </si>
  <si>
    <t>GB ratio (HAGB)</t>
  </si>
  <si>
    <t>GB ratio (LAGB)</t>
  </si>
  <si>
    <t>GB ratio (HAGB:LAGB)</t>
  </si>
  <si>
    <r>
      <rPr>
        <b/>
        <sz val="11"/>
        <color rgb="FF000000"/>
        <rFont val="Aptos Narrow"/>
        <family val="2"/>
        <scheme val="minor"/>
      </rPr>
      <t xml:space="preserve">Relative working potential to </t>
    </r>
    <r>
      <rPr>
        <b/>
        <sz val="11"/>
        <color rgb="FF4472C4"/>
        <rFont val="Aptos Narrow"/>
        <family val="2"/>
        <scheme val="minor"/>
      </rPr>
      <t>V_SCE</t>
    </r>
    <r>
      <rPr>
        <b/>
        <sz val="11"/>
        <color rgb="FF000000"/>
        <rFont val="Aptos Narrow"/>
        <family val="2"/>
        <scheme val="minor"/>
      </rPr>
      <t xml:space="preserve"> (V)</t>
    </r>
  </si>
  <si>
    <t>Eletrolyte</t>
  </si>
  <si>
    <t>Concentration (wt.%)</t>
  </si>
  <si>
    <t>Output -&gt;</t>
  </si>
  <si>
    <t>Rp</t>
  </si>
  <si>
    <t>1/Rp</t>
  </si>
  <si>
    <t>Rs solution (Ohm-cm2)</t>
  </si>
  <si>
    <t>R1 polarization (Ohm-cm2)</t>
  </si>
  <si>
    <t>C1 polarization (Ohm-cm2)</t>
  </si>
  <si>
    <t>C1 time constant</t>
  </si>
  <si>
    <t>R2 passivation (Ohm-cm2)</t>
  </si>
  <si>
    <t>C2 passivation (Ohm-cm2)</t>
  </si>
  <si>
    <t>C2 time constant</t>
  </si>
  <si>
    <t>LPBF</t>
  </si>
  <si>
    <t>0.808</t>
  </si>
  <si>
    <t>0.192</t>
  </si>
  <si>
    <t>0.808:0.192</t>
  </si>
  <si>
    <t>Hanks 37C</t>
  </si>
  <si>
    <t>NA</t>
  </si>
  <si>
    <t>as-cast</t>
  </si>
  <si>
    <t>0.71</t>
  </si>
  <si>
    <t>0.29</t>
  </si>
  <si>
    <t>0.71:0.29</t>
  </si>
  <si>
    <t>NaCl</t>
  </si>
  <si>
    <t>FSP</t>
  </si>
  <si>
    <t>Cast</t>
  </si>
  <si>
    <t>0.51</t>
  </si>
  <si>
    <t>0.49</t>
  </si>
  <si>
    <t>0.51:0.49</t>
  </si>
  <si>
    <t>0Ca</t>
  </si>
  <si>
    <t>0.6</t>
  </si>
  <si>
    <t>0.4</t>
  </si>
  <si>
    <t>0.6:0.4</t>
  </si>
  <si>
    <t>pH=6</t>
  </si>
  <si>
    <t>0.5Ca</t>
  </si>
  <si>
    <t>pH=11</t>
  </si>
  <si>
    <t>AC</t>
  </si>
  <si>
    <t>0.5</t>
  </si>
  <si>
    <t>0.5:0.5</t>
  </si>
  <si>
    <t>NaCl-24h</t>
  </si>
  <si>
    <t>ECAP</t>
  </si>
  <si>
    <t>ECAP&amp;A</t>
  </si>
  <si>
    <t>0Gd</t>
  </si>
  <si>
    <t>0.66</t>
  </si>
  <si>
    <t>0.34</t>
  </si>
  <si>
    <t>0.66:0.34</t>
  </si>
  <si>
    <t>0.8Gd</t>
  </si>
  <si>
    <t>1.4Gd</t>
  </si>
  <si>
    <t>2Gd</t>
  </si>
  <si>
    <t>0Gd-E</t>
  </si>
  <si>
    <t>0.8Gd-E</t>
  </si>
  <si>
    <t>1.4Gd-E</t>
  </si>
  <si>
    <t>2Gd-E</t>
  </si>
  <si>
    <t>0.366</t>
  </si>
  <si>
    <t>0.634</t>
  </si>
  <si>
    <t>0.366:0.634</t>
  </si>
  <si>
    <t>DUF treatment</t>
  </si>
  <si>
    <t>extruded</t>
  </si>
  <si>
    <t>L-DED</t>
  </si>
  <si>
    <t>0.475</t>
  </si>
  <si>
    <t>0.525</t>
  </si>
  <si>
    <t>0.475:0.525</t>
  </si>
  <si>
    <t>0.493</t>
  </si>
  <si>
    <t>0.507</t>
  </si>
  <si>
    <t>0.493:0.507</t>
  </si>
  <si>
    <t>0.646</t>
  </si>
  <si>
    <t>0.354</t>
  </si>
  <si>
    <t>0.646:0.354</t>
  </si>
  <si>
    <t>0.785</t>
  </si>
  <si>
    <t>0.215</t>
  </si>
  <si>
    <t>0.785:0.215</t>
  </si>
  <si>
    <t>wrought</t>
  </si>
  <si>
    <t>0.456</t>
  </si>
  <si>
    <t>0.539</t>
  </si>
  <si>
    <t>0.456:0.539</t>
  </si>
  <si>
    <t>HNO3</t>
  </si>
  <si>
    <t>0.747</t>
  </si>
  <si>
    <t>0.246</t>
  </si>
  <si>
    <t>0.747:0.246</t>
  </si>
  <si>
    <t>0.742</t>
  </si>
  <si>
    <t>0.172</t>
  </si>
  <si>
    <t>0.742:0.172</t>
  </si>
  <si>
    <t>as-received</t>
  </si>
  <si>
    <t>sentisized</t>
  </si>
  <si>
    <t>as-quenched</t>
  </si>
  <si>
    <t>.125</t>
  </si>
  <si>
    <t>0.34:0.125</t>
  </si>
  <si>
    <t>200C T</t>
  </si>
  <si>
    <t>400C T</t>
  </si>
  <si>
    <t>600C T</t>
  </si>
  <si>
    <t>Wrought</t>
  </si>
  <si>
    <t>pH= 2–3 H2SO4 containing 50 ppm Cl− and 2 ppm F− with air bubbled at 80 ℃</t>
  </si>
  <si>
    <t>LPBF-A</t>
  </si>
  <si>
    <t>LPBF-B</t>
  </si>
  <si>
    <t xml:space="preserve">0 strain </t>
  </si>
  <si>
    <t>2.8684</t>
  </si>
  <si>
    <t>2.8684:1</t>
  </si>
  <si>
    <t>7% strain</t>
  </si>
  <si>
    <t>4.275</t>
  </si>
  <si>
    <t>4.275:1</t>
  </si>
  <si>
    <t>14% strain</t>
  </si>
  <si>
    <t>0.8589</t>
  </si>
  <si>
    <t>0.8589:1</t>
  </si>
  <si>
    <t>21% strain</t>
  </si>
  <si>
    <t>0.594</t>
  </si>
  <si>
    <t>0.594:1</t>
  </si>
  <si>
    <t>welding</t>
  </si>
  <si>
    <t>0.52</t>
  </si>
  <si>
    <t>0.46</t>
  </si>
  <si>
    <t>0.52:0.46</t>
  </si>
  <si>
    <t>0.5 M Na2CO3-1 M NaHCO3</t>
  </si>
  <si>
    <t>0.45</t>
  </si>
  <si>
    <t>0.55</t>
  </si>
  <si>
    <t>0.45:0.55</t>
  </si>
  <si>
    <t>0.63</t>
  </si>
  <si>
    <t>0.37</t>
  </si>
  <si>
    <t>0.63:0.37</t>
  </si>
  <si>
    <t>0.41</t>
  </si>
  <si>
    <t>0.59</t>
  </si>
  <si>
    <t>0.41:0.59</t>
  </si>
  <si>
    <t>0.35</t>
  </si>
  <si>
    <t>0.65</t>
  </si>
  <si>
    <t>0.35:0.65</t>
  </si>
  <si>
    <t>0.4536</t>
  </si>
  <si>
    <t>0.5464</t>
  </si>
  <si>
    <t>0.4536:0.5464</t>
  </si>
  <si>
    <t>1%Nacl+ 0.05Na2SO3 </t>
  </si>
  <si>
    <t>0.328</t>
  </si>
  <si>
    <t>0.672</t>
  </si>
  <si>
    <t>0.328:0.672</t>
  </si>
  <si>
    <t>0.3005</t>
  </si>
  <si>
    <t>0.6995</t>
  </si>
  <si>
    <t>0.3005:0.6995</t>
  </si>
  <si>
    <t>0.2926</t>
  </si>
  <si>
    <t>0.7074</t>
  </si>
  <si>
    <t>0.2926:0.7074</t>
  </si>
  <si>
    <t>0.2665</t>
  </si>
  <si>
    <t>0.7335</t>
  </si>
  <si>
    <t>0.2665:0.7335</t>
  </si>
  <si>
    <t>0-strain</t>
  </si>
  <si>
    <t>70C simulated solution</t>
  </si>
  <si>
    <t>15-strain</t>
  </si>
  <si>
    <t>30-strain</t>
  </si>
  <si>
    <t>50-strain</t>
  </si>
  <si>
    <t>70-strain</t>
  </si>
  <si>
    <t>0Sn</t>
  </si>
  <si>
    <t>0.94</t>
  </si>
  <si>
    <t>0.06</t>
  </si>
  <si>
    <t>0.94:0.06</t>
  </si>
  <si>
    <t>NaCl 30C</t>
  </si>
  <si>
    <t>0.1Sn</t>
  </si>
  <si>
    <t>0.3Sn</t>
  </si>
  <si>
    <t>0.92</t>
  </si>
  <si>
    <t>0.08</t>
  </si>
  <si>
    <t>0.92:0.08</t>
  </si>
  <si>
    <t>conventional</t>
  </si>
  <si>
    <t>0.598 mol/L</t>
  </si>
  <si>
    <t>high-speed</t>
  </si>
  <si>
    <t>0.25</t>
  </si>
  <si>
    <t>0.75</t>
  </si>
  <si>
    <t>0.25:0.75</t>
  </si>
  <si>
    <t>AM-N2</t>
  </si>
  <si>
    <t>AM_Ar</t>
  </si>
  <si>
    <t>SA</t>
  </si>
  <si>
    <t>0.27</t>
  </si>
  <si>
    <t>0.73</t>
  </si>
  <si>
    <t>0.27:0.73</t>
  </si>
  <si>
    <t>AN</t>
  </si>
  <si>
    <t>6R</t>
  </si>
  <si>
    <t>GBE</t>
  </si>
  <si>
    <t>SEN</t>
  </si>
  <si>
    <t>As-is</t>
  </si>
  <si>
    <t>0.36</t>
  </si>
  <si>
    <t>0.64</t>
  </si>
  <si>
    <t>0.36:0.64</t>
  </si>
  <si>
    <t>700-6h</t>
  </si>
  <si>
    <t>700-24h</t>
  </si>
  <si>
    <t>R20-T200</t>
  </si>
  <si>
    <t>R50-T200</t>
  </si>
  <si>
    <t>CG</t>
  </si>
  <si>
    <t>0.946</t>
  </si>
  <si>
    <t>0.054</t>
  </si>
  <si>
    <t>0.946:0.054</t>
  </si>
  <si>
    <t>USSP</t>
  </si>
  <si>
    <t>0.54</t>
  </si>
  <si>
    <t>0.54:0.46</t>
  </si>
  <si>
    <t>0-Hf</t>
  </si>
  <si>
    <t>0.9</t>
  </si>
  <si>
    <t>0.1</t>
  </si>
  <si>
    <t>0.9:0.1</t>
  </si>
  <si>
    <t>HCl</t>
  </si>
  <si>
    <t>1M</t>
  </si>
  <si>
    <t>0.1-Hf</t>
  </si>
  <si>
    <t>0.95</t>
  </si>
  <si>
    <t>0.05</t>
  </si>
  <si>
    <t>0.95:0.05</t>
  </si>
  <si>
    <t>0.5-Hf</t>
  </si>
  <si>
    <t>1-Hf</t>
  </si>
  <si>
    <t>casting</t>
  </si>
  <si>
    <t>0.7635</t>
  </si>
  <si>
    <t>0.2365</t>
  </si>
  <si>
    <t>0.7635:0.2365</t>
  </si>
  <si>
    <t>cast</t>
  </si>
  <si>
    <t>0.49:0.51</t>
  </si>
  <si>
    <t>0.76</t>
  </si>
  <si>
    <t>0.24</t>
  </si>
  <si>
    <t>0.76:0.24</t>
  </si>
  <si>
    <t>cladding</t>
  </si>
  <si>
    <t>LPBF-XOY</t>
  </si>
  <si>
    <t>0.348</t>
  </si>
  <si>
    <t>0.652</t>
  </si>
  <si>
    <t>0.348:0.652</t>
  </si>
  <si>
    <t>LPBF-YOZ</t>
  </si>
  <si>
    <t>0.428</t>
  </si>
  <si>
    <t>0.572</t>
  </si>
  <si>
    <t>0.428:0.572</t>
  </si>
  <si>
    <t>0.258</t>
  </si>
  <si>
    <t>0.742:0.258</t>
  </si>
  <si>
    <t>0.334</t>
  </si>
  <si>
    <t>0.666</t>
  </si>
  <si>
    <t>0.334：0.666</t>
  </si>
  <si>
    <t>0.564</t>
  </si>
  <si>
    <t>0.436</t>
  </si>
  <si>
    <t>0.564：0.436</t>
  </si>
  <si>
    <t>DED</t>
  </si>
  <si>
    <t>0.58</t>
  </si>
  <si>
    <t>0.42</t>
  </si>
  <si>
    <t>0.58:0.42</t>
  </si>
  <si>
    <t>FSW-HAZ</t>
  </si>
  <si>
    <t>in situ rolling FSW</t>
  </si>
  <si>
    <t>0.3</t>
  </si>
  <si>
    <t>0.7</t>
  </si>
  <si>
    <t>0.3:0.7</t>
  </si>
  <si>
    <t>in situ rolling FSW-WNZ</t>
  </si>
  <si>
    <t>0.4:0.6</t>
  </si>
  <si>
    <t>PN1</t>
  </si>
  <si>
    <t>0.622</t>
  </si>
  <si>
    <t>0.378</t>
  </si>
  <si>
    <t>0.622:0.378</t>
  </si>
  <si>
    <t>PN2</t>
  </si>
  <si>
    <t>0.431</t>
  </si>
  <si>
    <t>0.569</t>
  </si>
  <si>
    <t>0.431:0.569</t>
  </si>
  <si>
    <t>PN3</t>
  </si>
  <si>
    <t>0.341</t>
  </si>
  <si>
    <t>0.659</t>
  </si>
  <si>
    <t>0.341:0.659</t>
  </si>
  <si>
    <t>NC1</t>
  </si>
  <si>
    <t>0.463</t>
  </si>
  <si>
    <t>0.537</t>
  </si>
  <si>
    <t>0.463:0.537</t>
  </si>
  <si>
    <t>NC2</t>
  </si>
  <si>
    <t>0.46:0.54</t>
  </si>
  <si>
    <t>T6</t>
  </si>
  <si>
    <t>0.961</t>
  </si>
  <si>
    <t>0.039</t>
  </si>
  <si>
    <t>0.961:0.039</t>
  </si>
  <si>
    <t>TMT-48h</t>
  </si>
  <si>
    <t>0.527</t>
  </si>
  <si>
    <t>0.473</t>
  </si>
  <si>
    <t>0.527:0.473</t>
  </si>
  <si>
    <t>CC-HEBM</t>
  </si>
  <si>
    <t>0.565</t>
  </si>
  <si>
    <t>0.435</t>
  </si>
  <si>
    <t>0.565:0.435</t>
  </si>
  <si>
    <t>0.6 M NaCl</t>
  </si>
  <si>
    <t>SPS</t>
  </si>
  <si>
    <t>SPS-0.5V</t>
  </si>
  <si>
    <t>SPS-5V</t>
  </si>
  <si>
    <t>LPBF-X</t>
  </si>
  <si>
    <t>LPBF-Y</t>
  </si>
  <si>
    <t>SZ</t>
  </si>
  <si>
    <t>0.768</t>
  </si>
  <si>
    <t>0.232</t>
  </si>
  <si>
    <t>0.768:0.232</t>
  </si>
  <si>
    <t>top</t>
  </si>
  <si>
    <t>side</t>
  </si>
  <si>
    <t>LPBF-XY</t>
  </si>
  <si>
    <t>0.856</t>
  </si>
  <si>
    <t>0.144</t>
  </si>
  <si>
    <t>0.856:0.144</t>
  </si>
  <si>
    <t>LPBF-YZ</t>
  </si>
  <si>
    <t>0.915</t>
  </si>
  <si>
    <t>0.085</t>
  </si>
  <si>
    <t>0.915:0.085</t>
  </si>
  <si>
    <t>0.684</t>
  </si>
  <si>
    <t>0.316</t>
  </si>
  <si>
    <t>0.684:0.316</t>
  </si>
  <si>
    <t>0.391</t>
  </si>
  <si>
    <t>0.609</t>
  </si>
  <si>
    <t>0.391:0.609</t>
  </si>
  <si>
    <t>0.927</t>
  </si>
  <si>
    <t>0.073</t>
  </si>
  <si>
    <t>0.927:0.073</t>
  </si>
  <si>
    <t>0.9501</t>
  </si>
  <si>
    <t>0.0499</t>
  </si>
  <si>
    <t>0.9501:0.0499</t>
  </si>
  <si>
    <t>0.675</t>
  </si>
  <si>
    <t>0.325</t>
  </si>
  <si>
    <t>0.675:0.325</t>
  </si>
  <si>
    <t>0.7169</t>
  </si>
  <si>
    <t>0.2831</t>
  </si>
  <si>
    <t>0.7169:0.2831</t>
  </si>
  <si>
    <t>0.56</t>
  </si>
  <si>
    <t>0.44</t>
  </si>
  <si>
    <t>0.56:0.44</t>
  </si>
  <si>
    <t>0.77</t>
  </si>
  <si>
    <t>0.23</t>
  </si>
  <si>
    <t>0.77:0.23</t>
  </si>
  <si>
    <t>0.55:0.45</t>
  </si>
  <si>
    <t>Combined</t>
  </si>
  <si>
    <t>Input1</t>
  </si>
  <si>
    <t>Input2</t>
  </si>
  <si>
    <t>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</si>
</sst>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7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color rgb="FF4472C4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/>
    <xf numFmtId="0" fontId="0" fillId="2" borderId="2" xfId="0" applyFill="1" applyBorder="1" applyAlignment="1">
      <alignment horizontal="left" vertical="center"/>
    </xf>
    <xf numFmtId="0" fontId="0" fillId="3" borderId="0" xfId="0" applyFill="1"/>
    <xf numFmtId="0" fontId="0" fillId="4" borderId="0" xfId="0" applyFill="1"/>
    <xf numFmtId="0" fontId="0" fillId="4" borderId="2" xfId="0" applyFill="1" applyBorder="1" applyAlignment="1">
      <alignment horizontal="left" vertical="center"/>
    </xf>
    <xf numFmtId="0" fontId="0" fillId="5" borderId="0" xfId="0" applyFill="1"/>
    <xf numFmtId="0" fontId="0" fillId="5" borderId="2" xfId="0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right" vertical="center" wrapText="1"/>
    </xf>
    <xf numFmtId="0" fontId="0" fillId="7" borderId="6" xfId="0" applyFill="1" applyBorder="1" applyAlignment="1">
      <alignment horizontal="right" vertical="center"/>
    </xf>
    <xf numFmtId="0" fontId="0" fillId="7" borderId="7" xfId="0" applyFill="1" applyBorder="1" applyAlignment="1">
      <alignment horizontal="right" vertical="center"/>
    </xf>
    <xf numFmtId="0" fontId="2" fillId="7" borderId="8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164" fontId="2" fillId="8" borderId="8" xfId="0" applyNumberFormat="1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164" fontId="2" fillId="10" borderId="8" xfId="0" applyNumberFormat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164" fontId="2" fillId="8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164" fontId="2" fillId="10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10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0" xfId="0" applyFill="1" applyAlignment="1">
      <alignment horizontal="left" vertical="center"/>
    </xf>
    <xf numFmtId="20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7" borderId="6" xfId="0" applyFill="1" applyBorder="1" applyAlignment="1">
      <alignment horizontal="right" vertical="center" wrapText="1"/>
    </xf>
    <xf numFmtId="0" fontId="0" fillId="7" borderId="8" xfId="0" applyFill="1" applyBorder="1" applyAlignment="1">
      <alignment horizontal="right" vertical="center"/>
    </xf>
    <xf numFmtId="0" fontId="0" fillId="5" borderId="0" xfId="0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164" fontId="0" fillId="0" borderId="0" xfId="0" applyNumberFormat="1" applyBorder="1"/>
    <xf numFmtId="11" fontId="0" fillId="0" borderId="0" xfId="0" applyNumberFormat="1" applyBorder="1" applyAlignment="1">
      <alignment horizontal="center" vertical="center"/>
    </xf>
    <xf numFmtId="0" fontId="0" fillId="2" borderId="0" xfId="0" applyFill="1" applyBorder="1"/>
    <xf numFmtId="0" fontId="0" fillId="5" borderId="0" xfId="0" applyFill="1" applyBorder="1"/>
    <xf numFmtId="0" fontId="0" fillId="3" borderId="0" xfId="0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EBD0D-2053-4AC0-B022-689CD5DE9881}">
  <dimension ref="A1:CG242"/>
  <sheetViews>
    <sheetView tabSelected="1" zoomScale="85" zoomScaleNormal="85" workbookViewId="0">
      <selection activeCell="BZ3" sqref="BZ3"/>
    </sheetView>
  </sheetViews>
  <sheetFormatPr defaultRowHeight="14.4" x14ac:dyDescent="0.3"/>
  <cols>
    <col min="1" max="1" width="18.77734375" customWidth="1"/>
    <col min="2" max="2" width="21.6640625" customWidth="1"/>
    <col min="4" max="5" width="11.6640625" customWidth="1"/>
    <col min="6" max="6" width="20.44140625" style="35" customWidth="1"/>
    <col min="7" max="7" width="8.88671875" customWidth="1"/>
    <col min="67" max="67" width="28.21875" customWidth="1"/>
    <col min="68" max="68" width="19.109375" customWidth="1"/>
    <col min="69" max="69" width="19.21875" customWidth="1"/>
    <col min="70" max="70" width="19.88671875" customWidth="1"/>
    <col min="71" max="71" width="22.5546875" customWidth="1"/>
    <col min="72" max="72" width="35.44140625" customWidth="1"/>
    <col min="76" max="76" width="13.21875" customWidth="1"/>
    <col min="77" max="78" width="13.109375" customWidth="1"/>
    <col min="79" max="79" width="18.21875" customWidth="1"/>
    <col min="80" max="80" width="16.77734375" customWidth="1"/>
    <col min="83" max="83" width="26" customWidth="1"/>
  </cols>
  <sheetData>
    <row r="1" spans="1:85" x14ac:dyDescent="0.3">
      <c r="A1" s="1" t="s">
        <v>0</v>
      </c>
      <c r="B1" s="10" t="s">
        <v>53</v>
      </c>
      <c r="C1" s="11" t="s">
        <v>54</v>
      </c>
      <c r="D1" s="2" t="s">
        <v>400</v>
      </c>
      <c r="E1" s="2" t="s">
        <v>401</v>
      </c>
      <c r="F1" s="2" t="s">
        <v>402</v>
      </c>
      <c r="G1" s="12" t="s">
        <v>55</v>
      </c>
      <c r="H1" s="48"/>
      <c r="I1" s="13" t="s">
        <v>56</v>
      </c>
      <c r="J1" s="13"/>
      <c r="K1" s="13" t="s">
        <v>57</v>
      </c>
      <c r="L1" s="13"/>
      <c r="M1" s="13" t="s">
        <v>58</v>
      </c>
      <c r="N1" s="13"/>
      <c r="O1" s="13" t="s">
        <v>59</v>
      </c>
      <c r="P1" s="13"/>
      <c r="Q1" s="13" t="s">
        <v>60</v>
      </c>
      <c r="R1" s="13"/>
      <c r="S1" s="13" t="s">
        <v>61</v>
      </c>
      <c r="T1" s="13"/>
      <c r="U1" s="13" t="s">
        <v>62</v>
      </c>
      <c r="V1" s="13"/>
      <c r="W1" s="13" t="s">
        <v>63</v>
      </c>
      <c r="X1" s="13"/>
      <c r="Y1" s="13" t="s">
        <v>64</v>
      </c>
      <c r="Z1" s="13"/>
      <c r="AA1" s="13" t="s">
        <v>65</v>
      </c>
      <c r="AB1" s="13"/>
      <c r="AC1" s="13" t="s">
        <v>66</v>
      </c>
      <c r="AD1" s="13"/>
      <c r="AE1" s="13" t="s">
        <v>67</v>
      </c>
      <c r="AF1" s="13"/>
      <c r="AG1" s="13" t="s">
        <v>68</v>
      </c>
      <c r="AH1" s="13"/>
      <c r="AI1" s="13" t="s">
        <v>69</v>
      </c>
      <c r="AJ1" s="13"/>
      <c r="AK1" s="13" t="s">
        <v>70</v>
      </c>
      <c r="AL1" s="13"/>
      <c r="AM1" s="13" t="s">
        <v>71</v>
      </c>
      <c r="AN1" s="13"/>
      <c r="AO1" s="13" t="s">
        <v>72</v>
      </c>
      <c r="AP1" s="13"/>
      <c r="AQ1" s="13" t="s">
        <v>73</v>
      </c>
      <c r="AR1" s="13"/>
      <c r="AS1" s="13" t="s">
        <v>74</v>
      </c>
      <c r="AT1" s="13"/>
      <c r="AU1" s="13" t="s">
        <v>75</v>
      </c>
      <c r="AV1" s="13"/>
      <c r="AW1" s="13" t="s">
        <v>76</v>
      </c>
      <c r="AX1" s="13"/>
      <c r="AY1" s="13" t="s">
        <v>77</v>
      </c>
      <c r="AZ1" s="13"/>
      <c r="BA1" s="13" t="s">
        <v>78</v>
      </c>
      <c r="BB1" s="13"/>
      <c r="BC1" s="13" t="s">
        <v>79</v>
      </c>
      <c r="BD1" s="13"/>
      <c r="BE1" s="13" t="s">
        <v>80</v>
      </c>
      <c r="BF1" s="13"/>
      <c r="BG1" s="13" t="s">
        <v>81</v>
      </c>
      <c r="BH1" s="13"/>
      <c r="BI1" s="13" t="s">
        <v>82</v>
      </c>
      <c r="BJ1" s="13"/>
      <c r="BK1" s="14" t="s">
        <v>83</v>
      </c>
      <c r="BL1" s="14"/>
      <c r="BM1" s="14" t="s">
        <v>84</v>
      </c>
      <c r="BN1" s="49"/>
      <c r="BO1" s="15" t="s">
        <v>85</v>
      </c>
      <c r="BP1" s="15" t="s">
        <v>86</v>
      </c>
      <c r="BQ1" s="15" t="s">
        <v>87</v>
      </c>
      <c r="BR1" s="15" t="s">
        <v>88</v>
      </c>
      <c r="BS1" s="15" t="s">
        <v>89</v>
      </c>
      <c r="BT1" s="15" t="s">
        <v>90</v>
      </c>
      <c r="BU1" s="16" t="s">
        <v>91</v>
      </c>
      <c r="BV1" s="17" t="s">
        <v>92</v>
      </c>
      <c r="BW1" s="18" t="s">
        <v>93</v>
      </c>
      <c r="BX1" s="19" t="s">
        <v>94</v>
      </c>
      <c r="BY1" s="19" t="s">
        <v>95</v>
      </c>
      <c r="BZ1" s="63" t="s">
        <v>403</v>
      </c>
      <c r="CA1" s="20" t="s">
        <v>96</v>
      </c>
      <c r="CB1" s="21" t="s">
        <v>97</v>
      </c>
      <c r="CC1" s="22" t="s">
        <v>98</v>
      </c>
      <c r="CD1" s="16" t="s">
        <v>99</v>
      </c>
      <c r="CE1" s="23" t="s">
        <v>100</v>
      </c>
      <c r="CF1" s="24" t="s">
        <v>101</v>
      </c>
      <c r="CG1" s="25" t="s">
        <v>102</v>
      </c>
    </row>
    <row r="2" spans="1:85" x14ac:dyDescent="0.3">
      <c r="A2" s="51"/>
      <c r="B2" s="2"/>
      <c r="C2" s="26"/>
      <c r="F2" s="2"/>
      <c r="G2">
        <v>-0.9</v>
      </c>
      <c r="I2">
        <v>-1.1850000000000001</v>
      </c>
      <c r="K2">
        <v>0.8</v>
      </c>
      <c r="M2">
        <v>-0.44</v>
      </c>
      <c r="O2">
        <v>-0.91</v>
      </c>
      <c r="Q2">
        <v>-2.8679999999999999</v>
      </c>
      <c r="S2">
        <v>-2.36</v>
      </c>
      <c r="U2">
        <v>-0.12</v>
      </c>
      <c r="W2">
        <v>-0.76</v>
      </c>
      <c r="Y2">
        <v>-0.25700000000000001</v>
      </c>
      <c r="AA2">
        <v>0.33700000000000002</v>
      </c>
      <c r="AC2">
        <v>-0.15</v>
      </c>
      <c r="AE2">
        <v>-1.6619999999999999</v>
      </c>
      <c r="AG2">
        <v>-0.11</v>
      </c>
      <c r="AI2">
        <v>-1.37</v>
      </c>
      <c r="AK2">
        <v>-0.6</v>
      </c>
      <c r="AM2">
        <v>-2.3719999999999999</v>
      </c>
      <c r="AO2">
        <v>-0.28000000000000003</v>
      </c>
      <c r="AQ2">
        <v>-1.45</v>
      </c>
      <c r="AS2">
        <v>-2.2789999999999999</v>
      </c>
      <c r="AU2">
        <v>-1.099</v>
      </c>
      <c r="AW2">
        <v>-0.13</v>
      </c>
      <c r="AY2">
        <v>0.3</v>
      </c>
      <c r="BA2">
        <v>-2.323</v>
      </c>
      <c r="BC2">
        <v>-2.077</v>
      </c>
      <c r="BE2">
        <v>-2.3359999999999999</v>
      </c>
      <c r="BG2">
        <v>-1.1299999999999999</v>
      </c>
      <c r="BI2">
        <v>-1.724</v>
      </c>
      <c r="BK2">
        <v>-0.89</v>
      </c>
      <c r="BM2">
        <v>-2.54</v>
      </c>
      <c r="BO2" s="27"/>
      <c r="BP2" s="27"/>
      <c r="BQ2" s="27"/>
      <c r="BR2" s="27"/>
      <c r="BS2" s="27"/>
      <c r="BT2" s="27"/>
      <c r="BU2" s="28"/>
      <c r="BV2" s="28"/>
      <c r="BW2" s="26"/>
      <c r="BX2" s="29"/>
      <c r="BY2" s="29"/>
      <c r="BZ2" s="29"/>
      <c r="CA2" s="27"/>
      <c r="CB2" s="30"/>
      <c r="CC2" s="31"/>
      <c r="CD2" s="28"/>
      <c r="CE2" s="32"/>
      <c r="CF2" s="33"/>
      <c r="CG2" s="32"/>
    </row>
    <row r="3" spans="1:85" x14ac:dyDescent="0.3">
      <c r="A3" s="58" t="s">
        <v>1</v>
      </c>
      <c r="B3" s="3" t="s">
        <v>103</v>
      </c>
      <c r="D3">
        <f>F3+T3</f>
        <v>225.95699999999999</v>
      </c>
      <c r="E3">
        <v>218.29999999999998</v>
      </c>
      <c r="F3" s="35">
        <f>H3+J3+L3+N3+P3+R3+V3+X3+Z3+AB3+AD3+AF3+AH3+AJ3+AL3+AN3+AP3+AR3+AT3+AV3+AX3+AZ3+BB3+BD3+BF3+BH3+BJ3+BL3+BN3</f>
        <v>7.657</v>
      </c>
      <c r="G3" s="34">
        <v>0</v>
      </c>
      <c r="H3" s="34">
        <f>G3*0.9</f>
        <v>0</v>
      </c>
      <c r="I3" s="34">
        <v>0</v>
      </c>
      <c r="J3" s="34">
        <f>I3*1.185</f>
        <v>0</v>
      </c>
      <c r="K3" s="34">
        <v>0</v>
      </c>
      <c r="L3" s="34">
        <f>K3*0.8</f>
        <v>0</v>
      </c>
      <c r="M3" s="34">
        <v>0</v>
      </c>
      <c r="N3" s="34">
        <f>M3*0.44</f>
        <v>0</v>
      </c>
      <c r="O3" s="34">
        <v>0</v>
      </c>
      <c r="P3" s="34">
        <f>O3*0.91</f>
        <v>0</v>
      </c>
      <c r="Q3" s="34">
        <v>0</v>
      </c>
      <c r="R3" s="34">
        <f>Q3*2.868</f>
        <v>0</v>
      </c>
      <c r="S3" s="34">
        <v>92.5</v>
      </c>
      <c r="T3" s="34">
        <f>S3*2.36</f>
        <v>218.29999999999998</v>
      </c>
      <c r="U3" s="34">
        <v>0</v>
      </c>
      <c r="V3" s="34">
        <f>U3*0.12</f>
        <v>0</v>
      </c>
      <c r="W3" s="34">
        <v>6</v>
      </c>
      <c r="X3" s="34">
        <f>W3*0.76</f>
        <v>4.5600000000000005</v>
      </c>
      <c r="Y3" s="34">
        <v>0</v>
      </c>
      <c r="Z3" s="34">
        <f>Y3*0.257</f>
        <v>0</v>
      </c>
      <c r="AA3" s="34">
        <v>0</v>
      </c>
      <c r="AB3" s="34">
        <f>AA3*0.337</f>
        <v>0</v>
      </c>
      <c r="AC3" s="34">
        <v>0</v>
      </c>
      <c r="AD3" s="34">
        <f>AC3*0.15</f>
        <v>0</v>
      </c>
      <c r="AE3" s="34">
        <v>0</v>
      </c>
      <c r="AF3" s="34">
        <f>AE3*1.662</f>
        <v>0</v>
      </c>
      <c r="AG3" s="34">
        <v>0</v>
      </c>
      <c r="AH3" s="34">
        <f>AG3*0.11</f>
        <v>0</v>
      </c>
      <c r="AI3" s="34">
        <v>0</v>
      </c>
      <c r="AJ3" s="34">
        <f>AI3*1.37</f>
        <v>0</v>
      </c>
      <c r="AK3" s="34">
        <v>0</v>
      </c>
      <c r="AL3" s="34">
        <f>AK3*0.6</f>
        <v>0</v>
      </c>
      <c r="AM3" s="34">
        <v>1</v>
      </c>
      <c r="AN3" s="34">
        <f>AM3*2.372</f>
        <v>2.3719999999999999</v>
      </c>
      <c r="AO3" s="34">
        <v>0</v>
      </c>
      <c r="AP3" s="34">
        <f>AO3*0.28</f>
        <v>0</v>
      </c>
      <c r="AQ3" s="34">
        <v>0.5</v>
      </c>
      <c r="AR3" s="34">
        <f>AQ3*1.45</f>
        <v>0.72499999999999998</v>
      </c>
      <c r="AS3" s="34">
        <v>0</v>
      </c>
      <c r="AT3" s="34">
        <f>AS3*2.279</f>
        <v>0</v>
      </c>
      <c r="AU3" s="34">
        <v>0</v>
      </c>
      <c r="AV3" s="34">
        <f>AU3*1.099</f>
        <v>0</v>
      </c>
      <c r="AW3" s="34">
        <v>0</v>
      </c>
      <c r="AX3" s="34">
        <f>AW3*0.13</f>
        <v>0</v>
      </c>
      <c r="AY3" s="34">
        <v>0</v>
      </c>
      <c r="AZ3" s="34">
        <f>AY3*0.3</f>
        <v>0</v>
      </c>
      <c r="BA3" s="34">
        <v>0</v>
      </c>
      <c r="BB3" s="34">
        <f>BA3*2.323</f>
        <v>0</v>
      </c>
      <c r="BC3" s="34">
        <v>0</v>
      </c>
      <c r="BD3" s="34">
        <f>BC3*2.077</f>
        <v>0</v>
      </c>
      <c r="BE3" s="34">
        <v>0</v>
      </c>
      <c r="BF3" s="34">
        <f>BE3*2.336</f>
        <v>0</v>
      </c>
      <c r="BG3" s="34">
        <v>0</v>
      </c>
      <c r="BH3" s="34">
        <f>BG3*1.13</f>
        <v>0</v>
      </c>
      <c r="BI3" s="34">
        <v>0</v>
      </c>
      <c r="BJ3" s="34">
        <f>BI3*1.724</f>
        <v>0</v>
      </c>
      <c r="BK3" s="34">
        <v>0</v>
      </c>
      <c r="BL3" s="34">
        <f>BK3*0.89</f>
        <v>0</v>
      </c>
      <c r="BM3" s="34">
        <v>0</v>
      </c>
      <c r="BN3" s="34">
        <f>BM3*2.54</f>
        <v>0</v>
      </c>
      <c r="BO3" s="35">
        <v>-1.373</v>
      </c>
      <c r="BP3" s="35">
        <v>2.5</v>
      </c>
      <c r="BQ3" s="35" t="s">
        <v>104</v>
      </c>
      <c r="BR3" s="35" t="s">
        <v>105</v>
      </c>
      <c r="BS3" s="35" t="s">
        <v>106</v>
      </c>
      <c r="BT3" s="35">
        <v>-1.373</v>
      </c>
      <c r="BU3" s="35" t="s">
        <v>107</v>
      </c>
      <c r="BV3" s="35" t="s">
        <v>108</v>
      </c>
      <c r="BX3" s="35">
        <v>5499.9</v>
      </c>
      <c r="BY3" s="35">
        <v>1.8182148766341207E-4</v>
      </c>
      <c r="BZ3" s="35">
        <f>-LN(BY3)</f>
        <v>8.6124851892370895</v>
      </c>
      <c r="CA3">
        <v>25.8</v>
      </c>
      <c r="CB3">
        <v>296.10000000000002</v>
      </c>
      <c r="CC3" s="36">
        <v>6.7299999999999999E-6</v>
      </c>
      <c r="CD3">
        <v>0.72</v>
      </c>
      <c r="CE3">
        <v>5178</v>
      </c>
      <c r="CF3" s="36">
        <v>6.3999999999999997E-5</v>
      </c>
      <c r="CG3">
        <v>0.87</v>
      </c>
    </row>
    <row r="4" spans="1:85" x14ac:dyDescent="0.3">
      <c r="A4" s="58" t="s">
        <v>1</v>
      </c>
      <c r="B4" s="3" t="s">
        <v>103</v>
      </c>
      <c r="D4">
        <f>F4+T4</f>
        <v>225.98099999999999</v>
      </c>
      <c r="E4">
        <v>213.57999999999998</v>
      </c>
      <c r="F4" s="35">
        <f>H4+J4+L4+N4+P4+R4+V4+X4+Z4+AB4+AD4+AF4+AH4+AJ4+AL4+AN4+AP4+AR4+AT4+AV4+AX4+AZ4+BB4+BD4+BF4+BH4+BJ4+BL4+BN4</f>
        <v>12.401</v>
      </c>
      <c r="G4" s="34">
        <v>0</v>
      </c>
      <c r="H4" s="34">
        <f>G4*0.9</f>
        <v>0</v>
      </c>
      <c r="I4" s="34">
        <v>0</v>
      </c>
      <c r="J4" s="34">
        <f>I4*1.185</f>
        <v>0</v>
      </c>
      <c r="K4" s="34">
        <v>0</v>
      </c>
      <c r="L4" s="34">
        <f>K4*0.8</f>
        <v>0</v>
      </c>
      <c r="M4" s="34">
        <v>0</v>
      </c>
      <c r="N4" s="34">
        <f>M4*0.44</f>
        <v>0</v>
      </c>
      <c r="O4" s="34">
        <v>0</v>
      </c>
      <c r="P4" s="34">
        <f>O4*0.91</f>
        <v>0</v>
      </c>
      <c r="Q4" s="34">
        <v>0</v>
      </c>
      <c r="R4" s="34">
        <f>Q4*2.868</f>
        <v>0</v>
      </c>
      <c r="S4" s="34">
        <v>90.5</v>
      </c>
      <c r="T4" s="34">
        <f>S4*2.36</f>
        <v>213.57999999999998</v>
      </c>
      <c r="U4" s="34">
        <v>0</v>
      </c>
      <c r="V4" s="34">
        <f>U4*0.12</f>
        <v>0</v>
      </c>
      <c r="W4" s="34">
        <v>6</v>
      </c>
      <c r="X4" s="34">
        <f>W4*0.76</f>
        <v>4.5600000000000005</v>
      </c>
      <c r="Y4" s="34">
        <v>0</v>
      </c>
      <c r="Z4" s="34">
        <f>Y4*0.257</f>
        <v>0</v>
      </c>
      <c r="AA4" s="34">
        <v>0</v>
      </c>
      <c r="AB4" s="34">
        <f>AA4*0.337</f>
        <v>0</v>
      </c>
      <c r="AC4" s="34">
        <v>0</v>
      </c>
      <c r="AD4" s="34">
        <f>AC4*0.15</f>
        <v>0</v>
      </c>
      <c r="AE4" s="34">
        <v>0</v>
      </c>
      <c r="AF4" s="34">
        <f>AE4*1.662</f>
        <v>0</v>
      </c>
      <c r="AG4" s="34">
        <v>0</v>
      </c>
      <c r="AH4" s="34">
        <f>AG4*0.11</f>
        <v>0</v>
      </c>
      <c r="AI4" s="34">
        <v>0</v>
      </c>
      <c r="AJ4" s="34">
        <f>AI4*1.37</f>
        <v>0</v>
      </c>
      <c r="AK4" s="34">
        <v>0</v>
      </c>
      <c r="AL4" s="34">
        <f>AK4*0.6</f>
        <v>0</v>
      </c>
      <c r="AM4" s="34">
        <v>3</v>
      </c>
      <c r="AN4" s="34">
        <f>AM4*2.372</f>
        <v>7.1159999999999997</v>
      </c>
      <c r="AO4" s="34">
        <v>0</v>
      </c>
      <c r="AP4" s="34">
        <f>AO4*0.28</f>
        <v>0</v>
      </c>
      <c r="AQ4" s="34">
        <v>0.5</v>
      </c>
      <c r="AR4" s="34">
        <f>AQ4*1.45</f>
        <v>0.72499999999999998</v>
      </c>
      <c r="AS4" s="34">
        <v>0</v>
      </c>
      <c r="AT4" s="34">
        <f>AS4*2.279</f>
        <v>0</v>
      </c>
      <c r="AU4" s="34">
        <v>0</v>
      </c>
      <c r="AV4" s="34">
        <f>AU4*1.099</f>
        <v>0</v>
      </c>
      <c r="AW4" s="34">
        <v>0</v>
      </c>
      <c r="AX4" s="34">
        <f>AW4*0.13</f>
        <v>0</v>
      </c>
      <c r="AY4" s="34">
        <v>0</v>
      </c>
      <c r="AZ4" s="34">
        <f>AY4*0.3</f>
        <v>0</v>
      </c>
      <c r="BA4" s="34">
        <v>0</v>
      </c>
      <c r="BB4" s="34">
        <f>BA4*2.323</f>
        <v>0</v>
      </c>
      <c r="BC4" s="34">
        <v>0</v>
      </c>
      <c r="BD4" s="34">
        <f>BC4*2.077</f>
        <v>0</v>
      </c>
      <c r="BE4" s="34">
        <v>0</v>
      </c>
      <c r="BF4" s="34">
        <f>BE4*2.336</f>
        <v>0</v>
      </c>
      <c r="BG4" s="34">
        <v>0</v>
      </c>
      <c r="BH4" s="34">
        <f>BG4*1.13</f>
        <v>0</v>
      </c>
      <c r="BI4" s="34">
        <v>0</v>
      </c>
      <c r="BJ4" s="34">
        <f>BI4*1.724</f>
        <v>0</v>
      </c>
      <c r="BK4" s="34">
        <v>0</v>
      </c>
      <c r="BL4" s="34">
        <f>BK4*0.89</f>
        <v>0</v>
      </c>
      <c r="BM4" s="34">
        <v>0</v>
      </c>
      <c r="BN4" s="34">
        <f>BM4*2.54</f>
        <v>0</v>
      </c>
      <c r="BO4" s="35">
        <v>-1.361</v>
      </c>
      <c r="BP4" s="35">
        <v>2.1</v>
      </c>
      <c r="BQ4" s="35" t="s">
        <v>104</v>
      </c>
      <c r="BR4" s="35" t="s">
        <v>105</v>
      </c>
      <c r="BS4" s="35" t="s">
        <v>106</v>
      </c>
      <c r="BT4" s="35">
        <v>-1.361</v>
      </c>
      <c r="BU4" s="35" t="s">
        <v>107</v>
      </c>
      <c r="BV4" s="35" t="s">
        <v>108</v>
      </c>
      <c r="BX4" s="35">
        <v>5247.86</v>
      </c>
      <c r="BY4" s="35">
        <v>1.9055386386069751E-4</v>
      </c>
      <c r="BZ4" s="35">
        <f t="shared" ref="BZ4:BZ67" si="0">-LN(BY4)</f>
        <v>8.5655756534388239</v>
      </c>
      <c r="CA4">
        <v>25.06</v>
      </c>
      <c r="CB4">
        <v>237.8</v>
      </c>
      <c r="CC4" s="36">
        <v>7.2599999999999999E-6</v>
      </c>
      <c r="CD4">
        <v>0.74</v>
      </c>
      <c r="CE4">
        <v>4985</v>
      </c>
      <c r="CF4" s="36">
        <v>1.01E-5</v>
      </c>
      <c r="CG4">
        <v>0.8</v>
      </c>
    </row>
    <row r="5" spans="1:85" x14ac:dyDescent="0.3">
      <c r="A5" s="58" t="s">
        <v>1</v>
      </c>
      <c r="B5" s="3" t="s">
        <v>103</v>
      </c>
      <c r="D5">
        <f>F5+T5</f>
        <v>225.94499999999999</v>
      </c>
      <c r="E5">
        <v>220.66</v>
      </c>
      <c r="F5" s="35">
        <f>H5+J5+L5+N5+P5+R5+V5+X5+Z5+AB5+AD5+AF5+AH5+AJ5+AL5+AN5+AP5+AR5+AT5+AV5+AX5+AZ5+BB5+BD5+BF5+BH5+BJ5+BL5+BN5</f>
        <v>5.2850000000000001</v>
      </c>
      <c r="G5" s="34">
        <v>0</v>
      </c>
      <c r="H5" s="34">
        <f>G5*0.9</f>
        <v>0</v>
      </c>
      <c r="I5" s="34">
        <v>0</v>
      </c>
      <c r="J5" s="34">
        <f>I5*1.185</f>
        <v>0</v>
      </c>
      <c r="K5" s="34">
        <v>0</v>
      </c>
      <c r="L5" s="34">
        <f>K5*0.8</f>
        <v>0</v>
      </c>
      <c r="M5" s="34">
        <v>0</v>
      </c>
      <c r="N5" s="34">
        <f>M5*0.44</f>
        <v>0</v>
      </c>
      <c r="O5" s="34">
        <v>0</v>
      </c>
      <c r="P5" s="34">
        <f>O5*0.91</f>
        <v>0</v>
      </c>
      <c r="Q5" s="34">
        <v>0</v>
      </c>
      <c r="R5" s="34">
        <f>Q5*2.868</f>
        <v>0</v>
      </c>
      <c r="S5" s="34">
        <v>93.5</v>
      </c>
      <c r="T5" s="34">
        <f>S5*2.36</f>
        <v>220.66</v>
      </c>
      <c r="U5" s="34">
        <v>0</v>
      </c>
      <c r="V5" s="34">
        <f>U5*0.12</f>
        <v>0</v>
      </c>
      <c r="W5" s="34">
        <v>6</v>
      </c>
      <c r="X5" s="34">
        <f>W5*0.76</f>
        <v>4.5600000000000005</v>
      </c>
      <c r="Y5" s="34">
        <v>0</v>
      </c>
      <c r="Z5" s="34">
        <f>Y5*0.257</f>
        <v>0</v>
      </c>
      <c r="AA5" s="34">
        <v>0</v>
      </c>
      <c r="AB5" s="34">
        <f>AA5*0.337</f>
        <v>0</v>
      </c>
      <c r="AC5" s="34">
        <v>0</v>
      </c>
      <c r="AD5" s="34">
        <f>AC5*0.15</f>
        <v>0</v>
      </c>
      <c r="AE5" s="34">
        <v>0</v>
      </c>
      <c r="AF5" s="34">
        <f>AE5*1.662</f>
        <v>0</v>
      </c>
      <c r="AG5" s="34">
        <v>0</v>
      </c>
      <c r="AH5" s="34">
        <f>AG5*0.11</f>
        <v>0</v>
      </c>
      <c r="AI5" s="34">
        <v>0</v>
      </c>
      <c r="AJ5" s="34">
        <f>AI5*1.37</f>
        <v>0</v>
      </c>
      <c r="AK5" s="34">
        <v>0</v>
      </c>
      <c r="AL5" s="34">
        <f>AK5*0.6</f>
        <v>0</v>
      </c>
      <c r="AM5" s="34">
        <v>0</v>
      </c>
      <c r="AN5" s="34">
        <f>AM5*2.372</f>
        <v>0</v>
      </c>
      <c r="AO5" s="34">
        <v>0</v>
      </c>
      <c r="AP5" s="34">
        <f>AO5*0.28</f>
        <v>0</v>
      </c>
      <c r="AQ5" s="34">
        <v>0.5</v>
      </c>
      <c r="AR5" s="34">
        <f>AQ5*1.45</f>
        <v>0.72499999999999998</v>
      </c>
      <c r="AS5" s="34">
        <v>0</v>
      </c>
      <c r="AT5" s="34">
        <f>AS5*2.279</f>
        <v>0</v>
      </c>
      <c r="AU5" s="34">
        <v>0</v>
      </c>
      <c r="AV5" s="34">
        <f>AU5*1.099</f>
        <v>0</v>
      </c>
      <c r="AW5" s="34">
        <v>0</v>
      </c>
      <c r="AX5" s="34">
        <f>AW5*0.13</f>
        <v>0</v>
      </c>
      <c r="AY5" s="34">
        <v>0</v>
      </c>
      <c r="AZ5" s="34">
        <f>AY5*0.3</f>
        <v>0</v>
      </c>
      <c r="BA5" s="34">
        <v>0</v>
      </c>
      <c r="BB5" s="34">
        <f>BA5*2.323</f>
        <v>0</v>
      </c>
      <c r="BC5" s="34">
        <v>0</v>
      </c>
      <c r="BD5" s="34">
        <f>BC5*2.077</f>
        <v>0</v>
      </c>
      <c r="BE5" s="34">
        <v>0</v>
      </c>
      <c r="BF5" s="34">
        <f>BE5*2.336</f>
        <v>0</v>
      </c>
      <c r="BG5" s="34">
        <v>0</v>
      </c>
      <c r="BH5" s="34">
        <f>BG5*1.13</f>
        <v>0</v>
      </c>
      <c r="BI5" s="34">
        <v>0</v>
      </c>
      <c r="BJ5" s="34">
        <f>BI5*1.724</f>
        <v>0</v>
      </c>
      <c r="BK5" s="34">
        <v>0</v>
      </c>
      <c r="BL5" s="34">
        <f>BK5*0.89</f>
        <v>0</v>
      </c>
      <c r="BM5" s="34">
        <v>0</v>
      </c>
      <c r="BN5" s="34">
        <f>BM5*2.54</f>
        <v>0</v>
      </c>
      <c r="BO5" s="35">
        <v>-1.42</v>
      </c>
      <c r="BP5" s="35">
        <v>7</v>
      </c>
      <c r="BQ5" s="35" t="s">
        <v>104</v>
      </c>
      <c r="BR5" s="35" t="s">
        <v>105</v>
      </c>
      <c r="BS5" s="35" t="s">
        <v>106</v>
      </c>
      <c r="BT5" s="35">
        <v>-1.42</v>
      </c>
      <c r="BU5" s="35" t="s">
        <v>107</v>
      </c>
      <c r="BV5" s="35" t="s">
        <v>108</v>
      </c>
      <c r="BX5" s="35">
        <v>2182.92</v>
      </c>
      <c r="BY5" s="35">
        <v>4.5810199182746048E-4</v>
      </c>
      <c r="BZ5" s="35">
        <f t="shared" si="0"/>
        <v>7.688418709062125</v>
      </c>
      <c r="CA5">
        <v>28.22</v>
      </c>
      <c r="CB5">
        <v>38.700000000000003</v>
      </c>
      <c r="CC5" s="36">
        <v>5.2100000000000001E-6</v>
      </c>
      <c r="CD5">
        <v>0.68</v>
      </c>
      <c r="CE5">
        <v>2116</v>
      </c>
      <c r="CF5" s="36">
        <v>4.9700000000000002E-5</v>
      </c>
      <c r="CG5">
        <v>0.77</v>
      </c>
    </row>
    <row r="6" spans="1:85" x14ac:dyDescent="0.3">
      <c r="A6" s="58" t="s">
        <v>1</v>
      </c>
      <c r="B6" s="3" t="s">
        <v>103</v>
      </c>
      <c r="D6">
        <f>F6+T6</f>
        <v>225.95099999999999</v>
      </c>
      <c r="E6">
        <v>219.48</v>
      </c>
      <c r="F6" s="35">
        <f>H6+J6+L6+N6+P6+R6+V6+X6+Z6+AB6+AD6+AF6+AH6+AJ6+AL6+AN6+AP6+AR6+AT6+AV6+AX6+AZ6+BB6+BD6+BF6+BH6+BJ6+BL6+BN6</f>
        <v>6.4710000000000001</v>
      </c>
      <c r="G6" s="34">
        <v>0</v>
      </c>
      <c r="H6" s="34">
        <f>G6*0.9</f>
        <v>0</v>
      </c>
      <c r="I6" s="34">
        <v>0</v>
      </c>
      <c r="J6" s="34">
        <f>I6*1.185</f>
        <v>0</v>
      </c>
      <c r="K6" s="34">
        <v>0</v>
      </c>
      <c r="L6" s="34">
        <f>K6*0.8</f>
        <v>0</v>
      </c>
      <c r="M6" s="34">
        <v>0</v>
      </c>
      <c r="N6" s="34">
        <f>M6*0.44</f>
        <v>0</v>
      </c>
      <c r="O6" s="34">
        <v>0</v>
      </c>
      <c r="P6" s="34">
        <f>O6*0.91</f>
        <v>0</v>
      </c>
      <c r="Q6" s="34">
        <v>0</v>
      </c>
      <c r="R6" s="34">
        <f>Q6*2.868</f>
        <v>0</v>
      </c>
      <c r="S6" s="34">
        <v>93</v>
      </c>
      <c r="T6" s="34">
        <f>S6*2.36</f>
        <v>219.48</v>
      </c>
      <c r="U6" s="34">
        <v>0</v>
      </c>
      <c r="V6" s="34">
        <f>U6*0.12</f>
        <v>0</v>
      </c>
      <c r="W6" s="34">
        <v>6</v>
      </c>
      <c r="X6" s="34">
        <f>W6*0.76</f>
        <v>4.5600000000000005</v>
      </c>
      <c r="Y6" s="34">
        <v>0</v>
      </c>
      <c r="Z6" s="34">
        <f>Y6*0.257</f>
        <v>0</v>
      </c>
      <c r="AA6" s="34">
        <v>0</v>
      </c>
      <c r="AB6" s="34">
        <f>AA6*0.337</f>
        <v>0</v>
      </c>
      <c r="AC6" s="34">
        <v>0</v>
      </c>
      <c r="AD6" s="34">
        <f>AC6*0.15</f>
        <v>0</v>
      </c>
      <c r="AE6" s="34">
        <v>0</v>
      </c>
      <c r="AF6" s="34">
        <f>AE6*1.662</f>
        <v>0</v>
      </c>
      <c r="AG6" s="34">
        <v>0</v>
      </c>
      <c r="AH6" s="34">
        <f>AG6*0.11</f>
        <v>0</v>
      </c>
      <c r="AI6" s="34">
        <v>0</v>
      </c>
      <c r="AJ6" s="34">
        <f>AI6*1.37</f>
        <v>0</v>
      </c>
      <c r="AK6" s="34">
        <v>0</v>
      </c>
      <c r="AL6" s="34">
        <f>AK6*0.6</f>
        <v>0</v>
      </c>
      <c r="AM6" s="34">
        <v>0.5</v>
      </c>
      <c r="AN6" s="34">
        <f>AM6*2.372</f>
        <v>1.1859999999999999</v>
      </c>
      <c r="AO6" s="34">
        <v>0</v>
      </c>
      <c r="AP6" s="34">
        <f>AO6*0.28</f>
        <v>0</v>
      </c>
      <c r="AQ6" s="34">
        <v>0.5</v>
      </c>
      <c r="AR6" s="34">
        <f>AQ6*1.45</f>
        <v>0.72499999999999998</v>
      </c>
      <c r="AS6" s="34">
        <v>0</v>
      </c>
      <c r="AT6" s="34">
        <f>AS6*2.279</f>
        <v>0</v>
      </c>
      <c r="AU6" s="34">
        <v>0</v>
      </c>
      <c r="AV6" s="34">
        <f>AU6*1.099</f>
        <v>0</v>
      </c>
      <c r="AW6" s="34">
        <v>0</v>
      </c>
      <c r="AX6" s="34">
        <f>AW6*0.13</f>
        <v>0</v>
      </c>
      <c r="AY6" s="34">
        <v>0</v>
      </c>
      <c r="AZ6" s="34">
        <f>AY6*0.3</f>
        <v>0</v>
      </c>
      <c r="BA6" s="34">
        <v>0</v>
      </c>
      <c r="BB6" s="34">
        <f>BA6*2.323</f>
        <v>0</v>
      </c>
      <c r="BC6" s="34">
        <v>0</v>
      </c>
      <c r="BD6" s="34">
        <f>BC6*2.077</f>
        <v>0</v>
      </c>
      <c r="BE6" s="34">
        <v>0</v>
      </c>
      <c r="BF6" s="34">
        <f>BE6*2.336</f>
        <v>0</v>
      </c>
      <c r="BG6" s="34">
        <v>0</v>
      </c>
      <c r="BH6" s="34">
        <f>BG6*1.13</f>
        <v>0</v>
      </c>
      <c r="BI6" s="34">
        <v>0</v>
      </c>
      <c r="BJ6" s="34">
        <f>BI6*1.724</f>
        <v>0</v>
      </c>
      <c r="BK6" s="34">
        <v>0</v>
      </c>
      <c r="BL6" s="34">
        <f>BK6*0.89</f>
        <v>0</v>
      </c>
      <c r="BM6" s="34">
        <v>0</v>
      </c>
      <c r="BN6" s="34">
        <f>BM6*2.54</f>
        <v>0</v>
      </c>
      <c r="BO6" s="35">
        <v>-1.3939999999999999</v>
      </c>
      <c r="BP6" s="35">
        <v>3.4</v>
      </c>
      <c r="BQ6" s="35" t="s">
        <v>104</v>
      </c>
      <c r="BR6" s="35" t="s">
        <v>105</v>
      </c>
      <c r="BS6" s="35" t="s">
        <v>106</v>
      </c>
      <c r="BT6" s="35">
        <v>-1.3939999999999999</v>
      </c>
      <c r="BU6" s="35" t="s">
        <v>107</v>
      </c>
      <c r="BV6" s="35" t="s">
        <v>108</v>
      </c>
      <c r="BX6" s="35">
        <v>2486.4</v>
      </c>
      <c r="BY6" s="35">
        <v>4.0218790218790216E-4</v>
      </c>
      <c r="BZ6" s="35">
        <f t="shared" si="0"/>
        <v>7.8185911601733284</v>
      </c>
      <c r="CA6">
        <v>35.5</v>
      </c>
      <c r="CB6">
        <v>148.9</v>
      </c>
      <c r="CC6" s="36">
        <v>3.8700000000000002E-6</v>
      </c>
      <c r="CD6">
        <v>0.7</v>
      </c>
      <c r="CE6">
        <v>2302</v>
      </c>
      <c r="CF6" s="36">
        <v>3.3800000000000002E-5</v>
      </c>
      <c r="CG6">
        <v>0.74</v>
      </c>
    </row>
    <row r="7" spans="1:85" x14ac:dyDescent="0.3">
      <c r="A7" s="58" t="s">
        <v>1</v>
      </c>
      <c r="B7" s="3" t="s">
        <v>103</v>
      </c>
      <c r="D7">
        <f>F7+T7</f>
        <v>225.95699999999999</v>
      </c>
      <c r="E7">
        <v>218.29999999999998</v>
      </c>
      <c r="F7" s="35">
        <f>H7+J7+L7+N7+P7+R7+V7+X7+Z7+AB7+AD7+AF7+AH7+AJ7+AL7+AN7+AP7+AR7+AT7+AV7+AX7+AZ7+BB7+BD7+BF7+BH7+BJ7+BL7+BN7</f>
        <v>7.657</v>
      </c>
      <c r="G7" s="34">
        <v>0</v>
      </c>
      <c r="H7" s="34">
        <f>G7*0.9</f>
        <v>0</v>
      </c>
      <c r="I7" s="34">
        <v>0</v>
      </c>
      <c r="J7" s="34">
        <f>I7*1.185</f>
        <v>0</v>
      </c>
      <c r="K7" s="34">
        <v>0</v>
      </c>
      <c r="L7" s="34">
        <f>K7*0.8</f>
        <v>0</v>
      </c>
      <c r="M7" s="34">
        <v>0</v>
      </c>
      <c r="N7" s="34">
        <f>M7*0.44</f>
        <v>0</v>
      </c>
      <c r="O7" s="34">
        <v>0</v>
      </c>
      <c r="P7" s="34">
        <f>O7*0.91</f>
        <v>0</v>
      </c>
      <c r="Q7" s="34">
        <v>0</v>
      </c>
      <c r="R7" s="34">
        <f>Q7*2.868</f>
        <v>0</v>
      </c>
      <c r="S7" s="34">
        <v>92.5</v>
      </c>
      <c r="T7" s="34">
        <f>S7*2.36</f>
        <v>218.29999999999998</v>
      </c>
      <c r="U7" s="34">
        <v>0</v>
      </c>
      <c r="V7" s="34">
        <f>U7*0.12</f>
        <v>0</v>
      </c>
      <c r="W7" s="34">
        <v>6</v>
      </c>
      <c r="X7" s="34">
        <f>W7*0.76</f>
        <v>4.5600000000000005</v>
      </c>
      <c r="Y7" s="34">
        <v>0</v>
      </c>
      <c r="Z7" s="34">
        <f>Y7*0.257</f>
        <v>0</v>
      </c>
      <c r="AA7" s="34">
        <v>0</v>
      </c>
      <c r="AB7" s="34">
        <f>AA7*0.337</f>
        <v>0</v>
      </c>
      <c r="AC7" s="34">
        <v>0</v>
      </c>
      <c r="AD7" s="34">
        <f>AC7*0.15</f>
        <v>0</v>
      </c>
      <c r="AE7" s="34">
        <v>0</v>
      </c>
      <c r="AF7" s="34">
        <f>AE7*1.662</f>
        <v>0</v>
      </c>
      <c r="AG7" s="34">
        <v>0</v>
      </c>
      <c r="AH7" s="34">
        <f>AG7*0.11</f>
        <v>0</v>
      </c>
      <c r="AI7" s="34">
        <v>0</v>
      </c>
      <c r="AJ7" s="34">
        <f>AI7*1.37</f>
        <v>0</v>
      </c>
      <c r="AK7" s="34">
        <v>0</v>
      </c>
      <c r="AL7" s="34">
        <f>AK7*0.6</f>
        <v>0</v>
      </c>
      <c r="AM7" s="34">
        <v>1</v>
      </c>
      <c r="AN7" s="34">
        <f>AM7*2.372</f>
        <v>2.3719999999999999</v>
      </c>
      <c r="AO7" s="34">
        <v>0</v>
      </c>
      <c r="AP7" s="34">
        <f>AO7*0.28</f>
        <v>0</v>
      </c>
      <c r="AQ7" s="34">
        <v>0.5</v>
      </c>
      <c r="AR7" s="34">
        <f>AQ7*1.45</f>
        <v>0.72499999999999998</v>
      </c>
      <c r="AS7" s="34">
        <v>0</v>
      </c>
      <c r="AT7" s="34">
        <f>AS7*2.279</f>
        <v>0</v>
      </c>
      <c r="AU7" s="34">
        <v>0</v>
      </c>
      <c r="AV7" s="34">
        <f>AU7*1.099</f>
        <v>0</v>
      </c>
      <c r="AW7" s="34">
        <v>0</v>
      </c>
      <c r="AX7" s="34">
        <f>AW7*0.13</f>
        <v>0</v>
      </c>
      <c r="AY7" s="34">
        <v>0</v>
      </c>
      <c r="AZ7" s="34">
        <f>AY7*0.3</f>
        <v>0</v>
      </c>
      <c r="BA7" s="34">
        <v>0</v>
      </c>
      <c r="BB7" s="34">
        <f>BA7*2.323</f>
        <v>0</v>
      </c>
      <c r="BC7" s="34">
        <v>0</v>
      </c>
      <c r="BD7" s="34">
        <f>BC7*2.077</f>
        <v>0</v>
      </c>
      <c r="BE7" s="34">
        <v>0</v>
      </c>
      <c r="BF7" s="34">
        <f>BE7*2.336</f>
        <v>0</v>
      </c>
      <c r="BG7" s="34">
        <v>0</v>
      </c>
      <c r="BH7" s="34">
        <f>BG7*1.13</f>
        <v>0</v>
      </c>
      <c r="BI7" s="34">
        <v>0</v>
      </c>
      <c r="BJ7" s="34">
        <f>BI7*1.724</f>
        <v>0</v>
      </c>
      <c r="BK7" s="34">
        <v>0</v>
      </c>
      <c r="BL7" s="34">
        <f>BK7*0.89</f>
        <v>0</v>
      </c>
      <c r="BM7" s="34">
        <v>0</v>
      </c>
      <c r="BN7" s="34">
        <f>BM7*2.54</f>
        <v>0</v>
      </c>
      <c r="BO7" s="35">
        <v>-1.373</v>
      </c>
      <c r="BP7" s="35">
        <v>2.5</v>
      </c>
      <c r="BQ7" s="35" t="s">
        <v>104</v>
      </c>
      <c r="BR7" s="35" t="s">
        <v>105</v>
      </c>
      <c r="BS7" s="35" t="s">
        <v>106</v>
      </c>
      <c r="BT7" s="35">
        <v>-1.373</v>
      </c>
      <c r="BU7" s="35" t="s">
        <v>107</v>
      </c>
      <c r="BV7" s="35" t="s">
        <v>108</v>
      </c>
      <c r="BX7" s="35">
        <v>4674.38</v>
      </c>
      <c r="BY7" s="35">
        <v>2.1393211506124876E-4</v>
      </c>
      <c r="BZ7" s="35">
        <f t="shared" si="0"/>
        <v>8.4498518126070792</v>
      </c>
      <c r="CA7">
        <v>28.58</v>
      </c>
      <c r="CB7">
        <v>280.8</v>
      </c>
      <c r="CC7" s="36">
        <v>6.2299999999999996E-6</v>
      </c>
      <c r="CD7">
        <v>0.72</v>
      </c>
      <c r="CE7">
        <v>4365</v>
      </c>
      <c r="CF7" s="36">
        <v>8.2800000000000003E-6</v>
      </c>
      <c r="CG7">
        <v>0.83</v>
      </c>
    </row>
    <row r="8" spans="1:85" x14ac:dyDescent="0.3">
      <c r="A8" s="58" t="s">
        <v>1</v>
      </c>
      <c r="B8" s="3" t="s">
        <v>103</v>
      </c>
      <c r="D8">
        <f>F8+T8</f>
        <v>225.98099999999999</v>
      </c>
      <c r="E8">
        <v>213.57999999999998</v>
      </c>
      <c r="F8" s="35">
        <f>H8+J8+L8+N8+P8+R8+V8+X8+Z8+AB8+AD8+AF8+AH8+AJ8+AL8+AN8+AP8+AR8+AT8+AV8+AX8+AZ8+BB8+BD8+BF8+BH8+BJ8+BL8+BN8</f>
        <v>12.401</v>
      </c>
      <c r="G8" s="34">
        <v>0</v>
      </c>
      <c r="H8" s="34">
        <f>G8*0.9</f>
        <v>0</v>
      </c>
      <c r="I8" s="34">
        <v>0</v>
      </c>
      <c r="J8" s="34">
        <f>I8*1.185</f>
        <v>0</v>
      </c>
      <c r="K8" s="34">
        <v>0</v>
      </c>
      <c r="L8" s="34">
        <f>K8*0.8</f>
        <v>0</v>
      </c>
      <c r="M8" s="34">
        <v>0</v>
      </c>
      <c r="N8" s="34">
        <f>M8*0.44</f>
        <v>0</v>
      </c>
      <c r="O8" s="34">
        <v>0</v>
      </c>
      <c r="P8" s="34">
        <f>O8*0.91</f>
        <v>0</v>
      </c>
      <c r="Q8" s="34">
        <v>0</v>
      </c>
      <c r="R8" s="34">
        <f>Q8*2.868</f>
        <v>0</v>
      </c>
      <c r="S8" s="34">
        <v>90.5</v>
      </c>
      <c r="T8" s="34">
        <f>S8*2.36</f>
        <v>213.57999999999998</v>
      </c>
      <c r="U8" s="34">
        <v>0</v>
      </c>
      <c r="V8" s="34">
        <f>U8*0.12</f>
        <v>0</v>
      </c>
      <c r="W8" s="34">
        <v>6</v>
      </c>
      <c r="X8" s="34">
        <f>W8*0.76</f>
        <v>4.5600000000000005</v>
      </c>
      <c r="Y8" s="34">
        <v>0</v>
      </c>
      <c r="Z8" s="34">
        <f>Y8*0.257</f>
        <v>0</v>
      </c>
      <c r="AA8" s="34">
        <v>0</v>
      </c>
      <c r="AB8" s="34">
        <f>AA8*0.337</f>
        <v>0</v>
      </c>
      <c r="AC8" s="34">
        <v>0</v>
      </c>
      <c r="AD8" s="34">
        <f>AC8*0.15</f>
        <v>0</v>
      </c>
      <c r="AE8" s="34">
        <v>0</v>
      </c>
      <c r="AF8" s="34">
        <f>AE8*1.662</f>
        <v>0</v>
      </c>
      <c r="AG8" s="34">
        <v>0</v>
      </c>
      <c r="AH8" s="34">
        <f>AG8*0.11</f>
        <v>0</v>
      </c>
      <c r="AI8" s="34">
        <v>0</v>
      </c>
      <c r="AJ8" s="34">
        <f>AI8*1.37</f>
        <v>0</v>
      </c>
      <c r="AK8" s="34">
        <v>0</v>
      </c>
      <c r="AL8" s="34">
        <f>AK8*0.6</f>
        <v>0</v>
      </c>
      <c r="AM8" s="34">
        <v>3</v>
      </c>
      <c r="AN8" s="34">
        <f>AM8*2.372</f>
        <v>7.1159999999999997</v>
      </c>
      <c r="AO8" s="34">
        <v>0</v>
      </c>
      <c r="AP8" s="34">
        <f>AO8*0.28</f>
        <v>0</v>
      </c>
      <c r="AQ8" s="34">
        <v>0.5</v>
      </c>
      <c r="AR8" s="34">
        <f>AQ8*1.45</f>
        <v>0.72499999999999998</v>
      </c>
      <c r="AS8" s="34">
        <v>0</v>
      </c>
      <c r="AT8" s="34">
        <f>AS8*2.279</f>
        <v>0</v>
      </c>
      <c r="AU8" s="34">
        <v>0</v>
      </c>
      <c r="AV8" s="34">
        <f>AU8*1.099</f>
        <v>0</v>
      </c>
      <c r="AW8" s="34">
        <v>0</v>
      </c>
      <c r="AX8" s="34">
        <f>AW8*0.13</f>
        <v>0</v>
      </c>
      <c r="AY8" s="34">
        <v>0</v>
      </c>
      <c r="AZ8" s="34">
        <f>AY8*0.3</f>
        <v>0</v>
      </c>
      <c r="BA8" s="34">
        <v>0</v>
      </c>
      <c r="BB8" s="34">
        <f>BA8*2.323</f>
        <v>0</v>
      </c>
      <c r="BC8" s="34">
        <v>0</v>
      </c>
      <c r="BD8" s="34">
        <f>BC8*2.077</f>
        <v>0</v>
      </c>
      <c r="BE8" s="34">
        <v>0</v>
      </c>
      <c r="BF8" s="34">
        <f>BE8*2.336</f>
        <v>0</v>
      </c>
      <c r="BG8" s="34">
        <v>0</v>
      </c>
      <c r="BH8" s="34">
        <f>BG8*1.13</f>
        <v>0</v>
      </c>
      <c r="BI8" s="34">
        <v>0</v>
      </c>
      <c r="BJ8" s="34">
        <f>BI8*1.724</f>
        <v>0</v>
      </c>
      <c r="BK8" s="34">
        <v>0</v>
      </c>
      <c r="BL8" s="34">
        <f>BK8*0.89</f>
        <v>0</v>
      </c>
      <c r="BM8" s="34">
        <v>0</v>
      </c>
      <c r="BN8" s="34">
        <f>BM8*2.54</f>
        <v>0</v>
      </c>
      <c r="BO8" s="35">
        <v>-1.361</v>
      </c>
      <c r="BP8" s="35">
        <v>2.1</v>
      </c>
      <c r="BQ8" s="35" t="s">
        <v>104</v>
      </c>
      <c r="BR8" s="35" t="s">
        <v>105</v>
      </c>
      <c r="BS8" s="35" t="s">
        <v>106</v>
      </c>
      <c r="BT8" s="35">
        <v>-1.361</v>
      </c>
      <c r="BU8" s="35" t="s">
        <v>107</v>
      </c>
      <c r="BV8" s="35" t="s">
        <v>108</v>
      </c>
      <c r="BX8" s="35">
        <v>4010.03</v>
      </c>
      <c r="BY8" s="35">
        <v>2.493746929574093E-4</v>
      </c>
      <c r="BZ8" s="35">
        <f t="shared" si="0"/>
        <v>8.2965540015693886</v>
      </c>
      <c r="CA8">
        <v>30.53</v>
      </c>
      <c r="CB8">
        <v>171.5</v>
      </c>
      <c r="CC8" s="36">
        <v>6.4500000000000001E-6</v>
      </c>
      <c r="CD8">
        <v>0.73</v>
      </c>
      <c r="CE8">
        <v>3808</v>
      </c>
      <c r="CF8" s="36">
        <v>1.36E-5</v>
      </c>
      <c r="CG8">
        <v>0.8</v>
      </c>
    </row>
    <row r="9" spans="1:85" x14ac:dyDescent="0.3">
      <c r="A9" s="58" t="s">
        <v>2</v>
      </c>
      <c r="B9" s="3" t="s">
        <v>109</v>
      </c>
      <c r="D9">
        <f>F9+T9</f>
        <v>228.1524</v>
      </c>
      <c r="E9">
        <v>223.49199999999999</v>
      </c>
      <c r="F9" s="35">
        <f>H9+J9+L9+N9+P9+R9+V9+X9+Z9+AB9+AD9+AF9+AH9+AJ9+AL9+AN9+AP9+AR9+AT9+AV9+AX9+AZ9+BB9+BD9+BF9+BH9+BJ9+BL9+BN9</f>
        <v>4.6604000000000001</v>
      </c>
      <c r="G9" s="34">
        <v>0</v>
      </c>
      <c r="H9" s="34">
        <f>G9*0.9</f>
        <v>0</v>
      </c>
      <c r="I9" s="34">
        <v>0</v>
      </c>
      <c r="J9" s="34">
        <f>I9*1.185</f>
        <v>0</v>
      </c>
      <c r="K9" s="34">
        <v>0</v>
      </c>
      <c r="L9" s="34">
        <f>K9*0.8</f>
        <v>0</v>
      </c>
      <c r="M9" s="34">
        <v>0</v>
      </c>
      <c r="N9" s="34">
        <f>M9*0.44</f>
        <v>0</v>
      </c>
      <c r="O9" s="34">
        <v>0</v>
      </c>
      <c r="P9" s="34">
        <f>O9*0.91</f>
        <v>0</v>
      </c>
      <c r="Q9" s="34">
        <v>0.3</v>
      </c>
      <c r="R9" s="34">
        <f>Q9*2.868</f>
        <v>0.86039999999999994</v>
      </c>
      <c r="S9" s="34">
        <v>94.7</v>
      </c>
      <c r="T9" s="34">
        <f>S9*2.36</f>
        <v>223.49199999999999</v>
      </c>
      <c r="U9" s="34">
        <v>0</v>
      </c>
      <c r="V9" s="34">
        <f>U9*0.12</f>
        <v>0</v>
      </c>
      <c r="W9" s="34">
        <v>5</v>
      </c>
      <c r="X9" s="34">
        <f>W9*0.76</f>
        <v>3.8</v>
      </c>
      <c r="Y9" s="34">
        <v>0</v>
      </c>
      <c r="Z9" s="34">
        <f>Y9*0.257</f>
        <v>0</v>
      </c>
      <c r="AA9" s="34">
        <v>0</v>
      </c>
      <c r="AB9" s="34">
        <f>AA9*0.337</f>
        <v>0</v>
      </c>
      <c r="AC9" s="34">
        <v>0</v>
      </c>
      <c r="AD9" s="34">
        <f>AC9*0.15</f>
        <v>0</v>
      </c>
      <c r="AE9" s="34">
        <v>0</v>
      </c>
      <c r="AF9" s="34">
        <f>AE9*1.662</f>
        <v>0</v>
      </c>
      <c r="AG9" s="34">
        <v>0</v>
      </c>
      <c r="AH9" s="34">
        <f>AG9*0.11</f>
        <v>0</v>
      </c>
      <c r="AI9" s="34">
        <v>0</v>
      </c>
      <c r="AJ9" s="34">
        <f>AI9*1.37</f>
        <v>0</v>
      </c>
      <c r="AK9" s="34">
        <v>0</v>
      </c>
      <c r="AL9" s="34">
        <f>AK9*0.6</f>
        <v>0</v>
      </c>
      <c r="AM9" s="34">
        <v>0</v>
      </c>
      <c r="AN9" s="34">
        <f>AM9*2.372</f>
        <v>0</v>
      </c>
      <c r="AO9" s="34">
        <v>0</v>
      </c>
      <c r="AP9" s="34">
        <f>AO9*0.28</f>
        <v>0</v>
      </c>
      <c r="AQ9" s="34">
        <v>0</v>
      </c>
      <c r="AR9" s="34">
        <f>AQ9*1.45</f>
        <v>0</v>
      </c>
      <c r="AS9" s="34">
        <v>0</v>
      </c>
      <c r="AT9" s="34">
        <f>AS9*2.279</f>
        <v>0</v>
      </c>
      <c r="AU9" s="34">
        <v>0</v>
      </c>
      <c r="AV9" s="34">
        <f>AU9*1.099</f>
        <v>0</v>
      </c>
      <c r="AW9" s="34">
        <v>0</v>
      </c>
      <c r="AX9" s="34">
        <f>AW9*0.13</f>
        <v>0</v>
      </c>
      <c r="AY9" s="34">
        <v>0</v>
      </c>
      <c r="AZ9" s="34">
        <f>AY9*0.3</f>
        <v>0</v>
      </c>
      <c r="BA9" s="34">
        <v>0</v>
      </c>
      <c r="BB9" s="34">
        <f>BA9*2.323</f>
        <v>0</v>
      </c>
      <c r="BC9" s="34">
        <v>0</v>
      </c>
      <c r="BD9" s="34">
        <f>BC9*2.077</f>
        <v>0</v>
      </c>
      <c r="BE9" s="34">
        <v>0</v>
      </c>
      <c r="BF9" s="34">
        <f>BE9*2.336</f>
        <v>0</v>
      </c>
      <c r="BG9" s="34">
        <v>0</v>
      </c>
      <c r="BH9" s="34">
        <f>BG9*1.13</f>
        <v>0</v>
      </c>
      <c r="BI9" s="34">
        <v>0</v>
      </c>
      <c r="BJ9" s="34">
        <f>BI9*1.724</f>
        <v>0</v>
      </c>
      <c r="BK9" s="34">
        <v>0</v>
      </c>
      <c r="BL9" s="34">
        <f>BK9*0.89</f>
        <v>0</v>
      </c>
      <c r="BM9" s="34">
        <v>0</v>
      </c>
      <c r="BN9" s="34">
        <f>BM9*2.54</f>
        <v>0</v>
      </c>
      <c r="BO9" s="35">
        <v>-1.4043000000000001</v>
      </c>
      <c r="BP9" s="35">
        <v>151.6</v>
      </c>
      <c r="BQ9" s="35" t="s">
        <v>110</v>
      </c>
      <c r="BR9" s="35" t="s">
        <v>111</v>
      </c>
      <c r="BS9" s="35" t="s">
        <v>112</v>
      </c>
      <c r="BT9" s="35">
        <v>-1.4043000000000001</v>
      </c>
      <c r="BU9" s="35" t="s">
        <v>113</v>
      </c>
      <c r="BV9" s="37">
        <v>3.5000000000000003E-2</v>
      </c>
      <c r="BX9" s="35">
        <v>1104.931</v>
      </c>
      <c r="BY9" s="35">
        <v>9.0503388899397335E-4</v>
      </c>
      <c r="BZ9" s="35">
        <f t="shared" si="0"/>
        <v>7.0075381685632667</v>
      </c>
      <c r="CA9">
        <v>5.0309999999999997</v>
      </c>
      <c r="CB9">
        <v>780</v>
      </c>
      <c r="CC9" s="36">
        <v>2.3357999999999999E-5</v>
      </c>
      <c r="CD9">
        <v>0.89137</v>
      </c>
      <c r="CE9">
        <v>319.89999999999998</v>
      </c>
      <c r="CF9" s="36">
        <v>4.1771999999999998E-3</v>
      </c>
      <c r="CG9">
        <v>0.91747999999999996</v>
      </c>
    </row>
    <row r="10" spans="1:85" x14ac:dyDescent="0.3">
      <c r="A10" s="58" t="s">
        <v>2</v>
      </c>
      <c r="B10" s="3" t="s">
        <v>114</v>
      </c>
      <c r="D10">
        <f>F10+T10</f>
        <v>228.1524</v>
      </c>
      <c r="E10">
        <v>223.49199999999999</v>
      </c>
      <c r="F10" s="35">
        <f>H10+J10+L10+N10+P10+R10+V10+X10+Z10+AB10+AD10+AF10+AH10+AJ10+AL10+AN10+AP10+AR10+AT10+AV10+AX10+AZ10+BB10+BD10+BF10+BH10+BJ10+BL10+BN10</f>
        <v>4.6604000000000001</v>
      </c>
      <c r="G10" s="34">
        <v>0</v>
      </c>
      <c r="H10" s="34">
        <f>G10*0.9</f>
        <v>0</v>
      </c>
      <c r="I10" s="34">
        <v>0</v>
      </c>
      <c r="J10" s="34">
        <f>I10*1.185</f>
        <v>0</v>
      </c>
      <c r="K10" s="34">
        <v>0</v>
      </c>
      <c r="L10" s="34">
        <f>K10*0.8</f>
        <v>0</v>
      </c>
      <c r="M10" s="34">
        <v>0</v>
      </c>
      <c r="N10" s="34">
        <f>M10*0.44</f>
        <v>0</v>
      </c>
      <c r="O10" s="34">
        <v>0</v>
      </c>
      <c r="P10" s="34">
        <f>O10*0.91</f>
        <v>0</v>
      </c>
      <c r="Q10" s="34">
        <v>0.3</v>
      </c>
      <c r="R10" s="34">
        <f>Q10*2.868</f>
        <v>0.86039999999999994</v>
      </c>
      <c r="S10" s="34">
        <v>94.7</v>
      </c>
      <c r="T10" s="34">
        <f>S10*2.36</f>
        <v>223.49199999999999</v>
      </c>
      <c r="U10" s="34">
        <v>0</v>
      </c>
      <c r="V10" s="34">
        <f>U10*0.12</f>
        <v>0</v>
      </c>
      <c r="W10" s="34">
        <v>5</v>
      </c>
      <c r="X10" s="34">
        <f>W10*0.76</f>
        <v>3.8</v>
      </c>
      <c r="Y10" s="34">
        <v>0</v>
      </c>
      <c r="Z10" s="34">
        <f>Y10*0.257</f>
        <v>0</v>
      </c>
      <c r="AA10" s="34">
        <v>0</v>
      </c>
      <c r="AB10" s="34">
        <f>AA10*0.337</f>
        <v>0</v>
      </c>
      <c r="AC10" s="34">
        <v>0</v>
      </c>
      <c r="AD10" s="34">
        <f>AC10*0.15</f>
        <v>0</v>
      </c>
      <c r="AE10" s="34">
        <v>0</v>
      </c>
      <c r="AF10" s="34">
        <f>AE10*1.662</f>
        <v>0</v>
      </c>
      <c r="AG10" s="34">
        <v>0</v>
      </c>
      <c r="AH10" s="34">
        <f>AG10*0.11</f>
        <v>0</v>
      </c>
      <c r="AI10" s="34">
        <v>0</v>
      </c>
      <c r="AJ10" s="34">
        <f>AI10*1.37</f>
        <v>0</v>
      </c>
      <c r="AK10" s="34">
        <v>0</v>
      </c>
      <c r="AL10" s="34">
        <f>AK10*0.6</f>
        <v>0</v>
      </c>
      <c r="AM10" s="34">
        <v>0</v>
      </c>
      <c r="AN10" s="34">
        <f>AM10*2.372</f>
        <v>0</v>
      </c>
      <c r="AO10" s="34">
        <v>0</v>
      </c>
      <c r="AP10" s="34">
        <f>AO10*0.28</f>
        <v>0</v>
      </c>
      <c r="AQ10" s="34">
        <v>0</v>
      </c>
      <c r="AR10" s="34">
        <f>AQ10*1.45</f>
        <v>0</v>
      </c>
      <c r="AS10" s="34">
        <v>0</v>
      </c>
      <c r="AT10" s="34">
        <f>AS10*2.279</f>
        <v>0</v>
      </c>
      <c r="AU10" s="34">
        <v>0</v>
      </c>
      <c r="AV10" s="34">
        <f>AU10*1.099</f>
        <v>0</v>
      </c>
      <c r="AW10" s="34">
        <v>0</v>
      </c>
      <c r="AX10" s="34">
        <f>AW10*0.13</f>
        <v>0</v>
      </c>
      <c r="AY10" s="34">
        <v>0</v>
      </c>
      <c r="AZ10" s="34">
        <f>AY10*0.3</f>
        <v>0</v>
      </c>
      <c r="BA10" s="34">
        <v>0</v>
      </c>
      <c r="BB10" s="34">
        <f>BA10*2.323</f>
        <v>0</v>
      </c>
      <c r="BC10" s="34">
        <v>0</v>
      </c>
      <c r="BD10" s="34">
        <f>BC10*2.077</f>
        <v>0</v>
      </c>
      <c r="BE10" s="34">
        <v>0</v>
      </c>
      <c r="BF10" s="34">
        <f>BE10*2.336</f>
        <v>0</v>
      </c>
      <c r="BG10" s="34">
        <v>0</v>
      </c>
      <c r="BH10" s="34">
        <f>BG10*1.13</f>
        <v>0</v>
      </c>
      <c r="BI10" s="34">
        <v>0</v>
      </c>
      <c r="BJ10" s="34">
        <f>BI10*1.724</f>
        <v>0</v>
      </c>
      <c r="BK10" s="34">
        <v>0</v>
      </c>
      <c r="BL10" s="34">
        <f>BK10*0.89</f>
        <v>0</v>
      </c>
      <c r="BM10" s="34">
        <v>0</v>
      </c>
      <c r="BN10" s="34">
        <f>BM10*2.54</f>
        <v>0</v>
      </c>
      <c r="BO10" s="35">
        <v>-1.4128000000000001</v>
      </c>
      <c r="BP10" s="35">
        <v>1.5</v>
      </c>
      <c r="BQ10" s="35" t="s">
        <v>110</v>
      </c>
      <c r="BR10" s="35" t="s">
        <v>111</v>
      </c>
      <c r="BS10" s="35" t="s">
        <v>112</v>
      </c>
      <c r="BT10" s="35">
        <v>-1.4128000000000001</v>
      </c>
      <c r="BU10" s="35" t="s">
        <v>113</v>
      </c>
      <c r="BV10" s="37">
        <v>3.5000000000000003E-2</v>
      </c>
      <c r="BX10" s="35">
        <v>1327.8400000000001</v>
      </c>
      <c r="BY10" s="35">
        <v>7.5310278346788764E-4</v>
      </c>
      <c r="BZ10" s="35">
        <f t="shared" si="0"/>
        <v>7.1913088408501382</v>
      </c>
      <c r="CA10">
        <v>4.9400000000000004</v>
      </c>
      <c r="CB10">
        <v>829</v>
      </c>
      <c r="CC10" s="36">
        <v>1.1110999999999999E-5</v>
      </c>
      <c r="CD10">
        <v>0.94404999999999994</v>
      </c>
      <c r="CE10">
        <v>493.9</v>
      </c>
      <c r="CF10" s="36">
        <v>2.4456E-4</v>
      </c>
      <c r="CG10">
        <v>0.75033000000000005</v>
      </c>
    </row>
    <row r="11" spans="1:85" x14ac:dyDescent="0.3">
      <c r="A11" s="58" t="s">
        <v>3</v>
      </c>
      <c r="B11" s="3" t="s">
        <v>115</v>
      </c>
      <c r="D11">
        <f>F11+T11</f>
        <v>235.25785999999999</v>
      </c>
      <c r="E11">
        <v>233.2388</v>
      </c>
      <c r="F11" s="35">
        <f>H11+J11+L11+N11+P11+R11+V11+X11+Z11+AB11+AD11+AF11+AH11+AJ11+AL11+AN11+AP11+AR11+AT11+AV11+AX11+AZ11+BB11+BD11+BF11+BH11+BJ11+BL11+BN11</f>
        <v>2.0190600000000001</v>
      </c>
      <c r="G11" s="34">
        <v>0</v>
      </c>
      <c r="H11" s="34">
        <f>G11*0.9</f>
        <v>0</v>
      </c>
      <c r="I11" s="34">
        <v>0.4</v>
      </c>
      <c r="J11" s="34">
        <f>I11*1.185</f>
        <v>0.47400000000000003</v>
      </c>
      <c r="K11" s="34">
        <v>0</v>
      </c>
      <c r="L11" s="34">
        <f>K11*0.8</f>
        <v>0</v>
      </c>
      <c r="M11" s="34">
        <v>0</v>
      </c>
      <c r="N11" s="34">
        <f>M11*0.44</f>
        <v>0</v>
      </c>
      <c r="O11" s="34">
        <v>0</v>
      </c>
      <c r="P11" s="34">
        <f>O11*0.91</f>
        <v>0</v>
      </c>
      <c r="Q11" s="34">
        <v>0.22</v>
      </c>
      <c r="R11" s="34">
        <f>Q11*2.868</f>
        <v>0.63095999999999997</v>
      </c>
      <c r="S11" s="34">
        <v>98.83</v>
      </c>
      <c r="T11" s="34">
        <f>S11*2.36</f>
        <v>233.2388</v>
      </c>
      <c r="U11" s="34">
        <v>0</v>
      </c>
      <c r="V11" s="34">
        <f>U11*0.12</f>
        <v>0</v>
      </c>
      <c r="W11" s="34">
        <v>0</v>
      </c>
      <c r="X11" s="34">
        <f>W11*0.76</f>
        <v>0</v>
      </c>
      <c r="Y11" s="34">
        <v>0</v>
      </c>
      <c r="Z11" s="34">
        <f>Y11*0.257</f>
        <v>0</v>
      </c>
      <c r="AA11" s="34">
        <v>0</v>
      </c>
      <c r="AB11" s="34">
        <f>AA11*0.337</f>
        <v>0</v>
      </c>
      <c r="AC11" s="34">
        <v>0</v>
      </c>
      <c r="AD11" s="34">
        <f>AC11*0.15</f>
        <v>0</v>
      </c>
      <c r="AE11" s="34">
        <v>0.55000000000000004</v>
      </c>
      <c r="AF11" s="34">
        <f>AE11*1.662</f>
        <v>0.91410000000000002</v>
      </c>
      <c r="AG11" s="34">
        <v>0</v>
      </c>
      <c r="AH11" s="34">
        <f>AG11*0.11</f>
        <v>0</v>
      </c>
      <c r="AI11" s="34">
        <v>0</v>
      </c>
      <c r="AJ11" s="34">
        <f>AI11*1.37</f>
        <v>0</v>
      </c>
      <c r="AK11" s="34">
        <v>0</v>
      </c>
      <c r="AL11" s="34">
        <f>AK11*0.6</f>
        <v>0</v>
      </c>
      <c r="AM11" s="34">
        <v>0</v>
      </c>
      <c r="AN11" s="34">
        <f>AM11*2.372</f>
        <v>0</v>
      </c>
      <c r="AO11" s="34">
        <v>0</v>
      </c>
      <c r="AP11" s="34">
        <f>AO11*0.28</f>
        <v>0</v>
      </c>
      <c r="AQ11" s="34">
        <v>0</v>
      </c>
      <c r="AR11" s="34">
        <f>AQ11*1.45</f>
        <v>0</v>
      </c>
      <c r="AS11" s="34">
        <v>0</v>
      </c>
      <c r="AT11" s="34">
        <f>AS11*2.279</f>
        <v>0</v>
      </c>
      <c r="AU11" s="34">
        <v>0</v>
      </c>
      <c r="AV11" s="34">
        <f>AU11*1.099</f>
        <v>0</v>
      </c>
      <c r="AW11" s="34">
        <v>0</v>
      </c>
      <c r="AX11" s="34">
        <f>AW11*0.13</f>
        <v>0</v>
      </c>
      <c r="AY11" s="34">
        <v>0</v>
      </c>
      <c r="AZ11" s="34">
        <f>AY11*0.3</f>
        <v>0</v>
      </c>
      <c r="BA11" s="34">
        <v>0</v>
      </c>
      <c r="BB11" s="34">
        <f>BA11*2.323</f>
        <v>0</v>
      </c>
      <c r="BC11" s="34">
        <v>0</v>
      </c>
      <c r="BD11" s="34">
        <f>BC11*2.077</f>
        <v>0</v>
      </c>
      <c r="BE11" s="34">
        <v>0</v>
      </c>
      <c r="BF11" s="34">
        <f>BE11*2.336</f>
        <v>0</v>
      </c>
      <c r="BG11" s="34">
        <v>0</v>
      </c>
      <c r="BH11" s="34">
        <f>BG11*1.13</f>
        <v>0</v>
      </c>
      <c r="BI11" s="34">
        <v>0</v>
      </c>
      <c r="BJ11" s="34">
        <f>BI11*1.724</f>
        <v>0</v>
      </c>
      <c r="BK11" s="34">
        <v>0</v>
      </c>
      <c r="BL11" s="34">
        <f>BK11*0.89</f>
        <v>0</v>
      </c>
      <c r="BM11" s="34">
        <v>0</v>
      </c>
      <c r="BN11" s="34">
        <f>BM11*2.54</f>
        <v>0</v>
      </c>
      <c r="BO11" s="35">
        <v>-1.5509999999999999</v>
      </c>
      <c r="BP11" s="35">
        <v>22</v>
      </c>
      <c r="BQ11" s="35" t="s">
        <v>116</v>
      </c>
      <c r="BR11" s="35" t="s">
        <v>117</v>
      </c>
      <c r="BS11" s="35" t="s">
        <v>118</v>
      </c>
      <c r="BT11" s="35">
        <v>-1.5509999999999999</v>
      </c>
      <c r="BU11" s="35" t="s">
        <v>113</v>
      </c>
      <c r="BV11" s="37">
        <v>3.5000000000000003E-2</v>
      </c>
      <c r="BX11" s="35">
        <v>82.75</v>
      </c>
      <c r="BY11" s="35">
        <v>1.2084592145015106E-2</v>
      </c>
      <c r="BZ11" s="35">
        <f t="shared" si="0"/>
        <v>4.4158240142571721</v>
      </c>
      <c r="CA11">
        <v>8.3800000000000008</v>
      </c>
      <c r="CB11">
        <v>74.37</v>
      </c>
      <c r="CC11" s="36">
        <v>2.1656E-4</v>
      </c>
      <c r="CD11">
        <v>0.85</v>
      </c>
      <c r="CE11">
        <v>0</v>
      </c>
      <c r="CF11" s="36">
        <v>0</v>
      </c>
      <c r="CG11">
        <v>0</v>
      </c>
    </row>
    <row r="12" spans="1:85" x14ac:dyDescent="0.3">
      <c r="A12" s="58" t="s">
        <v>4</v>
      </c>
      <c r="B12" s="3" t="s">
        <v>115</v>
      </c>
      <c r="D12">
        <f>F12+T12</f>
        <v>235.20901999999998</v>
      </c>
      <c r="E12">
        <v>232.71959999999999</v>
      </c>
      <c r="F12" s="35">
        <f>H12+J12+L12+N12+P12+R12+V12+X12+Z12+AB12+AD12+AF12+AH12+AJ12+AL12+AN12+AP12+AR12+AT12+AV12+AX12+AZ12+BB12+BD12+BF12+BH12+BJ12+BL12+BN12</f>
        <v>2.48942</v>
      </c>
      <c r="G12" s="34">
        <v>0</v>
      </c>
      <c r="H12" s="34">
        <f>G12*0.9</f>
        <v>0</v>
      </c>
      <c r="I12" s="34">
        <v>0.44</v>
      </c>
      <c r="J12" s="34">
        <f>I12*1.185</f>
        <v>0.52139999999999997</v>
      </c>
      <c r="K12" s="34">
        <v>0</v>
      </c>
      <c r="L12" s="34">
        <f>K12*0.8</f>
        <v>0</v>
      </c>
      <c r="M12" s="34">
        <v>0</v>
      </c>
      <c r="N12" s="34">
        <f>M12*0.44</f>
        <v>0</v>
      </c>
      <c r="O12" s="34">
        <v>0</v>
      </c>
      <c r="P12" s="34">
        <f>O12*0.91</f>
        <v>0</v>
      </c>
      <c r="Q12" s="34">
        <v>0.25</v>
      </c>
      <c r="R12" s="34">
        <f>Q12*2.868</f>
        <v>0.71699999999999997</v>
      </c>
      <c r="S12" s="34">
        <v>98.61</v>
      </c>
      <c r="T12" s="34">
        <f>S12*2.36</f>
        <v>232.71959999999999</v>
      </c>
      <c r="U12" s="34">
        <v>0</v>
      </c>
      <c r="V12" s="34">
        <f>U12*0.12</f>
        <v>0</v>
      </c>
      <c r="W12" s="34">
        <v>0</v>
      </c>
      <c r="X12" s="34">
        <f>W12*0.76</f>
        <v>0</v>
      </c>
      <c r="Y12" s="34">
        <v>0</v>
      </c>
      <c r="Z12" s="34">
        <f>Y12*0.257</f>
        <v>0</v>
      </c>
      <c r="AA12" s="34">
        <v>0</v>
      </c>
      <c r="AB12" s="34">
        <f>AA12*0.337</f>
        <v>0</v>
      </c>
      <c r="AC12" s="34">
        <v>0</v>
      </c>
      <c r="AD12" s="34">
        <f>AC12*0.15</f>
        <v>0</v>
      </c>
      <c r="AE12" s="34">
        <v>0.56999999999999995</v>
      </c>
      <c r="AF12" s="34">
        <f>AE12*1.662</f>
        <v>0.94733999999999985</v>
      </c>
      <c r="AG12" s="34">
        <v>0</v>
      </c>
      <c r="AH12" s="34">
        <f>AG12*0.11</f>
        <v>0</v>
      </c>
      <c r="AI12" s="34">
        <v>0</v>
      </c>
      <c r="AJ12" s="34">
        <f>AI12*1.37</f>
        <v>0</v>
      </c>
      <c r="AK12" s="34">
        <v>0</v>
      </c>
      <c r="AL12" s="34">
        <f>AK12*0.6</f>
        <v>0</v>
      </c>
      <c r="AM12" s="34">
        <v>0</v>
      </c>
      <c r="AN12" s="34">
        <f>AM12*2.372</f>
        <v>0</v>
      </c>
      <c r="AO12" s="34">
        <v>0</v>
      </c>
      <c r="AP12" s="34">
        <f>AO12*0.28</f>
        <v>0</v>
      </c>
      <c r="AQ12" s="34">
        <v>0</v>
      </c>
      <c r="AR12" s="34">
        <f>AQ12*1.45</f>
        <v>0</v>
      </c>
      <c r="AS12" s="34">
        <v>0</v>
      </c>
      <c r="AT12" s="34">
        <f>AS12*2.279</f>
        <v>0</v>
      </c>
      <c r="AU12" s="34">
        <v>0</v>
      </c>
      <c r="AV12" s="34">
        <f>AU12*1.099</f>
        <v>0</v>
      </c>
      <c r="AW12" s="34">
        <v>0</v>
      </c>
      <c r="AX12" s="34">
        <f>AW12*0.13</f>
        <v>0</v>
      </c>
      <c r="AY12" s="34">
        <v>0</v>
      </c>
      <c r="AZ12" s="34">
        <f>AY12*0.3</f>
        <v>0</v>
      </c>
      <c r="BA12" s="34">
        <v>0</v>
      </c>
      <c r="BB12" s="34">
        <f>BA12*2.323</f>
        <v>0</v>
      </c>
      <c r="BC12" s="34">
        <v>0</v>
      </c>
      <c r="BD12" s="34">
        <f>BC12*2.077</f>
        <v>0</v>
      </c>
      <c r="BE12" s="34">
        <v>0.13</v>
      </c>
      <c r="BF12" s="34">
        <f>BE12*2.336</f>
        <v>0.30368000000000001</v>
      </c>
      <c r="BG12" s="34">
        <v>0</v>
      </c>
      <c r="BH12" s="34">
        <f>BG12*1.13</f>
        <v>0</v>
      </c>
      <c r="BI12" s="34">
        <v>0</v>
      </c>
      <c r="BJ12" s="34">
        <f>BI12*1.724</f>
        <v>0</v>
      </c>
      <c r="BK12" s="34">
        <v>0</v>
      </c>
      <c r="BL12" s="34">
        <f>BK12*0.89</f>
        <v>0</v>
      </c>
      <c r="BM12" s="34">
        <v>0</v>
      </c>
      <c r="BN12" s="34">
        <f>BM12*2.54</f>
        <v>0</v>
      </c>
      <c r="BO12" s="35">
        <v>-1.5129999999999999</v>
      </c>
      <c r="BP12" s="35">
        <v>23</v>
      </c>
      <c r="BQ12" s="35" t="s">
        <v>116</v>
      </c>
      <c r="BR12" s="35" t="s">
        <v>117</v>
      </c>
      <c r="BS12" s="35" t="s">
        <v>118</v>
      </c>
      <c r="BT12" s="35">
        <v>-1.5129999999999999</v>
      </c>
      <c r="BU12" s="35" t="s">
        <v>113</v>
      </c>
      <c r="BV12" s="37">
        <v>3.5000000000000003E-2</v>
      </c>
      <c r="BX12" s="35">
        <v>94.64</v>
      </c>
      <c r="BY12" s="35">
        <v>1.0566356720202874E-2</v>
      </c>
      <c r="BZ12" s="35">
        <f t="shared" si="0"/>
        <v>4.5500802196701313</v>
      </c>
      <c r="CA12">
        <v>9</v>
      </c>
      <c r="CB12">
        <v>85.64</v>
      </c>
      <c r="CC12" s="36">
        <v>1.6609E-4</v>
      </c>
      <c r="CD12">
        <v>0.88</v>
      </c>
      <c r="CE12">
        <v>0</v>
      </c>
      <c r="CF12" s="36">
        <v>0</v>
      </c>
      <c r="CG12">
        <v>0</v>
      </c>
    </row>
    <row r="13" spans="1:85" x14ac:dyDescent="0.3">
      <c r="A13" s="58" t="s">
        <v>5</v>
      </c>
      <c r="B13" s="3" t="s">
        <v>115</v>
      </c>
      <c r="D13">
        <f>F13+T13</f>
        <v>235.12374999999997</v>
      </c>
      <c r="E13">
        <v>232.36559999999997</v>
      </c>
      <c r="F13" s="35">
        <f>H13+J13+L13+N13+P13+R13+V13+X13+Z13+AB13+AD13+AF13+AH13+AJ13+AL13+AN13+AP13+AR13+AT13+AV13+AX13+AZ13+BB13+BD13+BF13+BH13+BJ13+BL13+BN13</f>
        <v>2.7581499999999997</v>
      </c>
      <c r="G13" s="34">
        <v>0</v>
      </c>
      <c r="H13" s="34">
        <f>G13*0.9</f>
        <v>0</v>
      </c>
      <c r="I13" s="34">
        <v>0.49</v>
      </c>
      <c r="J13" s="34">
        <f>I13*1.185</f>
        <v>0.58065</v>
      </c>
      <c r="K13" s="34">
        <v>0</v>
      </c>
      <c r="L13" s="34">
        <f>K13*0.8</f>
        <v>0</v>
      </c>
      <c r="M13" s="34">
        <v>0</v>
      </c>
      <c r="N13" s="34">
        <f>M13*0.44</f>
        <v>0</v>
      </c>
      <c r="O13" s="34">
        <v>0</v>
      </c>
      <c r="P13" s="34">
        <f>O13*0.91</f>
        <v>0</v>
      </c>
      <c r="Q13" s="34">
        <v>0.23</v>
      </c>
      <c r="R13" s="34">
        <f>Q13*2.868</f>
        <v>0.65964</v>
      </c>
      <c r="S13" s="34">
        <v>98.46</v>
      </c>
      <c r="T13" s="34">
        <f>S13*2.36</f>
        <v>232.36559999999997</v>
      </c>
      <c r="U13" s="34">
        <v>0</v>
      </c>
      <c r="V13" s="34">
        <f>U13*0.12</f>
        <v>0</v>
      </c>
      <c r="W13" s="34">
        <v>0</v>
      </c>
      <c r="X13" s="34">
        <f>W13*0.76</f>
        <v>0</v>
      </c>
      <c r="Y13" s="34">
        <v>0</v>
      </c>
      <c r="Z13" s="34">
        <f>Y13*0.257</f>
        <v>0</v>
      </c>
      <c r="AA13" s="34">
        <v>0</v>
      </c>
      <c r="AB13" s="34">
        <f>AA13*0.337</f>
        <v>0</v>
      </c>
      <c r="AC13" s="34">
        <v>0</v>
      </c>
      <c r="AD13" s="34">
        <f>AC13*0.15</f>
        <v>0</v>
      </c>
      <c r="AE13" s="34">
        <v>0.59</v>
      </c>
      <c r="AF13" s="34">
        <f>AE13*1.662</f>
        <v>0.9805799999999999</v>
      </c>
      <c r="AG13" s="34">
        <v>0</v>
      </c>
      <c r="AH13" s="34">
        <f>AG13*0.11</f>
        <v>0</v>
      </c>
      <c r="AI13" s="34">
        <v>0</v>
      </c>
      <c r="AJ13" s="34">
        <f>AI13*1.37</f>
        <v>0</v>
      </c>
      <c r="AK13" s="34">
        <v>0</v>
      </c>
      <c r="AL13" s="34">
        <f>AK13*0.6</f>
        <v>0</v>
      </c>
      <c r="AM13" s="34">
        <v>0</v>
      </c>
      <c r="AN13" s="34">
        <f>AM13*2.372</f>
        <v>0</v>
      </c>
      <c r="AO13" s="34">
        <v>0</v>
      </c>
      <c r="AP13" s="34">
        <f>AO13*0.28</f>
        <v>0</v>
      </c>
      <c r="AQ13" s="34">
        <v>0</v>
      </c>
      <c r="AR13" s="34">
        <f>AQ13*1.45</f>
        <v>0</v>
      </c>
      <c r="AS13" s="34">
        <v>0</v>
      </c>
      <c r="AT13" s="34">
        <f>AS13*2.279</f>
        <v>0</v>
      </c>
      <c r="AU13" s="34">
        <v>0</v>
      </c>
      <c r="AV13" s="34">
        <f>AU13*1.099</f>
        <v>0</v>
      </c>
      <c r="AW13" s="34">
        <v>0</v>
      </c>
      <c r="AX13" s="34">
        <f>AW13*0.13</f>
        <v>0</v>
      </c>
      <c r="AY13" s="34">
        <v>0</v>
      </c>
      <c r="AZ13" s="34">
        <f>AY13*0.3</f>
        <v>0</v>
      </c>
      <c r="BA13" s="34">
        <v>0</v>
      </c>
      <c r="BB13" s="34">
        <f>BA13*2.323</f>
        <v>0</v>
      </c>
      <c r="BC13" s="34">
        <v>0</v>
      </c>
      <c r="BD13" s="34">
        <f>BC13*2.077</f>
        <v>0</v>
      </c>
      <c r="BE13" s="34">
        <v>0.23</v>
      </c>
      <c r="BF13" s="34">
        <f>BE13*2.336</f>
        <v>0.53727999999999998</v>
      </c>
      <c r="BG13" s="34">
        <v>0</v>
      </c>
      <c r="BH13" s="34">
        <f>BG13*1.13</f>
        <v>0</v>
      </c>
      <c r="BI13" s="34">
        <v>0</v>
      </c>
      <c r="BJ13" s="34">
        <f>BI13*1.724</f>
        <v>0</v>
      </c>
      <c r="BK13" s="34">
        <v>0</v>
      </c>
      <c r="BL13" s="34">
        <f>BK13*0.89</f>
        <v>0</v>
      </c>
      <c r="BM13" s="34">
        <v>0</v>
      </c>
      <c r="BN13" s="34">
        <f>BM13*2.54</f>
        <v>0</v>
      </c>
      <c r="BO13" s="35">
        <v>-1.518</v>
      </c>
      <c r="BP13" s="35">
        <v>23</v>
      </c>
      <c r="BQ13" s="35" t="s">
        <v>116</v>
      </c>
      <c r="BR13" s="35" t="s">
        <v>117</v>
      </c>
      <c r="BS13" s="35" t="s">
        <v>118</v>
      </c>
      <c r="BT13" s="35">
        <v>-1.518</v>
      </c>
      <c r="BU13" s="35" t="s">
        <v>113</v>
      </c>
      <c r="BV13" s="37">
        <v>3.5000000000000003E-2</v>
      </c>
      <c r="BX13" s="35">
        <v>134.79</v>
      </c>
      <c r="BY13" s="35">
        <v>7.4189479931745681E-3</v>
      </c>
      <c r="BZ13" s="35">
        <f t="shared" si="0"/>
        <v>4.9037180117501782</v>
      </c>
      <c r="CA13">
        <v>10.050000000000001</v>
      </c>
      <c r="CB13">
        <v>124.74</v>
      </c>
      <c r="CC13" s="36">
        <v>1.4959000000000001E-4</v>
      </c>
      <c r="CD13">
        <v>0.89</v>
      </c>
      <c r="CE13">
        <v>0</v>
      </c>
      <c r="CF13" s="36">
        <v>0</v>
      </c>
      <c r="CG13">
        <v>0</v>
      </c>
    </row>
    <row r="14" spans="1:85" x14ac:dyDescent="0.3">
      <c r="A14" s="58" t="s">
        <v>6</v>
      </c>
      <c r="B14" s="3" t="s">
        <v>115</v>
      </c>
      <c r="D14">
        <f>F14+T14</f>
        <v>235.13579999999996</v>
      </c>
      <c r="E14">
        <v>232.03519999999997</v>
      </c>
      <c r="F14" s="35">
        <f>H14+J14+L14+N14+P14+R14+V14+X14+Z14+AB14+AD14+AF14+AH14+AJ14+AL14+AN14+AP14+AR14+AT14+AV14+AX14+AZ14+BB14+BD14+BF14+BH14+BJ14+BL14+BN14</f>
        <v>3.1006</v>
      </c>
      <c r="G14" s="34">
        <v>0</v>
      </c>
      <c r="H14" s="34">
        <f>G14*0.9</f>
        <v>0</v>
      </c>
      <c r="I14" s="34">
        <v>0.48</v>
      </c>
      <c r="J14" s="34">
        <f>I14*1.185</f>
        <v>0.56879999999999997</v>
      </c>
      <c r="K14" s="34">
        <v>0</v>
      </c>
      <c r="L14" s="34">
        <f>K14*0.8</f>
        <v>0</v>
      </c>
      <c r="M14" s="34">
        <v>0</v>
      </c>
      <c r="N14" s="34">
        <f>M14*0.44</f>
        <v>0</v>
      </c>
      <c r="O14" s="34">
        <v>0</v>
      </c>
      <c r="P14" s="34">
        <f>O14*0.91</f>
        <v>0</v>
      </c>
      <c r="Q14" s="34">
        <v>0.25</v>
      </c>
      <c r="R14" s="34">
        <f>Q14*2.868</f>
        <v>0.71699999999999997</v>
      </c>
      <c r="S14" s="34">
        <v>98.32</v>
      </c>
      <c r="T14" s="34">
        <f>S14*2.36</f>
        <v>232.03519999999997</v>
      </c>
      <c r="U14" s="34">
        <v>0</v>
      </c>
      <c r="V14" s="34">
        <f>U14*0.12</f>
        <v>0</v>
      </c>
      <c r="W14" s="34">
        <v>0</v>
      </c>
      <c r="X14" s="34">
        <f>W14*0.76</f>
        <v>0</v>
      </c>
      <c r="Y14" s="34">
        <v>0</v>
      </c>
      <c r="Z14" s="34">
        <f>Y14*0.257</f>
        <v>0</v>
      </c>
      <c r="AA14" s="34">
        <v>0</v>
      </c>
      <c r="AB14" s="34">
        <f>AA14*0.337</f>
        <v>0</v>
      </c>
      <c r="AC14" s="34">
        <v>0</v>
      </c>
      <c r="AD14" s="34">
        <f>AC14*0.15</f>
        <v>0</v>
      </c>
      <c r="AE14" s="34">
        <v>0.6</v>
      </c>
      <c r="AF14" s="34">
        <f>AE14*1.662</f>
        <v>0.99719999999999986</v>
      </c>
      <c r="AG14" s="34">
        <v>0</v>
      </c>
      <c r="AH14" s="34">
        <f>AG14*0.11</f>
        <v>0</v>
      </c>
      <c r="AI14" s="34">
        <v>0</v>
      </c>
      <c r="AJ14" s="34">
        <f>AI14*1.37</f>
        <v>0</v>
      </c>
      <c r="AK14" s="34">
        <v>0</v>
      </c>
      <c r="AL14" s="34">
        <f>AK14*0.6</f>
        <v>0</v>
      </c>
      <c r="AM14" s="34">
        <v>0</v>
      </c>
      <c r="AN14" s="34">
        <f>AM14*2.372</f>
        <v>0</v>
      </c>
      <c r="AO14" s="34">
        <v>0</v>
      </c>
      <c r="AP14" s="34">
        <f>AO14*0.28</f>
        <v>0</v>
      </c>
      <c r="AQ14" s="34">
        <v>0</v>
      </c>
      <c r="AR14" s="34">
        <f>AQ14*1.45</f>
        <v>0</v>
      </c>
      <c r="AS14" s="34">
        <v>0</v>
      </c>
      <c r="AT14" s="34">
        <f>AS14*2.279</f>
        <v>0</v>
      </c>
      <c r="AU14" s="34">
        <v>0</v>
      </c>
      <c r="AV14" s="34">
        <f>AU14*1.099</f>
        <v>0</v>
      </c>
      <c r="AW14" s="34">
        <v>0</v>
      </c>
      <c r="AX14" s="34">
        <f>AW14*0.13</f>
        <v>0</v>
      </c>
      <c r="AY14" s="34">
        <v>0</v>
      </c>
      <c r="AZ14" s="34">
        <f>AY14*0.3</f>
        <v>0</v>
      </c>
      <c r="BA14" s="34">
        <v>0</v>
      </c>
      <c r="BB14" s="34">
        <f>BA14*2.323</f>
        <v>0</v>
      </c>
      <c r="BC14" s="34">
        <v>0</v>
      </c>
      <c r="BD14" s="34">
        <f>BC14*2.077</f>
        <v>0</v>
      </c>
      <c r="BE14" s="34">
        <v>0.35</v>
      </c>
      <c r="BF14" s="34">
        <f>BE14*2.336</f>
        <v>0.81759999999999988</v>
      </c>
      <c r="BG14" s="34">
        <v>0</v>
      </c>
      <c r="BH14" s="34">
        <f>BG14*1.13</f>
        <v>0</v>
      </c>
      <c r="BI14" s="34">
        <v>0</v>
      </c>
      <c r="BJ14" s="34">
        <f>BI14*1.724</f>
        <v>0</v>
      </c>
      <c r="BK14" s="34">
        <v>0</v>
      </c>
      <c r="BL14" s="34">
        <f>BK14*0.89</f>
        <v>0</v>
      </c>
      <c r="BM14" s="34">
        <v>0</v>
      </c>
      <c r="BN14" s="34">
        <f>BM14*2.54</f>
        <v>0</v>
      </c>
      <c r="BO14" s="35">
        <v>-1.4950000000000001</v>
      </c>
      <c r="BP14" s="35">
        <v>26</v>
      </c>
      <c r="BQ14" s="35" t="s">
        <v>116</v>
      </c>
      <c r="BR14" s="35" t="s">
        <v>117</v>
      </c>
      <c r="BS14" s="35" t="s">
        <v>118</v>
      </c>
      <c r="BT14" s="35">
        <v>-1.4950000000000001</v>
      </c>
      <c r="BU14" s="35" t="s">
        <v>113</v>
      </c>
      <c r="BV14" s="37">
        <v>3.5000000000000003E-2</v>
      </c>
      <c r="BX14" s="35">
        <v>190.85</v>
      </c>
      <c r="BY14" s="35">
        <v>5.2397170552790154E-3</v>
      </c>
      <c r="BZ14" s="35">
        <f t="shared" si="0"/>
        <v>5.2514877791912387</v>
      </c>
      <c r="CA14">
        <v>9.91</v>
      </c>
      <c r="CB14">
        <v>180.94</v>
      </c>
      <c r="CC14" s="36">
        <v>1.3369E-4</v>
      </c>
      <c r="CD14">
        <v>0.89</v>
      </c>
      <c r="CE14">
        <v>0</v>
      </c>
      <c r="CF14" s="36">
        <v>0</v>
      </c>
      <c r="CG14">
        <v>0</v>
      </c>
    </row>
    <row r="15" spans="1:85" x14ac:dyDescent="0.3">
      <c r="A15" s="58" t="s">
        <v>7</v>
      </c>
      <c r="B15" s="3" t="s">
        <v>119</v>
      </c>
      <c r="D15">
        <f>F15+T15</f>
        <v>232.31022999999996</v>
      </c>
      <c r="E15">
        <v>226.34759999999997</v>
      </c>
      <c r="F15" s="35">
        <f>H15+J15+L15+N15+P15+R15+V15+X15+Z15+AB15+AD15+AF15+AH15+AJ15+AL15+AN15+AP15+AR15+AT15+AV15+AX15+AZ15+BB15+BD15+BF15+BH15+BJ15+BL15+BN15</f>
        <v>5.9626299999999999</v>
      </c>
      <c r="G15" s="34">
        <v>0</v>
      </c>
      <c r="H15" s="34">
        <f>G15*0.9</f>
        <v>0</v>
      </c>
      <c r="I15" s="34">
        <v>0.37</v>
      </c>
      <c r="J15" s="34">
        <f>I15*1.185</f>
        <v>0.43845000000000001</v>
      </c>
      <c r="K15" s="34">
        <v>0</v>
      </c>
      <c r="L15" s="34">
        <f>K15*0.8</f>
        <v>0</v>
      </c>
      <c r="M15" s="34">
        <v>0</v>
      </c>
      <c r="N15" s="34">
        <f>M15*0.44</f>
        <v>0</v>
      </c>
      <c r="O15" s="34">
        <v>0</v>
      </c>
      <c r="P15" s="34">
        <f>O15*0.91</f>
        <v>0</v>
      </c>
      <c r="Q15" s="34">
        <v>0</v>
      </c>
      <c r="R15" s="34">
        <f>Q15*2.868</f>
        <v>0</v>
      </c>
      <c r="S15" s="34">
        <v>95.91</v>
      </c>
      <c r="T15" s="34">
        <f>S15*2.36</f>
        <v>226.34759999999997</v>
      </c>
      <c r="U15" s="34">
        <v>0</v>
      </c>
      <c r="V15" s="34">
        <f>U15*0.12</f>
        <v>0</v>
      </c>
      <c r="W15" s="34">
        <v>0.73</v>
      </c>
      <c r="X15" s="34">
        <f>W15*0.76</f>
        <v>0.55479999999999996</v>
      </c>
      <c r="Y15" s="34">
        <v>0</v>
      </c>
      <c r="Z15" s="34">
        <f>Y15*0.257</f>
        <v>0</v>
      </c>
      <c r="AA15" s="34">
        <v>0</v>
      </c>
      <c r="AB15" s="34">
        <f>AA15*0.337</f>
        <v>0</v>
      </c>
      <c r="AC15" s="34">
        <v>0</v>
      </c>
      <c r="AD15" s="34">
        <f>AC15*0.15</f>
        <v>0</v>
      </c>
      <c r="AE15" s="34">
        <v>2.99</v>
      </c>
      <c r="AF15" s="34">
        <f>AE15*1.662</f>
        <v>4.9693800000000001</v>
      </c>
      <c r="AG15" s="34">
        <v>0</v>
      </c>
      <c r="AH15" s="34">
        <f>AG15*0.11</f>
        <v>0</v>
      </c>
      <c r="AI15" s="34">
        <v>0</v>
      </c>
      <c r="AJ15" s="34">
        <f>AI15*1.37</f>
        <v>0</v>
      </c>
      <c r="AK15" s="34">
        <v>0</v>
      </c>
      <c r="AL15" s="34">
        <f>AK15*0.6</f>
        <v>0</v>
      </c>
      <c r="AM15" s="34">
        <v>0</v>
      </c>
      <c r="AN15" s="34">
        <f>AM15*2.372</f>
        <v>0</v>
      </c>
      <c r="AO15" s="34">
        <v>0</v>
      </c>
      <c r="AP15" s="34">
        <f>AO15*0.28</f>
        <v>0</v>
      </c>
      <c r="AQ15" s="34">
        <v>0</v>
      </c>
      <c r="AR15" s="34">
        <f>AQ15*1.45</f>
        <v>0</v>
      </c>
      <c r="AS15" s="34">
        <v>0</v>
      </c>
      <c r="AT15" s="34">
        <f>AS15*2.279</f>
        <v>0</v>
      </c>
      <c r="AU15" s="34">
        <v>0</v>
      </c>
      <c r="AV15" s="34">
        <f>AU15*1.099</f>
        <v>0</v>
      </c>
      <c r="AW15" s="34">
        <v>0</v>
      </c>
      <c r="AX15" s="34">
        <f>AW15*0.13</f>
        <v>0</v>
      </c>
      <c r="AY15" s="34">
        <v>0</v>
      </c>
      <c r="AZ15" s="34">
        <f>AY15*0.3</f>
        <v>0</v>
      </c>
      <c r="BA15" s="34">
        <v>0</v>
      </c>
      <c r="BB15" s="34">
        <f>BA15*2.323</f>
        <v>0</v>
      </c>
      <c r="BC15" s="34">
        <v>0</v>
      </c>
      <c r="BD15" s="34">
        <f>BC15*2.077</f>
        <v>0</v>
      </c>
      <c r="BE15" s="34">
        <v>0</v>
      </c>
      <c r="BF15" s="34">
        <f>BE15*2.336</f>
        <v>0</v>
      </c>
      <c r="BG15" s="34">
        <v>0</v>
      </c>
      <c r="BH15" s="34">
        <f>BG15*1.13</f>
        <v>0</v>
      </c>
      <c r="BI15" s="34">
        <v>0</v>
      </c>
      <c r="BJ15" s="34">
        <f>BI15*1.724</f>
        <v>0</v>
      </c>
      <c r="BK15" s="34">
        <v>0</v>
      </c>
      <c r="BL15" s="34">
        <f>BK15*0.89</f>
        <v>0</v>
      </c>
      <c r="BM15" s="34">
        <v>0</v>
      </c>
      <c r="BN15" s="34">
        <f>BM15*2.54</f>
        <v>0</v>
      </c>
      <c r="BO15" s="35">
        <v>-1.27</v>
      </c>
      <c r="BP15" s="35">
        <v>7</v>
      </c>
      <c r="BQ15" s="35" t="s">
        <v>120</v>
      </c>
      <c r="BR15" s="35" t="s">
        <v>121</v>
      </c>
      <c r="BS15" s="35" t="s">
        <v>122</v>
      </c>
      <c r="BT15" s="35">
        <v>-1.27</v>
      </c>
      <c r="BU15" s="35" t="s">
        <v>123</v>
      </c>
      <c r="BV15" s="35"/>
      <c r="BX15" s="35">
        <v>1180.8599999999999</v>
      </c>
      <c r="BY15" s="35">
        <v>8.4684043832461094E-4</v>
      </c>
      <c r="BZ15" s="35">
        <f t="shared" si="0"/>
        <v>7.0739982655634011</v>
      </c>
      <c r="CA15">
        <v>10.56</v>
      </c>
      <c r="CB15">
        <v>792.8</v>
      </c>
      <c r="CC15" s="36">
        <v>1.255E-5</v>
      </c>
      <c r="CD15">
        <v>0.90100000000000002</v>
      </c>
      <c r="CE15">
        <v>377.5</v>
      </c>
      <c r="CF15" s="36">
        <v>2.0349999999999999E-3</v>
      </c>
      <c r="CG15">
        <v>0.96399999999999997</v>
      </c>
    </row>
    <row r="16" spans="1:85" x14ac:dyDescent="0.3">
      <c r="A16" s="58" t="s">
        <v>8</v>
      </c>
      <c r="B16" s="3" t="s">
        <v>124</v>
      </c>
      <c r="D16">
        <f>F16+T16</f>
        <v>232.50773999999996</v>
      </c>
      <c r="E16">
        <v>224.95519999999996</v>
      </c>
      <c r="F16" s="35">
        <f>H16+J16+L16+N16+P16+R16+V16+X16+Z16+AB16+AD16+AF16+AH16+AJ16+AL16+AN16+AP16+AR16+AT16+AV16+AX16+AZ16+BB16+BD16+BF16+BH16+BJ16+BL16+BN16</f>
        <v>7.5525399999999996</v>
      </c>
      <c r="G16" s="34">
        <v>0</v>
      </c>
      <c r="H16" s="34">
        <f>G16*0.9</f>
        <v>0</v>
      </c>
      <c r="I16" s="34">
        <v>0.3</v>
      </c>
      <c r="J16" s="34">
        <f>I16*1.185</f>
        <v>0.35549999999999998</v>
      </c>
      <c r="K16" s="34">
        <v>0</v>
      </c>
      <c r="L16" s="34">
        <f>K16*0.8</f>
        <v>0</v>
      </c>
      <c r="M16" s="34">
        <v>0</v>
      </c>
      <c r="N16" s="34">
        <f>M16*0.44</f>
        <v>0</v>
      </c>
      <c r="O16" s="34">
        <v>0</v>
      </c>
      <c r="P16" s="34">
        <f>O16*0.91</f>
        <v>0</v>
      </c>
      <c r="Q16" s="34">
        <v>0.5</v>
      </c>
      <c r="R16" s="34">
        <f>Q16*2.868</f>
        <v>1.4339999999999999</v>
      </c>
      <c r="S16" s="34">
        <v>95.32</v>
      </c>
      <c r="T16" s="34">
        <f>S16*2.36</f>
        <v>224.95519999999996</v>
      </c>
      <c r="U16" s="34">
        <v>0</v>
      </c>
      <c r="V16" s="34">
        <f>U16*0.12</f>
        <v>0</v>
      </c>
      <c r="W16" s="34">
        <v>0.76</v>
      </c>
      <c r="X16" s="34">
        <f>W16*0.76</f>
        <v>0.5776</v>
      </c>
      <c r="Y16" s="34">
        <v>0</v>
      </c>
      <c r="Z16" s="34">
        <f>Y16*0.257</f>
        <v>0</v>
      </c>
      <c r="AA16" s="34">
        <v>0</v>
      </c>
      <c r="AB16" s="34">
        <f>AA16*0.337</f>
        <v>0</v>
      </c>
      <c r="AC16" s="34">
        <v>0</v>
      </c>
      <c r="AD16" s="34">
        <f>AC16*0.15</f>
        <v>0</v>
      </c>
      <c r="AE16" s="34">
        <v>3.12</v>
      </c>
      <c r="AF16" s="34">
        <f>AE16*1.662</f>
        <v>5.1854399999999998</v>
      </c>
      <c r="AG16" s="34">
        <v>0</v>
      </c>
      <c r="AH16" s="34">
        <f>AG16*0.11</f>
        <v>0</v>
      </c>
      <c r="AI16" s="34">
        <v>0</v>
      </c>
      <c r="AJ16" s="34">
        <f>AI16*1.37</f>
        <v>0</v>
      </c>
      <c r="AK16" s="34">
        <v>0</v>
      </c>
      <c r="AL16" s="34">
        <f>AK16*0.6</f>
        <v>0</v>
      </c>
      <c r="AM16" s="34">
        <v>0</v>
      </c>
      <c r="AN16" s="34">
        <f>AM16*2.372</f>
        <v>0</v>
      </c>
      <c r="AO16" s="34">
        <v>0</v>
      </c>
      <c r="AP16" s="34">
        <f>AO16*0.28</f>
        <v>0</v>
      </c>
      <c r="AQ16" s="34">
        <v>0</v>
      </c>
      <c r="AR16" s="34">
        <f>AQ16*1.45</f>
        <v>0</v>
      </c>
      <c r="AS16" s="34">
        <v>0</v>
      </c>
      <c r="AT16" s="34">
        <f>AS16*2.279</f>
        <v>0</v>
      </c>
      <c r="AU16" s="34">
        <v>0</v>
      </c>
      <c r="AV16" s="34">
        <f>AU16*1.099</f>
        <v>0</v>
      </c>
      <c r="AW16" s="34">
        <v>0</v>
      </c>
      <c r="AX16" s="34">
        <f>AW16*0.13</f>
        <v>0</v>
      </c>
      <c r="AY16" s="34">
        <v>0</v>
      </c>
      <c r="AZ16" s="34">
        <f>AY16*0.3</f>
        <v>0</v>
      </c>
      <c r="BA16" s="34">
        <v>0</v>
      </c>
      <c r="BB16" s="34">
        <f>BA16*2.323</f>
        <v>0</v>
      </c>
      <c r="BC16" s="34">
        <v>0</v>
      </c>
      <c r="BD16" s="34">
        <f>BC16*2.077</f>
        <v>0</v>
      </c>
      <c r="BE16" s="34">
        <v>0</v>
      </c>
      <c r="BF16" s="34">
        <f>BE16*2.336</f>
        <v>0</v>
      </c>
      <c r="BG16" s="34">
        <v>0</v>
      </c>
      <c r="BH16" s="34">
        <f>BG16*1.13</f>
        <v>0</v>
      </c>
      <c r="BI16" s="34">
        <v>0</v>
      </c>
      <c r="BJ16" s="34">
        <f>BI16*1.724</f>
        <v>0</v>
      </c>
      <c r="BK16" s="34">
        <v>0</v>
      </c>
      <c r="BL16" s="34">
        <f>BK16*0.89</f>
        <v>0</v>
      </c>
      <c r="BM16" s="34">
        <v>0</v>
      </c>
      <c r="BN16" s="34">
        <f>BM16*2.54</f>
        <v>0</v>
      </c>
      <c r="BO16" s="35">
        <v>-1.22</v>
      </c>
      <c r="BP16" s="35">
        <v>8</v>
      </c>
      <c r="BQ16" s="35" t="s">
        <v>120</v>
      </c>
      <c r="BR16" s="35" t="s">
        <v>121</v>
      </c>
      <c r="BS16" s="35" t="s">
        <v>122</v>
      </c>
      <c r="BT16" s="35">
        <v>-1.22</v>
      </c>
      <c r="BU16" s="35" t="s">
        <v>123</v>
      </c>
      <c r="BV16" s="35"/>
      <c r="BX16" s="35">
        <v>2150.5150000000003</v>
      </c>
      <c r="BY16" s="35">
        <v>4.6500489417651114E-4</v>
      </c>
      <c r="BZ16" s="35">
        <f t="shared" si="0"/>
        <v>7.6734626273215296</v>
      </c>
      <c r="CA16">
        <v>7.5149999999999997</v>
      </c>
      <c r="CB16">
        <v>1050</v>
      </c>
      <c r="CC16" s="36">
        <v>7.8900000000000007E-6</v>
      </c>
      <c r="CD16">
        <v>0.96099999999999997</v>
      </c>
      <c r="CE16">
        <v>1093</v>
      </c>
      <c r="CF16" s="36">
        <v>1.95</v>
      </c>
      <c r="CG16">
        <v>0.78900000000000003</v>
      </c>
    </row>
    <row r="17" spans="1:85" x14ac:dyDescent="0.3">
      <c r="A17" s="58" t="s">
        <v>7</v>
      </c>
      <c r="B17" s="3" t="s">
        <v>119</v>
      </c>
      <c r="D17">
        <f>F17+T17</f>
        <v>232.31022999999996</v>
      </c>
      <c r="E17">
        <v>226.34759999999997</v>
      </c>
      <c r="F17" s="35">
        <f>H17+J17+L17+N17+P17+R17+V17+X17+Z17+AB17+AD17+AF17+AH17+AJ17+AL17+AN17+AP17+AR17+AT17+AV17+AX17+AZ17+BB17+BD17+BF17+BH17+BJ17+BL17+BN17</f>
        <v>5.9626299999999999</v>
      </c>
      <c r="G17" s="34">
        <v>0</v>
      </c>
      <c r="H17" s="34">
        <f>G17*0.9</f>
        <v>0</v>
      </c>
      <c r="I17" s="34">
        <v>0.37</v>
      </c>
      <c r="J17" s="34">
        <f>I17*1.185</f>
        <v>0.43845000000000001</v>
      </c>
      <c r="K17" s="34">
        <v>0</v>
      </c>
      <c r="L17" s="34">
        <f>K17*0.8</f>
        <v>0</v>
      </c>
      <c r="M17" s="34">
        <v>0</v>
      </c>
      <c r="N17" s="34">
        <f>M17*0.44</f>
        <v>0</v>
      </c>
      <c r="O17" s="34">
        <v>0</v>
      </c>
      <c r="P17" s="34">
        <f>O17*0.91</f>
        <v>0</v>
      </c>
      <c r="Q17" s="34">
        <v>0</v>
      </c>
      <c r="R17" s="34">
        <f>Q17*2.868</f>
        <v>0</v>
      </c>
      <c r="S17" s="34">
        <v>95.91</v>
      </c>
      <c r="T17" s="34">
        <f>S17*2.36</f>
        <v>226.34759999999997</v>
      </c>
      <c r="U17" s="34">
        <v>0</v>
      </c>
      <c r="V17" s="34">
        <f>U17*0.12</f>
        <v>0</v>
      </c>
      <c r="W17" s="34">
        <v>0.73</v>
      </c>
      <c r="X17" s="34">
        <f>W17*0.76</f>
        <v>0.55479999999999996</v>
      </c>
      <c r="Y17" s="34">
        <v>0</v>
      </c>
      <c r="Z17" s="34">
        <f>Y17*0.257</f>
        <v>0</v>
      </c>
      <c r="AA17" s="34">
        <v>0</v>
      </c>
      <c r="AB17" s="34">
        <f>AA17*0.337</f>
        <v>0</v>
      </c>
      <c r="AC17" s="34">
        <v>0</v>
      </c>
      <c r="AD17" s="34">
        <f>AC17*0.15</f>
        <v>0</v>
      </c>
      <c r="AE17" s="34">
        <v>2.99</v>
      </c>
      <c r="AF17" s="34">
        <f>AE17*1.662</f>
        <v>4.9693800000000001</v>
      </c>
      <c r="AG17" s="34">
        <v>0</v>
      </c>
      <c r="AH17" s="34">
        <f>AG17*0.11</f>
        <v>0</v>
      </c>
      <c r="AI17" s="34">
        <v>0</v>
      </c>
      <c r="AJ17" s="34">
        <f>AI17*1.37</f>
        <v>0</v>
      </c>
      <c r="AK17" s="34">
        <v>0</v>
      </c>
      <c r="AL17" s="34">
        <f>AK17*0.6</f>
        <v>0</v>
      </c>
      <c r="AM17" s="34">
        <v>0</v>
      </c>
      <c r="AN17" s="34">
        <f>AM17*2.372</f>
        <v>0</v>
      </c>
      <c r="AO17" s="34">
        <v>0</v>
      </c>
      <c r="AP17" s="34">
        <f>AO17*0.28</f>
        <v>0</v>
      </c>
      <c r="AQ17" s="34">
        <v>0</v>
      </c>
      <c r="AR17" s="34">
        <f>AQ17*1.45</f>
        <v>0</v>
      </c>
      <c r="AS17" s="34">
        <v>0</v>
      </c>
      <c r="AT17" s="34">
        <f>AS17*2.279</f>
        <v>0</v>
      </c>
      <c r="AU17" s="34">
        <v>0</v>
      </c>
      <c r="AV17" s="34">
        <f>AU17*1.099</f>
        <v>0</v>
      </c>
      <c r="AW17" s="34">
        <v>0</v>
      </c>
      <c r="AX17" s="34">
        <f>AW17*0.13</f>
        <v>0</v>
      </c>
      <c r="AY17" s="34">
        <v>0</v>
      </c>
      <c r="AZ17" s="34">
        <f>AY17*0.3</f>
        <v>0</v>
      </c>
      <c r="BA17" s="34">
        <v>0</v>
      </c>
      <c r="BB17" s="34">
        <f>BA17*2.323</f>
        <v>0</v>
      </c>
      <c r="BC17" s="34">
        <v>0</v>
      </c>
      <c r="BD17" s="34">
        <f>BC17*2.077</f>
        <v>0</v>
      </c>
      <c r="BE17" s="34">
        <v>0</v>
      </c>
      <c r="BF17" s="34">
        <f>BE17*2.336</f>
        <v>0</v>
      </c>
      <c r="BG17" s="34">
        <v>0</v>
      </c>
      <c r="BH17" s="34">
        <f>BG17*1.13</f>
        <v>0</v>
      </c>
      <c r="BI17" s="34">
        <v>0</v>
      </c>
      <c r="BJ17" s="34">
        <f>BI17*1.724</f>
        <v>0</v>
      </c>
      <c r="BK17" s="34">
        <v>0</v>
      </c>
      <c r="BL17" s="34">
        <f>BK17*0.89</f>
        <v>0</v>
      </c>
      <c r="BM17" s="34">
        <v>0</v>
      </c>
      <c r="BN17" s="34">
        <f>BM17*2.54</f>
        <v>0</v>
      </c>
      <c r="BO17" s="35">
        <v>-1.22</v>
      </c>
      <c r="BP17" s="35">
        <v>7</v>
      </c>
      <c r="BQ17" s="35" t="s">
        <v>120</v>
      </c>
      <c r="BR17" s="35" t="s">
        <v>121</v>
      </c>
      <c r="BS17" s="35" t="s">
        <v>122</v>
      </c>
      <c r="BT17" s="35">
        <v>-1.22</v>
      </c>
      <c r="BU17" s="35" t="s">
        <v>125</v>
      </c>
      <c r="BV17" s="35"/>
      <c r="BX17" s="35">
        <v>1995.25</v>
      </c>
      <c r="BY17" s="35">
        <v>5.0119032702668838E-4</v>
      </c>
      <c r="BZ17" s="35">
        <f t="shared" si="0"/>
        <v>7.5985246347561182</v>
      </c>
      <c r="CA17">
        <v>10.35</v>
      </c>
      <c r="CB17">
        <v>869.9</v>
      </c>
      <c r="CC17" s="36">
        <v>1.201E-5</v>
      </c>
      <c r="CD17">
        <v>0.91500000000000004</v>
      </c>
      <c r="CE17">
        <v>1115</v>
      </c>
      <c r="CF17" s="36">
        <v>0</v>
      </c>
      <c r="CG17">
        <v>0</v>
      </c>
    </row>
    <row r="18" spans="1:85" x14ac:dyDescent="0.3">
      <c r="A18" s="58" t="s">
        <v>8</v>
      </c>
      <c r="B18" s="3" t="s">
        <v>124</v>
      </c>
      <c r="D18">
        <f>F18+T18</f>
        <v>232.50773999999996</v>
      </c>
      <c r="E18">
        <v>224.95519999999996</v>
      </c>
      <c r="F18" s="35">
        <f>H18+J18+L18+N18+P18+R18+V18+X18+Z18+AB18+AD18+AF18+AH18+AJ18+AL18+AN18+AP18+AR18+AT18+AV18+AX18+AZ18+BB18+BD18+BF18+BH18+BJ18+BL18+BN18</f>
        <v>7.5525399999999996</v>
      </c>
      <c r="G18" s="34">
        <v>0</v>
      </c>
      <c r="H18" s="34">
        <f>G18*0.9</f>
        <v>0</v>
      </c>
      <c r="I18" s="34">
        <v>0.3</v>
      </c>
      <c r="J18" s="34">
        <f>I18*1.185</f>
        <v>0.35549999999999998</v>
      </c>
      <c r="K18" s="34">
        <v>0</v>
      </c>
      <c r="L18" s="34">
        <f>K18*0.8</f>
        <v>0</v>
      </c>
      <c r="M18" s="34">
        <v>0</v>
      </c>
      <c r="N18" s="34">
        <f>M18*0.44</f>
        <v>0</v>
      </c>
      <c r="O18" s="34">
        <v>0</v>
      </c>
      <c r="P18" s="34">
        <f>O18*0.91</f>
        <v>0</v>
      </c>
      <c r="Q18" s="34">
        <v>0.5</v>
      </c>
      <c r="R18" s="34">
        <f>Q18*2.868</f>
        <v>1.4339999999999999</v>
      </c>
      <c r="S18" s="34">
        <v>95.32</v>
      </c>
      <c r="T18" s="34">
        <f>S18*2.36</f>
        <v>224.95519999999996</v>
      </c>
      <c r="U18" s="34">
        <v>0</v>
      </c>
      <c r="V18" s="34">
        <f>U18*0.12</f>
        <v>0</v>
      </c>
      <c r="W18" s="34">
        <v>0.76</v>
      </c>
      <c r="X18" s="34">
        <f>W18*0.76</f>
        <v>0.5776</v>
      </c>
      <c r="Y18" s="34">
        <v>0</v>
      </c>
      <c r="Z18" s="34">
        <f>Y18*0.257</f>
        <v>0</v>
      </c>
      <c r="AA18" s="34">
        <v>0</v>
      </c>
      <c r="AB18" s="34">
        <f>AA18*0.337</f>
        <v>0</v>
      </c>
      <c r="AC18" s="34">
        <v>0</v>
      </c>
      <c r="AD18" s="34">
        <f>AC18*0.15</f>
        <v>0</v>
      </c>
      <c r="AE18" s="34">
        <v>3.12</v>
      </c>
      <c r="AF18" s="34">
        <f>AE18*1.662</f>
        <v>5.1854399999999998</v>
      </c>
      <c r="AG18" s="34">
        <v>0</v>
      </c>
      <c r="AH18" s="34">
        <f>AG18*0.11</f>
        <v>0</v>
      </c>
      <c r="AI18" s="34">
        <v>0</v>
      </c>
      <c r="AJ18" s="34">
        <f>AI18*1.37</f>
        <v>0</v>
      </c>
      <c r="AK18" s="34">
        <v>0</v>
      </c>
      <c r="AL18" s="34">
        <f>AK18*0.6</f>
        <v>0</v>
      </c>
      <c r="AM18" s="34">
        <v>0</v>
      </c>
      <c r="AN18" s="34">
        <f>AM18*2.372</f>
        <v>0</v>
      </c>
      <c r="AO18" s="34">
        <v>0</v>
      </c>
      <c r="AP18" s="34">
        <f>AO18*0.28</f>
        <v>0</v>
      </c>
      <c r="AQ18" s="34">
        <v>0</v>
      </c>
      <c r="AR18" s="34">
        <f>AQ18*1.45</f>
        <v>0</v>
      </c>
      <c r="AS18" s="34">
        <v>0</v>
      </c>
      <c r="AT18" s="34">
        <f>AS18*2.279</f>
        <v>0</v>
      </c>
      <c r="AU18" s="34">
        <v>0</v>
      </c>
      <c r="AV18" s="34">
        <f>AU18*1.099</f>
        <v>0</v>
      </c>
      <c r="AW18" s="34">
        <v>0</v>
      </c>
      <c r="AX18" s="34">
        <f>AW18*0.13</f>
        <v>0</v>
      </c>
      <c r="AY18" s="34">
        <v>0</v>
      </c>
      <c r="AZ18" s="34">
        <f>AY18*0.3</f>
        <v>0</v>
      </c>
      <c r="BA18" s="34">
        <v>0</v>
      </c>
      <c r="BB18" s="34">
        <f>BA18*2.323</f>
        <v>0</v>
      </c>
      <c r="BC18" s="34">
        <v>0</v>
      </c>
      <c r="BD18" s="34">
        <f>BC18*2.077</f>
        <v>0</v>
      </c>
      <c r="BE18" s="34">
        <v>0</v>
      </c>
      <c r="BF18" s="34">
        <f>BE18*2.336</f>
        <v>0</v>
      </c>
      <c r="BG18" s="34">
        <v>0</v>
      </c>
      <c r="BH18" s="34">
        <f>BG18*1.13</f>
        <v>0</v>
      </c>
      <c r="BI18" s="34">
        <v>0</v>
      </c>
      <c r="BJ18" s="34">
        <f>BI18*1.724</f>
        <v>0</v>
      </c>
      <c r="BK18" s="34">
        <v>0</v>
      </c>
      <c r="BL18" s="34">
        <f>BK18*0.89</f>
        <v>0</v>
      </c>
      <c r="BM18" s="34">
        <v>0</v>
      </c>
      <c r="BN18" s="34">
        <f>BM18*2.54</f>
        <v>0</v>
      </c>
      <c r="BO18" s="35">
        <v>-1.21</v>
      </c>
      <c r="BP18" s="35">
        <v>8</v>
      </c>
      <c r="BQ18" s="35" t="s">
        <v>120</v>
      </c>
      <c r="BR18" s="35" t="s">
        <v>121</v>
      </c>
      <c r="BS18" s="35" t="s">
        <v>122</v>
      </c>
      <c r="BT18" s="35">
        <v>-1.21</v>
      </c>
      <c r="BU18" s="35" t="s">
        <v>125</v>
      </c>
      <c r="BV18" s="35"/>
      <c r="BX18" s="35">
        <v>4269.2699999999995</v>
      </c>
      <c r="BY18" s="35">
        <v>2.3423208183132014E-4</v>
      </c>
      <c r="BZ18" s="35">
        <f t="shared" si="0"/>
        <v>8.3591981314199586</v>
      </c>
      <c r="CA18">
        <v>10.87</v>
      </c>
      <c r="CB18">
        <v>2265.6999999999998</v>
      </c>
      <c r="CC18" s="36">
        <v>8.2700000000000004E-6</v>
      </c>
      <c r="CD18">
        <v>0.92900000000000005</v>
      </c>
      <c r="CE18">
        <v>1992.7</v>
      </c>
      <c r="CF18" s="36">
        <v>0</v>
      </c>
      <c r="CG18">
        <v>0</v>
      </c>
    </row>
    <row r="19" spans="1:85" x14ac:dyDescent="0.3">
      <c r="A19" s="58" t="s">
        <v>9</v>
      </c>
      <c r="B19" s="3" t="s">
        <v>126</v>
      </c>
      <c r="D19">
        <f>F19+T19</f>
        <v>232.39399999999998</v>
      </c>
      <c r="E19">
        <v>217.11999999999998</v>
      </c>
      <c r="F19" s="35">
        <f>H19+J19+L19+N19+P19+R19+V19+X19+Z19+AB19+AD19+AF19+AH19+AJ19+AL19+AN19+AP19+AR19+AT19+AV19+AX19+AZ19+BB19+BD19+BF19+BH19+BJ19+BL19+BN19</f>
        <v>15.273999999999999</v>
      </c>
      <c r="G19" s="34">
        <v>0</v>
      </c>
      <c r="H19" s="34">
        <f>G19*0.9</f>
        <v>0</v>
      </c>
      <c r="I19" s="34">
        <v>0</v>
      </c>
      <c r="J19" s="34">
        <f>I19*1.185</f>
        <v>0</v>
      </c>
      <c r="K19" s="34">
        <v>2</v>
      </c>
      <c r="L19" s="34">
        <f>K19*0.8</f>
        <v>1.6</v>
      </c>
      <c r="M19" s="34">
        <v>0</v>
      </c>
      <c r="N19" s="34">
        <f>M19*0.44</f>
        <v>0</v>
      </c>
      <c r="O19" s="34">
        <v>0</v>
      </c>
      <c r="P19" s="34">
        <f>O19*0.91</f>
        <v>0</v>
      </c>
      <c r="Q19" s="34">
        <v>0</v>
      </c>
      <c r="R19" s="34">
        <f>Q19*2.868</f>
        <v>0</v>
      </c>
      <c r="S19" s="34">
        <v>92</v>
      </c>
      <c r="T19" s="34">
        <f>S19*2.36</f>
        <v>217.11999999999998</v>
      </c>
      <c r="U19" s="34">
        <v>0</v>
      </c>
      <c r="V19" s="34">
        <f>U19*0.12</f>
        <v>0</v>
      </c>
      <c r="W19" s="34">
        <v>0</v>
      </c>
      <c r="X19" s="34">
        <f>W19*0.76</f>
        <v>0</v>
      </c>
      <c r="Y19" s="34">
        <v>0</v>
      </c>
      <c r="Z19" s="34">
        <f>Y19*0.257</f>
        <v>0</v>
      </c>
      <c r="AA19" s="34">
        <v>0</v>
      </c>
      <c r="AB19" s="34">
        <f>AA19*0.337</f>
        <v>0</v>
      </c>
      <c r="AC19" s="34">
        <v>0</v>
      </c>
      <c r="AD19" s="34">
        <f>AC19*0.15</f>
        <v>0</v>
      </c>
      <c r="AE19" s="34">
        <v>0</v>
      </c>
      <c r="AF19" s="34">
        <f>AE19*1.662</f>
        <v>0</v>
      </c>
      <c r="AG19" s="34">
        <v>0</v>
      </c>
      <c r="AH19" s="34">
        <f>AG19*0.11</f>
        <v>0</v>
      </c>
      <c r="AI19" s="34">
        <v>0</v>
      </c>
      <c r="AJ19" s="34">
        <f>AI19*1.37</f>
        <v>0</v>
      </c>
      <c r="AK19" s="34">
        <v>0</v>
      </c>
      <c r="AL19" s="34">
        <f>AK19*0.6</f>
        <v>0</v>
      </c>
      <c r="AM19" s="34">
        <v>0</v>
      </c>
      <c r="AN19" s="34">
        <f>AM19*2.372</f>
        <v>0</v>
      </c>
      <c r="AO19" s="34">
        <v>0</v>
      </c>
      <c r="AP19" s="34">
        <f>AO19*0.28</f>
        <v>0</v>
      </c>
      <c r="AQ19" s="34">
        <v>0</v>
      </c>
      <c r="AR19" s="34">
        <f>AQ19*1.45</f>
        <v>0</v>
      </c>
      <c r="AS19" s="34">
        <v>6</v>
      </c>
      <c r="AT19" s="34">
        <f>AS19*2.279</f>
        <v>13.673999999999999</v>
      </c>
      <c r="AU19" s="34">
        <v>0</v>
      </c>
      <c r="AV19" s="34">
        <f>AU19*1.099</f>
        <v>0</v>
      </c>
      <c r="AW19" s="34">
        <v>0</v>
      </c>
      <c r="AX19" s="34">
        <f>AW19*0.13</f>
        <v>0</v>
      </c>
      <c r="AY19" s="34">
        <v>0</v>
      </c>
      <c r="AZ19" s="34">
        <f>AY19*0.3</f>
        <v>0</v>
      </c>
      <c r="BA19" s="34">
        <v>0</v>
      </c>
      <c r="BB19" s="34">
        <f>BA19*2.323</f>
        <v>0</v>
      </c>
      <c r="BC19" s="34">
        <v>0</v>
      </c>
      <c r="BD19" s="34">
        <f>BC19*2.077</f>
        <v>0</v>
      </c>
      <c r="BE19" s="34">
        <v>0</v>
      </c>
      <c r="BF19" s="34">
        <f>BE19*2.336</f>
        <v>0</v>
      </c>
      <c r="BG19" s="34">
        <v>0</v>
      </c>
      <c r="BH19" s="34">
        <f>BG19*1.13</f>
        <v>0</v>
      </c>
      <c r="BI19" s="34">
        <v>0</v>
      </c>
      <c r="BJ19" s="34">
        <f>BI19*1.724</f>
        <v>0</v>
      </c>
      <c r="BK19" s="34">
        <v>0</v>
      </c>
      <c r="BL19" s="34">
        <f>BK19*0.89</f>
        <v>0</v>
      </c>
      <c r="BM19" s="34">
        <v>0</v>
      </c>
      <c r="BN19" s="34">
        <f>BM19*2.54</f>
        <v>0</v>
      </c>
      <c r="BO19" s="35">
        <v>-1.474</v>
      </c>
      <c r="BP19" s="35">
        <v>5.19</v>
      </c>
      <c r="BQ19" s="35" t="s">
        <v>127</v>
      </c>
      <c r="BR19" s="35" t="s">
        <v>127</v>
      </c>
      <c r="BS19" s="35" t="s">
        <v>128</v>
      </c>
      <c r="BT19" s="35">
        <v>-1.474</v>
      </c>
      <c r="BU19" s="35" t="s">
        <v>129</v>
      </c>
      <c r="BV19" s="37">
        <v>3.5000000000000003E-2</v>
      </c>
      <c r="BX19" s="65">
        <v>24.96</v>
      </c>
      <c r="BY19" s="35">
        <v>4.0064102564102561E-2</v>
      </c>
      <c r="BZ19" s="35">
        <f t="shared" si="0"/>
        <v>3.2172745435012269</v>
      </c>
      <c r="CA19">
        <v>9.92</v>
      </c>
      <c r="CB19">
        <v>3.69</v>
      </c>
      <c r="CC19" s="36">
        <v>7.2600000000000003E-5</v>
      </c>
      <c r="CD19">
        <v>0.91</v>
      </c>
      <c r="CE19">
        <v>11.35</v>
      </c>
      <c r="CF19" s="36">
        <v>4.3099999999999997E-5</v>
      </c>
      <c r="CG19">
        <v>1</v>
      </c>
    </row>
    <row r="20" spans="1:85" x14ac:dyDescent="0.3">
      <c r="A20" s="3" t="s">
        <v>9</v>
      </c>
      <c r="B20" s="3" t="s">
        <v>130</v>
      </c>
      <c r="D20">
        <f>F20+T20</f>
        <v>232.39399999999998</v>
      </c>
      <c r="E20">
        <v>217.11999999999998</v>
      </c>
      <c r="F20" s="35">
        <f>H20+J20+L20+N20+P20+R20+V20+X20+Z20+AB20+AD20+AF20+AH20+AJ20+AL20+AN20+AP20+AR20+AT20+AV20+AX20+AZ20+BB20+BD20+BF20+BH20+BJ20+BL20+BN20</f>
        <v>15.273999999999999</v>
      </c>
      <c r="G20" s="34">
        <v>0</v>
      </c>
      <c r="H20" s="34">
        <f>G20*0.9</f>
        <v>0</v>
      </c>
      <c r="I20" s="34">
        <v>0</v>
      </c>
      <c r="J20" s="34">
        <f>I20*1.185</f>
        <v>0</v>
      </c>
      <c r="K20" s="34">
        <v>2</v>
      </c>
      <c r="L20" s="34">
        <f>K20*0.8</f>
        <v>1.6</v>
      </c>
      <c r="M20" s="34">
        <v>0</v>
      </c>
      <c r="N20" s="34">
        <f>M20*0.44</f>
        <v>0</v>
      </c>
      <c r="O20" s="34">
        <v>0</v>
      </c>
      <c r="P20" s="34">
        <f>O20*0.91</f>
        <v>0</v>
      </c>
      <c r="Q20" s="34">
        <v>0</v>
      </c>
      <c r="R20" s="34">
        <f>Q20*2.868</f>
        <v>0</v>
      </c>
      <c r="S20" s="34">
        <v>92</v>
      </c>
      <c r="T20" s="34">
        <f>S20*2.36</f>
        <v>217.11999999999998</v>
      </c>
      <c r="U20" s="34">
        <v>0</v>
      </c>
      <c r="V20" s="34">
        <f>U20*0.12</f>
        <v>0</v>
      </c>
      <c r="W20" s="34">
        <v>0</v>
      </c>
      <c r="X20" s="34">
        <f>W20*0.76</f>
        <v>0</v>
      </c>
      <c r="Y20" s="34">
        <v>0</v>
      </c>
      <c r="Z20" s="34">
        <f>Y20*0.257</f>
        <v>0</v>
      </c>
      <c r="AA20" s="34">
        <v>0</v>
      </c>
      <c r="AB20" s="34">
        <f>AA20*0.337</f>
        <v>0</v>
      </c>
      <c r="AC20" s="34">
        <v>0</v>
      </c>
      <c r="AD20" s="34">
        <f>AC20*0.15</f>
        <v>0</v>
      </c>
      <c r="AE20" s="34">
        <v>0</v>
      </c>
      <c r="AF20" s="34">
        <f>AE20*1.662</f>
        <v>0</v>
      </c>
      <c r="AG20" s="34">
        <v>0</v>
      </c>
      <c r="AH20" s="34">
        <f>AG20*0.11</f>
        <v>0</v>
      </c>
      <c r="AI20" s="34">
        <v>0</v>
      </c>
      <c r="AJ20" s="34">
        <f>AI20*1.37</f>
        <v>0</v>
      </c>
      <c r="AK20" s="34">
        <v>0</v>
      </c>
      <c r="AL20" s="34">
        <f>AK20*0.6</f>
        <v>0</v>
      </c>
      <c r="AM20" s="34">
        <v>0</v>
      </c>
      <c r="AN20" s="34">
        <f>AM20*2.372</f>
        <v>0</v>
      </c>
      <c r="AO20" s="34">
        <v>0</v>
      </c>
      <c r="AP20" s="34">
        <f>AO20*0.28</f>
        <v>0</v>
      </c>
      <c r="AQ20" s="34">
        <v>0</v>
      </c>
      <c r="AR20" s="34">
        <f>AQ20*1.45</f>
        <v>0</v>
      </c>
      <c r="AS20" s="34">
        <v>6</v>
      </c>
      <c r="AT20" s="34">
        <f>AS20*2.279</f>
        <v>13.673999999999999</v>
      </c>
      <c r="AU20" s="34">
        <v>0</v>
      </c>
      <c r="AV20" s="34">
        <f>AU20*1.099</f>
        <v>0</v>
      </c>
      <c r="AW20" s="34">
        <v>0</v>
      </c>
      <c r="AX20" s="34">
        <f>AW20*0.13</f>
        <v>0</v>
      </c>
      <c r="AY20" s="34">
        <v>0</v>
      </c>
      <c r="AZ20" s="34">
        <f>AY20*0.3</f>
        <v>0</v>
      </c>
      <c r="BA20" s="34">
        <v>0</v>
      </c>
      <c r="BB20" s="34">
        <f>BA20*2.323</f>
        <v>0</v>
      </c>
      <c r="BC20" s="34">
        <v>0</v>
      </c>
      <c r="BD20" s="34">
        <f>BC20*2.077</f>
        <v>0</v>
      </c>
      <c r="BE20" s="34">
        <v>0</v>
      </c>
      <c r="BF20" s="34">
        <f>BE20*2.336</f>
        <v>0</v>
      </c>
      <c r="BG20" s="34">
        <v>0</v>
      </c>
      <c r="BH20" s="34">
        <f>BG20*1.13</f>
        <v>0</v>
      </c>
      <c r="BI20" s="34">
        <v>0</v>
      </c>
      <c r="BJ20" s="34">
        <f>BI20*1.724</f>
        <v>0</v>
      </c>
      <c r="BK20" s="34">
        <v>0</v>
      </c>
      <c r="BL20" s="34">
        <f>BK20*0.89</f>
        <v>0</v>
      </c>
      <c r="BM20" s="34">
        <v>0</v>
      </c>
      <c r="BN20" s="34">
        <f>BM20*2.54</f>
        <v>0</v>
      </c>
      <c r="BO20" s="35">
        <v>-1.302</v>
      </c>
      <c r="BP20" s="35">
        <v>4.9400000000000004</v>
      </c>
      <c r="BQ20" s="35" t="s">
        <v>127</v>
      </c>
      <c r="BR20" s="35" t="s">
        <v>127</v>
      </c>
      <c r="BS20" s="35" t="s">
        <v>128</v>
      </c>
      <c r="BT20" s="35">
        <v>-1.302</v>
      </c>
      <c r="BU20" s="35" t="s">
        <v>129</v>
      </c>
      <c r="BV20" s="37">
        <v>3.5000000000000003E-2</v>
      </c>
      <c r="BX20" s="35">
        <v>157.79</v>
      </c>
      <c r="BY20" s="35">
        <v>6.3375372330312443E-3</v>
      </c>
      <c r="BZ20" s="35">
        <f t="shared" si="0"/>
        <v>5.0612650350475779</v>
      </c>
      <c r="CA20">
        <v>11.25</v>
      </c>
      <c r="CB20">
        <v>9.5</v>
      </c>
      <c r="CC20" s="36">
        <v>1.2099999999999999E-5</v>
      </c>
      <c r="CD20">
        <v>0.95</v>
      </c>
      <c r="CE20">
        <v>137.04</v>
      </c>
      <c r="CF20" s="36">
        <v>2.63E-2</v>
      </c>
      <c r="CG20">
        <v>0.97</v>
      </c>
    </row>
    <row r="21" spans="1:85" x14ac:dyDescent="0.3">
      <c r="A21" s="3" t="s">
        <v>9</v>
      </c>
      <c r="B21" s="3" t="s">
        <v>131</v>
      </c>
      <c r="D21">
        <f>F21+T21</f>
        <v>232.39399999999998</v>
      </c>
      <c r="E21">
        <v>217.11999999999998</v>
      </c>
      <c r="F21" s="35">
        <f>H21+J21+L21+N21+P21+R21+V21+X21+Z21+AB21+AD21+AF21+AH21+AJ21+AL21+AN21+AP21+AR21+AT21+AV21+AX21+AZ21+BB21+BD21+BF21+BH21+BJ21+BL21+BN21</f>
        <v>15.273999999999999</v>
      </c>
      <c r="G21" s="34">
        <v>0</v>
      </c>
      <c r="H21" s="34">
        <f>G21*0.9</f>
        <v>0</v>
      </c>
      <c r="I21" s="34">
        <v>0</v>
      </c>
      <c r="J21" s="34">
        <f>I21*1.185</f>
        <v>0</v>
      </c>
      <c r="K21" s="34">
        <v>2</v>
      </c>
      <c r="L21" s="34">
        <f>K21*0.8</f>
        <v>1.6</v>
      </c>
      <c r="M21" s="34">
        <v>0</v>
      </c>
      <c r="N21" s="34">
        <f>M21*0.44</f>
        <v>0</v>
      </c>
      <c r="O21" s="34">
        <v>0</v>
      </c>
      <c r="P21" s="34">
        <f>O21*0.91</f>
        <v>0</v>
      </c>
      <c r="Q21" s="34">
        <v>0</v>
      </c>
      <c r="R21" s="34">
        <f>Q21*2.868</f>
        <v>0</v>
      </c>
      <c r="S21" s="34">
        <v>92</v>
      </c>
      <c r="T21" s="34">
        <f>S21*2.36</f>
        <v>217.11999999999998</v>
      </c>
      <c r="U21" s="34">
        <v>0</v>
      </c>
      <c r="V21" s="34">
        <f>U21*0.12</f>
        <v>0</v>
      </c>
      <c r="W21" s="34">
        <v>0</v>
      </c>
      <c r="X21" s="34">
        <f>W21*0.76</f>
        <v>0</v>
      </c>
      <c r="Y21" s="34">
        <v>0</v>
      </c>
      <c r="Z21" s="34">
        <f>Y21*0.257</f>
        <v>0</v>
      </c>
      <c r="AA21" s="34">
        <v>0</v>
      </c>
      <c r="AB21" s="34">
        <f>AA21*0.337</f>
        <v>0</v>
      </c>
      <c r="AC21" s="34">
        <v>0</v>
      </c>
      <c r="AD21" s="34">
        <f>AC21*0.15</f>
        <v>0</v>
      </c>
      <c r="AE21" s="34">
        <v>0</v>
      </c>
      <c r="AF21" s="34">
        <f>AE21*1.662</f>
        <v>0</v>
      </c>
      <c r="AG21" s="34">
        <v>0</v>
      </c>
      <c r="AH21" s="34">
        <f>AG21*0.11</f>
        <v>0</v>
      </c>
      <c r="AI21" s="34">
        <v>0</v>
      </c>
      <c r="AJ21" s="34">
        <f>AI21*1.37</f>
        <v>0</v>
      </c>
      <c r="AK21" s="34">
        <v>0</v>
      </c>
      <c r="AL21" s="34">
        <f>AK21*0.6</f>
        <v>0</v>
      </c>
      <c r="AM21" s="34">
        <v>0</v>
      </c>
      <c r="AN21" s="34">
        <f>AM21*2.372</f>
        <v>0</v>
      </c>
      <c r="AO21" s="34">
        <v>0</v>
      </c>
      <c r="AP21" s="34">
        <f>AO21*0.28</f>
        <v>0</v>
      </c>
      <c r="AQ21" s="34">
        <v>0</v>
      </c>
      <c r="AR21" s="34">
        <f>AQ21*1.45</f>
        <v>0</v>
      </c>
      <c r="AS21" s="34">
        <v>6</v>
      </c>
      <c r="AT21" s="34">
        <f>AS21*2.279</f>
        <v>13.673999999999999</v>
      </c>
      <c r="AU21" s="34">
        <v>0</v>
      </c>
      <c r="AV21" s="34">
        <f>AU21*1.099</f>
        <v>0</v>
      </c>
      <c r="AW21" s="34">
        <v>0</v>
      </c>
      <c r="AX21" s="34">
        <f>AW21*0.13</f>
        <v>0</v>
      </c>
      <c r="AY21" s="34">
        <v>0</v>
      </c>
      <c r="AZ21" s="34">
        <f>AY21*0.3</f>
        <v>0</v>
      </c>
      <c r="BA21" s="34">
        <v>0</v>
      </c>
      <c r="BB21" s="34">
        <f>BA21*2.323</f>
        <v>0</v>
      </c>
      <c r="BC21" s="34">
        <v>0</v>
      </c>
      <c r="BD21" s="34">
        <f>BC21*2.077</f>
        <v>0</v>
      </c>
      <c r="BE21" s="34">
        <v>0</v>
      </c>
      <c r="BF21" s="34">
        <f>BE21*2.336</f>
        <v>0</v>
      </c>
      <c r="BG21" s="34">
        <v>0</v>
      </c>
      <c r="BH21" s="34">
        <f>BG21*1.13</f>
        <v>0</v>
      </c>
      <c r="BI21" s="34">
        <v>0</v>
      </c>
      <c r="BJ21" s="34">
        <f>BI21*1.724</f>
        <v>0</v>
      </c>
      <c r="BK21" s="34">
        <v>0</v>
      </c>
      <c r="BL21" s="34">
        <f>BK21*0.89</f>
        <v>0</v>
      </c>
      <c r="BM21" s="34">
        <v>0</v>
      </c>
      <c r="BN21" s="34">
        <f>BM21*2.54</f>
        <v>0</v>
      </c>
      <c r="BO21" s="35">
        <v>-1.325</v>
      </c>
      <c r="BP21" s="35">
        <v>5.44</v>
      </c>
      <c r="BQ21" s="35" t="s">
        <v>127</v>
      </c>
      <c r="BR21" s="35" t="s">
        <v>127</v>
      </c>
      <c r="BS21" s="35" t="s">
        <v>128</v>
      </c>
      <c r="BT21" s="35">
        <v>-1.325</v>
      </c>
      <c r="BU21" s="35" t="s">
        <v>129</v>
      </c>
      <c r="BV21" s="37">
        <v>3.5000000000000003E-2</v>
      </c>
      <c r="BX21" s="35">
        <v>50.26</v>
      </c>
      <c r="BY21" s="35">
        <v>1.9896538002387585E-2</v>
      </c>
      <c r="BZ21" s="35">
        <f t="shared" si="0"/>
        <v>3.9172095321154461</v>
      </c>
      <c r="CA21">
        <v>10.37</v>
      </c>
      <c r="CB21">
        <v>3.71</v>
      </c>
      <c r="CC21" s="36">
        <v>4.2200000000000003E-5</v>
      </c>
      <c r="CD21">
        <v>0.97</v>
      </c>
      <c r="CE21">
        <v>36.18</v>
      </c>
      <c r="CF21" s="36">
        <v>8.1799999999999998E-2</v>
      </c>
      <c r="CG21">
        <v>0.95</v>
      </c>
    </row>
    <row r="22" spans="1:85" x14ac:dyDescent="0.3">
      <c r="A22" s="3" t="s">
        <v>10</v>
      </c>
      <c r="B22" s="3" t="s">
        <v>132</v>
      </c>
      <c r="D22">
        <f>F22+T22</f>
        <v>233.9162</v>
      </c>
      <c r="E22">
        <v>232.7432</v>
      </c>
      <c r="F22" s="35">
        <f>H22+J22+L22+N22+P22+R22+V22+X22+Z22+AB22+AD22+AF22+AH22+AJ22+AL22+AN22+AP22+AR22+AT22+AV22+AX22+AZ22+BB22+BD22+BF22+BH22+BJ22+BL22+BN22</f>
        <v>1.173</v>
      </c>
      <c r="G22" s="34">
        <v>0</v>
      </c>
      <c r="H22" s="34">
        <f>G22*0.9</f>
        <v>0</v>
      </c>
      <c r="I22" s="34">
        <v>0</v>
      </c>
      <c r="J22" s="34">
        <f>I22*1.185</f>
        <v>0</v>
      </c>
      <c r="K22" s="34">
        <v>0</v>
      </c>
      <c r="L22" s="34">
        <f>K22*0.8</f>
        <v>0</v>
      </c>
      <c r="M22" s="34">
        <v>0</v>
      </c>
      <c r="N22" s="34">
        <f>M22*0.44</f>
        <v>0</v>
      </c>
      <c r="O22" s="34">
        <v>0</v>
      </c>
      <c r="P22" s="34">
        <f>O22*0.91</f>
        <v>0</v>
      </c>
      <c r="Q22" s="34">
        <v>0</v>
      </c>
      <c r="R22" s="34">
        <f>Q22*2.868</f>
        <v>0</v>
      </c>
      <c r="S22" s="34">
        <v>98.62</v>
      </c>
      <c r="T22" s="34">
        <f>S22*2.36</f>
        <v>232.7432</v>
      </c>
      <c r="U22" s="34">
        <v>0</v>
      </c>
      <c r="V22" s="34">
        <f>U22*0.12</f>
        <v>0</v>
      </c>
      <c r="W22" s="34">
        <v>1.2</v>
      </c>
      <c r="X22" s="34">
        <f>W22*0.76</f>
        <v>0.91199999999999992</v>
      </c>
      <c r="Y22" s="34">
        <v>0</v>
      </c>
      <c r="Z22" s="34">
        <f>Y22*0.257</f>
        <v>0</v>
      </c>
      <c r="AA22" s="34">
        <v>0</v>
      </c>
      <c r="AB22" s="34">
        <f>AA22*0.337</f>
        <v>0</v>
      </c>
      <c r="AC22" s="34">
        <v>0</v>
      </c>
      <c r="AD22" s="34">
        <f>AC22*0.15</f>
        <v>0</v>
      </c>
      <c r="AE22" s="34">
        <v>0</v>
      </c>
      <c r="AF22" s="34">
        <f>AE22*1.662</f>
        <v>0</v>
      </c>
      <c r="AG22" s="34">
        <v>0</v>
      </c>
      <c r="AH22" s="34">
        <f>AG22*0.11</f>
        <v>0</v>
      </c>
      <c r="AI22" s="34">
        <v>0</v>
      </c>
      <c r="AJ22" s="34">
        <f>AI22*1.37</f>
        <v>0</v>
      </c>
      <c r="AK22" s="34">
        <v>0</v>
      </c>
      <c r="AL22" s="34">
        <f>AK22*0.6</f>
        <v>0</v>
      </c>
      <c r="AM22" s="34">
        <v>0</v>
      </c>
      <c r="AN22" s="34">
        <f>AM22*2.372</f>
        <v>0</v>
      </c>
      <c r="AO22" s="34">
        <v>0</v>
      </c>
      <c r="AP22" s="34">
        <f>AO22*0.28</f>
        <v>0</v>
      </c>
      <c r="AQ22" s="34">
        <v>0.18</v>
      </c>
      <c r="AR22" s="34">
        <f>AQ22*1.45</f>
        <v>0.26100000000000001</v>
      </c>
      <c r="AS22" s="34">
        <v>0</v>
      </c>
      <c r="AT22" s="34">
        <f>AS22*2.279</f>
        <v>0</v>
      </c>
      <c r="AU22" s="34">
        <v>0</v>
      </c>
      <c r="AV22" s="34">
        <f>AU22*1.099</f>
        <v>0</v>
      </c>
      <c r="AW22" s="34">
        <v>0</v>
      </c>
      <c r="AX22" s="34">
        <f>AW22*0.13</f>
        <v>0</v>
      </c>
      <c r="AY22" s="34">
        <v>0</v>
      </c>
      <c r="AZ22" s="34">
        <f>AY22*0.3</f>
        <v>0</v>
      </c>
      <c r="BA22" s="34">
        <v>0</v>
      </c>
      <c r="BB22" s="34">
        <f>BA22*2.323</f>
        <v>0</v>
      </c>
      <c r="BC22" s="34">
        <v>0</v>
      </c>
      <c r="BD22" s="34">
        <f>BC22*2.077</f>
        <v>0</v>
      </c>
      <c r="BE22" s="34">
        <v>0</v>
      </c>
      <c r="BF22" s="34">
        <f>BE22*2.336</f>
        <v>0</v>
      </c>
      <c r="BG22" s="34">
        <v>0</v>
      </c>
      <c r="BH22" s="34">
        <f>BG22*1.13</f>
        <v>0</v>
      </c>
      <c r="BI22" s="34">
        <v>0</v>
      </c>
      <c r="BJ22" s="34">
        <f>BI22*1.724</f>
        <v>0</v>
      </c>
      <c r="BK22" s="34">
        <v>0</v>
      </c>
      <c r="BL22" s="34">
        <f>BK22*0.89</f>
        <v>0</v>
      </c>
      <c r="BM22" s="34">
        <v>0</v>
      </c>
      <c r="BN22" s="34">
        <f>BM22*2.54</f>
        <v>0</v>
      </c>
      <c r="BO22" s="35">
        <v>-1.522</v>
      </c>
      <c r="BP22" s="35">
        <v>104</v>
      </c>
      <c r="BQ22" s="35" t="s">
        <v>133</v>
      </c>
      <c r="BR22" s="35" t="s">
        <v>134</v>
      </c>
      <c r="BS22" s="35" t="s">
        <v>135</v>
      </c>
      <c r="BT22" s="35">
        <v>-1.522</v>
      </c>
      <c r="BU22" s="35" t="s">
        <v>113</v>
      </c>
      <c r="BV22" s="37">
        <v>3.5000000000000003E-2</v>
      </c>
      <c r="BX22" s="35">
        <v>2284.7999999999997</v>
      </c>
      <c r="BY22" s="35">
        <v>4.3767507002801128E-4</v>
      </c>
      <c r="BZ22" s="35">
        <f t="shared" si="0"/>
        <v>7.7340337721452652</v>
      </c>
      <c r="CA22">
        <v>8.9</v>
      </c>
      <c r="CB22">
        <v>146.69999999999999</v>
      </c>
      <c r="CC22" s="36">
        <v>2.8569999999999999E-5</v>
      </c>
      <c r="CD22">
        <v>0.95</v>
      </c>
      <c r="CE22">
        <v>2129.1999999999998</v>
      </c>
      <c r="CF22" s="36">
        <v>1.135E-5</v>
      </c>
      <c r="CG22">
        <v>0.71</v>
      </c>
    </row>
    <row r="23" spans="1:85" x14ac:dyDescent="0.3">
      <c r="A23" s="3" t="s">
        <v>10</v>
      </c>
      <c r="B23" s="3" t="s">
        <v>136</v>
      </c>
      <c r="D23">
        <f>F23+T23</f>
        <v>233.86901999999998</v>
      </c>
      <c r="E23">
        <v>230.92599999999999</v>
      </c>
      <c r="F23" s="35">
        <f>H23+J23+L23+N23+P23+R23+V23+X23+Z23+AB23+AD23+AF23+AH23+AJ23+AL23+AN23+AP23+AR23+AT23+AV23+AX23+AZ23+BB23+BD23+BF23+BH23+BJ23+BL23+BN23</f>
        <v>2.9430199999999997</v>
      </c>
      <c r="G23" s="34">
        <v>0</v>
      </c>
      <c r="H23" s="34">
        <f>G23*0.9</f>
        <v>0</v>
      </c>
      <c r="I23" s="34">
        <v>0</v>
      </c>
      <c r="J23" s="34">
        <f>I23*1.185</f>
        <v>0</v>
      </c>
      <c r="K23" s="34">
        <v>0</v>
      </c>
      <c r="L23" s="34">
        <f>K23*0.8</f>
        <v>0</v>
      </c>
      <c r="M23" s="34">
        <v>0</v>
      </c>
      <c r="N23" s="34">
        <f>M23*0.44</f>
        <v>0</v>
      </c>
      <c r="O23" s="34">
        <v>0</v>
      </c>
      <c r="P23" s="34">
        <f>O23*0.91</f>
        <v>0</v>
      </c>
      <c r="Q23" s="34">
        <v>0</v>
      </c>
      <c r="R23" s="34">
        <f>Q23*2.868</f>
        <v>0</v>
      </c>
      <c r="S23" s="34">
        <v>97.85</v>
      </c>
      <c r="T23" s="34">
        <f>S23*2.36</f>
        <v>230.92599999999999</v>
      </c>
      <c r="U23" s="34">
        <v>0</v>
      </c>
      <c r="V23" s="34">
        <f>U23*0.12</f>
        <v>0</v>
      </c>
      <c r="W23" s="34">
        <v>1.19</v>
      </c>
      <c r="X23" s="34">
        <f>W23*0.76</f>
        <v>0.90439999999999998</v>
      </c>
      <c r="Y23" s="34">
        <v>0</v>
      </c>
      <c r="Z23" s="34">
        <f>Y23*0.257</f>
        <v>0</v>
      </c>
      <c r="AA23" s="34">
        <v>0</v>
      </c>
      <c r="AB23" s="34">
        <f>AA23*0.337</f>
        <v>0</v>
      </c>
      <c r="AC23" s="34">
        <v>0</v>
      </c>
      <c r="AD23" s="34">
        <f>AC23*0.15</f>
        <v>0</v>
      </c>
      <c r="AE23" s="34">
        <v>0</v>
      </c>
      <c r="AF23" s="34">
        <f>AE23*1.662</f>
        <v>0</v>
      </c>
      <c r="AG23" s="34">
        <v>0</v>
      </c>
      <c r="AH23" s="34">
        <f>AG23*0.11</f>
        <v>0</v>
      </c>
      <c r="AI23" s="34">
        <v>0</v>
      </c>
      <c r="AJ23" s="34">
        <f>AI23*1.37</f>
        <v>0</v>
      </c>
      <c r="AK23" s="34">
        <v>0</v>
      </c>
      <c r="AL23" s="34">
        <f>AK23*0.6</f>
        <v>0</v>
      </c>
      <c r="AM23" s="34">
        <v>0</v>
      </c>
      <c r="AN23" s="34">
        <f>AM23*2.372</f>
        <v>0</v>
      </c>
      <c r="AO23" s="34">
        <v>0</v>
      </c>
      <c r="AP23" s="34">
        <f>AO23*0.28</f>
        <v>0</v>
      </c>
      <c r="AQ23" s="34">
        <v>0.18</v>
      </c>
      <c r="AR23" s="34">
        <f>AQ23*1.45</f>
        <v>0.26100000000000001</v>
      </c>
      <c r="AS23" s="34">
        <v>0.78</v>
      </c>
      <c r="AT23" s="34">
        <f>AS23*2.279</f>
        <v>1.77762</v>
      </c>
      <c r="AU23" s="34">
        <v>0</v>
      </c>
      <c r="AV23" s="34">
        <f>AU23*1.099</f>
        <v>0</v>
      </c>
      <c r="AW23" s="34">
        <v>0</v>
      </c>
      <c r="AX23" s="34">
        <f>AW23*0.13</f>
        <v>0</v>
      </c>
      <c r="AY23" s="34">
        <v>0</v>
      </c>
      <c r="AZ23" s="34">
        <f>AY23*0.3</f>
        <v>0</v>
      </c>
      <c r="BA23" s="34">
        <v>0</v>
      </c>
      <c r="BB23" s="34">
        <f>BA23*2.323</f>
        <v>0</v>
      </c>
      <c r="BC23" s="34">
        <v>0</v>
      </c>
      <c r="BD23" s="34">
        <f>BC23*2.077</f>
        <v>0</v>
      </c>
      <c r="BE23" s="34">
        <v>0</v>
      </c>
      <c r="BF23" s="34">
        <f>BE23*2.336</f>
        <v>0</v>
      </c>
      <c r="BG23" s="34">
        <v>0</v>
      </c>
      <c r="BH23" s="34">
        <f>BG23*1.13</f>
        <v>0</v>
      </c>
      <c r="BI23" s="34">
        <v>0</v>
      </c>
      <c r="BJ23" s="34">
        <f>BI23*1.724</f>
        <v>0</v>
      </c>
      <c r="BK23" s="34">
        <v>0</v>
      </c>
      <c r="BL23" s="34">
        <f>BK23*0.89</f>
        <v>0</v>
      </c>
      <c r="BM23" s="34">
        <v>0</v>
      </c>
      <c r="BN23" s="34">
        <f>BM23*2.54</f>
        <v>0</v>
      </c>
      <c r="BO23" s="35">
        <v>-1.4730000000000001</v>
      </c>
      <c r="BP23" s="35">
        <v>74</v>
      </c>
      <c r="BQ23" s="35" t="s">
        <v>133</v>
      </c>
      <c r="BR23" s="35" t="s">
        <v>134</v>
      </c>
      <c r="BS23" s="35" t="s">
        <v>135</v>
      </c>
      <c r="BT23" s="35">
        <v>-1.4730000000000001</v>
      </c>
      <c r="BU23" s="35" t="s">
        <v>113</v>
      </c>
      <c r="BV23" s="37">
        <v>3.5000000000000003E-2</v>
      </c>
      <c r="BX23" s="35">
        <v>2315.5</v>
      </c>
      <c r="BY23" s="35">
        <v>4.318721658389117E-4</v>
      </c>
      <c r="BZ23" s="35">
        <f t="shared" si="0"/>
        <v>7.7473809259208064</v>
      </c>
      <c r="CA23">
        <v>7.1</v>
      </c>
      <c r="CB23">
        <v>195.1</v>
      </c>
      <c r="CC23" s="36">
        <v>1.7589999999999999E-5</v>
      </c>
      <c r="CD23">
        <v>0.94</v>
      </c>
      <c r="CE23">
        <v>2113.3000000000002</v>
      </c>
      <c r="CF23" s="36">
        <v>8.4600000000000003E-6</v>
      </c>
      <c r="CG23">
        <v>0.87</v>
      </c>
    </row>
    <row r="24" spans="1:85" x14ac:dyDescent="0.3">
      <c r="A24" s="3" t="s">
        <v>10</v>
      </c>
      <c r="B24" s="3" t="s">
        <v>137</v>
      </c>
      <c r="D24">
        <f>F24+T24</f>
        <v>233.83561</v>
      </c>
      <c r="E24">
        <v>229.51</v>
      </c>
      <c r="F24" s="35">
        <f>H24+J24+L24+N24+P24+R24+V24+X24+Z24+AB24+AD24+AF24+AH24+AJ24+AL24+AN24+AP24+AR24+AT24+AV24+AX24+AZ24+BB24+BD24+BF24+BH24+BJ24+BL24+BN24</f>
        <v>4.3256099999999993</v>
      </c>
      <c r="G24" s="34">
        <v>0</v>
      </c>
      <c r="H24" s="34">
        <f>G24*0.9</f>
        <v>0</v>
      </c>
      <c r="I24" s="34">
        <v>0</v>
      </c>
      <c r="J24" s="34">
        <f>I24*1.185</f>
        <v>0</v>
      </c>
      <c r="K24" s="34">
        <v>0</v>
      </c>
      <c r="L24" s="34">
        <f>K24*0.8</f>
        <v>0</v>
      </c>
      <c r="M24" s="34">
        <v>0</v>
      </c>
      <c r="N24" s="34">
        <f>M24*0.44</f>
        <v>0</v>
      </c>
      <c r="O24" s="34">
        <v>0</v>
      </c>
      <c r="P24" s="34">
        <f>O24*0.91</f>
        <v>0</v>
      </c>
      <c r="Q24" s="34">
        <v>0</v>
      </c>
      <c r="R24" s="34">
        <f>Q24*2.868</f>
        <v>0</v>
      </c>
      <c r="S24" s="34">
        <v>97.25</v>
      </c>
      <c r="T24" s="34">
        <f>S24*2.36</f>
        <v>229.51</v>
      </c>
      <c r="U24" s="34">
        <v>0</v>
      </c>
      <c r="V24" s="34">
        <f>U24*0.12</f>
        <v>0</v>
      </c>
      <c r="W24" s="34">
        <v>1.18</v>
      </c>
      <c r="X24" s="34">
        <f>W24*0.76</f>
        <v>0.89679999999999993</v>
      </c>
      <c r="Y24" s="34">
        <v>0</v>
      </c>
      <c r="Z24" s="34">
        <f>Y24*0.257</f>
        <v>0</v>
      </c>
      <c r="AA24" s="34">
        <v>0</v>
      </c>
      <c r="AB24" s="34">
        <f>AA24*0.337</f>
        <v>0</v>
      </c>
      <c r="AC24" s="34">
        <v>0</v>
      </c>
      <c r="AD24" s="34">
        <f>AC24*0.15</f>
        <v>0</v>
      </c>
      <c r="AE24" s="34">
        <v>0</v>
      </c>
      <c r="AF24" s="34">
        <f>AE24*1.662</f>
        <v>0</v>
      </c>
      <c r="AG24" s="34">
        <v>0</v>
      </c>
      <c r="AH24" s="34">
        <f>AG24*0.11</f>
        <v>0</v>
      </c>
      <c r="AI24" s="34">
        <v>0</v>
      </c>
      <c r="AJ24" s="34">
        <f>AI24*1.37</f>
        <v>0</v>
      </c>
      <c r="AK24" s="34">
        <v>0</v>
      </c>
      <c r="AL24" s="34">
        <f>AK24*0.6</f>
        <v>0</v>
      </c>
      <c r="AM24" s="34">
        <v>0</v>
      </c>
      <c r="AN24" s="34">
        <f>AM24*2.372</f>
        <v>0</v>
      </c>
      <c r="AO24" s="34">
        <v>0</v>
      </c>
      <c r="AP24" s="34">
        <f>AO24*0.28</f>
        <v>0</v>
      </c>
      <c r="AQ24" s="34">
        <v>0.18</v>
      </c>
      <c r="AR24" s="34">
        <f>AQ24*1.45</f>
        <v>0.26100000000000001</v>
      </c>
      <c r="AS24" s="34">
        <v>1.39</v>
      </c>
      <c r="AT24" s="34">
        <f>AS24*2.279</f>
        <v>3.1678099999999998</v>
      </c>
      <c r="AU24" s="34">
        <v>0</v>
      </c>
      <c r="AV24" s="34">
        <f>AU24*1.099</f>
        <v>0</v>
      </c>
      <c r="AW24" s="34">
        <v>0</v>
      </c>
      <c r="AX24" s="34">
        <f>AW24*0.13</f>
        <v>0</v>
      </c>
      <c r="AY24" s="34">
        <v>0</v>
      </c>
      <c r="AZ24" s="34">
        <f>AY24*0.3</f>
        <v>0</v>
      </c>
      <c r="BA24" s="34">
        <v>0</v>
      </c>
      <c r="BB24" s="34">
        <f>BA24*2.323</f>
        <v>0</v>
      </c>
      <c r="BC24" s="34">
        <v>0</v>
      </c>
      <c r="BD24" s="34">
        <f>BC24*2.077</f>
        <v>0</v>
      </c>
      <c r="BE24" s="34">
        <v>0</v>
      </c>
      <c r="BF24" s="34">
        <f>BE24*2.336</f>
        <v>0</v>
      </c>
      <c r="BG24" s="34">
        <v>0</v>
      </c>
      <c r="BH24" s="34">
        <f>BG24*1.13</f>
        <v>0</v>
      </c>
      <c r="BI24" s="34">
        <v>0</v>
      </c>
      <c r="BJ24" s="34">
        <f>BI24*1.724</f>
        <v>0</v>
      </c>
      <c r="BK24" s="34">
        <v>0</v>
      </c>
      <c r="BL24" s="34">
        <f>BK24*0.89</f>
        <v>0</v>
      </c>
      <c r="BM24" s="34">
        <v>0</v>
      </c>
      <c r="BN24" s="34">
        <f>BM24*2.54</f>
        <v>0</v>
      </c>
      <c r="BO24" s="35">
        <v>-1.5727</v>
      </c>
      <c r="BP24" s="35">
        <v>68</v>
      </c>
      <c r="BQ24" s="35" t="s">
        <v>133</v>
      </c>
      <c r="BR24" s="35" t="s">
        <v>134</v>
      </c>
      <c r="BS24" s="35" t="s">
        <v>135</v>
      </c>
      <c r="BT24" s="35">
        <v>-1.5727</v>
      </c>
      <c r="BU24" s="35" t="s">
        <v>113</v>
      </c>
      <c r="BV24" s="37">
        <v>3.5000000000000003E-2</v>
      </c>
      <c r="BX24" s="35">
        <v>2266.6</v>
      </c>
      <c r="BY24" s="35">
        <v>4.411894467484338E-4</v>
      </c>
      <c r="BZ24" s="35">
        <f t="shared" si="0"/>
        <v>7.7260361902988484</v>
      </c>
      <c r="CA24">
        <v>8.6</v>
      </c>
      <c r="CB24">
        <v>125.8</v>
      </c>
      <c r="CC24" s="36">
        <v>3.4270000000000002E-5</v>
      </c>
      <c r="CD24">
        <v>0.91</v>
      </c>
      <c r="CE24">
        <v>2132.1999999999998</v>
      </c>
      <c r="CF24" s="36">
        <v>1.397E-5</v>
      </c>
      <c r="CG24">
        <v>0.74</v>
      </c>
    </row>
    <row r="25" spans="1:85" x14ac:dyDescent="0.3">
      <c r="A25" s="3" t="s">
        <v>10</v>
      </c>
      <c r="B25" s="3" t="s">
        <v>138</v>
      </c>
      <c r="D25">
        <f>F25+T25</f>
        <v>233.7953</v>
      </c>
      <c r="E25">
        <v>228.09399999999999</v>
      </c>
      <c r="F25" s="35">
        <f>H25+J25+L25+N25+P25+R25+V25+X25+Z25+AB25+AD25+AF25+AH25+AJ25+AL25+AN25+AP25+AR25+AT25+AV25+AX25+AZ25+BB25+BD25+BF25+BH25+BJ25+BL25+BN25</f>
        <v>5.7012999999999998</v>
      </c>
      <c r="G25" s="34">
        <v>0</v>
      </c>
      <c r="H25" s="34">
        <f>G25*0.9</f>
        <v>0</v>
      </c>
      <c r="I25" s="34">
        <v>0</v>
      </c>
      <c r="J25" s="34">
        <f>I25*1.185</f>
        <v>0</v>
      </c>
      <c r="K25" s="34">
        <v>0</v>
      </c>
      <c r="L25" s="34">
        <f>K25*0.8</f>
        <v>0</v>
      </c>
      <c r="M25" s="34">
        <v>0</v>
      </c>
      <c r="N25" s="34">
        <f>M25*0.44</f>
        <v>0</v>
      </c>
      <c r="O25" s="34">
        <v>0</v>
      </c>
      <c r="P25" s="34">
        <f>O25*0.91</f>
        <v>0</v>
      </c>
      <c r="Q25" s="34">
        <v>0</v>
      </c>
      <c r="R25" s="34">
        <f>Q25*2.868</f>
        <v>0</v>
      </c>
      <c r="S25" s="34">
        <v>96.65</v>
      </c>
      <c r="T25" s="34">
        <f>S25*2.36</f>
        <v>228.09399999999999</v>
      </c>
      <c r="U25" s="34">
        <v>0</v>
      </c>
      <c r="V25" s="34">
        <f>U25*0.12</f>
        <v>0</v>
      </c>
      <c r="W25" s="34">
        <v>1.18</v>
      </c>
      <c r="X25" s="34">
        <f>W25*0.76</f>
        <v>0.89679999999999993</v>
      </c>
      <c r="Y25" s="34">
        <v>0</v>
      </c>
      <c r="Z25" s="34">
        <f>Y25*0.257</f>
        <v>0</v>
      </c>
      <c r="AA25" s="34">
        <v>0</v>
      </c>
      <c r="AB25" s="34">
        <f>AA25*0.337</f>
        <v>0</v>
      </c>
      <c r="AC25" s="34">
        <v>0</v>
      </c>
      <c r="AD25" s="34">
        <f>AC25*0.15</f>
        <v>0</v>
      </c>
      <c r="AE25" s="34">
        <v>0</v>
      </c>
      <c r="AF25" s="34">
        <f>AE25*1.662</f>
        <v>0</v>
      </c>
      <c r="AG25" s="34">
        <v>0</v>
      </c>
      <c r="AH25" s="34">
        <f>AG25*0.11</f>
        <v>0</v>
      </c>
      <c r="AI25" s="34">
        <v>0</v>
      </c>
      <c r="AJ25" s="34">
        <f>AI25*1.37</f>
        <v>0</v>
      </c>
      <c r="AK25" s="34">
        <v>0</v>
      </c>
      <c r="AL25" s="34">
        <f>AK25*0.6</f>
        <v>0</v>
      </c>
      <c r="AM25" s="34">
        <v>0</v>
      </c>
      <c r="AN25" s="34">
        <f>AM25*2.372</f>
        <v>0</v>
      </c>
      <c r="AO25" s="34">
        <v>0</v>
      </c>
      <c r="AP25" s="34">
        <f>AO25*0.28</f>
        <v>0</v>
      </c>
      <c r="AQ25" s="34">
        <v>0.17</v>
      </c>
      <c r="AR25" s="34">
        <f>AQ25*1.45</f>
        <v>0.2465</v>
      </c>
      <c r="AS25" s="34">
        <v>2</v>
      </c>
      <c r="AT25" s="34">
        <f>AS25*2.279</f>
        <v>4.5579999999999998</v>
      </c>
      <c r="AU25" s="34">
        <v>0</v>
      </c>
      <c r="AV25" s="34">
        <f>AU25*1.099</f>
        <v>0</v>
      </c>
      <c r="AW25" s="34">
        <v>0</v>
      </c>
      <c r="AX25" s="34">
        <f>AW25*0.13</f>
        <v>0</v>
      </c>
      <c r="AY25" s="34">
        <v>0</v>
      </c>
      <c r="AZ25" s="34">
        <f>AY25*0.3</f>
        <v>0</v>
      </c>
      <c r="BA25" s="34">
        <v>0</v>
      </c>
      <c r="BB25" s="34">
        <f>BA25*2.323</f>
        <v>0</v>
      </c>
      <c r="BC25" s="34">
        <v>0</v>
      </c>
      <c r="BD25" s="34">
        <f>BC25*2.077</f>
        <v>0</v>
      </c>
      <c r="BE25" s="34">
        <v>0</v>
      </c>
      <c r="BF25" s="34">
        <f>BE25*2.336</f>
        <v>0</v>
      </c>
      <c r="BG25" s="34">
        <v>0</v>
      </c>
      <c r="BH25" s="34">
        <f>BG25*1.13</f>
        <v>0</v>
      </c>
      <c r="BI25" s="34">
        <v>0</v>
      </c>
      <c r="BJ25" s="34">
        <f>BI25*1.724</f>
        <v>0</v>
      </c>
      <c r="BK25" s="34">
        <v>0</v>
      </c>
      <c r="BL25" s="34">
        <f>BK25*0.89</f>
        <v>0</v>
      </c>
      <c r="BM25" s="34">
        <v>0</v>
      </c>
      <c r="BN25" s="34">
        <f>BM25*2.54</f>
        <v>0</v>
      </c>
      <c r="BO25" s="35">
        <v>-1.5669999999999999</v>
      </c>
      <c r="BP25" s="35">
        <v>57</v>
      </c>
      <c r="BQ25" s="35" t="s">
        <v>133</v>
      </c>
      <c r="BR25" s="35" t="s">
        <v>134</v>
      </c>
      <c r="BS25" s="35" t="s">
        <v>135</v>
      </c>
      <c r="BT25" s="35">
        <v>-1.5669999999999999</v>
      </c>
      <c r="BU25" s="35" t="s">
        <v>113</v>
      </c>
      <c r="BV25" s="37">
        <v>3.5000000000000003E-2</v>
      </c>
      <c r="BX25" s="35">
        <v>470.09999999999997</v>
      </c>
      <c r="BY25" s="35">
        <v>2.1272069772388857E-3</v>
      </c>
      <c r="BZ25" s="35">
        <f t="shared" si="0"/>
        <v>6.152945438030085</v>
      </c>
      <c r="CA25">
        <v>9.1999999999999993</v>
      </c>
      <c r="CB25">
        <v>460.9</v>
      </c>
      <c r="CC25" s="36">
        <v>1.5610000000000001E-5</v>
      </c>
      <c r="CD25">
        <v>0.93</v>
      </c>
      <c r="CE25">
        <v>0</v>
      </c>
      <c r="CF25" s="36">
        <v>0</v>
      </c>
      <c r="CG25">
        <v>0</v>
      </c>
    </row>
    <row r="26" spans="1:85" x14ac:dyDescent="0.3">
      <c r="A26" s="3" t="s">
        <v>10</v>
      </c>
      <c r="B26" s="3" t="s">
        <v>139</v>
      </c>
      <c r="D26">
        <f>F26+T26</f>
        <v>233.9162</v>
      </c>
      <c r="E26">
        <v>232.7432</v>
      </c>
      <c r="F26" s="35">
        <f>H26+J26+L26+N26+P26+R26+V26+X26+Z26+AB26+AD26+AF26+AH26+AJ26+AL26+AN26+AP26+AR26+AT26+AV26+AX26+AZ26+BB26+BD26+BF26+BH26+BJ26+BL26+BN26</f>
        <v>1.173</v>
      </c>
      <c r="G26" s="34">
        <v>0</v>
      </c>
      <c r="H26" s="34">
        <f>G26*0.9</f>
        <v>0</v>
      </c>
      <c r="I26" s="34">
        <v>0</v>
      </c>
      <c r="J26" s="34">
        <f>I26*1.185</f>
        <v>0</v>
      </c>
      <c r="K26" s="34">
        <v>0</v>
      </c>
      <c r="L26" s="34">
        <f>K26*0.8</f>
        <v>0</v>
      </c>
      <c r="M26" s="34">
        <v>0</v>
      </c>
      <c r="N26" s="34">
        <f>M26*0.44</f>
        <v>0</v>
      </c>
      <c r="O26" s="34">
        <v>0</v>
      </c>
      <c r="P26" s="34">
        <f>O26*0.91</f>
        <v>0</v>
      </c>
      <c r="Q26" s="34">
        <v>0</v>
      </c>
      <c r="R26" s="34">
        <f>Q26*2.868</f>
        <v>0</v>
      </c>
      <c r="S26" s="34">
        <v>98.62</v>
      </c>
      <c r="T26" s="34">
        <f>S26*2.36</f>
        <v>232.7432</v>
      </c>
      <c r="U26" s="34">
        <v>0</v>
      </c>
      <c r="V26" s="34">
        <f>U26*0.12</f>
        <v>0</v>
      </c>
      <c r="W26" s="34">
        <v>1.2</v>
      </c>
      <c r="X26" s="34">
        <f>W26*0.76</f>
        <v>0.91199999999999992</v>
      </c>
      <c r="Y26" s="34">
        <v>0</v>
      </c>
      <c r="Z26" s="34">
        <f>Y26*0.257</f>
        <v>0</v>
      </c>
      <c r="AA26" s="34">
        <v>0</v>
      </c>
      <c r="AB26" s="34">
        <f>AA26*0.337</f>
        <v>0</v>
      </c>
      <c r="AC26" s="34">
        <v>0</v>
      </c>
      <c r="AD26" s="34">
        <f>AC26*0.15</f>
        <v>0</v>
      </c>
      <c r="AE26" s="34">
        <v>0</v>
      </c>
      <c r="AF26" s="34">
        <f>AE26*1.662</f>
        <v>0</v>
      </c>
      <c r="AG26" s="34">
        <v>0</v>
      </c>
      <c r="AH26" s="34">
        <f>AG26*0.11</f>
        <v>0</v>
      </c>
      <c r="AI26" s="34">
        <v>0</v>
      </c>
      <c r="AJ26" s="34">
        <f>AI26*1.37</f>
        <v>0</v>
      </c>
      <c r="AK26" s="34">
        <v>0</v>
      </c>
      <c r="AL26" s="34">
        <f>AK26*0.6</f>
        <v>0</v>
      </c>
      <c r="AM26" s="34">
        <v>0</v>
      </c>
      <c r="AN26" s="34">
        <f>AM26*2.372</f>
        <v>0</v>
      </c>
      <c r="AO26" s="34">
        <v>0</v>
      </c>
      <c r="AP26" s="34">
        <f>AO26*0.28</f>
        <v>0</v>
      </c>
      <c r="AQ26" s="34">
        <v>0.18</v>
      </c>
      <c r="AR26" s="34">
        <f>AQ26*1.45</f>
        <v>0.26100000000000001</v>
      </c>
      <c r="AS26" s="34">
        <v>0</v>
      </c>
      <c r="AT26" s="34">
        <f>AS26*2.279</f>
        <v>0</v>
      </c>
      <c r="AU26" s="34">
        <v>0</v>
      </c>
      <c r="AV26" s="34">
        <f>AU26*1.099</f>
        <v>0</v>
      </c>
      <c r="AW26" s="34">
        <v>0</v>
      </c>
      <c r="AX26" s="34">
        <f>AW26*0.13</f>
        <v>0</v>
      </c>
      <c r="AY26" s="34">
        <v>0</v>
      </c>
      <c r="AZ26" s="34">
        <f>AY26*0.3</f>
        <v>0</v>
      </c>
      <c r="BA26" s="34">
        <v>0</v>
      </c>
      <c r="BB26" s="34">
        <f>BA26*2.323</f>
        <v>0</v>
      </c>
      <c r="BC26" s="34">
        <v>0</v>
      </c>
      <c r="BD26" s="34">
        <f>BC26*2.077</f>
        <v>0</v>
      </c>
      <c r="BE26" s="34">
        <v>0</v>
      </c>
      <c r="BF26" s="34">
        <f>BE26*2.336</f>
        <v>0</v>
      </c>
      <c r="BG26" s="34">
        <v>0</v>
      </c>
      <c r="BH26" s="34">
        <f>BG26*1.13</f>
        <v>0</v>
      </c>
      <c r="BI26" s="34">
        <v>0</v>
      </c>
      <c r="BJ26" s="34">
        <f>BI26*1.724</f>
        <v>0</v>
      </c>
      <c r="BK26" s="34">
        <v>0</v>
      </c>
      <c r="BL26" s="34">
        <f>BK26*0.89</f>
        <v>0</v>
      </c>
      <c r="BM26" s="34">
        <v>0</v>
      </c>
      <c r="BN26" s="34">
        <f>BM26*2.54</f>
        <v>0</v>
      </c>
      <c r="BO26" s="35">
        <v>-1.462</v>
      </c>
      <c r="BP26" s="35">
        <v>27</v>
      </c>
      <c r="BQ26" s="35" t="s">
        <v>133</v>
      </c>
      <c r="BR26" s="35" t="s">
        <v>134</v>
      </c>
      <c r="BS26" s="35" t="s">
        <v>135</v>
      </c>
      <c r="BT26" s="35">
        <v>-1.462</v>
      </c>
      <c r="BU26" s="35" t="s">
        <v>113</v>
      </c>
      <c r="BV26" s="37">
        <v>3.5000000000000003E-2</v>
      </c>
      <c r="BX26" s="35">
        <v>2506.9</v>
      </c>
      <c r="BY26" s="35">
        <v>3.9889903865331685E-4</v>
      </c>
      <c r="BZ26" s="35">
        <f t="shared" si="0"/>
        <v>7.8268022090500091</v>
      </c>
      <c r="CA26">
        <v>9.6999999999999993</v>
      </c>
      <c r="CB26">
        <v>207.6</v>
      </c>
      <c r="CC26" s="36">
        <v>1.6880000000000001E-5</v>
      </c>
      <c r="CD26">
        <v>0.91</v>
      </c>
      <c r="CE26">
        <v>2289.6</v>
      </c>
      <c r="CF26" s="36">
        <v>8.1699999999999997E-6</v>
      </c>
      <c r="CG26">
        <v>0.76</v>
      </c>
    </row>
    <row r="27" spans="1:85" x14ac:dyDescent="0.3">
      <c r="A27" s="3" t="s">
        <v>10</v>
      </c>
      <c r="B27" s="3" t="s">
        <v>140</v>
      </c>
      <c r="D27">
        <f>F27+T27</f>
        <v>233.86901999999998</v>
      </c>
      <c r="E27">
        <v>230.92599999999999</v>
      </c>
      <c r="F27" s="35">
        <f>H27+J27+L27+N27+P27+R27+V27+X27+Z27+AB27+AD27+AF27+AH27+AJ27+AL27+AN27+AP27+AR27+AT27+AV27+AX27+AZ27+BB27+BD27+BF27+BH27+BJ27+BL27+BN27</f>
        <v>2.9430199999999997</v>
      </c>
      <c r="G27" s="34">
        <v>0</v>
      </c>
      <c r="H27" s="34">
        <f>G27*0.9</f>
        <v>0</v>
      </c>
      <c r="I27" s="34">
        <v>0</v>
      </c>
      <c r="J27" s="34">
        <f>I27*1.185</f>
        <v>0</v>
      </c>
      <c r="K27" s="34">
        <v>0</v>
      </c>
      <c r="L27" s="34">
        <f>K27*0.8</f>
        <v>0</v>
      </c>
      <c r="M27" s="34">
        <v>0</v>
      </c>
      <c r="N27" s="34">
        <f>M27*0.44</f>
        <v>0</v>
      </c>
      <c r="O27" s="34">
        <v>0</v>
      </c>
      <c r="P27" s="34">
        <f>O27*0.91</f>
        <v>0</v>
      </c>
      <c r="Q27" s="34">
        <v>0</v>
      </c>
      <c r="R27" s="34">
        <f>Q27*2.868</f>
        <v>0</v>
      </c>
      <c r="S27" s="34">
        <v>97.85</v>
      </c>
      <c r="T27" s="34">
        <f>S27*2.36</f>
        <v>230.92599999999999</v>
      </c>
      <c r="U27" s="34">
        <v>0</v>
      </c>
      <c r="V27" s="34">
        <f>U27*0.12</f>
        <v>0</v>
      </c>
      <c r="W27" s="34">
        <v>1.19</v>
      </c>
      <c r="X27" s="34">
        <f>W27*0.76</f>
        <v>0.90439999999999998</v>
      </c>
      <c r="Y27" s="34">
        <v>0</v>
      </c>
      <c r="Z27" s="34">
        <f>Y27*0.257</f>
        <v>0</v>
      </c>
      <c r="AA27" s="34">
        <v>0</v>
      </c>
      <c r="AB27" s="34">
        <f>AA27*0.337</f>
        <v>0</v>
      </c>
      <c r="AC27" s="34">
        <v>0</v>
      </c>
      <c r="AD27" s="34">
        <f>AC27*0.15</f>
        <v>0</v>
      </c>
      <c r="AE27" s="34">
        <v>0</v>
      </c>
      <c r="AF27" s="34">
        <f>AE27*1.662</f>
        <v>0</v>
      </c>
      <c r="AG27" s="34">
        <v>0</v>
      </c>
      <c r="AH27" s="34">
        <f>AG27*0.11</f>
        <v>0</v>
      </c>
      <c r="AI27" s="34">
        <v>0</v>
      </c>
      <c r="AJ27" s="34">
        <f>AI27*1.37</f>
        <v>0</v>
      </c>
      <c r="AK27" s="34">
        <v>0</v>
      </c>
      <c r="AL27" s="34">
        <f>AK27*0.6</f>
        <v>0</v>
      </c>
      <c r="AM27" s="34">
        <v>0</v>
      </c>
      <c r="AN27" s="34">
        <f>AM27*2.372</f>
        <v>0</v>
      </c>
      <c r="AO27" s="34">
        <v>0</v>
      </c>
      <c r="AP27" s="34">
        <f>AO27*0.28</f>
        <v>0</v>
      </c>
      <c r="AQ27" s="34">
        <v>0.18</v>
      </c>
      <c r="AR27" s="34">
        <f>AQ27*1.45</f>
        <v>0.26100000000000001</v>
      </c>
      <c r="AS27" s="34">
        <v>0.78</v>
      </c>
      <c r="AT27" s="34">
        <f>AS27*2.279</f>
        <v>1.77762</v>
      </c>
      <c r="AU27" s="34">
        <v>0</v>
      </c>
      <c r="AV27" s="34">
        <f>AU27*1.099</f>
        <v>0</v>
      </c>
      <c r="AW27" s="34">
        <v>0</v>
      </c>
      <c r="AX27" s="34">
        <f>AW27*0.13</f>
        <v>0</v>
      </c>
      <c r="AY27" s="34">
        <v>0</v>
      </c>
      <c r="AZ27" s="34">
        <f>AY27*0.3</f>
        <v>0</v>
      </c>
      <c r="BA27" s="34">
        <v>0</v>
      </c>
      <c r="BB27" s="34">
        <f>BA27*2.323</f>
        <v>0</v>
      </c>
      <c r="BC27" s="34">
        <v>0</v>
      </c>
      <c r="BD27" s="34">
        <f>BC27*2.077</f>
        <v>0</v>
      </c>
      <c r="BE27" s="34">
        <v>0</v>
      </c>
      <c r="BF27" s="34">
        <f>BE27*2.336</f>
        <v>0</v>
      </c>
      <c r="BG27" s="34">
        <v>0</v>
      </c>
      <c r="BH27" s="34">
        <f>BG27*1.13</f>
        <v>0</v>
      </c>
      <c r="BI27" s="34">
        <v>0</v>
      </c>
      <c r="BJ27" s="34">
        <f>BI27*1.724</f>
        <v>0</v>
      </c>
      <c r="BK27" s="34">
        <v>0</v>
      </c>
      <c r="BL27" s="34">
        <f>BK27*0.89</f>
        <v>0</v>
      </c>
      <c r="BM27" s="34">
        <v>0</v>
      </c>
      <c r="BN27" s="34">
        <f>BM27*2.54</f>
        <v>0</v>
      </c>
      <c r="BO27" s="35">
        <v>-1.538</v>
      </c>
      <c r="BP27" s="35">
        <v>7</v>
      </c>
      <c r="BQ27" s="35" t="s">
        <v>133</v>
      </c>
      <c r="BR27" s="35" t="s">
        <v>134</v>
      </c>
      <c r="BS27" s="35" t="s">
        <v>135</v>
      </c>
      <c r="BT27" s="35">
        <v>-1.538</v>
      </c>
      <c r="BU27" s="35" t="s">
        <v>113</v>
      </c>
      <c r="BV27" s="37">
        <v>3.5000000000000003E-2</v>
      </c>
      <c r="BX27" s="35">
        <v>540.20000000000005</v>
      </c>
      <c r="BY27" s="35">
        <v>1.8511662347278784E-3</v>
      </c>
      <c r="BZ27" s="35">
        <f t="shared" si="0"/>
        <v>6.2919394413585152</v>
      </c>
      <c r="CA27">
        <v>10.7</v>
      </c>
      <c r="CB27">
        <v>529.5</v>
      </c>
      <c r="CC27" s="36">
        <v>1.1600000000000001E-5</v>
      </c>
      <c r="CD27">
        <v>0.92</v>
      </c>
      <c r="CE27">
        <v>0</v>
      </c>
      <c r="CF27" s="36">
        <v>0</v>
      </c>
      <c r="CG27">
        <v>0</v>
      </c>
    </row>
    <row r="28" spans="1:85" x14ac:dyDescent="0.3">
      <c r="A28" s="3" t="s">
        <v>10</v>
      </c>
      <c r="B28" s="3" t="s">
        <v>141</v>
      </c>
      <c r="D28">
        <f>F28+T28</f>
        <v>233.83561</v>
      </c>
      <c r="E28">
        <v>229.51</v>
      </c>
      <c r="F28" s="35">
        <f>H28+J28+L28+N28+P28+R28+V28+X28+Z28+AB28+AD28+AF28+AH28+AJ28+AL28+AN28+AP28+AR28+AT28+AV28+AX28+AZ28+BB28+BD28+BF28+BH28+BJ28+BL28+BN28</f>
        <v>4.3256099999999993</v>
      </c>
      <c r="G28" s="34">
        <v>0</v>
      </c>
      <c r="H28" s="34">
        <f>G28*0.9</f>
        <v>0</v>
      </c>
      <c r="I28" s="34">
        <v>0</v>
      </c>
      <c r="J28" s="34">
        <f>I28*1.185</f>
        <v>0</v>
      </c>
      <c r="K28" s="34">
        <v>0</v>
      </c>
      <c r="L28" s="34">
        <f>K28*0.8</f>
        <v>0</v>
      </c>
      <c r="M28" s="34">
        <v>0</v>
      </c>
      <c r="N28" s="34">
        <f>M28*0.44</f>
        <v>0</v>
      </c>
      <c r="O28" s="34">
        <v>0</v>
      </c>
      <c r="P28" s="34">
        <f>O28*0.91</f>
        <v>0</v>
      </c>
      <c r="Q28" s="34">
        <v>0</v>
      </c>
      <c r="R28" s="34">
        <f>Q28*2.868</f>
        <v>0</v>
      </c>
      <c r="S28" s="34">
        <v>97.25</v>
      </c>
      <c r="T28" s="34">
        <f>S28*2.36</f>
        <v>229.51</v>
      </c>
      <c r="U28" s="34">
        <v>0</v>
      </c>
      <c r="V28" s="34">
        <f>U28*0.12</f>
        <v>0</v>
      </c>
      <c r="W28" s="34">
        <v>1.18</v>
      </c>
      <c r="X28" s="34">
        <f>W28*0.76</f>
        <v>0.89679999999999993</v>
      </c>
      <c r="Y28" s="34">
        <v>0</v>
      </c>
      <c r="Z28" s="34">
        <f>Y28*0.257</f>
        <v>0</v>
      </c>
      <c r="AA28" s="34">
        <v>0</v>
      </c>
      <c r="AB28" s="34">
        <f>AA28*0.337</f>
        <v>0</v>
      </c>
      <c r="AC28" s="34">
        <v>0</v>
      </c>
      <c r="AD28" s="34">
        <f>AC28*0.15</f>
        <v>0</v>
      </c>
      <c r="AE28" s="34">
        <v>0</v>
      </c>
      <c r="AF28" s="34">
        <f>AE28*1.662</f>
        <v>0</v>
      </c>
      <c r="AG28" s="34">
        <v>0</v>
      </c>
      <c r="AH28" s="34">
        <f>AG28*0.11</f>
        <v>0</v>
      </c>
      <c r="AI28" s="34">
        <v>0</v>
      </c>
      <c r="AJ28" s="34">
        <f>AI28*1.37</f>
        <v>0</v>
      </c>
      <c r="AK28" s="34">
        <v>0</v>
      </c>
      <c r="AL28" s="34">
        <f>AK28*0.6</f>
        <v>0</v>
      </c>
      <c r="AM28" s="34">
        <v>0</v>
      </c>
      <c r="AN28" s="34">
        <f>AM28*2.372</f>
        <v>0</v>
      </c>
      <c r="AO28" s="34">
        <v>0</v>
      </c>
      <c r="AP28" s="34">
        <f>AO28*0.28</f>
        <v>0</v>
      </c>
      <c r="AQ28" s="34">
        <v>0.18</v>
      </c>
      <c r="AR28" s="34">
        <f>AQ28*1.45</f>
        <v>0.26100000000000001</v>
      </c>
      <c r="AS28" s="34">
        <v>1.39</v>
      </c>
      <c r="AT28" s="34">
        <f>AS28*2.279</f>
        <v>3.1678099999999998</v>
      </c>
      <c r="AU28" s="34">
        <v>0</v>
      </c>
      <c r="AV28" s="34">
        <f>AU28*1.099</f>
        <v>0</v>
      </c>
      <c r="AW28" s="34">
        <v>0</v>
      </c>
      <c r="AX28" s="34">
        <f>AW28*0.13</f>
        <v>0</v>
      </c>
      <c r="AY28" s="34">
        <v>0</v>
      </c>
      <c r="AZ28" s="34">
        <f>AY28*0.3</f>
        <v>0</v>
      </c>
      <c r="BA28" s="34">
        <v>0</v>
      </c>
      <c r="BB28" s="34">
        <f>BA28*2.323</f>
        <v>0</v>
      </c>
      <c r="BC28" s="34">
        <v>0</v>
      </c>
      <c r="BD28" s="34">
        <f>BC28*2.077</f>
        <v>0</v>
      </c>
      <c r="BE28" s="34">
        <v>0</v>
      </c>
      <c r="BF28" s="34">
        <f>BE28*2.336</f>
        <v>0</v>
      </c>
      <c r="BG28" s="34">
        <v>0</v>
      </c>
      <c r="BH28" s="34">
        <f>BG28*1.13</f>
        <v>0</v>
      </c>
      <c r="BI28" s="34">
        <v>0</v>
      </c>
      <c r="BJ28" s="34">
        <f>BI28*1.724</f>
        <v>0</v>
      </c>
      <c r="BK28" s="34">
        <v>0</v>
      </c>
      <c r="BL28" s="34">
        <f>BK28*0.89</f>
        <v>0</v>
      </c>
      <c r="BM28" s="34">
        <v>0</v>
      </c>
      <c r="BN28" s="34">
        <f>BM28*2.54</f>
        <v>0</v>
      </c>
      <c r="BO28" s="35">
        <v>-1.542</v>
      </c>
      <c r="BP28" s="35">
        <v>5</v>
      </c>
      <c r="BQ28" s="35" t="s">
        <v>133</v>
      </c>
      <c r="BR28" s="35" t="s">
        <v>134</v>
      </c>
      <c r="BS28" s="35" t="s">
        <v>135</v>
      </c>
      <c r="BT28" s="35">
        <v>-1.542</v>
      </c>
      <c r="BU28" s="35" t="s">
        <v>113</v>
      </c>
      <c r="BV28" s="37">
        <v>3.5000000000000003E-2</v>
      </c>
      <c r="BX28" s="35">
        <v>2578.1</v>
      </c>
      <c r="BY28" s="35">
        <v>3.8788254916411309E-4</v>
      </c>
      <c r="BZ28" s="35">
        <f t="shared" si="0"/>
        <v>7.8548079725063333</v>
      </c>
      <c r="CA28">
        <v>11.6</v>
      </c>
      <c r="CB28">
        <v>216.8</v>
      </c>
      <c r="CC28" s="36">
        <v>1.6330000000000001E-5</v>
      </c>
      <c r="CD28">
        <v>0.96</v>
      </c>
      <c r="CE28">
        <v>2349.6999999999998</v>
      </c>
      <c r="CF28" s="36">
        <v>7.0899999999999999E-6</v>
      </c>
      <c r="CG28">
        <v>0.69</v>
      </c>
    </row>
    <row r="29" spans="1:85" x14ac:dyDescent="0.3">
      <c r="A29" s="3" t="s">
        <v>10</v>
      </c>
      <c r="B29" s="3" t="s">
        <v>142</v>
      </c>
      <c r="D29">
        <f>F29+T29</f>
        <v>233.7953</v>
      </c>
      <c r="E29">
        <v>228.09399999999999</v>
      </c>
      <c r="F29" s="35">
        <f>H29+J29+L29+N29+P29+R29+V29+X29+Z29+AB29+AD29+AF29+AH29+AJ29+AL29+AN29+AP29+AR29+AT29+AV29+AX29+AZ29+BB29+BD29+BF29+BH29+BJ29+BL29+BN29</f>
        <v>5.7012999999999998</v>
      </c>
      <c r="G29" s="34">
        <v>0</v>
      </c>
      <c r="H29" s="34">
        <f>G29*0.9</f>
        <v>0</v>
      </c>
      <c r="I29" s="34">
        <v>0</v>
      </c>
      <c r="J29" s="34">
        <f>I29*1.185</f>
        <v>0</v>
      </c>
      <c r="K29" s="34">
        <v>0</v>
      </c>
      <c r="L29" s="34">
        <f>K29*0.8</f>
        <v>0</v>
      </c>
      <c r="M29" s="34">
        <v>0</v>
      </c>
      <c r="N29" s="34">
        <f>M29*0.44</f>
        <v>0</v>
      </c>
      <c r="O29" s="34">
        <v>0</v>
      </c>
      <c r="P29" s="34">
        <f>O29*0.91</f>
        <v>0</v>
      </c>
      <c r="Q29" s="34">
        <v>0</v>
      </c>
      <c r="R29" s="34">
        <f>Q29*2.868</f>
        <v>0</v>
      </c>
      <c r="S29" s="34">
        <v>96.65</v>
      </c>
      <c r="T29" s="34">
        <f>S29*2.36</f>
        <v>228.09399999999999</v>
      </c>
      <c r="U29" s="34">
        <v>0</v>
      </c>
      <c r="V29" s="34">
        <f>U29*0.12</f>
        <v>0</v>
      </c>
      <c r="W29" s="34">
        <v>1.18</v>
      </c>
      <c r="X29" s="34">
        <f>W29*0.76</f>
        <v>0.89679999999999993</v>
      </c>
      <c r="Y29" s="34">
        <v>0</v>
      </c>
      <c r="Z29" s="34">
        <f>Y29*0.257</f>
        <v>0</v>
      </c>
      <c r="AA29" s="34">
        <v>0</v>
      </c>
      <c r="AB29" s="34">
        <f>AA29*0.337</f>
        <v>0</v>
      </c>
      <c r="AC29" s="34">
        <v>0</v>
      </c>
      <c r="AD29" s="34">
        <f>AC29*0.15</f>
        <v>0</v>
      </c>
      <c r="AE29" s="34">
        <v>0</v>
      </c>
      <c r="AF29" s="34">
        <f>AE29*1.662</f>
        <v>0</v>
      </c>
      <c r="AG29" s="34">
        <v>0</v>
      </c>
      <c r="AH29" s="34">
        <f>AG29*0.11</f>
        <v>0</v>
      </c>
      <c r="AI29" s="34">
        <v>0</v>
      </c>
      <c r="AJ29" s="34">
        <f>AI29*1.37</f>
        <v>0</v>
      </c>
      <c r="AK29" s="34">
        <v>0</v>
      </c>
      <c r="AL29" s="34">
        <f>AK29*0.6</f>
        <v>0</v>
      </c>
      <c r="AM29" s="34">
        <v>0</v>
      </c>
      <c r="AN29" s="34">
        <f>AM29*2.372</f>
        <v>0</v>
      </c>
      <c r="AO29" s="34">
        <v>0</v>
      </c>
      <c r="AP29" s="34">
        <f>AO29*0.28</f>
        <v>0</v>
      </c>
      <c r="AQ29" s="34">
        <v>0.17</v>
      </c>
      <c r="AR29" s="34">
        <f>AQ29*1.45</f>
        <v>0.2465</v>
      </c>
      <c r="AS29" s="34">
        <v>2</v>
      </c>
      <c r="AT29" s="34">
        <f>AS29*2.279</f>
        <v>4.5579999999999998</v>
      </c>
      <c r="AU29" s="34">
        <v>0</v>
      </c>
      <c r="AV29" s="34">
        <f>AU29*1.099</f>
        <v>0</v>
      </c>
      <c r="AW29" s="34">
        <v>0</v>
      </c>
      <c r="AX29" s="34">
        <f>AW29*0.13</f>
        <v>0</v>
      </c>
      <c r="AY29" s="34">
        <v>0</v>
      </c>
      <c r="AZ29" s="34">
        <f>AY29*0.3</f>
        <v>0</v>
      </c>
      <c r="BA29" s="34">
        <v>0</v>
      </c>
      <c r="BB29" s="34">
        <f>BA29*2.323</f>
        <v>0</v>
      </c>
      <c r="BC29" s="34">
        <v>0</v>
      </c>
      <c r="BD29" s="34">
        <f>BC29*2.077</f>
        <v>0</v>
      </c>
      <c r="BE29" s="34">
        <v>0</v>
      </c>
      <c r="BF29" s="34">
        <f>BE29*2.336</f>
        <v>0</v>
      </c>
      <c r="BG29" s="34">
        <v>0</v>
      </c>
      <c r="BH29" s="34">
        <f>BG29*1.13</f>
        <v>0</v>
      </c>
      <c r="BI29" s="34">
        <v>0</v>
      </c>
      <c r="BJ29" s="34">
        <f>BI29*1.724</f>
        <v>0</v>
      </c>
      <c r="BK29" s="34">
        <v>0</v>
      </c>
      <c r="BL29" s="34">
        <f>BK29*0.89</f>
        <v>0</v>
      </c>
      <c r="BM29" s="34">
        <v>0</v>
      </c>
      <c r="BN29" s="34">
        <f>BM29*2.54</f>
        <v>0</v>
      </c>
      <c r="BO29" s="35">
        <v>-1.546</v>
      </c>
      <c r="BP29" s="35">
        <v>3</v>
      </c>
      <c r="BQ29" s="35" t="s">
        <v>133</v>
      </c>
      <c r="BR29" s="35" t="s">
        <v>134</v>
      </c>
      <c r="BS29" s="35" t="s">
        <v>135</v>
      </c>
      <c r="BT29" s="35">
        <v>-1.546</v>
      </c>
      <c r="BU29" s="35" t="s">
        <v>113</v>
      </c>
      <c r="BV29" s="37">
        <v>3.5000000000000003E-2</v>
      </c>
      <c r="BX29" s="35">
        <v>635.5</v>
      </c>
      <c r="BY29" s="35">
        <v>1.5735641227380016E-3</v>
      </c>
      <c r="BZ29" s="35">
        <f t="shared" si="0"/>
        <v>6.4544120906295088</v>
      </c>
      <c r="CA29">
        <v>9.9</v>
      </c>
      <c r="CB29">
        <v>625.6</v>
      </c>
      <c r="CC29" s="36">
        <v>8.8400000000000001E-6</v>
      </c>
      <c r="CD29">
        <v>0.94</v>
      </c>
      <c r="CE29">
        <v>0</v>
      </c>
      <c r="CF29" s="36">
        <v>0</v>
      </c>
      <c r="CG29">
        <v>0</v>
      </c>
    </row>
    <row r="30" spans="1:85" x14ac:dyDescent="0.3">
      <c r="A30" s="3" t="s">
        <v>11</v>
      </c>
      <c r="B30" s="3"/>
      <c r="D30">
        <f>F30+T30</f>
        <v>225.66300000000001</v>
      </c>
      <c r="E30">
        <v>217.7808</v>
      </c>
      <c r="F30" s="35">
        <f>H30+J30+L30+N30+P30+R30+V30+X30+Z30+AB30+AD30+AF30+AH30+AJ30+AL30+AN30+AP30+AR30+AT30+AV30+AX30+AZ30+BB30+BD30+BF30+BH30+BJ30+BL30+BN30</f>
        <v>7.8822000000000001</v>
      </c>
      <c r="G30" s="34">
        <v>0</v>
      </c>
      <c r="H30" s="34">
        <f>G30*0.9</f>
        <v>0</v>
      </c>
      <c r="I30" s="34">
        <v>0</v>
      </c>
      <c r="J30" s="34">
        <f>I30*1.185</f>
        <v>0</v>
      </c>
      <c r="K30" s="34">
        <v>0</v>
      </c>
      <c r="L30" s="34">
        <f>K30*0.8</f>
        <v>0</v>
      </c>
      <c r="M30" s="34">
        <v>0</v>
      </c>
      <c r="N30" s="34">
        <f>M30*0.44</f>
        <v>0</v>
      </c>
      <c r="O30" s="34">
        <v>0</v>
      </c>
      <c r="P30" s="34">
        <f>O30*0.91</f>
        <v>0</v>
      </c>
      <c r="Q30" s="34">
        <v>0</v>
      </c>
      <c r="R30" s="34">
        <f>Q30*2.868</f>
        <v>0</v>
      </c>
      <c r="S30" s="34">
        <v>92.28</v>
      </c>
      <c r="T30" s="34">
        <f>S30*2.36</f>
        <v>217.7808</v>
      </c>
      <c r="U30" s="34">
        <v>0</v>
      </c>
      <c r="V30" s="34">
        <f>U30*0.12</f>
        <v>0</v>
      </c>
      <c r="W30" s="34">
        <v>6.47</v>
      </c>
      <c r="X30" s="34">
        <f>W30*0.76</f>
        <v>4.9172000000000002</v>
      </c>
      <c r="Y30" s="34">
        <v>0</v>
      </c>
      <c r="Z30" s="34">
        <f>Y30*0.257</f>
        <v>0</v>
      </c>
      <c r="AA30" s="34">
        <v>0</v>
      </c>
      <c r="AB30" s="34">
        <f>AA30*0.337</f>
        <v>0</v>
      </c>
      <c r="AC30" s="34">
        <v>0</v>
      </c>
      <c r="AD30" s="34">
        <f>AC30*0.15</f>
        <v>0</v>
      </c>
      <c r="AE30" s="34">
        <v>0</v>
      </c>
      <c r="AF30" s="34">
        <f>AE30*1.662</f>
        <v>0</v>
      </c>
      <c r="AG30" s="34">
        <v>0</v>
      </c>
      <c r="AH30" s="34">
        <f>AG30*0.11</f>
        <v>0</v>
      </c>
      <c r="AI30" s="34">
        <v>0</v>
      </c>
      <c r="AJ30" s="34">
        <f>AI30*1.37</f>
        <v>0</v>
      </c>
      <c r="AK30" s="34">
        <v>0</v>
      </c>
      <c r="AL30" s="34">
        <f>AK30*0.6</f>
        <v>0</v>
      </c>
      <c r="AM30" s="34">
        <v>1.25</v>
      </c>
      <c r="AN30" s="34">
        <f>AM30*2.372</f>
        <v>2.9649999999999999</v>
      </c>
      <c r="AO30" s="34">
        <v>0</v>
      </c>
      <c r="AP30" s="34">
        <f>AO30*0.28</f>
        <v>0</v>
      </c>
      <c r="AQ30" s="34">
        <v>0</v>
      </c>
      <c r="AR30" s="34">
        <f>AQ30*1.45</f>
        <v>0</v>
      </c>
      <c r="AS30" s="34">
        <v>0</v>
      </c>
      <c r="AT30" s="34">
        <f>AS30*2.279</f>
        <v>0</v>
      </c>
      <c r="AU30" s="34">
        <v>0</v>
      </c>
      <c r="AV30" s="34">
        <f>AU30*1.099</f>
        <v>0</v>
      </c>
      <c r="AW30" s="34">
        <v>0</v>
      </c>
      <c r="AX30" s="34">
        <f>AW30*0.13</f>
        <v>0</v>
      </c>
      <c r="AY30" s="34">
        <v>0</v>
      </c>
      <c r="AZ30" s="34">
        <f>AY30*0.3</f>
        <v>0</v>
      </c>
      <c r="BA30" s="34">
        <v>0</v>
      </c>
      <c r="BB30" s="34">
        <f>BA30*2.323</f>
        <v>0</v>
      </c>
      <c r="BC30" s="34">
        <v>0</v>
      </c>
      <c r="BD30" s="34">
        <f>BC30*2.077</f>
        <v>0</v>
      </c>
      <c r="BE30" s="34">
        <v>0</v>
      </c>
      <c r="BF30" s="34">
        <f>BE30*2.336</f>
        <v>0</v>
      </c>
      <c r="BG30" s="34">
        <v>0</v>
      </c>
      <c r="BH30" s="34">
        <f>BG30*1.13</f>
        <v>0</v>
      </c>
      <c r="BI30" s="34">
        <v>0</v>
      </c>
      <c r="BJ30" s="34">
        <f>BI30*1.724</f>
        <v>0</v>
      </c>
      <c r="BK30" s="34">
        <v>0</v>
      </c>
      <c r="BL30" s="34">
        <f>BK30*0.89</f>
        <v>0</v>
      </c>
      <c r="BM30" s="34">
        <v>0</v>
      </c>
      <c r="BN30" s="34">
        <f>BM30*2.54</f>
        <v>0</v>
      </c>
      <c r="BO30" s="35">
        <v>-1.5189999999999999</v>
      </c>
      <c r="BP30" s="35">
        <v>568</v>
      </c>
      <c r="BQ30" s="35" t="s">
        <v>143</v>
      </c>
      <c r="BR30" s="35" t="s">
        <v>144</v>
      </c>
      <c r="BS30" s="35" t="s">
        <v>145</v>
      </c>
      <c r="BT30" s="35">
        <v>-1.5189999999999999</v>
      </c>
      <c r="BU30" s="35"/>
      <c r="BV30" s="35"/>
      <c r="BX30" s="35">
        <v>215.56</v>
      </c>
      <c r="BY30" s="35">
        <v>4.6390796066060492E-3</v>
      </c>
      <c r="BZ30" s="35">
        <f t="shared" si="0"/>
        <v>5.3732392930652964</v>
      </c>
      <c r="CA30">
        <v>1.76</v>
      </c>
      <c r="CB30" s="35">
        <v>21.9</v>
      </c>
      <c r="CC30" s="36"/>
      <c r="CE30" s="35">
        <v>191.9</v>
      </c>
      <c r="CF30" s="36"/>
    </row>
    <row r="31" spans="1:85" x14ac:dyDescent="0.3">
      <c r="A31" s="3" t="s">
        <v>12</v>
      </c>
      <c r="B31" s="3"/>
      <c r="D31">
        <f>F31+T31</f>
        <v>219.371904</v>
      </c>
      <c r="E31">
        <v>209.11488</v>
      </c>
      <c r="F31" s="35">
        <f>H31+J31+L31+N31+P31+R31+V31+X31+Z31+AB31+AD31+AF31+AH31+AJ31+AL31+AN31+AP31+AR31+AT31+AV31+AX31+AZ31+BB31+BD31+BF31+BH31+BJ31+BL31+BN31</f>
        <v>10.257024000000001</v>
      </c>
      <c r="G31" s="34">
        <v>0</v>
      </c>
      <c r="H31" s="34">
        <f>G31*0.9</f>
        <v>0</v>
      </c>
      <c r="I31" s="34">
        <v>0</v>
      </c>
      <c r="J31" s="34">
        <f>I31*1.185</f>
        <v>0</v>
      </c>
      <c r="K31" s="34">
        <v>0</v>
      </c>
      <c r="L31" s="34">
        <f>K31*0.8</f>
        <v>0</v>
      </c>
      <c r="M31" s="34">
        <v>0</v>
      </c>
      <c r="N31" s="34">
        <f>M31*0.44</f>
        <v>0</v>
      </c>
      <c r="O31" s="34">
        <v>0</v>
      </c>
      <c r="P31" s="34">
        <f>O31*0.91</f>
        <v>0</v>
      </c>
      <c r="Q31" s="34">
        <v>0</v>
      </c>
      <c r="R31" s="34">
        <f>Q31*2.868</f>
        <v>0</v>
      </c>
      <c r="S31" s="34">
        <v>88.608000000000004</v>
      </c>
      <c r="T31" s="34">
        <f>S31*2.36</f>
        <v>209.11488</v>
      </c>
      <c r="U31" s="34">
        <v>0</v>
      </c>
      <c r="V31" s="34">
        <f>U31*0.12</f>
        <v>0</v>
      </c>
      <c r="W31" s="34">
        <v>10.4</v>
      </c>
      <c r="X31" s="34">
        <f>W31*0.76</f>
        <v>7.9040000000000008</v>
      </c>
      <c r="Y31" s="34">
        <v>0</v>
      </c>
      <c r="Z31" s="34">
        <f>Y31*0.257</f>
        <v>0</v>
      </c>
      <c r="AA31" s="34">
        <v>0</v>
      </c>
      <c r="AB31" s="34">
        <f>AA31*0.337</f>
        <v>0</v>
      </c>
      <c r="AC31" s="34">
        <v>0</v>
      </c>
      <c r="AD31" s="34">
        <f>AC31*0.15</f>
        <v>0</v>
      </c>
      <c r="AE31" s="34">
        <v>0</v>
      </c>
      <c r="AF31" s="34">
        <f>AE31*1.662</f>
        <v>0</v>
      </c>
      <c r="AG31" s="34">
        <v>0</v>
      </c>
      <c r="AH31" s="34">
        <f>AG31*0.11</f>
        <v>0</v>
      </c>
      <c r="AI31" s="34">
        <v>0</v>
      </c>
      <c r="AJ31" s="34">
        <f>AI31*1.37</f>
        <v>0</v>
      </c>
      <c r="AK31" s="34">
        <v>0</v>
      </c>
      <c r="AL31" s="34">
        <f>AK31*0.6</f>
        <v>0</v>
      </c>
      <c r="AM31" s="34">
        <v>0.99199999999999999</v>
      </c>
      <c r="AN31" s="34">
        <f>AM31*2.372</f>
        <v>2.353024</v>
      </c>
      <c r="AO31" s="34">
        <v>0</v>
      </c>
      <c r="AP31" s="34">
        <f>AO31*0.28</f>
        <v>0</v>
      </c>
      <c r="AQ31" s="34">
        <v>0</v>
      </c>
      <c r="AR31" s="34">
        <f>AQ31*1.45</f>
        <v>0</v>
      </c>
      <c r="AS31" s="34">
        <v>0</v>
      </c>
      <c r="AT31" s="34">
        <f>AS31*2.279</f>
        <v>0</v>
      </c>
      <c r="AU31" s="34">
        <v>0</v>
      </c>
      <c r="AV31" s="34">
        <f>AU31*1.099</f>
        <v>0</v>
      </c>
      <c r="AW31" s="34">
        <v>0</v>
      </c>
      <c r="AX31" s="34">
        <f>AW31*0.13</f>
        <v>0</v>
      </c>
      <c r="AY31" s="34">
        <v>0</v>
      </c>
      <c r="AZ31" s="34">
        <f>AY31*0.3</f>
        <v>0</v>
      </c>
      <c r="BA31" s="34">
        <v>0</v>
      </c>
      <c r="BB31" s="34">
        <f>BA31*2.323</f>
        <v>0</v>
      </c>
      <c r="BC31" s="34">
        <v>0</v>
      </c>
      <c r="BD31" s="34">
        <f>BC31*2.077</f>
        <v>0</v>
      </c>
      <c r="BE31" s="34">
        <v>0</v>
      </c>
      <c r="BF31" s="34">
        <f>BE31*2.336</f>
        <v>0</v>
      </c>
      <c r="BG31" s="34">
        <v>0</v>
      </c>
      <c r="BH31" s="34">
        <f>BG31*1.13</f>
        <v>0</v>
      </c>
      <c r="BI31" s="34">
        <v>0</v>
      </c>
      <c r="BJ31" s="34">
        <f>BI31*1.724</f>
        <v>0</v>
      </c>
      <c r="BK31" s="34">
        <v>0</v>
      </c>
      <c r="BL31" s="34">
        <f>BK31*0.89</f>
        <v>0</v>
      </c>
      <c r="BM31" s="34">
        <v>0</v>
      </c>
      <c r="BN31" s="34">
        <f>BM31*2.54</f>
        <v>0</v>
      </c>
      <c r="BO31" s="35">
        <v>-1.5089999999999999</v>
      </c>
      <c r="BP31" s="35">
        <v>519</v>
      </c>
      <c r="BQ31" s="35" t="s">
        <v>143</v>
      </c>
      <c r="BR31" s="35" t="s">
        <v>144</v>
      </c>
      <c r="BS31" s="35" t="s">
        <v>145</v>
      </c>
      <c r="BT31" s="35">
        <v>-1.5089999999999999</v>
      </c>
      <c r="BU31" s="35"/>
      <c r="BV31" s="35"/>
      <c r="BX31" s="35">
        <v>1135.74</v>
      </c>
      <c r="BY31" s="35">
        <v>8.8048320918520078E-4</v>
      </c>
      <c r="BZ31" s="35">
        <f t="shared" si="0"/>
        <v>7.035039699846183</v>
      </c>
      <c r="CA31">
        <v>3.63</v>
      </c>
      <c r="CB31" s="35">
        <v>9.11</v>
      </c>
      <c r="CC31" s="36"/>
      <c r="CE31" s="35">
        <v>1123</v>
      </c>
      <c r="CF31" s="36"/>
    </row>
    <row r="32" spans="1:85" x14ac:dyDescent="0.3">
      <c r="A32" s="3" t="s">
        <v>11</v>
      </c>
      <c r="B32" s="3" t="s">
        <v>146</v>
      </c>
      <c r="D32">
        <f>F32+T32</f>
        <v>225.66300000000001</v>
      </c>
      <c r="E32">
        <v>217.7808</v>
      </c>
      <c r="F32" s="35">
        <f>H32+J32+L32+N32+P32+R32+V32+X32+Z32+AB32+AD32+AF32+AH32+AJ32+AL32+AN32+AP32+AR32+AT32+AV32+AX32+AZ32+BB32+BD32+BF32+BH32+BJ32+BL32+BN32</f>
        <v>7.8822000000000001</v>
      </c>
      <c r="G32" s="34">
        <v>0</v>
      </c>
      <c r="H32" s="34">
        <f>G32*0.9</f>
        <v>0</v>
      </c>
      <c r="I32" s="34">
        <v>0</v>
      </c>
      <c r="J32" s="34">
        <f>I32*1.185</f>
        <v>0</v>
      </c>
      <c r="K32" s="34">
        <v>0</v>
      </c>
      <c r="L32" s="34">
        <f>K32*0.8</f>
        <v>0</v>
      </c>
      <c r="M32" s="34">
        <v>0</v>
      </c>
      <c r="N32" s="34">
        <f>M32*0.44</f>
        <v>0</v>
      </c>
      <c r="O32" s="34">
        <v>0</v>
      </c>
      <c r="P32" s="34">
        <f>O32*0.91</f>
        <v>0</v>
      </c>
      <c r="Q32" s="34">
        <v>0</v>
      </c>
      <c r="R32" s="34">
        <f>Q32*2.868</f>
        <v>0</v>
      </c>
      <c r="S32" s="34">
        <v>92.28</v>
      </c>
      <c r="T32" s="34">
        <f>S32*2.36</f>
        <v>217.7808</v>
      </c>
      <c r="U32" s="34">
        <v>0</v>
      </c>
      <c r="V32" s="34">
        <f>U32*0.12</f>
        <v>0</v>
      </c>
      <c r="W32" s="34">
        <v>6.47</v>
      </c>
      <c r="X32" s="34">
        <f>W32*0.76</f>
        <v>4.9172000000000002</v>
      </c>
      <c r="Y32" s="34">
        <v>0</v>
      </c>
      <c r="Z32" s="34">
        <f>Y32*0.257</f>
        <v>0</v>
      </c>
      <c r="AA32" s="34">
        <v>0</v>
      </c>
      <c r="AB32" s="34">
        <f>AA32*0.337</f>
        <v>0</v>
      </c>
      <c r="AC32" s="34">
        <v>0</v>
      </c>
      <c r="AD32" s="34">
        <f>AC32*0.15</f>
        <v>0</v>
      </c>
      <c r="AE32" s="34">
        <v>0</v>
      </c>
      <c r="AF32" s="34">
        <f>AE32*1.662</f>
        <v>0</v>
      </c>
      <c r="AG32" s="34">
        <v>0</v>
      </c>
      <c r="AH32" s="34">
        <f>AG32*0.11</f>
        <v>0</v>
      </c>
      <c r="AI32" s="34">
        <v>0</v>
      </c>
      <c r="AJ32" s="34">
        <f>AI32*1.37</f>
        <v>0</v>
      </c>
      <c r="AK32" s="34">
        <v>0</v>
      </c>
      <c r="AL32" s="34">
        <f>AK32*0.6</f>
        <v>0</v>
      </c>
      <c r="AM32" s="34">
        <v>1.25</v>
      </c>
      <c r="AN32" s="34">
        <f>AM32*2.372</f>
        <v>2.9649999999999999</v>
      </c>
      <c r="AO32" s="34">
        <v>0</v>
      </c>
      <c r="AP32" s="34">
        <f>AO32*0.28</f>
        <v>0</v>
      </c>
      <c r="AQ32" s="34">
        <v>0</v>
      </c>
      <c r="AR32" s="34">
        <f>AQ32*1.45</f>
        <v>0</v>
      </c>
      <c r="AS32" s="34">
        <v>0</v>
      </c>
      <c r="AT32" s="34">
        <f>AS32*2.279</f>
        <v>0</v>
      </c>
      <c r="AU32" s="34">
        <v>0</v>
      </c>
      <c r="AV32" s="34">
        <f>AU32*1.099</f>
        <v>0</v>
      </c>
      <c r="AW32" s="34">
        <v>0</v>
      </c>
      <c r="AX32" s="34">
        <f>AW32*0.13</f>
        <v>0</v>
      </c>
      <c r="AY32" s="34">
        <v>0</v>
      </c>
      <c r="AZ32" s="34">
        <f>AY32*0.3</f>
        <v>0</v>
      </c>
      <c r="BA32" s="34">
        <v>0</v>
      </c>
      <c r="BB32" s="34">
        <f>BA32*2.323</f>
        <v>0</v>
      </c>
      <c r="BC32" s="34">
        <v>0</v>
      </c>
      <c r="BD32" s="34">
        <f>BC32*2.077</f>
        <v>0</v>
      </c>
      <c r="BE32" s="34">
        <v>0</v>
      </c>
      <c r="BF32" s="34">
        <f>BE32*2.336</f>
        <v>0</v>
      </c>
      <c r="BG32" s="34">
        <v>0</v>
      </c>
      <c r="BH32" s="34">
        <f>BG32*1.13</f>
        <v>0</v>
      </c>
      <c r="BI32" s="34">
        <v>0</v>
      </c>
      <c r="BJ32" s="34">
        <f>BI32*1.724</f>
        <v>0</v>
      </c>
      <c r="BK32" s="34">
        <v>0</v>
      </c>
      <c r="BL32" s="34">
        <f>BK32*0.89</f>
        <v>0</v>
      </c>
      <c r="BM32" s="34">
        <v>0</v>
      </c>
      <c r="BN32" s="34">
        <f>BM32*2.54</f>
        <v>0</v>
      </c>
      <c r="BO32" s="35">
        <v>-1.526</v>
      </c>
      <c r="BP32" s="35">
        <v>89</v>
      </c>
      <c r="BQ32" s="35" t="s">
        <v>143</v>
      </c>
      <c r="BR32" s="35" t="s">
        <v>144</v>
      </c>
      <c r="BS32" s="35" t="s">
        <v>145</v>
      </c>
      <c r="BT32" s="35">
        <v>-1.526</v>
      </c>
      <c r="BU32" s="35"/>
      <c r="BV32" s="35"/>
      <c r="BX32" s="35">
        <v>618.54</v>
      </c>
      <c r="BY32" s="35">
        <v>1.6167103178452485E-3</v>
      </c>
      <c r="BZ32" s="35">
        <f t="shared" si="0"/>
        <v>6.4273618623363484</v>
      </c>
      <c r="CA32">
        <v>3.46</v>
      </c>
      <c r="CB32" s="35">
        <v>58.28</v>
      </c>
      <c r="CC32" s="36"/>
      <c r="CE32" s="35">
        <v>556.79999999999995</v>
      </c>
      <c r="CF32" s="36"/>
    </row>
    <row r="33" spans="1:85" x14ac:dyDescent="0.3">
      <c r="A33" s="3" t="s">
        <v>12</v>
      </c>
      <c r="B33" s="3" t="s">
        <v>146</v>
      </c>
      <c r="D33">
        <f>F33+T33</f>
        <v>219.371904</v>
      </c>
      <c r="E33">
        <v>209.11488</v>
      </c>
      <c r="F33" s="35">
        <f>H33+J33+L33+N33+P33+R33+V33+X33+Z33+AB33+AD33+AF33+AH33+AJ33+AL33+AN33+AP33+AR33+AT33+AV33+AX33+AZ33+BB33+BD33+BF33+BH33+BJ33+BL33+BN33</f>
        <v>10.257024000000001</v>
      </c>
      <c r="G33" s="34">
        <v>0</v>
      </c>
      <c r="H33" s="34">
        <f>G33*0.9</f>
        <v>0</v>
      </c>
      <c r="I33" s="34">
        <v>0</v>
      </c>
      <c r="J33" s="34">
        <f>I33*1.185</f>
        <v>0</v>
      </c>
      <c r="K33" s="34">
        <v>0</v>
      </c>
      <c r="L33" s="34">
        <f>K33*0.8</f>
        <v>0</v>
      </c>
      <c r="M33" s="34">
        <v>0</v>
      </c>
      <c r="N33" s="34">
        <f>M33*0.44</f>
        <v>0</v>
      </c>
      <c r="O33" s="34">
        <v>0</v>
      </c>
      <c r="P33" s="34">
        <f>O33*0.91</f>
        <v>0</v>
      </c>
      <c r="Q33" s="34">
        <v>0</v>
      </c>
      <c r="R33" s="34">
        <f>Q33*2.868</f>
        <v>0</v>
      </c>
      <c r="S33" s="34">
        <v>88.608000000000004</v>
      </c>
      <c r="T33" s="34">
        <f>S33*2.36</f>
        <v>209.11488</v>
      </c>
      <c r="U33" s="34">
        <v>0</v>
      </c>
      <c r="V33" s="34">
        <f>U33*0.12</f>
        <v>0</v>
      </c>
      <c r="W33" s="34">
        <v>10.4</v>
      </c>
      <c r="X33" s="34">
        <f>W33*0.76</f>
        <v>7.9040000000000008</v>
      </c>
      <c r="Y33" s="34">
        <v>0</v>
      </c>
      <c r="Z33" s="34">
        <f>Y33*0.257</f>
        <v>0</v>
      </c>
      <c r="AA33" s="34">
        <v>0</v>
      </c>
      <c r="AB33" s="34">
        <f>AA33*0.337</f>
        <v>0</v>
      </c>
      <c r="AC33" s="34">
        <v>0</v>
      </c>
      <c r="AD33" s="34">
        <f>AC33*0.15</f>
        <v>0</v>
      </c>
      <c r="AE33" s="34">
        <v>0</v>
      </c>
      <c r="AF33" s="34">
        <f>AE33*1.662</f>
        <v>0</v>
      </c>
      <c r="AG33" s="34">
        <v>0</v>
      </c>
      <c r="AH33" s="34">
        <f>AG33*0.11</f>
        <v>0</v>
      </c>
      <c r="AI33" s="34">
        <v>0</v>
      </c>
      <c r="AJ33" s="34">
        <f>AI33*1.37</f>
        <v>0</v>
      </c>
      <c r="AK33" s="34">
        <v>0</v>
      </c>
      <c r="AL33" s="34">
        <f>AK33*0.6</f>
        <v>0</v>
      </c>
      <c r="AM33" s="34">
        <v>0.99199999999999999</v>
      </c>
      <c r="AN33" s="34">
        <f>AM33*2.372</f>
        <v>2.353024</v>
      </c>
      <c r="AO33" s="34">
        <v>0</v>
      </c>
      <c r="AP33" s="34">
        <f>AO33*0.28</f>
        <v>0</v>
      </c>
      <c r="AQ33" s="34">
        <v>0</v>
      </c>
      <c r="AR33" s="34">
        <f>AQ33*1.45</f>
        <v>0</v>
      </c>
      <c r="AS33" s="34">
        <v>0</v>
      </c>
      <c r="AT33" s="34">
        <f>AS33*2.279</f>
        <v>0</v>
      </c>
      <c r="AU33" s="34">
        <v>0</v>
      </c>
      <c r="AV33" s="34">
        <f>AU33*1.099</f>
        <v>0</v>
      </c>
      <c r="AW33" s="34">
        <v>0</v>
      </c>
      <c r="AX33" s="34">
        <f>AW33*0.13</f>
        <v>0</v>
      </c>
      <c r="AY33" s="34">
        <v>0</v>
      </c>
      <c r="AZ33" s="34">
        <f>AY33*0.3</f>
        <v>0</v>
      </c>
      <c r="BA33" s="34">
        <v>0</v>
      </c>
      <c r="BB33" s="34">
        <f>BA33*2.323</f>
        <v>0</v>
      </c>
      <c r="BC33" s="34">
        <v>0</v>
      </c>
      <c r="BD33" s="34">
        <f>BC33*2.077</f>
        <v>0</v>
      </c>
      <c r="BE33" s="34">
        <v>0</v>
      </c>
      <c r="BF33" s="34">
        <f>BE33*2.336</f>
        <v>0</v>
      </c>
      <c r="BG33" s="34">
        <v>0</v>
      </c>
      <c r="BH33" s="34">
        <f>BG33*1.13</f>
        <v>0</v>
      </c>
      <c r="BI33" s="34">
        <v>0</v>
      </c>
      <c r="BJ33" s="34">
        <f>BI33*1.724</f>
        <v>0</v>
      </c>
      <c r="BK33" s="34">
        <v>0</v>
      </c>
      <c r="BL33" s="34">
        <f>BK33*0.89</f>
        <v>0</v>
      </c>
      <c r="BM33" s="34">
        <v>0</v>
      </c>
      <c r="BN33" s="34">
        <f>BM33*2.54</f>
        <v>0</v>
      </c>
      <c r="BO33" s="35">
        <v>-1.5129999999999999</v>
      </c>
      <c r="BP33" s="35">
        <v>106</v>
      </c>
      <c r="BQ33" s="35" t="s">
        <v>143</v>
      </c>
      <c r="BR33" s="35" t="s">
        <v>144</v>
      </c>
      <c r="BS33" s="35" t="s">
        <v>145</v>
      </c>
      <c r="BT33" s="35">
        <v>-1.5129999999999999</v>
      </c>
      <c r="BU33" s="35"/>
      <c r="BV33" s="35"/>
      <c r="BX33" s="35">
        <v>338.39</v>
      </c>
      <c r="BY33" s="35">
        <v>2.9551700700375309E-3</v>
      </c>
      <c r="BZ33" s="35">
        <f t="shared" si="0"/>
        <v>5.8241990764680107</v>
      </c>
      <c r="CA33">
        <v>4.78</v>
      </c>
      <c r="CB33" s="35">
        <v>39.61</v>
      </c>
      <c r="CC33" s="36"/>
      <c r="CE33" s="35">
        <v>294</v>
      </c>
      <c r="CF33" s="36"/>
    </row>
    <row r="34" spans="1:85" x14ac:dyDescent="0.3">
      <c r="A34" s="3" t="s">
        <v>13</v>
      </c>
      <c r="B34" s="3" t="s">
        <v>109</v>
      </c>
      <c r="D34">
        <f>F34+T34</f>
        <v>236.07239999999999</v>
      </c>
      <c r="E34">
        <v>219.92839999999998</v>
      </c>
      <c r="F34" s="35">
        <f>H34+J34+L34+N34+P34+R34+V34+X34+Z34+AB34+AD34+AF34+AH34+AJ34+AL34+AN34+AP34+AR34+AT34+AV34+AX34+AZ34+BB34+BD34+BF34+BH34+BJ34+BL34+BN34</f>
        <v>16.143999999999998</v>
      </c>
      <c r="G34" s="34">
        <v>0</v>
      </c>
      <c r="H34" s="34">
        <f>G34*0.9</f>
        <v>0</v>
      </c>
      <c r="I34" s="34">
        <v>0</v>
      </c>
      <c r="J34" s="34">
        <f>I34*1.185</f>
        <v>0</v>
      </c>
      <c r="K34" s="34">
        <v>0</v>
      </c>
      <c r="L34" s="34">
        <f>K34*0.8</f>
        <v>0</v>
      </c>
      <c r="M34" s="34">
        <v>0</v>
      </c>
      <c r="N34" s="34">
        <f>M34*0.44</f>
        <v>0</v>
      </c>
      <c r="O34" s="34">
        <v>0</v>
      </c>
      <c r="P34" s="34">
        <f>O34*0.91</f>
        <v>0</v>
      </c>
      <c r="Q34" s="34">
        <v>0</v>
      </c>
      <c r="R34" s="34">
        <f>Q34*2.868</f>
        <v>0</v>
      </c>
      <c r="S34" s="34">
        <v>93.19</v>
      </c>
      <c r="T34" s="34">
        <f>S34*2.36</f>
        <v>219.92839999999998</v>
      </c>
      <c r="U34" s="34">
        <v>0</v>
      </c>
      <c r="V34" s="34">
        <f>U34*0.12</f>
        <v>0</v>
      </c>
      <c r="W34" s="34">
        <v>0.55000000000000004</v>
      </c>
      <c r="X34" s="34">
        <f>W34*0.76</f>
        <v>0.41800000000000004</v>
      </c>
      <c r="Y34" s="34">
        <v>0</v>
      </c>
      <c r="Z34" s="34">
        <f>Y34*0.257</f>
        <v>0</v>
      </c>
      <c r="AA34" s="34">
        <v>0</v>
      </c>
      <c r="AB34" s="34">
        <f>AA34*0.337</f>
        <v>0</v>
      </c>
      <c r="AC34" s="34">
        <v>0</v>
      </c>
      <c r="AD34" s="34">
        <f>AC34*0.15</f>
        <v>0</v>
      </c>
      <c r="AE34" s="34">
        <v>0</v>
      </c>
      <c r="AF34" s="34">
        <f>AE34*1.662</f>
        <v>0</v>
      </c>
      <c r="AG34" s="34">
        <v>0</v>
      </c>
      <c r="AH34" s="34">
        <f>AG34*0.11</f>
        <v>0</v>
      </c>
      <c r="AI34" s="34">
        <v>0</v>
      </c>
      <c r="AJ34" s="34">
        <f>AI34*1.37</f>
        <v>0</v>
      </c>
      <c r="AK34" s="34">
        <v>0</v>
      </c>
      <c r="AL34" s="34">
        <f>AK34*0.6</f>
        <v>0</v>
      </c>
      <c r="AM34" s="34">
        <v>0</v>
      </c>
      <c r="AN34" s="34">
        <f>AM34*2.372</f>
        <v>0</v>
      </c>
      <c r="AO34" s="34">
        <v>0</v>
      </c>
      <c r="AP34" s="34">
        <f>AO34*0.28</f>
        <v>0</v>
      </c>
      <c r="AQ34" s="34">
        <v>0.16</v>
      </c>
      <c r="AR34" s="34">
        <f>AQ34*1.45</f>
        <v>0.23199999999999998</v>
      </c>
      <c r="AS34" s="34">
        <v>0</v>
      </c>
      <c r="AT34" s="34">
        <f>AS34*2.279</f>
        <v>0</v>
      </c>
      <c r="AU34" s="34">
        <v>0</v>
      </c>
      <c r="AV34" s="34">
        <f>AU34*1.099</f>
        <v>0</v>
      </c>
      <c r="AW34" s="34">
        <v>0</v>
      </c>
      <c r="AX34" s="34">
        <f>AW34*0.13</f>
        <v>0</v>
      </c>
      <c r="AY34" s="34">
        <v>0</v>
      </c>
      <c r="AZ34" s="34">
        <f>AY34*0.3</f>
        <v>0</v>
      </c>
      <c r="BA34" s="34">
        <v>0</v>
      </c>
      <c r="BB34" s="34">
        <f>BA34*2.323</f>
        <v>0</v>
      </c>
      <c r="BC34" s="34">
        <v>0</v>
      </c>
      <c r="BD34" s="34">
        <f>BC34*2.077</f>
        <v>0</v>
      </c>
      <c r="BE34" s="34">
        <v>0</v>
      </c>
      <c r="BF34" s="34">
        <f>BE34*2.336</f>
        <v>0</v>
      </c>
      <c r="BG34" s="34">
        <v>0</v>
      </c>
      <c r="BH34" s="34">
        <f>BG34*1.13</f>
        <v>0</v>
      </c>
      <c r="BI34" s="34">
        <v>0</v>
      </c>
      <c r="BJ34" s="34">
        <f>BI34*1.724</f>
        <v>0</v>
      </c>
      <c r="BK34" s="34">
        <v>0</v>
      </c>
      <c r="BL34" s="34">
        <f>BK34*0.89</f>
        <v>0</v>
      </c>
      <c r="BM34" s="34">
        <v>6.1</v>
      </c>
      <c r="BN34" s="34">
        <f>BM34*2.54</f>
        <v>15.494</v>
      </c>
      <c r="BO34" s="35">
        <v>-1.65</v>
      </c>
      <c r="BP34" s="35">
        <v>45</v>
      </c>
      <c r="BQ34" s="35" t="s">
        <v>127</v>
      </c>
      <c r="BR34" s="35" t="s">
        <v>127</v>
      </c>
      <c r="BS34" s="35" t="s">
        <v>128</v>
      </c>
      <c r="BT34" s="35">
        <v>-1.65</v>
      </c>
      <c r="BU34" s="35"/>
      <c r="BV34" s="35"/>
      <c r="BX34" s="35">
        <v>848.79</v>
      </c>
      <c r="BY34" s="35">
        <v>1.1781477161606523E-3</v>
      </c>
      <c r="BZ34" s="35">
        <f t="shared" si="0"/>
        <v>6.7438118058920127</v>
      </c>
      <c r="CA34">
        <v>8.7899999999999991</v>
      </c>
      <c r="CB34" s="35">
        <v>0</v>
      </c>
      <c r="CC34" s="36"/>
      <c r="CE34" s="35">
        <v>840</v>
      </c>
      <c r="CF34" s="36"/>
    </row>
    <row r="35" spans="1:85" x14ac:dyDescent="0.3">
      <c r="A35" s="3" t="s">
        <v>13</v>
      </c>
      <c r="B35" s="3" t="s">
        <v>147</v>
      </c>
      <c r="D35">
        <f>F35+T35</f>
        <v>236.07239999999999</v>
      </c>
      <c r="E35">
        <v>219.92839999999998</v>
      </c>
      <c r="F35" s="35">
        <f>H35+J35+L35+N35+P35+R35+V35+X35+Z35+AB35+AD35+AF35+AH35+AJ35+AL35+AN35+AP35+AR35+AT35+AV35+AX35+AZ35+BB35+BD35+BF35+BH35+BJ35+BL35+BN35</f>
        <v>16.143999999999998</v>
      </c>
      <c r="G35" s="34">
        <v>0</v>
      </c>
      <c r="H35" s="34">
        <f>G35*0.9</f>
        <v>0</v>
      </c>
      <c r="I35" s="34">
        <v>0</v>
      </c>
      <c r="J35" s="34">
        <f>I35*1.185</f>
        <v>0</v>
      </c>
      <c r="K35" s="34">
        <v>0</v>
      </c>
      <c r="L35" s="34">
        <f>K35*0.8</f>
        <v>0</v>
      </c>
      <c r="M35" s="34">
        <v>0</v>
      </c>
      <c r="N35" s="34">
        <f>M35*0.44</f>
        <v>0</v>
      </c>
      <c r="O35" s="34">
        <v>0</v>
      </c>
      <c r="P35" s="34">
        <f>O35*0.91</f>
        <v>0</v>
      </c>
      <c r="Q35" s="34">
        <v>0</v>
      </c>
      <c r="R35" s="34">
        <f>Q35*2.868</f>
        <v>0</v>
      </c>
      <c r="S35" s="34">
        <v>93.19</v>
      </c>
      <c r="T35" s="34">
        <f>S35*2.36</f>
        <v>219.92839999999998</v>
      </c>
      <c r="U35" s="34">
        <v>0</v>
      </c>
      <c r="V35" s="34">
        <f>U35*0.12</f>
        <v>0</v>
      </c>
      <c r="W35" s="34">
        <v>0.55000000000000004</v>
      </c>
      <c r="X35" s="34">
        <f>W35*0.76</f>
        <v>0.41800000000000004</v>
      </c>
      <c r="Y35" s="34">
        <v>0</v>
      </c>
      <c r="Z35" s="34">
        <f>Y35*0.257</f>
        <v>0</v>
      </c>
      <c r="AA35" s="34">
        <v>0</v>
      </c>
      <c r="AB35" s="34">
        <f>AA35*0.337</f>
        <v>0</v>
      </c>
      <c r="AC35" s="34">
        <v>0</v>
      </c>
      <c r="AD35" s="34">
        <f>AC35*0.15</f>
        <v>0</v>
      </c>
      <c r="AE35" s="34">
        <v>0</v>
      </c>
      <c r="AF35" s="34">
        <f>AE35*1.662</f>
        <v>0</v>
      </c>
      <c r="AG35" s="34">
        <v>0</v>
      </c>
      <c r="AH35" s="34">
        <f>AG35*0.11</f>
        <v>0</v>
      </c>
      <c r="AI35" s="34">
        <v>0</v>
      </c>
      <c r="AJ35" s="34">
        <f>AI35*1.37</f>
        <v>0</v>
      </c>
      <c r="AK35" s="34">
        <v>0</v>
      </c>
      <c r="AL35" s="34">
        <f>AK35*0.6</f>
        <v>0</v>
      </c>
      <c r="AM35" s="34">
        <v>0</v>
      </c>
      <c r="AN35" s="34">
        <f>AM35*2.372</f>
        <v>0</v>
      </c>
      <c r="AO35" s="34">
        <v>0</v>
      </c>
      <c r="AP35" s="34">
        <f>AO35*0.28</f>
        <v>0</v>
      </c>
      <c r="AQ35" s="34">
        <v>0.16</v>
      </c>
      <c r="AR35" s="34">
        <f>AQ35*1.45</f>
        <v>0.23199999999999998</v>
      </c>
      <c r="AS35" s="34">
        <v>0</v>
      </c>
      <c r="AT35" s="34">
        <f>AS35*2.279</f>
        <v>0</v>
      </c>
      <c r="AU35" s="34">
        <v>0</v>
      </c>
      <c r="AV35" s="34">
        <f>AU35*1.099</f>
        <v>0</v>
      </c>
      <c r="AW35" s="34">
        <v>0</v>
      </c>
      <c r="AX35" s="34">
        <f>AW35*0.13</f>
        <v>0</v>
      </c>
      <c r="AY35" s="34">
        <v>0</v>
      </c>
      <c r="AZ35" s="34">
        <f>AY35*0.3</f>
        <v>0</v>
      </c>
      <c r="BA35" s="34">
        <v>0</v>
      </c>
      <c r="BB35" s="34">
        <f>BA35*2.323</f>
        <v>0</v>
      </c>
      <c r="BC35" s="34">
        <v>0</v>
      </c>
      <c r="BD35" s="34">
        <f>BC35*2.077</f>
        <v>0</v>
      </c>
      <c r="BE35" s="34">
        <v>0</v>
      </c>
      <c r="BF35" s="34">
        <f>BE35*2.336</f>
        <v>0</v>
      </c>
      <c r="BG35" s="34">
        <v>0</v>
      </c>
      <c r="BH35" s="34">
        <f>BG35*1.13</f>
        <v>0</v>
      </c>
      <c r="BI35" s="34">
        <v>0</v>
      </c>
      <c r="BJ35" s="34">
        <f>BI35*1.724</f>
        <v>0</v>
      </c>
      <c r="BK35" s="34">
        <v>0</v>
      </c>
      <c r="BL35" s="34">
        <f>BK35*0.89</f>
        <v>0</v>
      </c>
      <c r="BM35" s="34">
        <v>6.1</v>
      </c>
      <c r="BN35" s="34">
        <f>BM35*2.54</f>
        <v>15.494</v>
      </c>
      <c r="BO35" s="35">
        <v>-1.7</v>
      </c>
      <c r="BP35" s="35">
        <v>6</v>
      </c>
      <c r="BQ35" s="35" t="s">
        <v>127</v>
      </c>
      <c r="BR35" s="35" t="s">
        <v>127</v>
      </c>
      <c r="BS35" s="35" t="s">
        <v>128</v>
      </c>
      <c r="BT35" s="35">
        <v>-1.7</v>
      </c>
      <c r="BU35" s="35"/>
      <c r="BV35" s="35"/>
      <c r="BX35" s="35">
        <v>4074.3</v>
      </c>
      <c r="BY35" s="35">
        <v>2.4544093463907911E-4</v>
      </c>
      <c r="BZ35" s="35">
        <f t="shared" si="0"/>
        <v>8.3124542317781316</v>
      </c>
      <c r="CA35">
        <v>20.3</v>
      </c>
      <c r="CB35" s="38">
        <v>1570</v>
      </c>
      <c r="CC35" s="36"/>
      <c r="CE35" s="35">
        <v>2484</v>
      </c>
      <c r="CF35" s="36"/>
    </row>
    <row r="36" spans="1:85" x14ac:dyDescent="0.3">
      <c r="A36" s="4" t="s">
        <v>14</v>
      </c>
      <c r="B36" s="39"/>
      <c r="D36">
        <f>F36+T36</f>
        <v>231.42850000000001</v>
      </c>
      <c r="E36">
        <v>226.32400000000001</v>
      </c>
      <c r="F36" s="35">
        <f>H36+J36+L36+N36+P36+R36+V36+X36+Z36+AB36+AD36+AF36+AH36+AJ36+AL36+AN36+AP36+AR36+AT36+AV36+AX36+AZ36+BB36+BD36+BF36+BH36+BJ36+BL36+BN36</f>
        <v>5.1044999999999998</v>
      </c>
      <c r="G36" s="40">
        <v>0</v>
      </c>
      <c r="H36" s="34">
        <f>G36*0.9</f>
        <v>0</v>
      </c>
      <c r="I36" s="40">
        <v>0.1</v>
      </c>
      <c r="J36" s="34">
        <f>I36*1.185</f>
        <v>0.11850000000000001</v>
      </c>
      <c r="K36" s="34">
        <v>0</v>
      </c>
      <c r="L36" s="34">
        <f>K36*0.8</f>
        <v>0</v>
      </c>
      <c r="M36" s="40">
        <v>0</v>
      </c>
      <c r="N36" s="34">
        <f>M36*0.44</f>
        <v>0</v>
      </c>
      <c r="O36" s="40">
        <v>0</v>
      </c>
      <c r="P36" s="34">
        <f>O36*0.91</f>
        <v>0</v>
      </c>
      <c r="Q36" s="40">
        <v>0</v>
      </c>
      <c r="R36" s="34">
        <f>Q36*2.868</f>
        <v>0</v>
      </c>
      <c r="S36" s="40">
        <v>95.9</v>
      </c>
      <c r="T36" s="34">
        <f>S36*2.36</f>
        <v>226.32400000000001</v>
      </c>
      <c r="U36" s="40">
        <v>0</v>
      </c>
      <c r="V36" s="34">
        <f>U36*0.12</f>
        <v>0</v>
      </c>
      <c r="W36" s="40">
        <v>0</v>
      </c>
      <c r="X36" s="34">
        <f>W36*0.76</f>
        <v>0</v>
      </c>
      <c r="Y36" s="40">
        <v>0</v>
      </c>
      <c r="Z36" s="34">
        <f>Y36*0.257</f>
        <v>0</v>
      </c>
      <c r="AA36" s="40">
        <v>0</v>
      </c>
      <c r="AB36" s="34">
        <f>AA36*0.337</f>
        <v>0</v>
      </c>
      <c r="AC36" s="40">
        <v>0</v>
      </c>
      <c r="AD36" s="34">
        <f>AC36*0.15</f>
        <v>0</v>
      </c>
      <c r="AE36" s="40">
        <v>3</v>
      </c>
      <c r="AF36" s="34">
        <f>AE36*1.662</f>
        <v>4.9859999999999998</v>
      </c>
      <c r="AG36" s="40">
        <v>0</v>
      </c>
      <c r="AH36" s="34">
        <f>AG36*0.11</f>
        <v>0</v>
      </c>
      <c r="AI36" s="40">
        <v>0</v>
      </c>
      <c r="AJ36" s="34">
        <f>AI36*1.37</f>
        <v>0</v>
      </c>
      <c r="AK36" s="40">
        <v>0</v>
      </c>
      <c r="AL36" s="34">
        <f>AK36*0.6</f>
        <v>0</v>
      </c>
      <c r="AM36" s="40">
        <v>0</v>
      </c>
      <c r="AN36" s="34">
        <f>AM36*2.372</f>
        <v>0</v>
      </c>
      <c r="AO36" s="40">
        <v>0</v>
      </c>
      <c r="AP36" s="34">
        <f>AO36*0.28</f>
        <v>0</v>
      </c>
      <c r="AQ36" s="40">
        <v>0</v>
      </c>
      <c r="AR36" s="34">
        <f>AQ36*1.45</f>
        <v>0</v>
      </c>
      <c r="AS36" s="40">
        <v>0</v>
      </c>
      <c r="AT36" s="34">
        <f>AS36*2.279</f>
        <v>0</v>
      </c>
      <c r="AU36" s="40">
        <v>0</v>
      </c>
      <c r="AV36" s="34">
        <f>AU36*1.099</f>
        <v>0</v>
      </c>
      <c r="AW36" s="40">
        <v>0</v>
      </c>
      <c r="AX36" s="34">
        <f>AW36*0.13</f>
        <v>0</v>
      </c>
      <c r="AY36" s="40">
        <v>0</v>
      </c>
      <c r="AZ36" s="34">
        <f>AY36*0.3</f>
        <v>0</v>
      </c>
      <c r="BA36" s="40">
        <v>0</v>
      </c>
      <c r="BB36" s="34">
        <f>BA36*2.323</f>
        <v>0</v>
      </c>
      <c r="BC36" s="40">
        <v>0</v>
      </c>
      <c r="BD36" s="34">
        <f>BC36*2.077</f>
        <v>0</v>
      </c>
      <c r="BE36" s="40">
        <v>0</v>
      </c>
      <c r="BF36" s="34">
        <f>BE36*2.336</f>
        <v>0</v>
      </c>
      <c r="BG36" s="40">
        <v>0</v>
      </c>
      <c r="BH36" s="34">
        <f>BG36*1.13</f>
        <v>0</v>
      </c>
      <c r="BI36" s="40">
        <v>0</v>
      </c>
      <c r="BJ36" s="34">
        <f>BI36*1.724</f>
        <v>0</v>
      </c>
      <c r="BK36" s="40">
        <v>0</v>
      </c>
      <c r="BL36" s="34">
        <f>BK36*0.89</f>
        <v>0</v>
      </c>
      <c r="BM36" s="40">
        <v>0</v>
      </c>
      <c r="BN36" s="34">
        <f>BM36*2.54</f>
        <v>0</v>
      </c>
      <c r="BO36" s="41">
        <v>-1.3820185659999999</v>
      </c>
      <c r="BP36" s="41">
        <v>29.9</v>
      </c>
      <c r="BQ36" s="35" t="s">
        <v>116</v>
      </c>
      <c r="BR36" s="35" t="s">
        <v>117</v>
      </c>
      <c r="BS36" s="41" t="s">
        <v>118</v>
      </c>
      <c r="BT36" s="41">
        <v>-1.3820185659999999</v>
      </c>
      <c r="BU36" s="35"/>
      <c r="BV36" s="35"/>
      <c r="BX36" s="35">
        <v>131.149</v>
      </c>
      <c r="BY36" s="35">
        <v>7.6249151728187024E-3</v>
      </c>
      <c r="BZ36" s="35">
        <f t="shared" si="0"/>
        <v>4.876334081426779</v>
      </c>
      <c r="CA36" s="41">
        <v>5.3490000000000002</v>
      </c>
      <c r="CB36" s="42">
        <v>125.8</v>
      </c>
      <c r="CC36" s="36"/>
      <c r="CE36" s="41">
        <v>0</v>
      </c>
      <c r="CF36" s="36"/>
    </row>
    <row r="37" spans="1:85" x14ac:dyDescent="0.3">
      <c r="A37" s="4" t="s">
        <v>14</v>
      </c>
      <c r="B37" s="39"/>
      <c r="D37">
        <f>F37+T37</f>
        <v>231.42850000000001</v>
      </c>
      <c r="E37">
        <v>226.32400000000001</v>
      </c>
      <c r="F37" s="35">
        <f>H37+J37+L37+N37+P37+R37+V37+X37+Z37+AB37+AD37+AF37+AH37+AJ37+AL37+AN37+AP37+AR37+AT37+AV37+AX37+AZ37+BB37+BD37+BF37+BH37+BJ37+BL37+BN37</f>
        <v>5.1044999999999998</v>
      </c>
      <c r="G37" s="40">
        <v>0</v>
      </c>
      <c r="H37" s="34">
        <f>G37*0.9</f>
        <v>0</v>
      </c>
      <c r="I37" s="40">
        <v>0.1</v>
      </c>
      <c r="J37" s="34">
        <f>I37*1.185</f>
        <v>0.11850000000000001</v>
      </c>
      <c r="K37" s="34">
        <v>0</v>
      </c>
      <c r="L37" s="34">
        <f>K37*0.8</f>
        <v>0</v>
      </c>
      <c r="M37" s="40">
        <v>0</v>
      </c>
      <c r="N37" s="34">
        <f>M37*0.44</f>
        <v>0</v>
      </c>
      <c r="O37" s="40">
        <v>0</v>
      </c>
      <c r="P37" s="34">
        <f>O37*0.91</f>
        <v>0</v>
      </c>
      <c r="Q37" s="40">
        <v>0</v>
      </c>
      <c r="R37" s="34">
        <f>Q37*2.868</f>
        <v>0</v>
      </c>
      <c r="S37" s="40">
        <v>95.9</v>
      </c>
      <c r="T37" s="34">
        <f>S37*2.36</f>
        <v>226.32400000000001</v>
      </c>
      <c r="U37" s="40">
        <v>0</v>
      </c>
      <c r="V37" s="34">
        <f>U37*0.12</f>
        <v>0</v>
      </c>
      <c r="W37" s="40">
        <v>0</v>
      </c>
      <c r="X37" s="34">
        <f>W37*0.76</f>
        <v>0</v>
      </c>
      <c r="Y37" s="40">
        <v>0</v>
      </c>
      <c r="Z37" s="34">
        <f>Y37*0.257</f>
        <v>0</v>
      </c>
      <c r="AA37" s="40">
        <v>0</v>
      </c>
      <c r="AB37" s="34">
        <f>AA37*0.337</f>
        <v>0</v>
      </c>
      <c r="AC37" s="40">
        <v>0</v>
      </c>
      <c r="AD37" s="34">
        <f>AC37*0.15</f>
        <v>0</v>
      </c>
      <c r="AE37" s="40">
        <v>3</v>
      </c>
      <c r="AF37" s="34">
        <f>AE37*1.662</f>
        <v>4.9859999999999998</v>
      </c>
      <c r="AG37" s="40">
        <v>0</v>
      </c>
      <c r="AH37" s="34">
        <f>AG37*0.11</f>
        <v>0</v>
      </c>
      <c r="AI37" s="40">
        <v>0</v>
      </c>
      <c r="AJ37" s="34">
        <f>AI37*1.37</f>
        <v>0</v>
      </c>
      <c r="AK37" s="40">
        <v>0</v>
      </c>
      <c r="AL37" s="34">
        <f>AK37*0.6</f>
        <v>0</v>
      </c>
      <c r="AM37" s="40">
        <v>0</v>
      </c>
      <c r="AN37" s="34">
        <f>AM37*2.372</f>
        <v>0</v>
      </c>
      <c r="AO37" s="40">
        <v>0</v>
      </c>
      <c r="AP37" s="34">
        <f>AO37*0.28</f>
        <v>0</v>
      </c>
      <c r="AQ37" s="40">
        <v>0</v>
      </c>
      <c r="AR37" s="34">
        <f>AQ37*1.45</f>
        <v>0</v>
      </c>
      <c r="AS37" s="40">
        <v>0</v>
      </c>
      <c r="AT37" s="34">
        <f>AS37*2.279</f>
        <v>0</v>
      </c>
      <c r="AU37" s="40">
        <v>0</v>
      </c>
      <c r="AV37" s="34">
        <f>AU37*1.099</f>
        <v>0</v>
      </c>
      <c r="AW37" s="40">
        <v>0</v>
      </c>
      <c r="AX37" s="34">
        <f>AW37*0.13</f>
        <v>0</v>
      </c>
      <c r="AY37" s="40">
        <v>0</v>
      </c>
      <c r="AZ37" s="34">
        <f>AY37*0.3</f>
        <v>0</v>
      </c>
      <c r="BA37" s="40">
        <v>0</v>
      </c>
      <c r="BB37" s="34">
        <f>BA37*2.323</f>
        <v>0</v>
      </c>
      <c r="BC37" s="40">
        <v>0</v>
      </c>
      <c r="BD37" s="34">
        <f>BC37*2.077</f>
        <v>0</v>
      </c>
      <c r="BE37" s="40">
        <v>0</v>
      </c>
      <c r="BF37" s="34">
        <f>BE37*2.336</f>
        <v>0</v>
      </c>
      <c r="BG37" s="40">
        <v>0</v>
      </c>
      <c r="BH37" s="34">
        <f>BG37*1.13</f>
        <v>0</v>
      </c>
      <c r="BI37" s="40">
        <v>0</v>
      </c>
      <c r="BJ37" s="34">
        <f>BI37*1.724</f>
        <v>0</v>
      </c>
      <c r="BK37" s="40">
        <v>0</v>
      </c>
      <c r="BL37" s="34">
        <f>BK37*0.89</f>
        <v>0</v>
      </c>
      <c r="BM37" s="40">
        <v>0</v>
      </c>
      <c r="BN37" s="34">
        <f>BM37*2.54</f>
        <v>0</v>
      </c>
      <c r="BO37" s="41">
        <v>-1.379565001</v>
      </c>
      <c r="BP37" s="41">
        <v>29.9</v>
      </c>
      <c r="BQ37" s="35" t="s">
        <v>116</v>
      </c>
      <c r="BR37" s="35" t="s">
        <v>117</v>
      </c>
      <c r="BS37" s="41" t="s">
        <v>118</v>
      </c>
      <c r="BT37" s="41">
        <v>-1.379565001</v>
      </c>
      <c r="BU37" s="35"/>
      <c r="BV37" s="35"/>
      <c r="BX37" s="35">
        <v>639.56299999999999</v>
      </c>
      <c r="BY37" s="35">
        <v>1.5635676235179333E-3</v>
      </c>
      <c r="BZ37" s="35">
        <f t="shared" si="0"/>
        <v>6.4607851306310913</v>
      </c>
      <c r="CA37" s="41">
        <v>6.9630000000000001</v>
      </c>
      <c r="CB37" s="42">
        <v>632.6</v>
      </c>
      <c r="CC37" s="36"/>
      <c r="CE37" s="41">
        <v>0</v>
      </c>
      <c r="CF37" s="36"/>
    </row>
    <row r="38" spans="1:85" x14ac:dyDescent="0.3">
      <c r="A38" s="4" t="s">
        <v>14</v>
      </c>
      <c r="B38" s="39"/>
      <c r="D38">
        <f>F38+T38</f>
        <v>231.42850000000001</v>
      </c>
      <c r="E38">
        <v>226.32400000000001</v>
      </c>
      <c r="F38" s="35">
        <f>H38+J38+L38+N38+P38+R38+V38+X38+Z38+AB38+AD38+AF38+AH38+AJ38+AL38+AN38+AP38+AR38+AT38+AV38+AX38+AZ38+BB38+BD38+BF38+BH38+BJ38+BL38+BN38</f>
        <v>5.1044999999999998</v>
      </c>
      <c r="G38" s="40">
        <v>0</v>
      </c>
      <c r="H38" s="34">
        <f>G38*0.9</f>
        <v>0</v>
      </c>
      <c r="I38" s="40">
        <v>0.1</v>
      </c>
      <c r="J38" s="34">
        <f>I38*1.185</f>
        <v>0.11850000000000001</v>
      </c>
      <c r="K38" s="34">
        <v>0</v>
      </c>
      <c r="L38" s="34">
        <f>K38*0.8</f>
        <v>0</v>
      </c>
      <c r="M38" s="40">
        <v>0</v>
      </c>
      <c r="N38" s="34">
        <f>M38*0.44</f>
        <v>0</v>
      </c>
      <c r="O38" s="40">
        <v>0</v>
      </c>
      <c r="P38" s="34">
        <f>O38*0.91</f>
        <v>0</v>
      </c>
      <c r="Q38" s="40">
        <v>0</v>
      </c>
      <c r="R38" s="34">
        <f>Q38*2.868</f>
        <v>0</v>
      </c>
      <c r="S38" s="40">
        <v>95.9</v>
      </c>
      <c r="T38" s="34">
        <f>S38*2.36</f>
        <v>226.32400000000001</v>
      </c>
      <c r="U38" s="40">
        <v>0</v>
      </c>
      <c r="V38" s="34">
        <f>U38*0.12</f>
        <v>0</v>
      </c>
      <c r="W38" s="40">
        <v>0</v>
      </c>
      <c r="X38" s="34">
        <f>W38*0.76</f>
        <v>0</v>
      </c>
      <c r="Y38" s="40">
        <v>0</v>
      </c>
      <c r="Z38" s="34">
        <f>Y38*0.257</f>
        <v>0</v>
      </c>
      <c r="AA38" s="40">
        <v>0</v>
      </c>
      <c r="AB38" s="34">
        <f>AA38*0.337</f>
        <v>0</v>
      </c>
      <c r="AC38" s="40">
        <v>0</v>
      </c>
      <c r="AD38" s="34">
        <f>AC38*0.15</f>
        <v>0</v>
      </c>
      <c r="AE38" s="40">
        <v>3</v>
      </c>
      <c r="AF38" s="34">
        <f>AE38*1.662</f>
        <v>4.9859999999999998</v>
      </c>
      <c r="AG38" s="40">
        <v>0</v>
      </c>
      <c r="AH38" s="34">
        <f>AG38*0.11</f>
        <v>0</v>
      </c>
      <c r="AI38" s="40">
        <v>0</v>
      </c>
      <c r="AJ38" s="34">
        <f>AI38*1.37</f>
        <v>0</v>
      </c>
      <c r="AK38" s="40">
        <v>0</v>
      </c>
      <c r="AL38" s="34">
        <f>AK38*0.6</f>
        <v>0</v>
      </c>
      <c r="AM38" s="40">
        <v>0</v>
      </c>
      <c r="AN38" s="34">
        <f>AM38*2.372</f>
        <v>0</v>
      </c>
      <c r="AO38" s="40">
        <v>0</v>
      </c>
      <c r="AP38" s="34">
        <f>AO38*0.28</f>
        <v>0</v>
      </c>
      <c r="AQ38" s="40">
        <v>0</v>
      </c>
      <c r="AR38" s="34">
        <f>AQ38*1.45</f>
        <v>0</v>
      </c>
      <c r="AS38" s="40">
        <v>0</v>
      </c>
      <c r="AT38" s="34">
        <f>AS38*2.279</f>
        <v>0</v>
      </c>
      <c r="AU38" s="40">
        <v>0</v>
      </c>
      <c r="AV38" s="34">
        <f>AU38*1.099</f>
        <v>0</v>
      </c>
      <c r="AW38" s="40">
        <v>0</v>
      </c>
      <c r="AX38" s="34">
        <f>AW38*0.13</f>
        <v>0</v>
      </c>
      <c r="AY38" s="40">
        <v>0</v>
      </c>
      <c r="AZ38" s="34">
        <f>AY38*0.3</f>
        <v>0</v>
      </c>
      <c r="BA38" s="40">
        <v>0</v>
      </c>
      <c r="BB38" s="34">
        <f>BA38*2.323</f>
        <v>0</v>
      </c>
      <c r="BC38" s="40">
        <v>0</v>
      </c>
      <c r="BD38" s="34">
        <f>BC38*2.077</f>
        <v>0</v>
      </c>
      <c r="BE38" s="40">
        <v>0</v>
      </c>
      <c r="BF38" s="34">
        <f>BE38*2.336</f>
        <v>0</v>
      </c>
      <c r="BG38" s="40">
        <v>0</v>
      </c>
      <c r="BH38" s="34">
        <f>BG38*1.13</f>
        <v>0</v>
      </c>
      <c r="BI38" s="40">
        <v>0</v>
      </c>
      <c r="BJ38" s="34">
        <f>BI38*1.724</f>
        <v>0</v>
      </c>
      <c r="BK38" s="40">
        <v>0</v>
      </c>
      <c r="BL38" s="34">
        <f>BK38*0.89</f>
        <v>0</v>
      </c>
      <c r="BM38" s="40">
        <v>0</v>
      </c>
      <c r="BN38" s="34">
        <f>BM38*2.54</f>
        <v>0</v>
      </c>
      <c r="BO38" s="41">
        <v>-1.4185166360000001</v>
      </c>
      <c r="BP38" s="41">
        <v>29.9</v>
      </c>
      <c r="BQ38" s="35" t="s">
        <v>116</v>
      </c>
      <c r="BR38" s="35" t="s">
        <v>117</v>
      </c>
      <c r="BS38" s="41" t="s">
        <v>118</v>
      </c>
      <c r="BT38" s="41">
        <v>-1.4185166360000001</v>
      </c>
      <c r="BU38" s="35"/>
      <c r="BV38" s="35"/>
      <c r="BX38" s="35">
        <v>601.31799999999998</v>
      </c>
      <c r="BY38" s="35">
        <v>1.6630135801688956E-3</v>
      </c>
      <c r="BZ38" s="35">
        <f t="shared" si="0"/>
        <v>6.3991239127380046</v>
      </c>
      <c r="CA38" s="41">
        <v>5.718</v>
      </c>
      <c r="CB38" s="42">
        <v>595.6</v>
      </c>
      <c r="CC38" s="36"/>
      <c r="CE38" s="41">
        <v>0</v>
      </c>
      <c r="CF38" s="36"/>
    </row>
    <row r="39" spans="1:85" x14ac:dyDescent="0.3">
      <c r="A39" s="4" t="s">
        <v>14</v>
      </c>
      <c r="B39" s="39"/>
      <c r="D39">
        <f>F39+T39</f>
        <v>231.42850000000001</v>
      </c>
      <c r="E39">
        <v>226.32400000000001</v>
      </c>
      <c r="F39" s="35">
        <f>H39+J39+L39+N39+P39+R39+V39+X39+Z39+AB39+AD39+AF39+AH39+AJ39+AL39+AN39+AP39+AR39+AT39+AV39+AX39+AZ39+BB39+BD39+BF39+BH39+BJ39+BL39+BN39</f>
        <v>5.1044999999999998</v>
      </c>
      <c r="G39" s="40">
        <v>0</v>
      </c>
      <c r="H39" s="34">
        <f>G39*0.9</f>
        <v>0</v>
      </c>
      <c r="I39" s="40">
        <v>0.1</v>
      </c>
      <c r="J39" s="34">
        <f>I39*1.185</f>
        <v>0.11850000000000001</v>
      </c>
      <c r="K39" s="34">
        <v>0</v>
      </c>
      <c r="L39" s="34">
        <f>K39*0.8</f>
        <v>0</v>
      </c>
      <c r="M39" s="40">
        <v>0</v>
      </c>
      <c r="N39" s="34">
        <f>M39*0.44</f>
        <v>0</v>
      </c>
      <c r="O39" s="40">
        <v>0</v>
      </c>
      <c r="P39" s="34">
        <f>O39*0.91</f>
        <v>0</v>
      </c>
      <c r="Q39" s="40">
        <v>0</v>
      </c>
      <c r="R39" s="34">
        <f>Q39*2.868</f>
        <v>0</v>
      </c>
      <c r="S39" s="40">
        <v>95.9</v>
      </c>
      <c r="T39" s="34">
        <f>S39*2.36</f>
        <v>226.32400000000001</v>
      </c>
      <c r="U39" s="40">
        <v>0</v>
      </c>
      <c r="V39" s="34">
        <f>U39*0.12</f>
        <v>0</v>
      </c>
      <c r="W39" s="40">
        <v>0</v>
      </c>
      <c r="X39" s="34">
        <f>W39*0.76</f>
        <v>0</v>
      </c>
      <c r="Y39" s="40">
        <v>0</v>
      </c>
      <c r="Z39" s="34">
        <f>Y39*0.257</f>
        <v>0</v>
      </c>
      <c r="AA39" s="40">
        <v>0</v>
      </c>
      <c r="AB39" s="34">
        <f>AA39*0.337</f>
        <v>0</v>
      </c>
      <c r="AC39" s="40">
        <v>0</v>
      </c>
      <c r="AD39" s="34">
        <f>AC39*0.15</f>
        <v>0</v>
      </c>
      <c r="AE39" s="40">
        <v>3</v>
      </c>
      <c r="AF39" s="34">
        <f>AE39*1.662</f>
        <v>4.9859999999999998</v>
      </c>
      <c r="AG39" s="40">
        <v>0</v>
      </c>
      <c r="AH39" s="34">
        <f>AG39*0.11</f>
        <v>0</v>
      </c>
      <c r="AI39" s="40">
        <v>0</v>
      </c>
      <c r="AJ39" s="34">
        <f>AI39*1.37</f>
        <v>0</v>
      </c>
      <c r="AK39" s="40">
        <v>0</v>
      </c>
      <c r="AL39" s="34">
        <f>AK39*0.6</f>
        <v>0</v>
      </c>
      <c r="AM39" s="40">
        <v>0</v>
      </c>
      <c r="AN39" s="34">
        <f>AM39*2.372</f>
        <v>0</v>
      </c>
      <c r="AO39" s="40">
        <v>0</v>
      </c>
      <c r="AP39" s="34">
        <f>AO39*0.28</f>
        <v>0</v>
      </c>
      <c r="AQ39" s="40">
        <v>0</v>
      </c>
      <c r="AR39" s="34">
        <f>AQ39*1.45</f>
        <v>0</v>
      </c>
      <c r="AS39" s="40">
        <v>0</v>
      </c>
      <c r="AT39" s="34">
        <f>AS39*2.279</f>
        <v>0</v>
      </c>
      <c r="AU39" s="40">
        <v>0</v>
      </c>
      <c r="AV39" s="34">
        <f>AU39*1.099</f>
        <v>0</v>
      </c>
      <c r="AW39" s="40">
        <v>0</v>
      </c>
      <c r="AX39" s="34">
        <f>AW39*0.13</f>
        <v>0</v>
      </c>
      <c r="AY39" s="40">
        <v>0</v>
      </c>
      <c r="AZ39" s="34">
        <f>AY39*0.3</f>
        <v>0</v>
      </c>
      <c r="BA39" s="40">
        <v>0</v>
      </c>
      <c r="BB39" s="34">
        <f>BA39*2.323</f>
        <v>0</v>
      </c>
      <c r="BC39" s="40">
        <v>0</v>
      </c>
      <c r="BD39" s="34">
        <f>BC39*2.077</f>
        <v>0</v>
      </c>
      <c r="BE39" s="40">
        <v>0</v>
      </c>
      <c r="BF39" s="34">
        <f>BE39*2.336</f>
        <v>0</v>
      </c>
      <c r="BG39" s="40">
        <v>0</v>
      </c>
      <c r="BH39" s="34">
        <f>BG39*1.13</f>
        <v>0</v>
      </c>
      <c r="BI39" s="40">
        <v>0</v>
      </c>
      <c r="BJ39" s="34">
        <f>BI39*1.724</f>
        <v>0</v>
      </c>
      <c r="BK39" s="40">
        <v>0</v>
      </c>
      <c r="BL39" s="34">
        <f>BK39*0.89</f>
        <v>0</v>
      </c>
      <c r="BM39" s="40">
        <v>0</v>
      </c>
      <c r="BN39" s="34">
        <f>BM39*2.54</f>
        <v>0</v>
      </c>
      <c r="BO39" s="41">
        <v>-1.4542315640000001</v>
      </c>
      <c r="BP39" s="41">
        <v>29.9</v>
      </c>
      <c r="BQ39" s="35" t="s">
        <v>116</v>
      </c>
      <c r="BR39" s="35" t="s">
        <v>117</v>
      </c>
      <c r="BS39" s="41" t="s">
        <v>118</v>
      </c>
      <c r="BT39" s="41">
        <v>-1.4542315640000001</v>
      </c>
      <c r="BU39" s="35"/>
      <c r="BV39" s="35"/>
      <c r="BX39" s="35">
        <v>493.39499999999998</v>
      </c>
      <c r="BY39" s="35">
        <v>2.0267736803169876E-3</v>
      </c>
      <c r="BZ39" s="35">
        <f t="shared" si="0"/>
        <v>6.2013100702782022</v>
      </c>
      <c r="CA39" s="41">
        <v>5.8949999999999996</v>
      </c>
      <c r="CB39" s="42">
        <v>487.5</v>
      </c>
      <c r="CC39" s="36"/>
      <c r="CE39" s="41">
        <v>0</v>
      </c>
      <c r="CF39" s="36"/>
    </row>
    <row r="40" spans="1:85" x14ac:dyDescent="0.3">
      <c r="A40" s="4" t="s">
        <v>14</v>
      </c>
      <c r="B40" s="39"/>
      <c r="D40">
        <f>F40+T40</f>
        <v>232.1885</v>
      </c>
      <c r="E40">
        <v>226.32400000000001</v>
      </c>
      <c r="F40" s="35">
        <f>H40+J40+L40+N40+P40+R40+V40+X40+Z40+AB40+AD40+AF40+AH40+AJ40+AL40+AN40+AP40+AR40+AT40+AV40+AX40+AZ40+BB40+BD40+BF40+BH40+BJ40+BL40+BN40</f>
        <v>5.8644999999999996</v>
      </c>
      <c r="G40" s="40">
        <v>0</v>
      </c>
      <c r="H40" s="34">
        <f>G40*0.9</f>
        <v>0</v>
      </c>
      <c r="I40" s="40">
        <v>0.1</v>
      </c>
      <c r="J40" s="34">
        <f>I40*1.185</f>
        <v>0.11850000000000001</v>
      </c>
      <c r="K40" s="34">
        <v>0</v>
      </c>
      <c r="L40" s="34">
        <f>K40*0.8</f>
        <v>0</v>
      </c>
      <c r="M40" s="40">
        <v>0</v>
      </c>
      <c r="N40" s="34">
        <f>M40*0.44</f>
        <v>0</v>
      </c>
      <c r="O40" s="40">
        <v>0</v>
      </c>
      <c r="P40" s="34">
        <f>O40*0.91</f>
        <v>0</v>
      </c>
      <c r="Q40" s="40">
        <v>0</v>
      </c>
      <c r="R40" s="34">
        <f>Q40*2.868</f>
        <v>0</v>
      </c>
      <c r="S40" s="40">
        <v>95.9</v>
      </c>
      <c r="T40" s="34">
        <f>S40*2.36</f>
        <v>226.32400000000001</v>
      </c>
      <c r="U40" s="40">
        <v>0</v>
      </c>
      <c r="V40" s="34">
        <f>U40*0.12</f>
        <v>0</v>
      </c>
      <c r="W40" s="40">
        <v>1</v>
      </c>
      <c r="X40" s="34">
        <f>W40*0.76</f>
        <v>0.76</v>
      </c>
      <c r="Y40" s="40">
        <v>0</v>
      </c>
      <c r="Z40" s="34">
        <f>Y40*0.257</f>
        <v>0</v>
      </c>
      <c r="AA40" s="40">
        <v>0</v>
      </c>
      <c r="AB40" s="34">
        <f>AA40*0.337</f>
        <v>0</v>
      </c>
      <c r="AC40" s="40">
        <v>0</v>
      </c>
      <c r="AD40" s="34">
        <f>AC40*0.15</f>
        <v>0</v>
      </c>
      <c r="AE40" s="40">
        <v>3</v>
      </c>
      <c r="AF40" s="34">
        <f>AE40*1.662</f>
        <v>4.9859999999999998</v>
      </c>
      <c r="AG40" s="40">
        <v>0</v>
      </c>
      <c r="AH40" s="34">
        <f>AG40*0.11</f>
        <v>0</v>
      </c>
      <c r="AI40" s="40">
        <v>0</v>
      </c>
      <c r="AJ40" s="34">
        <f>AI40*1.37</f>
        <v>0</v>
      </c>
      <c r="AK40" s="40">
        <v>0</v>
      </c>
      <c r="AL40" s="34">
        <f>AK40*0.6</f>
        <v>0</v>
      </c>
      <c r="AM40" s="40">
        <v>0</v>
      </c>
      <c r="AN40" s="34">
        <f>AM40*2.372</f>
        <v>0</v>
      </c>
      <c r="AO40" s="40">
        <v>0</v>
      </c>
      <c r="AP40" s="34">
        <f>AO40*0.28</f>
        <v>0</v>
      </c>
      <c r="AQ40" s="40">
        <v>0</v>
      </c>
      <c r="AR40" s="34">
        <f>AQ40*1.45</f>
        <v>0</v>
      </c>
      <c r="AS40" s="40">
        <v>0</v>
      </c>
      <c r="AT40" s="34">
        <f>AS40*2.279</f>
        <v>0</v>
      </c>
      <c r="AU40" s="40">
        <v>0</v>
      </c>
      <c r="AV40" s="34">
        <f>AU40*1.099</f>
        <v>0</v>
      </c>
      <c r="AW40" s="40">
        <v>0</v>
      </c>
      <c r="AX40" s="34">
        <f>AW40*0.13</f>
        <v>0</v>
      </c>
      <c r="AY40" s="40">
        <v>0</v>
      </c>
      <c r="AZ40" s="34">
        <f>AY40*0.3</f>
        <v>0</v>
      </c>
      <c r="BA40" s="40">
        <v>0</v>
      </c>
      <c r="BB40" s="34">
        <f>BA40*2.323</f>
        <v>0</v>
      </c>
      <c r="BC40" s="40">
        <v>0</v>
      </c>
      <c r="BD40" s="34">
        <f>BC40*2.077</f>
        <v>0</v>
      </c>
      <c r="BE40" s="40">
        <v>0</v>
      </c>
      <c r="BF40" s="34">
        <f>BE40*2.336</f>
        <v>0</v>
      </c>
      <c r="BG40" s="40">
        <v>0</v>
      </c>
      <c r="BH40" s="34">
        <f>BG40*1.13</f>
        <v>0</v>
      </c>
      <c r="BI40" s="40">
        <v>0</v>
      </c>
      <c r="BJ40" s="34">
        <f>BI40*1.724</f>
        <v>0</v>
      </c>
      <c r="BK40" s="40">
        <v>0</v>
      </c>
      <c r="BL40" s="34">
        <f>BK40*0.89</f>
        <v>0</v>
      </c>
      <c r="BM40" s="40">
        <v>0</v>
      </c>
      <c r="BN40" s="34">
        <f>BM40*2.54</f>
        <v>0</v>
      </c>
      <c r="BO40" s="41">
        <v>-1.3970471600000001</v>
      </c>
      <c r="BP40" s="41">
        <v>29.9</v>
      </c>
      <c r="BQ40" s="35" t="s">
        <v>116</v>
      </c>
      <c r="BR40" s="35" t="s">
        <v>117</v>
      </c>
      <c r="BS40" s="41" t="s">
        <v>118</v>
      </c>
      <c r="BT40" s="41">
        <v>-1.3970471600000001</v>
      </c>
      <c r="BU40" s="35"/>
      <c r="BV40" s="35"/>
      <c r="BX40" s="35">
        <v>619.61800000000005</v>
      </c>
      <c r="BY40" s="35">
        <v>1.6138975949698039E-3</v>
      </c>
      <c r="BZ40" s="35">
        <f t="shared" si="0"/>
        <v>6.4291031591213867</v>
      </c>
      <c r="CA40" s="41">
        <v>6.1180000000000003</v>
      </c>
      <c r="CB40" s="42">
        <v>613.5</v>
      </c>
      <c r="CC40" s="36"/>
      <c r="CE40" s="41">
        <v>0</v>
      </c>
      <c r="CF40" s="36"/>
    </row>
    <row r="41" spans="1:85" x14ac:dyDescent="0.3">
      <c r="A41" s="4" t="s">
        <v>14</v>
      </c>
      <c r="B41" s="39"/>
      <c r="D41">
        <f>F41+T41</f>
        <v>232.1885</v>
      </c>
      <c r="E41">
        <v>226.32400000000001</v>
      </c>
      <c r="F41" s="35">
        <f>H41+J41+L41+N41+P41+R41+V41+X41+Z41+AB41+AD41+AF41+AH41+AJ41+AL41+AN41+AP41+AR41+AT41+AV41+AX41+AZ41+BB41+BD41+BF41+BH41+BJ41+BL41+BN41</f>
        <v>5.8644999999999996</v>
      </c>
      <c r="G41" s="40">
        <v>0</v>
      </c>
      <c r="H41" s="34">
        <f>G41*0.9</f>
        <v>0</v>
      </c>
      <c r="I41" s="40">
        <v>0.1</v>
      </c>
      <c r="J41" s="34">
        <f>I41*1.185</f>
        <v>0.11850000000000001</v>
      </c>
      <c r="K41" s="34">
        <v>0</v>
      </c>
      <c r="L41" s="34">
        <f>K41*0.8</f>
        <v>0</v>
      </c>
      <c r="M41" s="40">
        <v>0</v>
      </c>
      <c r="N41" s="34">
        <f>M41*0.44</f>
        <v>0</v>
      </c>
      <c r="O41" s="40">
        <v>0</v>
      </c>
      <c r="P41" s="34">
        <f>O41*0.91</f>
        <v>0</v>
      </c>
      <c r="Q41" s="40">
        <v>0</v>
      </c>
      <c r="R41" s="34">
        <f>Q41*2.868</f>
        <v>0</v>
      </c>
      <c r="S41" s="40">
        <v>95.9</v>
      </c>
      <c r="T41" s="34">
        <f>S41*2.36</f>
        <v>226.32400000000001</v>
      </c>
      <c r="U41" s="40">
        <v>0</v>
      </c>
      <c r="V41" s="34">
        <f>U41*0.12</f>
        <v>0</v>
      </c>
      <c r="W41" s="40">
        <v>1</v>
      </c>
      <c r="X41" s="34">
        <f>W41*0.76</f>
        <v>0.76</v>
      </c>
      <c r="Y41" s="40">
        <v>0</v>
      </c>
      <c r="Z41" s="34">
        <f>Y41*0.257</f>
        <v>0</v>
      </c>
      <c r="AA41" s="40">
        <v>0</v>
      </c>
      <c r="AB41" s="34">
        <f>AA41*0.337</f>
        <v>0</v>
      </c>
      <c r="AC41" s="40">
        <v>0</v>
      </c>
      <c r="AD41" s="34">
        <f>AC41*0.15</f>
        <v>0</v>
      </c>
      <c r="AE41" s="40">
        <v>3</v>
      </c>
      <c r="AF41" s="34">
        <f>AE41*1.662</f>
        <v>4.9859999999999998</v>
      </c>
      <c r="AG41" s="40">
        <v>0</v>
      </c>
      <c r="AH41" s="34">
        <f>AG41*0.11</f>
        <v>0</v>
      </c>
      <c r="AI41" s="40">
        <v>0</v>
      </c>
      <c r="AJ41" s="34">
        <f>AI41*1.37</f>
        <v>0</v>
      </c>
      <c r="AK41" s="40">
        <v>0</v>
      </c>
      <c r="AL41" s="34">
        <f>AK41*0.6</f>
        <v>0</v>
      </c>
      <c r="AM41" s="40">
        <v>0</v>
      </c>
      <c r="AN41" s="34">
        <f>AM41*2.372</f>
        <v>0</v>
      </c>
      <c r="AO41" s="40">
        <v>0</v>
      </c>
      <c r="AP41" s="34">
        <f>AO41*0.28</f>
        <v>0</v>
      </c>
      <c r="AQ41" s="40">
        <v>0</v>
      </c>
      <c r="AR41" s="34">
        <f>AQ41*1.45</f>
        <v>0</v>
      </c>
      <c r="AS41" s="40">
        <v>0</v>
      </c>
      <c r="AT41" s="34">
        <f>AS41*2.279</f>
        <v>0</v>
      </c>
      <c r="AU41" s="40">
        <v>0</v>
      </c>
      <c r="AV41" s="34">
        <f>AU41*1.099</f>
        <v>0</v>
      </c>
      <c r="AW41" s="40">
        <v>0</v>
      </c>
      <c r="AX41" s="34">
        <f>AW41*0.13</f>
        <v>0</v>
      </c>
      <c r="AY41" s="40">
        <v>0</v>
      </c>
      <c r="AZ41" s="34">
        <f>AY41*0.3</f>
        <v>0</v>
      </c>
      <c r="BA41" s="40">
        <v>0</v>
      </c>
      <c r="BB41" s="34">
        <f>BA41*2.323</f>
        <v>0</v>
      </c>
      <c r="BC41" s="40">
        <v>0</v>
      </c>
      <c r="BD41" s="34">
        <f>BC41*2.077</f>
        <v>0</v>
      </c>
      <c r="BE41" s="40">
        <v>0</v>
      </c>
      <c r="BF41" s="34">
        <f>BE41*2.336</f>
        <v>0</v>
      </c>
      <c r="BG41" s="40">
        <v>0</v>
      </c>
      <c r="BH41" s="34">
        <f>BG41*1.13</f>
        <v>0</v>
      </c>
      <c r="BI41" s="40">
        <v>0</v>
      </c>
      <c r="BJ41" s="34">
        <f>BI41*1.724</f>
        <v>0</v>
      </c>
      <c r="BK41" s="40">
        <v>0</v>
      </c>
      <c r="BL41" s="34">
        <f>BK41*0.89</f>
        <v>0</v>
      </c>
      <c r="BM41" s="40">
        <v>0</v>
      </c>
      <c r="BN41" s="34">
        <f>BM41*2.54</f>
        <v>0</v>
      </c>
      <c r="BO41" s="41">
        <v>-1.4264552100000001</v>
      </c>
      <c r="BP41" s="41">
        <v>29.9</v>
      </c>
      <c r="BQ41" s="35" t="s">
        <v>116</v>
      </c>
      <c r="BR41" s="35" t="s">
        <v>117</v>
      </c>
      <c r="BS41" s="41" t="s">
        <v>118</v>
      </c>
      <c r="BT41" s="41">
        <v>-1.4264552100000001</v>
      </c>
      <c r="BU41" s="35"/>
      <c r="BV41" s="35"/>
      <c r="BX41" s="35">
        <v>257.012</v>
      </c>
      <c r="BY41" s="35">
        <v>3.890868908844723E-3</v>
      </c>
      <c r="BZ41" s="35">
        <f t="shared" si="0"/>
        <v>5.5491227764121582</v>
      </c>
      <c r="CA41" s="41">
        <v>10.811999999999999</v>
      </c>
      <c r="CB41" s="42">
        <v>246.2</v>
      </c>
      <c r="CC41" s="36"/>
      <c r="CE41" s="41">
        <v>0</v>
      </c>
      <c r="CF41" s="36"/>
    </row>
    <row r="42" spans="1:85" x14ac:dyDescent="0.3">
      <c r="A42" s="4" t="s">
        <v>14</v>
      </c>
      <c r="B42" s="39"/>
      <c r="D42">
        <f>F42+T42</f>
        <v>232.1885</v>
      </c>
      <c r="E42">
        <v>226.32400000000001</v>
      </c>
      <c r="F42" s="35">
        <f>H42+J42+L42+N42+P42+R42+V42+X42+Z42+AB42+AD42+AF42+AH42+AJ42+AL42+AN42+AP42+AR42+AT42+AV42+AX42+AZ42+BB42+BD42+BF42+BH42+BJ42+BL42+BN42</f>
        <v>5.8644999999999996</v>
      </c>
      <c r="G42" s="40">
        <v>0</v>
      </c>
      <c r="H42" s="34">
        <f>G42*0.9</f>
        <v>0</v>
      </c>
      <c r="I42" s="40">
        <v>0.1</v>
      </c>
      <c r="J42" s="34">
        <f>I42*1.185</f>
        <v>0.11850000000000001</v>
      </c>
      <c r="K42" s="34">
        <v>0</v>
      </c>
      <c r="L42" s="34">
        <f>K42*0.8</f>
        <v>0</v>
      </c>
      <c r="M42" s="40">
        <v>0</v>
      </c>
      <c r="N42" s="34">
        <f>M42*0.44</f>
        <v>0</v>
      </c>
      <c r="O42" s="40">
        <v>0</v>
      </c>
      <c r="P42" s="34">
        <f>O42*0.91</f>
        <v>0</v>
      </c>
      <c r="Q42" s="40">
        <v>0</v>
      </c>
      <c r="R42" s="34">
        <f>Q42*2.868</f>
        <v>0</v>
      </c>
      <c r="S42" s="40">
        <v>95.9</v>
      </c>
      <c r="T42" s="34">
        <f>S42*2.36</f>
        <v>226.32400000000001</v>
      </c>
      <c r="U42" s="40">
        <v>0</v>
      </c>
      <c r="V42" s="34">
        <f>U42*0.12</f>
        <v>0</v>
      </c>
      <c r="W42" s="40">
        <v>1</v>
      </c>
      <c r="X42" s="34">
        <f>W42*0.76</f>
        <v>0.76</v>
      </c>
      <c r="Y42" s="40">
        <v>0</v>
      </c>
      <c r="Z42" s="34">
        <f>Y42*0.257</f>
        <v>0</v>
      </c>
      <c r="AA42" s="40">
        <v>0</v>
      </c>
      <c r="AB42" s="34">
        <f>AA42*0.337</f>
        <v>0</v>
      </c>
      <c r="AC42" s="40">
        <v>0</v>
      </c>
      <c r="AD42" s="34">
        <f>AC42*0.15</f>
        <v>0</v>
      </c>
      <c r="AE42" s="40">
        <v>3</v>
      </c>
      <c r="AF42" s="34">
        <f>AE42*1.662</f>
        <v>4.9859999999999998</v>
      </c>
      <c r="AG42" s="40">
        <v>0</v>
      </c>
      <c r="AH42" s="34">
        <f>AG42*0.11</f>
        <v>0</v>
      </c>
      <c r="AI42" s="40">
        <v>0</v>
      </c>
      <c r="AJ42" s="34">
        <f>AI42*1.37</f>
        <v>0</v>
      </c>
      <c r="AK42" s="40">
        <v>0</v>
      </c>
      <c r="AL42" s="34">
        <f>AK42*0.6</f>
        <v>0</v>
      </c>
      <c r="AM42" s="40">
        <v>0</v>
      </c>
      <c r="AN42" s="34">
        <f>AM42*2.372</f>
        <v>0</v>
      </c>
      <c r="AO42" s="40">
        <v>0</v>
      </c>
      <c r="AP42" s="34">
        <f>AO42*0.28</f>
        <v>0</v>
      </c>
      <c r="AQ42" s="40">
        <v>0</v>
      </c>
      <c r="AR42" s="34">
        <f>AQ42*1.45</f>
        <v>0</v>
      </c>
      <c r="AS42" s="40">
        <v>0</v>
      </c>
      <c r="AT42" s="34">
        <f>AS42*2.279</f>
        <v>0</v>
      </c>
      <c r="AU42" s="40">
        <v>0</v>
      </c>
      <c r="AV42" s="34">
        <f>AU42*1.099</f>
        <v>0</v>
      </c>
      <c r="AW42" s="40">
        <v>0</v>
      </c>
      <c r="AX42" s="34">
        <f>AW42*0.13</f>
        <v>0</v>
      </c>
      <c r="AY42" s="40">
        <v>0</v>
      </c>
      <c r="AZ42" s="34">
        <f>AY42*0.3</f>
        <v>0</v>
      </c>
      <c r="BA42" s="40">
        <v>0</v>
      </c>
      <c r="BB42" s="34">
        <f>BA42*2.323</f>
        <v>0</v>
      </c>
      <c r="BC42" s="40">
        <v>0</v>
      </c>
      <c r="BD42" s="34">
        <f>BC42*2.077</f>
        <v>0</v>
      </c>
      <c r="BE42" s="40">
        <v>0</v>
      </c>
      <c r="BF42" s="34">
        <f>BE42*2.336</f>
        <v>0</v>
      </c>
      <c r="BG42" s="40">
        <v>0</v>
      </c>
      <c r="BH42" s="34">
        <f>BG42*1.13</f>
        <v>0</v>
      </c>
      <c r="BI42" s="40">
        <v>0</v>
      </c>
      <c r="BJ42" s="34">
        <f>BI42*1.724</f>
        <v>0</v>
      </c>
      <c r="BK42" s="40">
        <v>0</v>
      </c>
      <c r="BL42" s="34">
        <f>BK42*0.89</f>
        <v>0</v>
      </c>
      <c r="BM42" s="40">
        <v>0</v>
      </c>
      <c r="BN42" s="34">
        <f>BM42*2.54</f>
        <v>0</v>
      </c>
      <c r="BO42" s="41">
        <v>-1.55422368</v>
      </c>
      <c r="BP42" s="41">
        <v>29.9</v>
      </c>
      <c r="BQ42" s="35" t="s">
        <v>116</v>
      </c>
      <c r="BR42" s="35" t="s">
        <v>117</v>
      </c>
      <c r="BS42" s="41" t="s">
        <v>118</v>
      </c>
      <c r="BT42" s="41">
        <v>-1.55422368</v>
      </c>
      <c r="BU42" s="35"/>
      <c r="BV42" s="35"/>
      <c r="BX42" s="35">
        <v>595.41500000000008</v>
      </c>
      <c r="BY42" s="35">
        <v>1.6795008523466824E-3</v>
      </c>
      <c r="BZ42" s="35">
        <f t="shared" si="0"/>
        <v>6.3892586414117982</v>
      </c>
      <c r="CA42" s="41">
        <v>7.2149999999999999</v>
      </c>
      <c r="CB42" s="42">
        <v>588.20000000000005</v>
      </c>
      <c r="CC42" s="36"/>
      <c r="CE42" s="41">
        <v>0</v>
      </c>
      <c r="CF42" s="36"/>
    </row>
    <row r="43" spans="1:85" x14ac:dyDescent="0.3">
      <c r="A43" s="4" t="s">
        <v>14</v>
      </c>
      <c r="B43" s="39"/>
      <c r="D43">
        <f>F43+T43</f>
        <v>232.1885</v>
      </c>
      <c r="E43">
        <v>226.32400000000001</v>
      </c>
      <c r="F43" s="35">
        <f>H43+J43+L43+N43+P43+R43+V43+X43+Z43+AB43+AD43+AF43+AH43+AJ43+AL43+AN43+AP43+AR43+AT43+AV43+AX43+AZ43+BB43+BD43+BF43+BH43+BJ43+BL43+BN43</f>
        <v>5.8644999999999996</v>
      </c>
      <c r="G43" s="40">
        <v>0</v>
      </c>
      <c r="H43" s="34">
        <f>G43*0.9</f>
        <v>0</v>
      </c>
      <c r="I43" s="40">
        <v>0.1</v>
      </c>
      <c r="J43" s="34">
        <f>I43*1.185</f>
        <v>0.11850000000000001</v>
      </c>
      <c r="K43" s="34">
        <v>0</v>
      </c>
      <c r="L43" s="34">
        <f>K43*0.8</f>
        <v>0</v>
      </c>
      <c r="M43" s="40">
        <v>0</v>
      </c>
      <c r="N43" s="34">
        <f>M43*0.44</f>
        <v>0</v>
      </c>
      <c r="O43" s="40">
        <v>0</v>
      </c>
      <c r="P43" s="34">
        <f>O43*0.91</f>
        <v>0</v>
      </c>
      <c r="Q43" s="40">
        <v>0</v>
      </c>
      <c r="R43" s="34">
        <f>Q43*2.868</f>
        <v>0</v>
      </c>
      <c r="S43" s="40">
        <v>95.9</v>
      </c>
      <c r="T43" s="34">
        <f>S43*2.36</f>
        <v>226.32400000000001</v>
      </c>
      <c r="U43" s="40">
        <v>0</v>
      </c>
      <c r="V43" s="34">
        <f>U43*0.12</f>
        <v>0</v>
      </c>
      <c r="W43" s="40">
        <v>1</v>
      </c>
      <c r="X43" s="34">
        <f>W43*0.76</f>
        <v>0.76</v>
      </c>
      <c r="Y43" s="40">
        <v>0</v>
      </c>
      <c r="Z43" s="34">
        <f>Y43*0.257</f>
        <v>0</v>
      </c>
      <c r="AA43" s="40">
        <v>0</v>
      </c>
      <c r="AB43" s="34">
        <f>AA43*0.337</f>
        <v>0</v>
      </c>
      <c r="AC43" s="40">
        <v>0</v>
      </c>
      <c r="AD43" s="34">
        <f>AC43*0.15</f>
        <v>0</v>
      </c>
      <c r="AE43" s="40">
        <v>3</v>
      </c>
      <c r="AF43" s="34">
        <f>AE43*1.662</f>
        <v>4.9859999999999998</v>
      </c>
      <c r="AG43" s="40">
        <v>0</v>
      </c>
      <c r="AH43" s="34">
        <f>AG43*0.11</f>
        <v>0</v>
      </c>
      <c r="AI43" s="40">
        <v>0</v>
      </c>
      <c r="AJ43" s="34">
        <f>AI43*1.37</f>
        <v>0</v>
      </c>
      <c r="AK43" s="40">
        <v>0</v>
      </c>
      <c r="AL43" s="34">
        <f>AK43*0.6</f>
        <v>0</v>
      </c>
      <c r="AM43" s="40">
        <v>0</v>
      </c>
      <c r="AN43" s="34">
        <f>AM43*2.372</f>
        <v>0</v>
      </c>
      <c r="AO43" s="40">
        <v>0</v>
      </c>
      <c r="AP43" s="34">
        <f>AO43*0.28</f>
        <v>0</v>
      </c>
      <c r="AQ43" s="40">
        <v>0</v>
      </c>
      <c r="AR43" s="34">
        <f>AQ43*1.45</f>
        <v>0</v>
      </c>
      <c r="AS43" s="40">
        <v>0</v>
      </c>
      <c r="AT43" s="34">
        <f>AS43*2.279</f>
        <v>0</v>
      </c>
      <c r="AU43" s="40">
        <v>0</v>
      </c>
      <c r="AV43" s="34">
        <f>AU43*1.099</f>
        <v>0</v>
      </c>
      <c r="AW43" s="40">
        <v>0</v>
      </c>
      <c r="AX43" s="34">
        <f>AW43*0.13</f>
        <v>0</v>
      </c>
      <c r="AY43" s="40">
        <v>0</v>
      </c>
      <c r="AZ43" s="34">
        <f>AY43*0.3</f>
        <v>0</v>
      </c>
      <c r="BA43" s="40">
        <v>0</v>
      </c>
      <c r="BB43" s="34">
        <f>BA43*2.323</f>
        <v>0</v>
      </c>
      <c r="BC43" s="40">
        <v>0</v>
      </c>
      <c r="BD43" s="34">
        <f>BC43*2.077</f>
        <v>0</v>
      </c>
      <c r="BE43" s="40">
        <v>0</v>
      </c>
      <c r="BF43" s="34">
        <f>BE43*2.336</f>
        <v>0</v>
      </c>
      <c r="BG43" s="40">
        <v>0</v>
      </c>
      <c r="BH43" s="34">
        <f>BG43*1.13</f>
        <v>0</v>
      </c>
      <c r="BI43" s="40">
        <v>0</v>
      </c>
      <c r="BJ43" s="34">
        <f>BI43*1.724</f>
        <v>0</v>
      </c>
      <c r="BK43" s="40">
        <v>0</v>
      </c>
      <c r="BL43" s="34">
        <f>BK43*0.89</f>
        <v>0</v>
      </c>
      <c r="BM43" s="40">
        <v>0</v>
      </c>
      <c r="BN43" s="34">
        <f>BM43*2.54</f>
        <v>0</v>
      </c>
      <c r="BO43" s="41">
        <v>-1.67544162</v>
      </c>
      <c r="BP43" s="41">
        <v>29.9</v>
      </c>
      <c r="BQ43" s="35" t="s">
        <v>116</v>
      </c>
      <c r="BR43" s="35" t="s">
        <v>117</v>
      </c>
      <c r="BS43" s="41" t="s">
        <v>118</v>
      </c>
      <c r="BT43" s="41">
        <v>-1.67544162</v>
      </c>
      <c r="BU43" s="35"/>
      <c r="BV43" s="35"/>
      <c r="BX43" s="35">
        <v>503.721</v>
      </c>
      <c r="BY43" s="35">
        <v>1.9852259484913273E-3</v>
      </c>
      <c r="BZ43" s="35">
        <f t="shared" si="0"/>
        <v>6.2220225433655649</v>
      </c>
      <c r="CA43" s="41">
        <v>15.121</v>
      </c>
      <c r="CB43" s="42">
        <v>488.6</v>
      </c>
      <c r="CC43" s="36"/>
      <c r="CE43" s="41">
        <v>0</v>
      </c>
      <c r="CF43" s="36"/>
    </row>
    <row r="44" spans="1:85" x14ac:dyDescent="0.3">
      <c r="A44" s="5" t="s">
        <v>15</v>
      </c>
      <c r="B44" s="5" t="s">
        <v>148</v>
      </c>
      <c r="D44">
        <f>F44+N44</f>
        <v>49.46396</v>
      </c>
      <c r="E44">
        <v>30.9848</v>
      </c>
      <c r="F44" s="35">
        <f>H44+J44+L44+P44+R44+T44+V44+X44+Z44+AB44+AD44+AF44+AH44+AJ44+AL44+AN44+AP44+AR44+AT44+AV44+AX44+AZ44+BB44+BD44+BF44+BH44+BJ44+BL44+BN44</f>
        <v>18.47916</v>
      </c>
      <c r="G44" s="34">
        <v>15.89</v>
      </c>
      <c r="H44" s="34">
        <f>G44*0.9</f>
        <v>14.301</v>
      </c>
      <c r="I44" s="34">
        <v>0.68</v>
      </c>
      <c r="J44" s="34">
        <f>I44*1.185</f>
        <v>0.80580000000000007</v>
      </c>
      <c r="K44" s="34">
        <v>0</v>
      </c>
      <c r="L44" s="34">
        <f>K44*0.8</f>
        <v>0</v>
      </c>
      <c r="M44" s="34">
        <v>70.42</v>
      </c>
      <c r="N44" s="34">
        <f>M44*0.44</f>
        <v>30.9848</v>
      </c>
      <c r="O44" s="34">
        <v>0.38</v>
      </c>
      <c r="P44" s="34">
        <f>O44*0.91</f>
        <v>0.3458</v>
      </c>
      <c r="Q44" s="34">
        <v>0</v>
      </c>
      <c r="R44" s="34">
        <f>Q44*2.868</f>
        <v>0</v>
      </c>
      <c r="S44" s="34">
        <v>0</v>
      </c>
      <c r="T44" s="34">
        <f>S44*2.36</f>
        <v>0</v>
      </c>
      <c r="U44" s="34">
        <v>0</v>
      </c>
      <c r="V44" s="34">
        <f>U44*0.12</f>
        <v>0</v>
      </c>
      <c r="W44" s="34">
        <v>0</v>
      </c>
      <c r="X44" s="34">
        <f>W44*0.76</f>
        <v>0</v>
      </c>
      <c r="Y44" s="34">
        <v>10.58</v>
      </c>
      <c r="Z44" s="34">
        <f>Y44*0.257</f>
        <v>2.7190600000000003</v>
      </c>
      <c r="AA44" s="34">
        <v>0</v>
      </c>
      <c r="AB44" s="34">
        <f>AA44*0.337</f>
        <v>0</v>
      </c>
      <c r="AC44" s="34">
        <v>2.0499999999999998</v>
      </c>
      <c r="AD44" s="34">
        <f>AC44*0.15</f>
        <v>0.30749999999999994</v>
      </c>
      <c r="AE44" s="34">
        <v>0</v>
      </c>
      <c r="AF44" s="34">
        <f>AE44*1.662</f>
        <v>0</v>
      </c>
      <c r="AG44" s="34">
        <v>0</v>
      </c>
      <c r="AH44" s="34">
        <f>AG44*0.11</f>
        <v>0</v>
      </c>
      <c r="AI44" s="34">
        <v>0</v>
      </c>
      <c r="AJ44" s="34">
        <f>AI44*1.37</f>
        <v>0</v>
      </c>
      <c r="AK44" s="34">
        <v>0</v>
      </c>
      <c r="AL44" s="34">
        <f>AK44*0.6</f>
        <v>0</v>
      </c>
      <c r="AM44" s="34">
        <v>0</v>
      </c>
      <c r="AN44" s="34">
        <f>AM44*2.372</f>
        <v>0</v>
      </c>
      <c r="AO44" s="34">
        <v>0</v>
      </c>
      <c r="AP44" s="34">
        <f>AO44*0.28</f>
        <v>0</v>
      </c>
      <c r="AQ44" s="34">
        <v>0</v>
      </c>
      <c r="AR44" s="34">
        <f>AQ44*1.45</f>
        <v>0</v>
      </c>
      <c r="AS44" s="34">
        <v>0</v>
      </c>
      <c r="AT44" s="34">
        <f>AS44*2.279</f>
        <v>0</v>
      </c>
      <c r="AU44" s="34">
        <v>0</v>
      </c>
      <c r="AV44" s="34">
        <f>AU44*1.099</f>
        <v>0</v>
      </c>
      <c r="AW44" s="34">
        <v>0</v>
      </c>
      <c r="AX44" s="34">
        <f>AW44*0.13</f>
        <v>0</v>
      </c>
      <c r="AY44" s="34">
        <v>0</v>
      </c>
      <c r="AZ44" s="34">
        <f>AY44*0.3</f>
        <v>0</v>
      </c>
      <c r="BA44" s="34">
        <v>0</v>
      </c>
      <c r="BB44" s="34">
        <f>BA44*2.323</f>
        <v>0</v>
      </c>
      <c r="BC44" s="34">
        <v>0</v>
      </c>
      <c r="BD44" s="34">
        <f>BC44*2.077</f>
        <v>0</v>
      </c>
      <c r="BE44" s="34">
        <v>0</v>
      </c>
      <c r="BF44" s="34">
        <f>BE44*2.336</f>
        <v>0</v>
      </c>
      <c r="BG44" s="34">
        <v>0</v>
      </c>
      <c r="BH44" s="34">
        <f>BG44*1.13</f>
        <v>0</v>
      </c>
      <c r="BI44" s="34">
        <v>0</v>
      </c>
      <c r="BJ44" s="34">
        <f>BI44*1.724</f>
        <v>0</v>
      </c>
      <c r="BK44" s="34">
        <v>0</v>
      </c>
      <c r="BL44" s="34">
        <f>BK44*0.89</f>
        <v>0</v>
      </c>
      <c r="BM44" s="34">
        <v>0</v>
      </c>
      <c r="BN44" s="34">
        <f>BM44*2.54</f>
        <v>0</v>
      </c>
      <c r="BO44" s="35">
        <v>-0.25800000000000001</v>
      </c>
      <c r="BP44" s="35">
        <v>125</v>
      </c>
      <c r="BQ44" s="35" t="s">
        <v>149</v>
      </c>
      <c r="BR44" s="35" t="s">
        <v>150</v>
      </c>
      <c r="BS44" s="35" t="s">
        <v>151</v>
      </c>
      <c r="BT44" s="35">
        <v>-0.25800000000000001</v>
      </c>
      <c r="BU44" s="35" t="s">
        <v>113</v>
      </c>
      <c r="BV44" s="37">
        <v>3.5000000000000003E-2</v>
      </c>
      <c r="BX44" s="35">
        <v>199003.7</v>
      </c>
      <c r="BY44" s="35">
        <v>5.0250321978938078E-6</v>
      </c>
      <c r="BZ44" s="35">
        <f t="shared" si="0"/>
        <v>12.201078696498607</v>
      </c>
      <c r="CA44">
        <v>3.7</v>
      </c>
      <c r="CB44">
        <v>191000</v>
      </c>
      <c r="CC44" s="36">
        <v>2.48E-5</v>
      </c>
      <c r="CD44">
        <v>0.69</v>
      </c>
      <c r="CE44">
        <v>8000</v>
      </c>
      <c r="CF44" s="36">
        <v>7.1400000000000001E-5</v>
      </c>
      <c r="CG44">
        <v>0.85</v>
      </c>
    </row>
    <row r="45" spans="1:85" x14ac:dyDescent="0.3">
      <c r="A45" s="5" t="s">
        <v>16</v>
      </c>
      <c r="B45" s="5" t="s">
        <v>148</v>
      </c>
      <c r="D45">
        <f>F45+N45</f>
        <v>49.028819999999996</v>
      </c>
      <c r="E45">
        <v>30.782399999999999</v>
      </c>
      <c r="F45" s="35">
        <f>H45+J45+L45+P45+R45+T45+V45+X45+Z45+AB45+AD45+AF45+AH45+AJ45+AL45+AN45+AP45+AR45+AT45+AV45+AX45+AZ45+BB45+BD45+BF45+BH45+BJ45+BL45+BN45</f>
        <v>18.246420000000001</v>
      </c>
      <c r="G45" s="34">
        <v>15.63</v>
      </c>
      <c r="H45" s="34">
        <f>G45*0.9</f>
        <v>14.067</v>
      </c>
      <c r="I45" s="34">
        <v>0.59</v>
      </c>
      <c r="J45" s="34">
        <f>I45*1.185</f>
        <v>0.69915000000000005</v>
      </c>
      <c r="K45" s="34">
        <v>0</v>
      </c>
      <c r="L45" s="34">
        <f>K45*0.8</f>
        <v>0</v>
      </c>
      <c r="M45" s="34">
        <v>69.959999999999994</v>
      </c>
      <c r="N45" s="34">
        <f>M45*0.44</f>
        <v>30.782399999999999</v>
      </c>
      <c r="O45" s="34">
        <v>0.46</v>
      </c>
      <c r="P45" s="34">
        <f>O45*0.91</f>
        <v>0.41860000000000003</v>
      </c>
      <c r="Q45" s="34">
        <v>0</v>
      </c>
      <c r="R45" s="34">
        <f>Q45*2.868</f>
        <v>0</v>
      </c>
      <c r="S45" s="34">
        <v>0</v>
      </c>
      <c r="T45" s="34">
        <f>S45*2.36</f>
        <v>0</v>
      </c>
      <c r="U45" s="34">
        <v>1.1599999999999999</v>
      </c>
      <c r="V45" s="34">
        <f>U45*0.12</f>
        <v>0.13919999999999999</v>
      </c>
      <c r="W45" s="34">
        <v>0</v>
      </c>
      <c r="X45" s="34">
        <f>W45*0.76</f>
        <v>0</v>
      </c>
      <c r="Y45" s="34">
        <v>10.210000000000001</v>
      </c>
      <c r="Z45" s="34">
        <f>Y45*0.257</f>
        <v>2.6239700000000004</v>
      </c>
      <c r="AA45" s="34">
        <v>0</v>
      </c>
      <c r="AB45" s="34">
        <f>AA45*0.337</f>
        <v>0</v>
      </c>
      <c r="AC45" s="34">
        <v>1.99</v>
      </c>
      <c r="AD45" s="34">
        <f>AC45*0.15</f>
        <v>0.29849999999999999</v>
      </c>
      <c r="AE45" s="34">
        <v>0</v>
      </c>
      <c r="AF45" s="34">
        <f>AE45*1.662</f>
        <v>0</v>
      </c>
      <c r="AG45" s="34">
        <v>0</v>
      </c>
      <c r="AH45" s="34">
        <f>AG45*0.11</f>
        <v>0</v>
      </c>
      <c r="AI45" s="34">
        <v>0</v>
      </c>
      <c r="AJ45" s="34">
        <f>AI45*1.37</f>
        <v>0</v>
      </c>
      <c r="AK45" s="34">
        <v>0</v>
      </c>
      <c r="AL45" s="34">
        <f>AK45*0.6</f>
        <v>0</v>
      </c>
      <c r="AM45" s="34">
        <v>0</v>
      </c>
      <c r="AN45" s="34">
        <f>AM45*2.372</f>
        <v>0</v>
      </c>
      <c r="AO45" s="34">
        <v>0</v>
      </c>
      <c r="AP45" s="34">
        <f>AO45*0.28</f>
        <v>0</v>
      </c>
      <c r="AQ45" s="34">
        <v>0</v>
      </c>
      <c r="AR45" s="34">
        <f>AQ45*1.45</f>
        <v>0</v>
      </c>
      <c r="AS45" s="34">
        <v>0</v>
      </c>
      <c r="AT45" s="34">
        <f>AS45*2.279</f>
        <v>0</v>
      </c>
      <c r="AU45" s="34">
        <v>0</v>
      </c>
      <c r="AV45" s="34">
        <f>AU45*1.099</f>
        <v>0</v>
      </c>
      <c r="AW45" s="34">
        <v>0</v>
      </c>
      <c r="AX45" s="34">
        <f>AW45*0.13</f>
        <v>0</v>
      </c>
      <c r="AY45" s="34">
        <v>0</v>
      </c>
      <c r="AZ45" s="34">
        <f>AY45*0.3</f>
        <v>0</v>
      </c>
      <c r="BA45" s="34">
        <v>0</v>
      </c>
      <c r="BB45" s="34">
        <f>BA45*2.323</f>
        <v>0</v>
      </c>
      <c r="BC45" s="34">
        <v>0</v>
      </c>
      <c r="BD45" s="34">
        <f>BC45*2.077</f>
        <v>0</v>
      </c>
      <c r="BE45" s="34">
        <v>0</v>
      </c>
      <c r="BF45" s="34">
        <f>BE45*2.336</f>
        <v>0</v>
      </c>
      <c r="BG45" s="34">
        <v>0</v>
      </c>
      <c r="BH45" s="34">
        <f>BG45*1.13</f>
        <v>0</v>
      </c>
      <c r="BI45" s="34">
        <v>0</v>
      </c>
      <c r="BJ45" s="34">
        <f>BI45*1.724</f>
        <v>0</v>
      </c>
      <c r="BK45" s="34">
        <v>0</v>
      </c>
      <c r="BL45" s="34">
        <f>BK45*0.89</f>
        <v>0</v>
      </c>
      <c r="BM45" s="34">
        <v>0</v>
      </c>
      <c r="BN45" s="34">
        <f>BM45*2.54</f>
        <v>0</v>
      </c>
      <c r="BO45" s="35">
        <v>-0.23400000000000001</v>
      </c>
      <c r="BP45" s="35">
        <v>40</v>
      </c>
      <c r="BQ45" s="35" t="s">
        <v>152</v>
      </c>
      <c r="BR45" s="35" t="s">
        <v>153</v>
      </c>
      <c r="BS45" s="35" t="s">
        <v>154</v>
      </c>
      <c r="BT45" s="35">
        <v>-0.23400000000000001</v>
      </c>
      <c r="BU45" s="35" t="s">
        <v>113</v>
      </c>
      <c r="BV45" s="37">
        <v>3.5000000000000003E-2</v>
      </c>
      <c r="BX45" s="35">
        <v>745004.2</v>
      </c>
      <c r="BY45" s="35">
        <v>1.3422743120105901E-6</v>
      </c>
      <c r="BZ45" s="35">
        <f t="shared" si="0"/>
        <v>13.521145134929698</v>
      </c>
      <c r="CA45">
        <v>4.2</v>
      </c>
      <c r="CB45">
        <v>372000</v>
      </c>
      <c r="CC45" s="36">
        <v>2.1399999999999998E-5</v>
      </c>
      <c r="CD45">
        <v>0.86</v>
      </c>
      <c r="CE45">
        <v>373000</v>
      </c>
      <c r="CF45" s="36">
        <v>3.93E-5</v>
      </c>
      <c r="CG45">
        <v>0.89</v>
      </c>
    </row>
    <row r="46" spans="1:85" x14ac:dyDescent="0.3">
      <c r="A46" s="5" t="s">
        <v>17</v>
      </c>
      <c r="B46" s="5" t="s">
        <v>148</v>
      </c>
      <c r="D46">
        <f>F46+N46</f>
        <v>48.414009999999998</v>
      </c>
      <c r="E46">
        <v>30.258799999999997</v>
      </c>
      <c r="F46" s="35">
        <f>H46+J46+L46+P46+R46+T46+V46+X46+Z46+AB46+AD46+AF46+AH46+AJ46+AL46+AN46+AP46+AR46+AT46+AV46+AX46+AZ46+BB46+BD46+BF46+BH46+BJ46+BL46+BN46</f>
        <v>18.15521</v>
      </c>
      <c r="G46" s="34">
        <v>15.24</v>
      </c>
      <c r="H46" s="34">
        <f>G46*0.9</f>
        <v>13.716000000000001</v>
      </c>
      <c r="I46" s="34">
        <v>0.66</v>
      </c>
      <c r="J46" s="34">
        <f>I46*1.185</f>
        <v>0.78210000000000002</v>
      </c>
      <c r="K46" s="34">
        <v>0</v>
      </c>
      <c r="L46" s="34">
        <f>K46*0.8</f>
        <v>0</v>
      </c>
      <c r="M46" s="34">
        <v>68.77</v>
      </c>
      <c r="N46" s="34">
        <f>M46*0.44</f>
        <v>30.258799999999997</v>
      </c>
      <c r="O46" s="34">
        <v>0.54</v>
      </c>
      <c r="P46" s="34">
        <f>O46*0.91</f>
        <v>0.49140000000000006</v>
      </c>
      <c r="Q46" s="34">
        <v>0</v>
      </c>
      <c r="R46" s="34">
        <f>Q46*2.868</f>
        <v>0</v>
      </c>
      <c r="S46" s="34">
        <v>0</v>
      </c>
      <c r="T46" s="34">
        <f>S46*2.36</f>
        <v>0</v>
      </c>
      <c r="U46" s="34">
        <v>3.13</v>
      </c>
      <c r="V46" s="34">
        <f>U46*0.12</f>
        <v>0.37559999999999999</v>
      </c>
      <c r="W46" s="34">
        <v>0</v>
      </c>
      <c r="X46" s="34">
        <f>W46*0.76</f>
        <v>0</v>
      </c>
      <c r="Y46" s="34">
        <v>9.73</v>
      </c>
      <c r="Z46" s="34">
        <f>Y46*0.257</f>
        <v>2.50061</v>
      </c>
      <c r="AA46" s="34">
        <v>0</v>
      </c>
      <c r="AB46" s="34">
        <f>AA46*0.337</f>
        <v>0</v>
      </c>
      <c r="AC46" s="34">
        <v>1.93</v>
      </c>
      <c r="AD46" s="34">
        <f>AC46*0.15</f>
        <v>0.28949999999999998</v>
      </c>
      <c r="AE46" s="34">
        <v>0</v>
      </c>
      <c r="AF46" s="34">
        <f>AE46*1.662</f>
        <v>0</v>
      </c>
      <c r="AG46" s="34">
        <v>0</v>
      </c>
      <c r="AH46" s="34">
        <f>AG46*0.11</f>
        <v>0</v>
      </c>
      <c r="AI46" s="34">
        <v>0</v>
      </c>
      <c r="AJ46" s="34">
        <f>AI46*1.37</f>
        <v>0</v>
      </c>
      <c r="AK46" s="34">
        <v>0</v>
      </c>
      <c r="AL46" s="34">
        <f>AK46*0.6</f>
        <v>0</v>
      </c>
      <c r="AM46" s="34">
        <v>0</v>
      </c>
      <c r="AN46" s="34">
        <f>AM46*2.372</f>
        <v>0</v>
      </c>
      <c r="AO46" s="34">
        <v>0</v>
      </c>
      <c r="AP46" s="34">
        <f>AO46*0.28</f>
        <v>0</v>
      </c>
      <c r="AQ46" s="34">
        <v>0</v>
      </c>
      <c r="AR46" s="34">
        <f>AQ46*1.45</f>
        <v>0</v>
      </c>
      <c r="AS46" s="34">
        <v>0</v>
      </c>
      <c r="AT46" s="34">
        <f>AS46*2.279</f>
        <v>0</v>
      </c>
      <c r="AU46" s="34">
        <v>0</v>
      </c>
      <c r="AV46" s="34">
        <f>AU46*1.099</f>
        <v>0</v>
      </c>
      <c r="AW46" s="34">
        <v>0</v>
      </c>
      <c r="AX46" s="34">
        <f>AW46*0.13</f>
        <v>0</v>
      </c>
      <c r="AY46" s="34">
        <v>0</v>
      </c>
      <c r="AZ46" s="34">
        <f>AY46*0.3</f>
        <v>0</v>
      </c>
      <c r="BA46" s="34">
        <v>0</v>
      </c>
      <c r="BB46" s="34">
        <f>BA46*2.323</f>
        <v>0</v>
      </c>
      <c r="BC46" s="34">
        <v>0</v>
      </c>
      <c r="BD46" s="34">
        <f>BC46*2.077</f>
        <v>0</v>
      </c>
      <c r="BE46" s="34">
        <v>0</v>
      </c>
      <c r="BF46" s="34">
        <f>BE46*2.336</f>
        <v>0</v>
      </c>
      <c r="BG46" s="34">
        <v>0</v>
      </c>
      <c r="BH46" s="34">
        <f>BG46*1.13</f>
        <v>0</v>
      </c>
      <c r="BI46" s="34">
        <v>0</v>
      </c>
      <c r="BJ46" s="34">
        <f>BI46*1.724</f>
        <v>0</v>
      </c>
      <c r="BK46" s="34">
        <v>0</v>
      </c>
      <c r="BL46" s="34">
        <f>BK46*0.89</f>
        <v>0</v>
      </c>
      <c r="BM46" s="34">
        <v>0</v>
      </c>
      <c r="BN46" s="34">
        <f>BM46*2.54</f>
        <v>0</v>
      </c>
      <c r="BO46" s="35">
        <v>-0.23899999999999999</v>
      </c>
      <c r="BP46" s="35">
        <v>15</v>
      </c>
      <c r="BQ46" s="35" t="s">
        <v>155</v>
      </c>
      <c r="BR46" s="35" t="s">
        <v>156</v>
      </c>
      <c r="BS46" s="35" t="s">
        <v>157</v>
      </c>
      <c r="BT46" s="35">
        <v>-0.23899999999999999</v>
      </c>
      <c r="BU46" s="35" t="s">
        <v>113</v>
      </c>
      <c r="BV46" s="37">
        <v>3.5000000000000003E-2</v>
      </c>
      <c r="BX46" s="35">
        <v>1878004.3</v>
      </c>
      <c r="BY46" s="35">
        <v>5.3248014394855223E-7</v>
      </c>
      <c r="BZ46" s="35">
        <f t="shared" si="0"/>
        <v>14.445720228417585</v>
      </c>
      <c r="CA46">
        <v>4.3</v>
      </c>
      <c r="CB46">
        <v>584000</v>
      </c>
      <c r="CC46" s="36">
        <v>2.2799999999999999E-5</v>
      </c>
      <c r="CD46">
        <v>0.87</v>
      </c>
      <c r="CE46">
        <v>1294000</v>
      </c>
      <c r="CF46" s="36">
        <v>2.3799999999999999E-5</v>
      </c>
      <c r="CG46">
        <v>0.9</v>
      </c>
    </row>
    <row r="47" spans="1:85" x14ac:dyDescent="0.3">
      <c r="A47" s="60" t="s">
        <v>18</v>
      </c>
      <c r="B47" s="5" t="s">
        <v>148</v>
      </c>
      <c r="D47">
        <f>F47+N47</f>
        <v>47.698419999999999</v>
      </c>
      <c r="E47">
        <v>29.523999999999997</v>
      </c>
      <c r="F47" s="35">
        <f>H47+J47+L47+P47+R47+T47+V47+X47+Z47+AB47+AD47+AF47+AH47+AJ47+AL47+AN47+AP47+AR47+AT47+AV47+AX47+AZ47+BB47+BD47+BF47+BH47+BJ47+BL47+BN47</f>
        <v>18.174420000000001</v>
      </c>
      <c r="G47" s="34">
        <v>15.2</v>
      </c>
      <c r="H47" s="34">
        <f>G47*0.9</f>
        <v>13.68</v>
      </c>
      <c r="I47" s="34">
        <v>0.49</v>
      </c>
      <c r="J47" s="34">
        <f>I47*1.185</f>
        <v>0.58065</v>
      </c>
      <c r="K47" s="34">
        <v>0</v>
      </c>
      <c r="L47" s="34">
        <f>K47*0.8</f>
        <v>0</v>
      </c>
      <c r="M47" s="34">
        <v>67.099999999999994</v>
      </c>
      <c r="N47" s="34">
        <f>M47*0.44</f>
        <v>29.523999999999997</v>
      </c>
      <c r="O47" s="34">
        <v>0.56999999999999995</v>
      </c>
      <c r="P47" s="34">
        <f>O47*0.91</f>
        <v>0.51869999999999994</v>
      </c>
      <c r="Q47" s="34">
        <v>0</v>
      </c>
      <c r="R47" s="34">
        <f>Q47*2.868</f>
        <v>0</v>
      </c>
      <c r="S47" s="34">
        <v>0</v>
      </c>
      <c r="T47" s="34">
        <f>S47*2.36</f>
        <v>0</v>
      </c>
      <c r="U47" s="34">
        <v>5.0199999999999996</v>
      </c>
      <c r="V47" s="34">
        <f>U47*0.12</f>
        <v>0.60239999999999994</v>
      </c>
      <c r="W47" s="34">
        <v>0</v>
      </c>
      <c r="X47" s="34">
        <f>W47*0.76</f>
        <v>0</v>
      </c>
      <c r="Y47" s="34">
        <v>9.81</v>
      </c>
      <c r="Z47" s="34">
        <f>Y47*0.257</f>
        <v>2.5211700000000001</v>
      </c>
      <c r="AA47" s="34">
        <v>0</v>
      </c>
      <c r="AB47" s="34">
        <f>AA47*0.337</f>
        <v>0</v>
      </c>
      <c r="AC47" s="34">
        <v>1.81</v>
      </c>
      <c r="AD47" s="34">
        <f>AC47*0.15</f>
        <v>0.27150000000000002</v>
      </c>
      <c r="AE47" s="34">
        <v>0</v>
      </c>
      <c r="AF47" s="34">
        <f>AE47*1.662</f>
        <v>0</v>
      </c>
      <c r="AG47" s="34">
        <v>0</v>
      </c>
      <c r="AH47" s="34">
        <f>AG47*0.11</f>
        <v>0</v>
      </c>
      <c r="AI47" s="34">
        <v>0</v>
      </c>
      <c r="AJ47" s="34">
        <f>AI47*1.37</f>
        <v>0</v>
      </c>
      <c r="AK47" s="34">
        <v>0</v>
      </c>
      <c r="AL47" s="34">
        <f>AK47*0.6</f>
        <v>0</v>
      </c>
      <c r="AM47" s="34">
        <v>0</v>
      </c>
      <c r="AN47" s="34">
        <f>AM47*2.372</f>
        <v>0</v>
      </c>
      <c r="AO47" s="34">
        <v>0</v>
      </c>
      <c r="AP47" s="34">
        <f>AO47*0.28</f>
        <v>0</v>
      </c>
      <c r="AQ47" s="34">
        <v>0</v>
      </c>
      <c r="AR47" s="34">
        <f>AQ47*1.45</f>
        <v>0</v>
      </c>
      <c r="AS47" s="34">
        <v>0</v>
      </c>
      <c r="AT47" s="34">
        <f>AS47*2.279</f>
        <v>0</v>
      </c>
      <c r="AU47" s="34">
        <v>0</v>
      </c>
      <c r="AV47" s="34">
        <f>AU47*1.099</f>
        <v>0</v>
      </c>
      <c r="AW47" s="34">
        <v>0</v>
      </c>
      <c r="AX47" s="34">
        <f>AW47*0.13</f>
        <v>0</v>
      </c>
      <c r="AY47" s="34">
        <v>0</v>
      </c>
      <c r="AZ47" s="34">
        <f>AY47*0.3</f>
        <v>0</v>
      </c>
      <c r="BA47" s="34">
        <v>0</v>
      </c>
      <c r="BB47" s="34">
        <f>BA47*2.323</f>
        <v>0</v>
      </c>
      <c r="BC47" s="34">
        <v>0</v>
      </c>
      <c r="BD47" s="34">
        <f>BC47*2.077</f>
        <v>0</v>
      </c>
      <c r="BE47" s="34">
        <v>0</v>
      </c>
      <c r="BF47" s="34">
        <f>BE47*2.336</f>
        <v>0</v>
      </c>
      <c r="BG47" s="34">
        <v>0</v>
      </c>
      <c r="BH47" s="34">
        <f>BG47*1.13</f>
        <v>0</v>
      </c>
      <c r="BI47" s="34">
        <v>0</v>
      </c>
      <c r="BJ47" s="34">
        <f>BI47*1.724</f>
        <v>0</v>
      </c>
      <c r="BK47" s="34">
        <v>0</v>
      </c>
      <c r="BL47" s="34">
        <f>BK47*0.89</f>
        <v>0</v>
      </c>
      <c r="BM47" s="34">
        <v>0</v>
      </c>
      <c r="BN47" s="34">
        <f>BM47*2.54</f>
        <v>0</v>
      </c>
      <c r="BO47" s="35">
        <v>-0.26600000000000001</v>
      </c>
      <c r="BP47" s="35">
        <v>6</v>
      </c>
      <c r="BQ47" s="35" t="s">
        <v>158</v>
      </c>
      <c r="BR47" s="35" t="s">
        <v>159</v>
      </c>
      <c r="BS47" s="35" t="s">
        <v>160</v>
      </c>
      <c r="BT47" s="35">
        <v>-0.26600000000000001</v>
      </c>
      <c r="BU47" s="35" t="s">
        <v>113</v>
      </c>
      <c r="BV47" s="37">
        <v>3.5000000000000003E-2</v>
      </c>
      <c r="BX47" s="35">
        <v>758003.6</v>
      </c>
      <c r="BY47" s="35">
        <v>1.3192549481295341E-6</v>
      </c>
      <c r="BZ47" s="35">
        <f t="shared" si="0"/>
        <v>13.538443413953599</v>
      </c>
      <c r="CA47">
        <v>3.6</v>
      </c>
      <c r="CB47">
        <v>506000</v>
      </c>
      <c r="CC47" s="36">
        <v>2.26E-5</v>
      </c>
      <c r="CD47">
        <v>0.9</v>
      </c>
      <c r="CE47">
        <v>252000</v>
      </c>
      <c r="CF47" s="36">
        <v>2.9200000000000002E-5</v>
      </c>
      <c r="CG47">
        <v>0.87</v>
      </c>
    </row>
    <row r="48" spans="1:85" x14ac:dyDescent="0.3">
      <c r="A48" s="60" t="s">
        <v>19</v>
      </c>
      <c r="B48" s="5"/>
      <c r="D48">
        <f>F48+N48</f>
        <v>75.828050000000005</v>
      </c>
      <c r="E48">
        <v>26.73</v>
      </c>
      <c r="F48" s="35">
        <f>H48+J48+L48+P48+R48+T48+V48+X48+Z48+AB48+AD48+AF48+AH48+AJ48+AL48+AN48+AP48+AR48+AT48+AV48+AX48+AZ48+BB48+BD48+BF48+BH48+BJ48+BL48+BN48</f>
        <v>49.098050000000001</v>
      </c>
      <c r="G48" s="34">
        <v>0</v>
      </c>
      <c r="H48" s="34">
        <f>G48*0.9</f>
        <v>0</v>
      </c>
      <c r="I48" s="34">
        <v>29.89</v>
      </c>
      <c r="J48" s="34">
        <f>I48*1.185</f>
        <v>35.419650000000004</v>
      </c>
      <c r="K48" s="34">
        <v>0</v>
      </c>
      <c r="L48" s="34">
        <f>K48*0.8</f>
        <v>0</v>
      </c>
      <c r="M48" s="34">
        <v>60.75</v>
      </c>
      <c r="N48" s="34">
        <f>M48*0.44</f>
        <v>26.73</v>
      </c>
      <c r="O48" s="34">
        <v>0</v>
      </c>
      <c r="P48" s="34">
        <f>O48*0.91</f>
        <v>0</v>
      </c>
      <c r="Q48" s="34">
        <v>0</v>
      </c>
      <c r="R48" s="34">
        <f>Q48*2.868</f>
        <v>0</v>
      </c>
      <c r="S48" s="34">
        <v>0</v>
      </c>
      <c r="T48" s="34">
        <f>S48*2.36</f>
        <v>0</v>
      </c>
      <c r="U48" s="34">
        <v>0</v>
      </c>
      <c r="V48" s="34">
        <f>U48*0.12</f>
        <v>0</v>
      </c>
      <c r="W48" s="34">
        <v>0</v>
      </c>
      <c r="X48" s="34">
        <f>W48*0.76</f>
        <v>0</v>
      </c>
      <c r="Y48" s="34">
        <v>0</v>
      </c>
      <c r="Z48" s="34">
        <f>Y48*0.257</f>
        <v>0</v>
      </c>
      <c r="AA48" s="34">
        <v>0</v>
      </c>
      <c r="AB48" s="34">
        <f>AA48*0.337</f>
        <v>0</v>
      </c>
      <c r="AC48" s="34">
        <v>0</v>
      </c>
      <c r="AD48" s="34">
        <f>AC48*0.15</f>
        <v>0</v>
      </c>
      <c r="AE48" s="34">
        <v>8.15</v>
      </c>
      <c r="AF48" s="34">
        <f>AE48*1.662</f>
        <v>13.545299999999999</v>
      </c>
      <c r="AG48" s="34">
        <v>1.21</v>
      </c>
      <c r="AH48" s="34">
        <f>AG48*0.11</f>
        <v>0.1331</v>
      </c>
      <c r="AI48" s="34">
        <v>0</v>
      </c>
      <c r="AJ48" s="34">
        <f>AI48*1.37</f>
        <v>0</v>
      </c>
      <c r="AK48" s="34">
        <v>0</v>
      </c>
      <c r="AL48" s="34">
        <f>AK48*0.6</f>
        <v>0</v>
      </c>
      <c r="AM48" s="34">
        <v>0</v>
      </c>
      <c r="AN48" s="34">
        <f>AM48*2.372</f>
        <v>0</v>
      </c>
      <c r="AO48" s="34">
        <v>0</v>
      </c>
      <c r="AP48" s="34">
        <f>AO48*0.28</f>
        <v>0</v>
      </c>
      <c r="AQ48" s="34">
        <v>0</v>
      </c>
      <c r="AR48" s="34">
        <f>AQ48*1.45</f>
        <v>0</v>
      </c>
      <c r="AS48" s="34">
        <v>0</v>
      </c>
      <c r="AT48" s="34">
        <f>AS48*2.279</f>
        <v>0</v>
      </c>
      <c r="AU48" s="34">
        <v>0</v>
      </c>
      <c r="AV48" s="34">
        <f>AU48*1.099</f>
        <v>0</v>
      </c>
      <c r="AW48" s="34">
        <v>0</v>
      </c>
      <c r="AX48" s="34">
        <f>AW48*0.13</f>
        <v>0</v>
      </c>
      <c r="AY48" s="34">
        <v>0</v>
      </c>
      <c r="AZ48" s="34">
        <f>AY48*0.3</f>
        <v>0</v>
      </c>
      <c r="BA48" s="34">
        <v>0</v>
      </c>
      <c r="BB48" s="34">
        <f>BA48*2.323</f>
        <v>0</v>
      </c>
      <c r="BC48" s="34">
        <v>0</v>
      </c>
      <c r="BD48" s="34">
        <f>BC48*2.077</f>
        <v>0</v>
      </c>
      <c r="BE48" s="34">
        <v>0</v>
      </c>
      <c r="BF48" s="34">
        <f>BE48*2.336</f>
        <v>0</v>
      </c>
      <c r="BG48" s="34">
        <v>0</v>
      </c>
      <c r="BH48" s="34">
        <f>BG48*1.13</f>
        <v>0</v>
      </c>
      <c r="BI48" s="34">
        <v>0</v>
      </c>
      <c r="BJ48" s="34">
        <f>BI48*1.724</f>
        <v>0</v>
      </c>
      <c r="BK48" s="34">
        <v>0</v>
      </c>
      <c r="BL48" s="34">
        <f>BK48*0.89</f>
        <v>0</v>
      </c>
      <c r="BM48" s="34">
        <v>0</v>
      </c>
      <c r="BN48" s="34">
        <f>BM48*2.54</f>
        <v>0</v>
      </c>
      <c r="BO48" s="35">
        <v>-1.1000000000000001</v>
      </c>
      <c r="BP48" s="35">
        <v>18.16</v>
      </c>
      <c r="BQ48" s="35" t="s">
        <v>127</v>
      </c>
      <c r="BR48" s="35" t="s">
        <v>127</v>
      </c>
      <c r="BS48" s="35" t="s">
        <v>128</v>
      </c>
      <c r="BT48" s="35">
        <v>-1.1000000000000001</v>
      </c>
      <c r="BU48" s="35" t="s">
        <v>113</v>
      </c>
      <c r="BV48" s="37">
        <v>3.5000000000000003E-2</v>
      </c>
      <c r="BX48" s="35">
        <v>3300.56</v>
      </c>
      <c r="BY48" s="35">
        <v>3.0297888843105412E-4</v>
      </c>
      <c r="BZ48" s="35">
        <f t="shared" si="0"/>
        <v>8.101847430027366</v>
      </c>
      <c r="CA48">
        <v>40.56</v>
      </c>
      <c r="CB48">
        <v>2140</v>
      </c>
      <c r="CC48" s="36">
        <v>9.4160000000000008E-3</v>
      </c>
      <c r="CD48">
        <v>0.79190000000000005</v>
      </c>
      <c r="CE48">
        <v>1120</v>
      </c>
      <c r="CF48" s="36">
        <v>1.5100000000000001E-3</v>
      </c>
      <c r="CG48">
        <v>0.73099999999999998</v>
      </c>
    </row>
    <row r="49" spans="1:85" x14ac:dyDescent="0.3">
      <c r="A49" s="60" t="s">
        <v>20</v>
      </c>
      <c r="B49" s="5"/>
      <c r="D49">
        <f>F49+N49</f>
        <v>76.727130000000002</v>
      </c>
      <c r="E49">
        <v>25.854399999999998</v>
      </c>
      <c r="F49" s="35">
        <f>H49+J49+L49+P49+R49+T49+V49+X49+Z49+AB49+AD49+AF49+AH49+AJ49+AL49+AN49+AP49+AR49+AT49+AV49+AX49+AZ49+BB49+BD49+BF49+BH49+BJ49+BL49+BN49</f>
        <v>50.872730000000004</v>
      </c>
      <c r="G49" s="34">
        <v>2.06</v>
      </c>
      <c r="H49" s="34">
        <f>G49*0.9</f>
        <v>1.8540000000000001</v>
      </c>
      <c r="I49" s="34">
        <v>29.91</v>
      </c>
      <c r="J49" s="34">
        <f>I49*1.185</f>
        <v>35.443350000000002</v>
      </c>
      <c r="K49" s="34">
        <v>0</v>
      </c>
      <c r="L49" s="34">
        <f>K49*0.8</f>
        <v>0</v>
      </c>
      <c r="M49" s="34">
        <v>58.76</v>
      </c>
      <c r="N49" s="34">
        <f>M49*0.44</f>
        <v>25.854399999999998</v>
      </c>
      <c r="O49" s="34">
        <v>0</v>
      </c>
      <c r="P49" s="34">
        <f>O49*0.91</f>
        <v>0</v>
      </c>
      <c r="Q49" s="34">
        <v>0</v>
      </c>
      <c r="R49" s="34">
        <f>Q49*2.868</f>
        <v>0</v>
      </c>
      <c r="S49" s="34">
        <v>0</v>
      </c>
      <c r="T49" s="34">
        <f>S49*2.36</f>
        <v>0</v>
      </c>
      <c r="U49" s="34">
        <v>0</v>
      </c>
      <c r="V49" s="34">
        <f>U49*0.12</f>
        <v>0</v>
      </c>
      <c r="W49" s="34">
        <v>0</v>
      </c>
      <c r="X49" s="34">
        <f>W49*0.76</f>
        <v>0</v>
      </c>
      <c r="Y49" s="34">
        <v>0</v>
      </c>
      <c r="Z49" s="34">
        <f>Y49*0.257</f>
        <v>0</v>
      </c>
      <c r="AA49" s="34">
        <v>0</v>
      </c>
      <c r="AB49" s="34">
        <f>AA49*0.337</f>
        <v>0</v>
      </c>
      <c r="AC49" s="34">
        <v>0</v>
      </c>
      <c r="AD49" s="34">
        <f>AC49*0.15</f>
        <v>0</v>
      </c>
      <c r="AE49" s="34">
        <v>8.09</v>
      </c>
      <c r="AF49" s="34">
        <f>AE49*1.662</f>
        <v>13.44558</v>
      </c>
      <c r="AG49" s="34">
        <v>1.18</v>
      </c>
      <c r="AH49" s="34">
        <f>AG49*0.11</f>
        <v>0.1298</v>
      </c>
      <c r="AI49" s="34">
        <v>0</v>
      </c>
      <c r="AJ49" s="34">
        <f>AI49*1.37</f>
        <v>0</v>
      </c>
      <c r="AK49" s="34">
        <v>0</v>
      </c>
      <c r="AL49" s="34">
        <f>AK49*0.6</f>
        <v>0</v>
      </c>
      <c r="AM49" s="34">
        <v>0</v>
      </c>
      <c r="AN49" s="34">
        <f>AM49*2.372</f>
        <v>0</v>
      </c>
      <c r="AO49" s="34">
        <v>0</v>
      </c>
      <c r="AP49" s="34">
        <f>AO49*0.28</f>
        <v>0</v>
      </c>
      <c r="AQ49" s="34">
        <v>0</v>
      </c>
      <c r="AR49" s="34">
        <f>AQ49*1.45</f>
        <v>0</v>
      </c>
      <c r="AS49" s="34">
        <v>0</v>
      </c>
      <c r="AT49" s="34">
        <f>AS49*2.279</f>
        <v>0</v>
      </c>
      <c r="AU49" s="34">
        <v>0</v>
      </c>
      <c r="AV49" s="34">
        <f>AU49*1.099</f>
        <v>0</v>
      </c>
      <c r="AW49" s="34">
        <v>0</v>
      </c>
      <c r="AX49" s="34">
        <f>AW49*0.13</f>
        <v>0</v>
      </c>
      <c r="AY49" s="34">
        <v>0</v>
      </c>
      <c r="AZ49" s="34">
        <f>AY49*0.3</f>
        <v>0</v>
      </c>
      <c r="BA49" s="34">
        <v>0</v>
      </c>
      <c r="BB49" s="34">
        <f>BA49*2.323</f>
        <v>0</v>
      </c>
      <c r="BC49" s="34">
        <v>0</v>
      </c>
      <c r="BD49" s="34">
        <f>BC49*2.077</f>
        <v>0</v>
      </c>
      <c r="BE49" s="34">
        <v>0</v>
      </c>
      <c r="BF49" s="34">
        <f>BE49*2.336</f>
        <v>0</v>
      </c>
      <c r="BG49" s="34">
        <v>0</v>
      </c>
      <c r="BH49" s="34">
        <f>BG49*1.13</f>
        <v>0</v>
      </c>
      <c r="BI49" s="34">
        <v>0</v>
      </c>
      <c r="BJ49" s="34">
        <f>BI49*1.724</f>
        <v>0</v>
      </c>
      <c r="BK49" s="34">
        <v>0</v>
      </c>
      <c r="BL49" s="34">
        <f>BK49*0.89</f>
        <v>0</v>
      </c>
      <c r="BM49" s="34">
        <v>0</v>
      </c>
      <c r="BN49" s="34">
        <f>BM49*2.54</f>
        <v>0</v>
      </c>
      <c r="BO49" s="35">
        <v>-0.92</v>
      </c>
      <c r="BP49" s="35">
        <v>20.52</v>
      </c>
      <c r="BQ49" s="35" t="s">
        <v>127</v>
      </c>
      <c r="BR49" s="35" t="s">
        <v>127</v>
      </c>
      <c r="BS49" s="35" t="s">
        <v>128</v>
      </c>
      <c r="BT49" s="35">
        <v>-0.92</v>
      </c>
      <c r="BU49" s="35" t="s">
        <v>113</v>
      </c>
      <c r="BV49" s="37">
        <v>3.5000000000000003E-2</v>
      </c>
      <c r="BX49" s="35">
        <v>6559.89</v>
      </c>
      <c r="BY49" s="35">
        <v>1.5244158057528404E-4</v>
      </c>
      <c r="BZ49" s="35">
        <f t="shared" si="0"/>
        <v>8.7887291135048624</v>
      </c>
      <c r="CA49">
        <v>24.89</v>
      </c>
      <c r="CB49">
        <v>4804</v>
      </c>
      <c r="CC49" s="36">
        <v>9.6150000000000001E-4</v>
      </c>
      <c r="CD49">
        <v>0.84509999999999996</v>
      </c>
      <c r="CE49">
        <v>1731</v>
      </c>
      <c r="CF49" s="36">
        <v>3.5149999999999998E-4</v>
      </c>
      <c r="CG49">
        <v>0.83750000000000002</v>
      </c>
    </row>
    <row r="50" spans="1:85" x14ac:dyDescent="0.3">
      <c r="A50" s="60" t="s">
        <v>21</v>
      </c>
      <c r="B50" s="5"/>
      <c r="D50">
        <f>F50+N50</f>
        <v>75.000559999999993</v>
      </c>
      <c r="E50">
        <v>25.973200000000002</v>
      </c>
      <c r="F50" s="35">
        <f>H50+J50+L50+P50+R50+T50+V50+X50+Z50+AB50+AD50+AF50+AH50+AJ50+AL50+AN50+AP50+AR50+AT50+AV50+AX50+AZ50+BB50+BD50+BF50+BH50+BJ50+BL50+BN50</f>
        <v>49.027359999999994</v>
      </c>
      <c r="G50" s="34">
        <v>0</v>
      </c>
      <c r="H50" s="34">
        <f>G50*0.9</f>
        <v>0</v>
      </c>
      <c r="I50" s="34">
        <v>29.82</v>
      </c>
      <c r="J50" s="34">
        <f>I50*1.185</f>
        <v>35.3367</v>
      </c>
      <c r="K50" s="34">
        <v>0</v>
      </c>
      <c r="L50" s="34">
        <f>K50*0.8</f>
        <v>0</v>
      </c>
      <c r="M50" s="34">
        <v>59.03</v>
      </c>
      <c r="N50" s="34">
        <f>M50*0.44</f>
        <v>25.973200000000002</v>
      </c>
      <c r="O50" s="34">
        <v>0</v>
      </c>
      <c r="P50" s="34">
        <f>O50*0.91</f>
        <v>0</v>
      </c>
      <c r="Q50" s="34">
        <v>0</v>
      </c>
      <c r="R50" s="34">
        <f>Q50*2.868</f>
        <v>0</v>
      </c>
      <c r="S50" s="34">
        <v>0</v>
      </c>
      <c r="T50" s="34">
        <f>S50*2.36</f>
        <v>0</v>
      </c>
      <c r="U50" s="34">
        <v>0</v>
      </c>
      <c r="V50" s="34">
        <f>U50*0.12</f>
        <v>0</v>
      </c>
      <c r="W50" s="34">
        <v>0</v>
      </c>
      <c r="X50" s="34">
        <f>W50*0.76</f>
        <v>0</v>
      </c>
      <c r="Y50" s="34">
        <v>0</v>
      </c>
      <c r="Z50" s="34">
        <f>Y50*0.257</f>
        <v>0</v>
      </c>
      <c r="AA50" s="34">
        <v>0</v>
      </c>
      <c r="AB50" s="34">
        <f>AA50*0.337</f>
        <v>0</v>
      </c>
      <c r="AC50" s="34">
        <v>1.98</v>
      </c>
      <c r="AD50" s="34">
        <f>AC50*0.15</f>
        <v>0.29699999999999999</v>
      </c>
      <c r="AE50" s="34">
        <v>7.98</v>
      </c>
      <c r="AF50" s="34">
        <f>AE50*1.662</f>
        <v>13.26276</v>
      </c>
      <c r="AG50" s="34">
        <v>1.19</v>
      </c>
      <c r="AH50" s="34">
        <f>AG50*0.11</f>
        <v>0.13089999999999999</v>
      </c>
      <c r="AI50" s="34">
        <v>0</v>
      </c>
      <c r="AJ50" s="34">
        <f>AI50*1.37</f>
        <v>0</v>
      </c>
      <c r="AK50" s="34">
        <v>0</v>
      </c>
      <c r="AL50" s="34">
        <f>AK50*0.6</f>
        <v>0</v>
      </c>
      <c r="AM50" s="34">
        <v>0</v>
      </c>
      <c r="AN50" s="34">
        <f>AM50*2.372</f>
        <v>0</v>
      </c>
      <c r="AO50" s="34">
        <v>0</v>
      </c>
      <c r="AP50" s="34">
        <f>AO50*0.28</f>
        <v>0</v>
      </c>
      <c r="AQ50" s="34">
        <v>0</v>
      </c>
      <c r="AR50" s="34">
        <f>AQ50*1.45</f>
        <v>0</v>
      </c>
      <c r="AS50" s="34">
        <v>0</v>
      </c>
      <c r="AT50" s="34">
        <f>AS50*2.279</f>
        <v>0</v>
      </c>
      <c r="AU50" s="34">
        <v>0</v>
      </c>
      <c r="AV50" s="34">
        <f>AU50*1.099</f>
        <v>0</v>
      </c>
      <c r="AW50" s="34">
        <v>0</v>
      </c>
      <c r="AX50" s="34">
        <f>AW50*0.13</f>
        <v>0</v>
      </c>
      <c r="AY50" s="34">
        <v>0</v>
      </c>
      <c r="AZ50" s="34">
        <f>AY50*0.3</f>
        <v>0</v>
      </c>
      <c r="BA50" s="34">
        <v>0</v>
      </c>
      <c r="BB50" s="34">
        <f>BA50*2.323</f>
        <v>0</v>
      </c>
      <c r="BC50" s="34">
        <v>0</v>
      </c>
      <c r="BD50" s="34">
        <f>BC50*2.077</f>
        <v>0</v>
      </c>
      <c r="BE50" s="34">
        <v>0</v>
      </c>
      <c r="BF50" s="34">
        <f>BE50*2.336</f>
        <v>0</v>
      </c>
      <c r="BG50" s="34">
        <v>0</v>
      </c>
      <c r="BH50" s="34">
        <f>BG50*1.13</f>
        <v>0</v>
      </c>
      <c r="BI50" s="34">
        <v>0</v>
      </c>
      <c r="BJ50" s="34">
        <f>BI50*1.724</f>
        <v>0</v>
      </c>
      <c r="BK50" s="34">
        <v>0</v>
      </c>
      <c r="BL50" s="34">
        <f>BK50*0.89</f>
        <v>0</v>
      </c>
      <c r="BM50" s="34">
        <v>0</v>
      </c>
      <c r="BN50" s="34">
        <f>BM50*2.54</f>
        <v>0</v>
      </c>
      <c r="BO50" s="35">
        <v>-0.9</v>
      </c>
      <c r="BP50" s="35">
        <v>24.28</v>
      </c>
      <c r="BQ50" s="35" t="s">
        <v>127</v>
      </c>
      <c r="BR50" s="35" t="s">
        <v>127</v>
      </c>
      <c r="BS50" s="35" t="s">
        <v>128</v>
      </c>
      <c r="BT50" s="35">
        <v>-0.9</v>
      </c>
      <c r="BU50" s="35" t="s">
        <v>113</v>
      </c>
      <c r="BV50" s="37">
        <v>3.5000000000000003E-2</v>
      </c>
      <c r="BX50" s="35">
        <v>5414.49</v>
      </c>
      <c r="BY50" s="35">
        <v>1.8468960142137118E-4</v>
      </c>
      <c r="BZ50" s="35">
        <f t="shared" si="0"/>
        <v>8.5968339721741263</v>
      </c>
      <c r="CA50">
        <v>25.49</v>
      </c>
      <c r="CB50">
        <v>3906</v>
      </c>
      <c r="CC50" s="36">
        <v>4.8719999999999996E-3</v>
      </c>
      <c r="CD50">
        <v>0.83299999999999996</v>
      </c>
      <c r="CE50">
        <v>1483</v>
      </c>
      <c r="CF50" s="36">
        <v>1.307E-3</v>
      </c>
      <c r="CG50">
        <v>0.81789999999999996</v>
      </c>
    </row>
    <row r="51" spans="1:85" x14ac:dyDescent="0.3">
      <c r="A51" s="60" t="s">
        <v>22</v>
      </c>
      <c r="B51" s="5" t="s">
        <v>161</v>
      </c>
      <c r="D51">
        <f>F51+N51</f>
        <v>50.335400000000007</v>
      </c>
      <c r="E51">
        <v>30.668000000000003</v>
      </c>
      <c r="F51" s="35">
        <f>H51+J51+L51+P51+R51+T51+V51+X51+Z51+AB51+AD51+AF51+AH51+AJ51+AL51+AN51+AP51+AR51+AT51+AV51+AX51+AZ51+BB51+BD51+BF51+BH51+BJ51+BL51+BN51</f>
        <v>19.667400000000001</v>
      </c>
      <c r="G51" s="34">
        <v>16.5</v>
      </c>
      <c r="H51" s="34">
        <f>G51*0.9</f>
        <v>14.85</v>
      </c>
      <c r="I51" s="34">
        <v>1.6</v>
      </c>
      <c r="J51" s="34">
        <f>I51*1.185</f>
        <v>1.8960000000000001</v>
      </c>
      <c r="K51" s="34">
        <v>0</v>
      </c>
      <c r="L51" s="34">
        <f>K51*0.8</f>
        <v>0</v>
      </c>
      <c r="M51" s="34">
        <v>69.7</v>
      </c>
      <c r="N51" s="34">
        <f>M51*0.44</f>
        <v>30.668000000000003</v>
      </c>
      <c r="O51" s="34">
        <v>0</v>
      </c>
      <c r="P51" s="34">
        <f>O51*0.91</f>
        <v>0</v>
      </c>
      <c r="Q51" s="34">
        <v>0</v>
      </c>
      <c r="R51" s="34">
        <f>Q51*2.868</f>
        <v>0</v>
      </c>
      <c r="S51" s="34">
        <v>0</v>
      </c>
      <c r="T51" s="34">
        <f>S51*2.36</f>
        <v>0</v>
      </c>
      <c r="U51" s="34">
        <v>0</v>
      </c>
      <c r="V51" s="34">
        <f>U51*0.12</f>
        <v>0</v>
      </c>
      <c r="W51" s="34">
        <v>0</v>
      </c>
      <c r="X51" s="34">
        <f>W51*0.76</f>
        <v>0</v>
      </c>
      <c r="Y51" s="34">
        <v>10.199999999999999</v>
      </c>
      <c r="Z51" s="34">
        <f>Y51*0.257</f>
        <v>2.6214</v>
      </c>
      <c r="AA51" s="34">
        <v>0</v>
      </c>
      <c r="AB51" s="34">
        <f>AA51*0.337</f>
        <v>0</v>
      </c>
      <c r="AC51" s="34">
        <v>2</v>
      </c>
      <c r="AD51" s="34">
        <f>AC51*0.15</f>
        <v>0.3</v>
      </c>
      <c r="AE51" s="34">
        <v>0</v>
      </c>
      <c r="AF51" s="34">
        <f>AE51*1.662</f>
        <v>0</v>
      </c>
      <c r="AG51" s="34">
        <v>0</v>
      </c>
      <c r="AH51" s="34">
        <f>AG51*0.11</f>
        <v>0</v>
      </c>
      <c r="AI51" s="34">
        <v>0</v>
      </c>
      <c r="AJ51" s="34">
        <f>AI51*1.37</f>
        <v>0</v>
      </c>
      <c r="AK51" s="34">
        <v>0</v>
      </c>
      <c r="AL51" s="34">
        <f>AK51*0.6</f>
        <v>0</v>
      </c>
      <c r="AM51" s="34">
        <v>0</v>
      </c>
      <c r="AN51" s="34">
        <f>AM51*2.372</f>
        <v>0</v>
      </c>
      <c r="AO51" s="34">
        <v>0</v>
      </c>
      <c r="AP51" s="34">
        <f>AO51*0.28</f>
        <v>0</v>
      </c>
      <c r="AQ51" s="34">
        <v>0</v>
      </c>
      <c r="AR51" s="34">
        <f>AQ51*1.45</f>
        <v>0</v>
      </c>
      <c r="AS51" s="34">
        <v>0</v>
      </c>
      <c r="AT51" s="34">
        <f>AS51*2.279</f>
        <v>0</v>
      </c>
      <c r="AU51" s="34">
        <v>0</v>
      </c>
      <c r="AV51" s="34">
        <f>AU51*1.099</f>
        <v>0</v>
      </c>
      <c r="AW51" s="34">
        <v>0</v>
      </c>
      <c r="AX51" s="34">
        <f>AW51*0.13</f>
        <v>0</v>
      </c>
      <c r="AY51" s="34">
        <v>0</v>
      </c>
      <c r="AZ51" s="34">
        <f>AY51*0.3</f>
        <v>0</v>
      </c>
      <c r="BA51" s="34">
        <v>0</v>
      </c>
      <c r="BB51" s="34">
        <f>BA51*2.323</f>
        <v>0</v>
      </c>
      <c r="BC51" s="34">
        <v>0</v>
      </c>
      <c r="BD51" s="34">
        <f>BC51*2.077</f>
        <v>0</v>
      </c>
      <c r="BE51" s="34">
        <v>0</v>
      </c>
      <c r="BF51" s="34">
        <f>BE51*2.336</f>
        <v>0</v>
      </c>
      <c r="BG51" s="34">
        <v>0</v>
      </c>
      <c r="BH51" s="34">
        <f>BG51*1.13</f>
        <v>0</v>
      </c>
      <c r="BI51" s="34">
        <v>0</v>
      </c>
      <c r="BJ51" s="34">
        <f>BI51*1.724</f>
        <v>0</v>
      </c>
      <c r="BK51" s="34">
        <v>0</v>
      </c>
      <c r="BL51" s="34">
        <f>BK51*0.89</f>
        <v>0</v>
      </c>
      <c r="BM51" s="34">
        <v>0</v>
      </c>
      <c r="BN51" s="34">
        <f>BM51*2.54</f>
        <v>0</v>
      </c>
      <c r="BO51" s="35">
        <v>-0.45</v>
      </c>
      <c r="BP51" s="35">
        <v>72</v>
      </c>
      <c r="BQ51" s="35" t="s">
        <v>162</v>
      </c>
      <c r="BR51" s="35" t="s">
        <v>163</v>
      </c>
      <c r="BS51" s="35" t="s">
        <v>164</v>
      </c>
      <c r="BT51" s="35">
        <v>-0.45</v>
      </c>
      <c r="BU51" s="35" t="s">
        <v>165</v>
      </c>
      <c r="BV51" s="37">
        <v>0.315</v>
      </c>
      <c r="BX51" s="35">
        <v>3018.9</v>
      </c>
      <c r="BY51" s="35">
        <v>3.3124648050614463E-4</v>
      </c>
      <c r="BZ51" s="35">
        <f t="shared" si="0"/>
        <v>8.0126478056073971</v>
      </c>
      <c r="CA51">
        <v>2.9</v>
      </c>
      <c r="CB51">
        <v>3016</v>
      </c>
      <c r="CC51" s="36">
        <v>1.09E-3</v>
      </c>
      <c r="CD51">
        <v>0.81</v>
      </c>
      <c r="CE51">
        <v>0</v>
      </c>
      <c r="CF51" s="36">
        <v>1.95E-5</v>
      </c>
      <c r="CG51">
        <v>0</v>
      </c>
    </row>
    <row r="52" spans="1:85" x14ac:dyDescent="0.3">
      <c r="A52" s="60" t="s">
        <v>22</v>
      </c>
      <c r="B52" s="5" t="s">
        <v>103</v>
      </c>
      <c r="D52">
        <f>F52+N52</f>
        <v>49.8078</v>
      </c>
      <c r="E52">
        <v>29.303999999999998</v>
      </c>
      <c r="F52" s="35">
        <f>H52+J52+L52+P52+R52+T52+V52+X52+Z52+AB52+AD52+AF52+AH52+AJ52+AL52+AN52+AP52+AR52+AT52+AV52+AX52+AZ52+BB52+BD52+BF52+BH52+BJ52+BL52+BN52</f>
        <v>20.503800000000002</v>
      </c>
      <c r="G52" s="34">
        <v>17.3</v>
      </c>
      <c r="H52" s="34">
        <f>G52*0.9</f>
        <v>15.57</v>
      </c>
      <c r="I52" s="34">
        <v>1.1000000000000001</v>
      </c>
      <c r="J52" s="34">
        <f>I52*1.185</f>
        <v>1.3035000000000001</v>
      </c>
      <c r="K52" s="34">
        <v>0</v>
      </c>
      <c r="L52" s="34">
        <f>K52*0.8</f>
        <v>0</v>
      </c>
      <c r="M52" s="34">
        <v>66.599999999999994</v>
      </c>
      <c r="N52" s="34">
        <f>M52*0.44</f>
        <v>29.303999999999998</v>
      </c>
      <c r="O52" s="34">
        <v>0</v>
      </c>
      <c r="P52" s="34">
        <f>O52*0.91</f>
        <v>0</v>
      </c>
      <c r="Q52" s="34">
        <v>0</v>
      </c>
      <c r="R52" s="34">
        <f>Q52*2.868</f>
        <v>0</v>
      </c>
      <c r="S52" s="34">
        <v>0</v>
      </c>
      <c r="T52" s="34">
        <f>S52*2.36</f>
        <v>0</v>
      </c>
      <c r="U52" s="34">
        <v>0</v>
      </c>
      <c r="V52" s="34">
        <f>U52*0.12</f>
        <v>0</v>
      </c>
      <c r="W52" s="34">
        <v>0</v>
      </c>
      <c r="X52" s="34">
        <f>W52*0.76</f>
        <v>0</v>
      </c>
      <c r="Y52" s="34">
        <v>12.9</v>
      </c>
      <c r="Z52" s="34">
        <f>Y52*0.257</f>
        <v>3.3153000000000001</v>
      </c>
      <c r="AA52" s="34">
        <v>0</v>
      </c>
      <c r="AB52" s="34">
        <f>AA52*0.337</f>
        <v>0</v>
      </c>
      <c r="AC52" s="34">
        <v>2.1</v>
      </c>
      <c r="AD52" s="34">
        <f>AC52*0.15</f>
        <v>0.315</v>
      </c>
      <c r="AE52" s="34">
        <v>0</v>
      </c>
      <c r="AF52" s="34">
        <f>AE52*1.662</f>
        <v>0</v>
      </c>
      <c r="AG52" s="34">
        <v>0</v>
      </c>
      <c r="AH52" s="34">
        <f>AG52*0.11</f>
        <v>0</v>
      </c>
      <c r="AI52" s="34">
        <v>0</v>
      </c>
      <c r="AJ52" s="34">
        <f>AI52*1.37</f>
        <v>0</v>
      </c>
      <c r="AK52" s="34">
        <v>0</v>
      </c>
      <c r="AL52" s="34">
        <f>AK52*0.6</f>
        <v>0</v>
      </c>
      <c r="AM52" s="34">
        <v>0</v>
      </c>
      <c r="AN52" s="34">
        <f>AM52*2.372</f>
        <v>0</v>
      </c>
      <c r="AO52" s="34">
        <v>0</v>
      </c>
      <c r="AP52" s="34">
        <f>AO52*0.28</f>
        <v>0</v>
      </c>
      <c r="AQ52" s="34">
        <v>0</v>
      </c>
      <c r="AR52" s="34">
        <f>AQ52*1.45</f>
        <v>0</v>
      </c>
      <c r="AS52" s="34">
        <v>0</v>
      </c>
      <c r="AT52" s="34">
        <f>AS52*2.279</f>
        <v>0</v>
      </c>
      <c r="AU52" s="34">
        <v>0</v>
      </c>
      <c r="AV52" s="34">
        <f>AU52*1.099</f>
        <v>0</v>
      </c>
      <c r="AW52" s="34">
        <v>0</v>
      </c>
      <c r="AX52" s="34">
        <f>AW52*0.13</f>
        <v>0</v>
      </c>
      <c r="AY52" s="34">
        <v>0</v>
      </c>
      <c r="AZ52" s="34">
        <f>AY52*0.3</f>
        <v>0</v>
      </c>
      <c r="BA52" s="34">
        <v>0</v>
      </c>
      <c r="BB52" s="34">
        <f>BA52*2.323</f>
        <v>0</v>
      </c>
      <c r="BC52" s="34">
        <v>0</v>
      </c>
      <c r="BD52" s="34">
        <f>BC52*2.077</f>
        <v>0</v>
      </c>
      <c r="BE52" s="34">
        <v>0</v>
      </c>
      <c r="BF52" s="34">
        <f>BE52*2.336</f>
        <v>0</v>
      </c>
      <c r="BG52" s="34">
        <v>0</v>
      </c>
      <c r="BH52" s="34">
        <f>BG52*1.13</f>
        <v>0</v>
      </c>
      <c r="BI52" s="34">
        <v>0</v>
      </c>
      <c r="BJ52" s="34">
        <f>BI52*1.724</f>
        <v>0</v>
      </c>
      <c r="BK52" s="34">
        <v>0</v>
      </c>
      <c r="BL52" s="34">
        <f>BK52*0.89</f>
        <v>0</v>
      </c>
      <c r="BM52" s="34">
        <v>0</v>
      </c>
      <c r="BN52" s="34">
        <f>BM52*2.54</f>
        <v>0</v>
      </c>
      <c r="BO52" s="35">
        <v>-0.45</v>
      </c>
      <c r="BP52" s="35">
        <v>41</v>
      </c>
      <c r="BQ52" s="35" t="s">
        <v>166</v>
      </c>
      <c r="BR52" s="35" t="s">
        <v>167</v>
      </c>
      <c r="BS52" s="35" t="s">
        <v>168</v>
      </c>
      <c r="BT52" s="35">
        <v>-0.45</v>
      </c>
      <c r="BU52" s="35" t="s">
        <v>165</v>
      </c>
      <c r="BV52" s="37">
        <v>0.315</v>
      </c>
      <c r="BX52" s="35">
        <v>4396.54</v>
      </c>
      <c r="BY52" s="35">
        <v>2.2745158692972202E-4</v>
      </c>
      <c r="BZ52" s="35">
        <f t="shared" si="0"/>
        <v>8.3885731469239211</v>
      </c>
      <c r="CA52">
        <v>2.54</v>
      </c>
      <c r="CB52">
        <v>4394</v>
      </c>
      <c r="CC52" s="36">
        <v>7.45E-4</v>
      </c>
      <c r="CD52">
        <v>0.83699999999999997</v>
      </c>
      <c r="CE52">
        <v>0</v>
      </c>
      <c r="CF52" s="36">
        <v>2.34E-5</v>
      </c>
      <c r="CG52">
        <v>0</v>
      </c>
    </row>
    <row r="53" spans="1:85" x14ac:dyDescent="0.3">
      <c r="A53" s="60" t="s">
        <v>22</v>
      </c>
      <c r="B53" s="5" t="s">
        <v>103</v>
      </c>
      <c r="D53">
        <f>F53+N53</f>
        <v>49.679299999999998</v>
      </c>
      <c r="E53">
        <v>30.052</v>
      </c>
      <c r="F53" s="35">
        <f>H53+J53+L53+P53+R53+T53+V53+X53+Z53+AB53+AD53+AF53+AH53+AJ53+AL53+AN53+AP53+AR53+AT53+AV53+AX53+AZ53+BB53+BD53+BF53+BH53+BJ53+BL53+BN53</f>
        <v>19.627299999999998</v>
      </c>
      <c r="G53" s="34">
        <v>16.2</v>
      </c>
      <c r="H53" s="34">
        <f>G53*0.9</f>
        <v>14.58</v>
      </c>
      <c r="I53" s="34">
        <v>1.4</v>
      </c>
      <c r="J53" s="34">
        <f>I53*1.185</f>
        <v>1.659</v>
      </c>
      <c r="K53" s="34">
        <v>0</v>
      </c>
      <c r="L53" s="34">
        <f>K53*0.8</f>
        <v>0</v>
      </c>
      <c r="M53" s="34">
        <v>68.3</v>
      </c>
      <c r="N53" s="34">
        <f>M53*0.44</f>
        <v>30.052</v>
      </c>
      <c r="O53" s="34">
        <v>0</v>
      </c>
      <c r="P53" s="34">
        <f>O53*0.91</f>
        <v>0</v>
      </c>
      <c r="Q53" s="34">
        <v>0</v>
      </c>
      <c r="R53" s="34">
        <f>Q53*2.868</f>
        <v>0</v>
      </c>
      <c r="S53" s="34">
        <v>0</v>
      </c>
      <c r="T53" s="34">
        <f>S53*2.36</f>
        <v>0</v>
      </c>
      <c r="U53" s="34">
        <v>0</v>
      </c>
      <c r="V53" s="34">
        <f>U53*0.12</f>
        <v>0</v>
      </c>
      <c r="W53" s="34">
        <v>0</v>
      </c>
      <c r="X53" s="34">
        <f>W53*0.76</f>
        <v>0</v>
      </c>
      <c r="Y53" s="34">
        <v>11.9</v>
      </c>
      <c r="Z53" s="34">
        <f>Y53*0.257</f>
        <v>3.0583</v>
      </c>
      <c r="AA53" s="34">
        <v>0</v>
      </c>
      <c r="AB53" s="34">
        <f>AA53*0.337</f>
        <v>0</v>
      </c>
      <c r="AC53" s="34">
        <v>2.2000000000000002</v>
      </c>
      <c r="AD53" s="34">
        <f>AC53*0.15</f>
        <v>0.33</v>
      </c>
      <c r="AE53" s="34">
        <v>0</v>
      </c>
      <c r="AF53" s="34">
        <f>AE53*1.662</f>
        <v>0</v>
      </c>
      <c r="AG53" s="34">
        <v>0</v>
      </c>
      <c r="AH53" s="34">
        <f>AG53*0.11</f>
        <v>0</v>
      </c>
      <c r="AI53" s="34">
        <v>0</v>
      </c>
      <c r="AJ53" s="34">
        <f>AI53*1.37</f>
        <v>0</v>
      </c>
      <c r="AK53" s="34">
        <v>0</v>
      </c>
      <c r="AL53" s="34">
        <f>AK53*0.6</f>
        <v>0</v>
      </c>
      <c r="AM53" s="34">
        <v>0</v>
      </c>
      <c r="AN53" s="34">
        <f>AM53*2.372</f>
        <v>0</v>
      </c>
      <c r="AO53" s="34">
        <v>0</v>
      </c>
      <c r="AP53" s="34">
        <f>AO53*0.28</f>
        <v>0</v>
      </c>
      <c r="AQ53" s="34">
        <v>0</v>
      </c>
      <c r="AR53" s="34">
        <f>AQ53*1.45</f>
        <v>0</v>
      </c>
      <c r="AS53" s="34">
        <v>0</v>
      </c>
      <c r="AT53" s="34">
        <f>AS53*2.279</f>
        <v>0</v>
      </c>
      <c r="AU53" s="34">
        <v>0</v>
      </c>
      <c r="AV53" s="34">
        <f>AU53*1.099</f>
        <v>0</v>
      </c>
      <c r="AW53" s="34">
        <v>0</v>
      </c>
      <c r="AX53" s="34">
        <f>AW53*0.13</f>
        <v>0</v>
      </c>
      <c r="AY53" s="34">
        <v>0</v>
      </c>
      <c r="AZ53" s="34">
        <f>AY53*0.3</f>
        <v>0</v>
      </c>
      <c r="BA53" s="34">
        <v>0</v>
      </c>
      <c r="BB53" s="34">
        <f>BA53*2.323</f>
        <v>0</v>
      </c>
      <c r="BC53" s="34">
        <v>0</v>
      </c>
      <c r="BD53" s="34">
        <f>BC53*2.077</f>
        <v>0</v>
      </c>
      <c r="BE53" s="34">
        <v>0</v>
      </c>
      <c r="BF53" s="34">
        <f>BE53*2.336</f>
        <v>0</v>
      </c>
      <c r="BG53" s="34">
        <v>0</v>
      </c>
      <c r="BH53" s="34">
        <f>BG53*1.13</f>
        <v>0</v>
      </c>
      <c r="BI53" s="34">
        <v>0</v>
      </c>
      <c r="BJ53" s="34">
        <f>BI53*1.724</f>
        <v>0</v>
      </c>
      <c r="BK53" s="34">
        <v>0</v>
      </c>
      <c r="BL53" s="34">
        <f>BK53*0.89</f>
        <v>0</v>
      </c>
      <c r="BM53" s="34">
        <v>0</v>
      </c>
      <c r="BN53" s="34">
        <f>BM53*2.54</f>
        <v>0</v>
      </c>
      <c r="BO53" s="35">
        <v>-0.45</v>
      </c>
      <c r="BP53" s="35">
        <v>30</v>
      </c>
      <c r="BQ53" s="35" t="s">
        <v>169</v>
      </c>
      <c r="BR53" s="35" t="s">
        <v>170</v>
      </c>
      <c r="BS53" s="35" t="s">
        <v>171</v>
      </c>
      <c r="BT53" s="35">
        <v>-0.45</v>
      </c>
      <c r="BU53" s="35" t="s">
        <v>165</v>
      </c>
      <c r="BV53" s="37">
        <v>0.315</v>
      </c>
      <c r="BX53" s="35">
        <v>3646.75</v>
      </c>
      <c r="BY53" s="35">
        <v>2.7421676835538494E-4</v>
      </c>
      <c r="BZ53" s="35">
        <f t="shared" si="0"/>
        <v>8.2015916389663222</v>
      </c>
      <c r="CA53">
        <v>1.75</v>
      </c>
      <c r="CB53">
        <v>3645</v>
      </c>
      <c r="CC53" s="36">
        <v>8.8400000000000002E-4</v>
      </c>
      <c r="CD53">
        <v>0.82299999999999995</v>
      </c>
      <c r="CE53">
        <v>0</v>
      </c>
      <c r="CF53" s="36">
        <v>2.0699999999999998E-5</v>
      </c>
      <c r="CG53">
        <v>0</v>
      </c>
    </row>
    <row r="54" spans="1:85" x14ac:dyDescent="0.3">
      <c r="A54" s="60" t="s">
        <v>23</v>
      </c>
      <c r="B54" s="5" t="s">
        <v>172</v>
      </c>
      <c r="D54">
        <f>F54+N54</f>
        <v>52.138370000000009</v>
      </c>
      <c r="E54">
        <v>31.64348</v>
      </c>
      <c r="F54" s="35">
        <f>H54+J54+L54+P54+R54+T54+V54+X54+Z54+AB54+AD54+AF54+AH54+AJ54+AL54+AN54+AP54+AR54+AT54+AV54+AX54+AZ54+BB54+BD54+BF54+BH54+BJ54+BL54+BN54</f>
        <v>20.494890000000005</v>
      </c>
      <c r="G54" s="34">
        <v>18.327999999999999</v>
      </c>
      <c r="H54" s="34">
        <f>G54*0.9</f>
        <v>16.495200000000001</v>
      </c>
      <c r="I54" s="34">
        <v>1.3080000000000001</v>
      </c>
      <c r="J54" s="34">
        <f>I54*1.185</f>
        <v>1.5499800000000001</v>
      </c>
      <c r="K54" s="34">
        <v>0</v>
      </c>
      <c r="L54" s="34">
        <f>K54*0.8</f>
        <v>0</v>
      </c>
      <c r="M54" s="34">
        <v>71.917000000000002</v>
      </c>
      <c r="N54" s="34">
        <f>M54*0.44</f>
        <v>31.64348</v>
      </c>
      <c r="O54" s="34">
        <v>0.42699999999999999</v>
      </c>
      <c r="P54" s="34">
        <f>O54*0.91</f>
        <v>0.38857000000000003</v>
      </c>
      <c r="Q54" s="34">
        <v>0</v>
      </c>
      <c r="R54" s="34">
        <f>Q54*2.868</f>
        <v>0</v>
      </c>
      <c r="S54" s="34">
        <v>0</v>
      </c>
      <c r="T54" s="34">
        <f>S54*2.36</f>
        <v>0</v>
      </c>
      <c r="U54" s="34">
        <v>0</v>
      </c>
      <c r="V54" s="34">
        <f>U54*0.12</f>
        <v>0</v>
      </c>
      <c r="W54" s="34">
        <v>0</v>
      </c>
      <c r="X54" s="34">
        <f>W54*0.76</f>
        <v>0</v>
      </c>
      <c r="Y54" s="34">
        <v>8.02</v>
      </c>
      <c r="Z54" s="34">
        <f>Y54*0.257</f>
        <v>2.06114</v>
      </c>
      <c r="AA54" s="34">
        <v>0</v>
      </c>
      <c r="AB54" s="34">
        <f>AA54*0.337</f>
        <v>0</v>
      </c>
      <c r="AC54" s="34">
        <v>0</v>
      </c>
      <c r="AD54" s="34">
        <f>AC54*0.15</f>
        <v>0</v>
      </c>
      <c r="AE54" s="34">
        <v>0</v>
      </c>
      <c r="AF54" s="34">
        <f>AE54*1.662</f>
        <v>0</v>
      </c>
      <c r="AG54" s="34">
        <v>0</v>
      </c>
      <c r="AH54" s="34">
        <f>AG54*0.11</f>
        <v>0</v>
      </c>
      <c r="AI54" s="34">
        <v>0</v>
      </c>
      <c r="AJ54" s="34">
        <f>AI54*1.37</f>
        <v>0</v>
      </c>
      <c r="AK54" s="34">
        <v>0</v>
      </c>
      <c r="AL54" s="34">
        <f>AK54*0.6</f>
        <v>0</v>
      </c>
      <c r="AM54" s="34">
        <v>0</v>
      </c>
      <c r="AN54" s="34">
        <f>AM54*2.372</f>
        <v>0</v>
      </c>
      <c r="AO54" s="34">
        <v>0</v>
      </c>
      <c r="AP54" s="34">
        <f>AO54*0.28</f>
        <v>0</v>
      </c>
      <c r="AQ54" s="34">
        <v>0</v>
      </c>
      <c r="AR54" s="34">
        <f>AQ54*1.45</f>
        <v>0</v>
      </c>
      <c r="AS54" s="34">
        <v>0</v>
      </c>
      <c r="AT54" s="34">
        <f>AS54*2.279</f>
        <v>0</v>
      </c>
      <c r="AU54" s="34">
        <v>0</v>
      </c>
      <c r="AV54" s="34">
        <f>AU54*1.099</f>
        <v>0</v>
      </c>
      <c r="AW54" s="34">
        <v>0</v>
      </c>
      <c r="AX54" s="34">
        <f>AW54*0.13</f>
        <v>0</v>
      </c>
      <c r="AY54" s="34">
        <v>0</v>
      </c>
      <c r="AZ54" s="34">
        <f>AY54*0.3</f>
        <v>0</v>
      </c>
      <c r="BA54" s="34">
        <v>0</v>
      </c>
      <c r="BB54" s="34">
        <f>BA54*2.323</f>
        <v>0</v>
      </c>
      <c r="BC54" s="34">
        <v>0</v>
      </c>
      <c r="BD54" s="34">
        <f>BC54*2.077</f>
        <v>0</v>
      </c>
      <c r="BE54" s="34">
        <v>0</v>
      </c>
      <c r="BF54" s="34">
        <f>BE54*2.336</f>
        <v>0</v>
      </c>
      <c r="BG54" s="34">
        <v>0</v>
      </c>
      <c r="BH54" s="34">
        <f>BG54*1.13</f>
        <v>0</v>
      </c>
      <c r="BI54" s="34">
        <v>0</v>
      </c>
      <c r="BJ54" s="34">
        <f>BI54*1.724</f>
        <v>0</v>
      </c>
      <c r="BK54" s="34">
        <v>0</v>
      </c>
      <c r="BL54" s="34">
        <f>BK54*0.89</f>
        <v>0</v>
      </c>
      <c r="BM54" s="34">
        <v>0</v>
      </c>
      <c r="BN54" s="34">
        <f>BM54*2.54</f>
        <v>0</v>
      </c>
      <c r="BO54" s="35">
        <v>-0.4</v>
      </c>
      <c r="BP54" s="35">
        <v>40</v>
      </c>
      <c r="BQ54" s="35" t="s">
        <v>127</v>
      </c>
      <c r="BR54" s="35" t="s">
        <v>127</v>
      </c>
      <c r="BS54" s="35" t="s">
        <v>128</v>
      </c>
      <c r="BT54" s="35">
        <v>-1.1000000000000001</v>
      </c>
      <c r="BU54" s="35" t="s">
        <v>113</v>
      </c>
      <c r="BV54" s="37">
        <v>3.5000000000000003E-2</v>
      </c>
      <c r="BX54" s="35">
        <v>1153.1959999999999</v>
      </c>
      <c r="BY54" s="35">
        <v>8.6715527976163637E-4</v>
      </c>
      <c r="BZ54" s="35">
        <f t="shared" si="0"/>
        <v>7.0502924971491439</v>
      </c>
      <c r="CA54">
        <v>8.1959999999999997</v>
      </c>
      <c r="CB54">
        <v>694</v>
      </c>
      <c r="CC54" s="36">
        <v>9.8809999999999998E-5</v>
      </c>
      <c r="CD54">
        <v>0.84</v>
      </c>
      <c r="CE54">
        <v>451</v>
      </c>
      <c r="CF54" s="36">
        <v>9.3849999999999999E-4</v>
      </c>
      <c r="CG54">
        <v>0.57999999999999996</v>
      </c>
    </row>
    <row r="55" spans="1:85" x14ac:dyDescent="0.3">
      <c r="A55" s="60" t="s">
        <v>23</v>
      </c>
      <c r="B55" s="5" t="s">
        <v>172</v>
      </c>
      <c r="D55">
        <f>F55+N55</f>
        <v>52.138370000000009</v>
      </c>
      <c r="E55">
        <v>31.64348</v>
      </c>
      <c r="F55" s="35">
        <f>H55+J55+L55+P55+R55+T55+V55+X55+Z55+AB55+AD55+AF55+AH55+AJ55+AL55+AN55+AP55+AR55+AT55+AV55+AX55+AZ55+BB55+BD55+BF55+BH55+BJ55+BL55+BN55</f>
        <v>20.494890000000005</v>
      </c>
      <c r="G55" s="34">
        <v>18.327999999999999</v>
      </c>
      <c r="H55" s="34">
        <f>G55*0.9</f>
        <v>16.495200000000001</v>
      </c>
      <c r="I55" s="34">
        <v>1.3080000000000001</v>
      </c>
      <c r="J55" s="34">
        <f>I55*1.185</f>
        <v>1.5499800000000001</v>
      </c>
      <c r="K55" s="34">
        <v>0</v>
      </c>
      <c r="L55" s="34">
        <f>K55*0.8</f>
        <v>0</v>
      </c>
      <c r="M55" s="34">
        <v>71.917000000000002</v>
      </c>
      <c r="N55" s="34">
        <f>M55*0.44</f>
        <v>31.64348</v>
      </c>
      <c r="O55" s="34">
        <v>0.42699999999999999</v>
      </c>
      <c r="P55" s="34">
        <f>O55*0.91</f>
        <v>0.38857000000000003</v>
      </c>
      <c r="Q55" s="34">
        <v>0</v>
      </c>
      <c r="R55" s="34">
        <f>Q55*2.868</f>
        <v>0</v>
      </c>
      <c r="S55" s="34">
        <v>0</v>
      </c>
      <c r="T55" s="34">
        <f>S55*2.36</f>
        <v>0</v>
      </c>
      <c r="U55" s="34">
        <v>0</v>
      </c>
      <c r="V55" s="34">
        <f>U55*0.12</f>
        <v>0</v>
      </c>
      <c r="W55" s="34">
        <v>0</v>
      </c>
      <c r="X55" s="34">
        <f>W55*0.76</f>
        <v>0</v>
      </c>
      <c r="Y55" s="34">
        <v>8.02</v>
      </c>
      <c r="Z55" s="34">
        <f>Y55*0.257</f>
        <v>2.06114</v>
      </c>
      <c r="AA55" s="34">
        <v>0</v>
      </c>
      <c r="AB55" s="34">
        <f>AA55*0.337</f>
        <v>0</v>
      </c>
      <c r="AC55" s="34">
        <v>0</v>
      </c>
      <c r="AD55" s="34">
        <f>AC55*0.15</f>
        <v>0</v>
      </c>
      <c r="AE55" s="34">
        <v>0</v>
      </c>
      <c r="AF55" s="34">
        <f>AE55*1.662</f>
        <v>0</v>
      </c>
      <c r="AG55" s="34">
        <v>0</v>
      </c>
      <c r="AH55" s="34">
        <f>AG55*0.11</f>
        <v>0</v>
      </c>
      <c r="AI55" s="34">
        <v>0</v>
      </c>
      <c r="AJ55" s="34">
        <f>AI55*1.37</f>
        <v>0</v>
      </c>
      <c r="AK55" s="34">
        <v>0</v>
      </c>
      <c r="AL55" s="34">
        <f>AK55*0.6</f>
        <v>0</v>
      </c>
      <c r="AM55" s="34">
        <v>0</v>
      </c>
      <c r="AN55" s="34">
        <f>AM55*2.372</f>
        <v>0</v>
      </c>
      <c r="AO55" s="34">
        <v>0</v>
      </c>
      <c r="AP55" s="34">
        <f>AO55*0.28</f>
        <v>0</v>
      </c>
      <c r="AQ55" s="34">
        <v>0</v>
      </c>
      <c r="AR55" s="34">
        <f>AQ55*1.45</f>
        <v>0</v>
      </c>
      <c r="AS55" s="34">
        <v>0</v>
      </c>
      <c r="AT55" s="34">
        <f>AS55*2.279</f>
        <v>0</v>
      </c>
      <c r="AU55" s="34">
        <v>0</v>
      </c>
      <c r="AV55" s="34">
        <f>AU55*1.099</f>
        <v>0</v>
      </c>
      <c r="AW55" s="34">
        <v>0</v>
      </c>
      <c r="AX55" s="34">
        <f>AW55*0.13</f>
        <v>0</v>
      </c>
      <c r="AY55" s="34">
        <v>0</v>
      </c>
      <c r="AZ55" s="34">
        <f>AY55*0.3</f>
        <v>0</v>
      </c>
      <c r="BA55" s="34">
        <v>0</v>
      </c>
      <c r="BB55" s="34">
        <f>BA55*2.323</f>
        <v>0</v>
      </c>
      <c r="BC55" s="34">
        <v>0</v>
      </c>
      <c r="BD55" s="34">
        <f>BC55*2.077</f>
        <v>0</v>
      </c>
      <c r="BE55" s="34">
        <v>0</v>
      </c>
      <c r="BF55" s="34">
        <f>BE55*2.336</f>
        <v>0</v>
      </c>
      <c r="BG55" s="34">
        <v>0</v>
      </c>
      <c r="BH55" s="34">
        <f>BG55*1.13</f>
        <v>0</v>
      </c>
      <c r="BI55" s="34">
        <v>0</v>
      </c>
      <c r="BJ55" s="34">
        <f>BI55*1.724</f>
        <v>0</v>
      </c>
      <c r="BK55" s="34">
        <v>0</v>
      </c>
      <c r="BL55" s="34">
        <f>BK55*0.89</f>
        <v>0</v>
      </c>
      <c r="BM55" s="34">
        <v>0</v>
      </c>
      <c r="BN55" s="34">
        <f>BM55*2.54</f>
        <v>0</v>
      </c>
      <c r="BO55" s="35">
        <v>-0.4</v>
      </c>
      <c r="BP55" s="35">
        <v>40</v>
      </c>
      <c r="BQ55" s="35" t="s">
        <v>127</v>
      </c>
      <c r="BR55" s="35" t="s">
        <v>127</v>
      </c>
      <c r="BS55" s="35" t="s">
        <v>128</v>
      </c>
      <c r="BT55" s="35">
        <v>-1</v>
      </c>
      <c r="BU55" s="35" t="s">
        <v>113</v>
      </c>
      <c r="BV55" s="37">
        <v>3.5000000000000003E-2</v>
      </c>
      <c r="BX55" s="35">
        <v>3058.116</v>
      </c>
      <c r="BY55" s="35">
        <v>3.2699871424105562E-4</v>
      </c>
      <c r="BZ55" s="35">
        <f t="shared" si="0"/>
        <v>8.0255543190592906</v>
      </c>
      <c r="CA55">
        <v>6.1159999999999997</v>
      </c>
      <c r="CB55">
        <v>1574</v>
      </c>
      <c r="CC55" s="36">
        <v>1.9469999999999999E-4</v>
      </c>
      <c r="CD55">
        <v>0.82</v>
      </c>
      <c r="CE55">
        <v>1478</v>
      </c>
      <c r="CF55" s="36">
        <v>6.4030000000000001E-4</v>
      </c>
      <c r="CG55">
        <v>0.48</v>
      </c>
    </row>
    <row r="56" spans="1:85" x14ac:dyDescent="0.3">
      <c r="A56" s="60" t="s">
        <v>23</v>
      </c>
      <c r="B56" s="5" t="s">
        <v>172</v>
      </c>
      <c r="D56">
        <f>F56+N56</f>
        <v>52.138370000000009</v>
      </c>
      <c r="E56">
        <v>31.64348</v>
      </c>
      <c r="F56" s="35">
        <f>H56+J56+L56+P56+R56+T56+V56+X56+Z56+AB56+AD56+AF56+AH56+AJ56+AL56+AN56+AP56+AR56+AT56+AV56+AX56+AZ56+BB56+BD56+BF56+BH56+BJ56+BL56+BN56</f>
        <v>20.494890000000005</v>
      </c>
      <c r="G56" s="34">
        <v>18.327999999999999</v>
      </c>
      <c r="H56" s="34">
        <f>G56*0.9</f>
        <v>16.495200000000001</v>
      </c>
      <c r="I56" s="34">
        <v>1.3080000000000001</v>
      </c>
      <c r="J56" s="34">
        <f>I56*1.185</f>
        <v>1.5499800000000001</v>
      </c>
      <c r="K56" s="34">
        <v>0</v>
      </c>
      <c r="L56" s="34">
        <f>K56*0.8</f>
        <v>0</v>
      </c>
      <c r="M56" s="34">
        <v>71.917000000000002</v>
      </c>
      <c r="N56" s="34">
        <f>M56*0.44</f>
        <v>31.64348</v>
      </c>
      <c r="O56" s="34">
        <v>0.42699999999999999</v>
      </c>
      <c r="P56" s="34">
        <f>O56*0.91</f>
        <v>0.38857000000000003</v>
      </c>
      <c r="Q56" s="34">
        <v>0</v>
      </c>
      <c r="R56" s="34">
        <f>Q56*2.868</f>
        <v>0</v>
      </c>
      <c r="S56" s="34">
        <v>0</v>
      </c>
      <c r="T56" s="34">
        <f>S56*2.36</f>
        <v>0</v>
      </c>
      <c r="U56" s="34">
        <v>0</v>
      </c>
      <c r="V56" s="34">
        <f>U56*0.12</f>
        <v>0</v>
      </c>
      <c r="W56" s="34">
        <v>0</v>
      </c>
      <c r="X56" s="34">
        <f>W56*0.76</f>
        <v>0</v>
      </c>
      <c r="Y56" s="34">
        <v>8.02</v>
      </c>
      <c r="Z56" s="34">
        <f>Y56*0.257</f>
        <v>2.06114</v>
      </c>
      <c r="AA56" s="34">
        <v>0</v>
      </c>
      <c r="AB56" s="34">
        <f>AA56*0.337</f>
        <v>0</v>
      </c>
      <c r="AC56" s="34">
        <v>0</v>
      </c>
      <c r="AD56" s="34">
        <f>AC56*0.15</f>
        <v>0</v>
      </c>
      <c r="AE56" s="34">
        <v>0</v>
      </c>
      <c r="AF56" s="34">
        <f>AE56*1.662</f>
        <v>0</v>
      </c>
      <c r="AG56" s="34">
        <v>0</v>
      </c>
      <c r="AH56" s="34">
        <f>AG56*0.11</f>
        <v>0</v>
      </c>
      <c r="AI56" s="34">
        <v>0</v>
      </c>
      <c r="AJ56" s="34">
        <f>AI56*1.37</f>
        <v>0</v>
      </c>
      <c r="AK56" s="34">
        <v>0</v>
      </c>
      <c r="AL56" s="34">
        <f>AK56*0.6</f>
        <v>0</v>
      </c>
      <c r="AM56" s="34">
        <v>0</v>
      </c>
      <c r="AN56" s="34">
        <f>AM56*2.372</f>
        <v>0</v>
      </c>
      <c r="AO56" s="34">
        <v>0</v>
      </c>
      <c r="AP56" s="34">
        <f>AO56*0.28</f>
        <v>0</v>
      </c>
      <c r="AQ56" s="34">
        <v>0</v>
      </c>
      <c r="AR56" s="34">
        <f>AQ56*1.45</f>
        <v>0</v>
      </c>
      <c r="AS56" s="34">
        <v>0</v>
      </c>
      <c r="AT56" s="34">
        <f>AS56*2.279</f>
        <v>0</v>
      </c>
      <c r="AU56" s="34">
        <v>0</v>
      </c>
      <c r="AV56" s="34">
        <f>AU56*1.099</f>
        <v>0</v>
      </c>
      <c r="AW56" s="34">
        <v>0</v>
      </c>
      <c r="AX56" s="34">
        <f>AW56*0.13</f>
        <v>0</v>
      </c>
      <c r="AY56" s="34">
        <v>0</v>
      </c>
      <c r="AZ56" s="34">
        <f>AY56*0.3</f>
        <v>0</v>
      </c>
      <c r="BA56" s="34">
        <v>0</v>
      </c>
      <c r="BB56" s="34">
        <f>BA56*2.323</f>
        <v>0</v>
      </c>
      <c r="BC56" s="34">
        <v>0</v>
      </c>
      <c r="BD56" s="34">
        <f>BC56*2.077</f>
        <v>0</v>
      </c>
      <c r="BE56" s="34">
        <v>0</v>
      </c>
      <c r="BF56" s="34">
        <f>BE56*2.336</f>
        <v>0</v>
      </c>
      <c r="BG56" s="34">
        <v>0</v>
      </c>
      <c r="BH56" s="34">
        <f>BG56*1.13</f>
        <v>0</v>
      </c>
      <c r="BI56" s="34">
        <v>0</v>
      </c>
      <c r="BJ56" s="34">
        <f>BI56*1.724</f>
        <v>0</v>
      </c>
      <c r="BK56" s="34">
        <v>0</v>
      </c>
      <c r="BL56" s="34">
        <f>BK56*0.89</f>
        <v>0</v>
      </c>
      <c r="BM56" s="34">
        <v>0</v>
      </c>
      <c r="BN56" s="34">
        <f>BM56*2.54</f>
        <v>0</v>
      </c>
      <c r="BO56" s="35">
        <v>-0.4</v>
      </c>
      <c r="BP56" s="35">
        <v>40</v>
      </c>
      <c r="BQ56" s="35" t="s">
        <v>127</v>
      </c>
      <c r="BR56" s="35" t="s">
        <v>127</v>
      </c>
      <c r="BS56" s="35" t="s">
        <v>128</v>
      </c>
      <c r="BT56" s="35">
        <v>-0.85</v>
      </c>
      <c r="BU56" s="35" t="s">
        <v>113</v>
      </c>
      <c r="BV56" s="37">
        <v>3.5000000000000003E-2</v>
      </c>
      <c r="BX56" s="35">
        <v>38048.339999999997</v>
      </c>
      <c r="BY56" s="35">
        <v>2.6282355550859777E-5</v>
      </c>
      <c r="BZ56" s="35">
        <f t="shared" si="0"/>
        <v>10.546612735531323</v>
      </c>
      <c r="CA56">
        <v>8.34</v>
      </c>
      <c r="CB56">
        <v>60</v>
      </c>
      <c r="CC56" s="36">
        <v>1.9459999999999999E-4</v>
      </c>
      <c r="CD56">
        <v>0.84</v>
      </c>
      <c r="CE56">
        <v>37980</v>
      </c>
      <c r="CF56" s="36">
        <v>9.3999999999999994E-5</v>
      </c>
      <c r="CG56">
        <v>0.82</v>
      </c>
    </row>
    <row r="57" spans="1:85" x14ac:dyDescent="0.3">
      <c r="A57" s="60" t="s">
        <v>23</v>
      </c>
      <c r="B57" s="5" t="s">
        <v>172</v>
      </c>
      <c r="D57">
        <f>F57+N57</f>
        <v>52.138370000000009</v>
      </c>
      <c r="E57">
        <v>31.64348</v>
      </c>
      <c r="F57" s="35">
        <f>H57+J57+L57+P57+R57+T57+V57+X57+Z57+AB57+AD57+AF57+AH57+AJ57+AL57+AN57+AP57+AR57+AT57+AV57+AX57+AZ57+BB57+BD57+BF57+BH57+BJ57+BL57+BN57</f>
        <v>20.494890000000005</v>
      </c>
      <c r="G57" s="34">
        <v>18.327999999999999</v>
      </c>
      <c r="H57" s="34">
        <f>G57*0.9</f>
        <v>16.495200000000001</v>
      </c>
      <c r="I57" s="34">
        <v>1.3080000000000001</v>
      </c>
      <c r="J57" s="34">
        <f>I57*1.185</f>
        <v>1.5499800000000001</v>
      </c>
      <c r="K57" s="34">
        <v>0</v>
      </c>
      <c r="L57" s="34">
        <f>K57*0.8</f>
        <v>0</v>
      </c>
      <c r="M57" s="34">
        <v>71.917000000000002</v>
      </c>
      <c r="N57" s="34">
        <f>M57*0.44</f>
        <v>31.64348</v>
      </c>
      <c r="O57" s="34">
        <v>0.42699999999999999</v>
      </c>
      <c r="P57" s="34">
        <f>O57*0.91</f>
        <v>0.38857000000000003</v>
      </c>
      <c r="Q57" s="34">
        <v>0</v>
      </c>
      <c r="R57" s="34">
        <f>Q57*2.868</f>
        <v>0</v>
      </c>
      <c r="S57" s="34">
        <v>0</v>
      </c>
      <c r="T57" s="34">
        <f>S57*2.36</f>
        <v>0</v>
      </c>
      <c r="U57" s="34">
        <v>0</v>
      </c>
      <c r="V57" s="34">
        <f>U57*0.12</f>
        <v>0</v>
      </c>
      <c r="W57" s="34">
        <v>0</v>
      </c>
      <c r="X57" s="34">
        <f>W57*0.76</f>
        <v>0</v>
      </c>
      <c r="Y57" s="34">
        <v>8.02</v>
      </c>
      <c r="Z57" s="34">
        <f>Y57*0.257</f>
        <v>2.06114</v>
      </c>
      <c r="AA57" s="34">
        <v>0</v>
      </c>
      <c r="AB57" s="34">
        <f>AA57*0.337</f>
        <v>0</v>
      </c>
      <c r="AC57" s="34">
        <v>0</v>
      </c>
      <c r="AD57" s="34">
        <f>AC57*0.15</f>
        <v>0</v>
      </c>
      <c r="AE57" s="34">
        <v>0</v>
      </c>
      <c r="AF57" s="34">
        <f>AE57*1.662</f>
        <v>0</v>
      </c>
      <c r="AG57" s="34">
        <v>0</v>
      </c>
      <c r="AH57" s="34">
        <f>AG57*0.11</f>
        <v>0</v>
      </c>
      <c r="AI57" s="34">
        <v>0</v>
      </c>
      <c r="AJ57" s="34">
        <f>AI57*1.37</f>
        <v>0</v>
      </c>
      <c r="AK57" s="34">
        <v>0</v>
      </c>
      <c r="AL57" s="34">
        <f>AK57*0.6</f>
        <v>0</v>
      </c>
      <c r="AM57" s="34">
        <v>0</v>
      </c>
      <c r="AN57" s="34">
        <f>AM57*2.372</f>
        <v>0</v>
      </c>
      <c r="AO57" s="34">
        <v>0</v>
      </c>
      <c r="AP57" s="34">
        <f>AO57*0.28</f>
        <v>0</v>
      </c>
      <c r="AQ57" s="34">
        <v>0</v>
      </c>
      <c r="AR57" s="34">
        <f>AQ57*1.45</f>
        <v>0</v>
      </c>
      <c r="AS57" s="34">
        <v>0</v>
      </c>
      <c r="AT57" s="34">
        <f>AS57*2.279</f>
        <v>0</v>
      </c>
      <c r="AU57" s="34">
        <v>0</v>
      </c>
      <c r="AV57" s="34">
        <f>AU57*1.099</f>
        <v>0</v>
      </c>
      <c r="AW57" s="34">
        <v>0</v>
      </c>
      <c r="AX57" s="34">
        <f>AW57*0.13</f>
        <v>0</v>
      </c>
      <c r="AY57" s="34">
        <v>0</v>
      </c>
      <c r="AZ57" s="34">
        <f>AY57*0.3</f>
        <v>0</v>
      </c>
      <c r="BA57" s="34">
        <v>0</v>
      </c>
      <c r="BB57" s="34">
        <f>BA57*2.323</f>
        <v>0</v>
      </c>
      <c r="BC57" s="34">
        <v>0</v>
      </c>
      <c r="BD57" s="34">
        <f>BC57*2.077</f>
        <v>0</v>
      </c>
      <c r="BE57" s="34">
        <v>0</v>
      </c>
      <c r="BF57" s="34">
        <f>BE57*2.336</f>
        <v>0</v>
      </c>
      <c r="BG57" s="34">
        <v>0</v>
      </c>
      <c r="BH57" s="34">
        <f>BG57*1.13</f>
        <v>0</v>
      </c>
      <c r="BI57" s="34">
        <v>0</v>
      </c>
      <c r="BJ57" s="34">
        <f>BI57*1.724</f>
        <v>0</v>
      </c>
      <c r="BK57" s="34">
        <v>0</v>
      </c>
      <c r="BL57" s="34">
        <f>BK57*0.89</f>
        <v>0</v>
      </c>
      <c r="BM57" s="34">
        <v>0</v>
      </c>
      <c r="BN57" s="34">
        <f>BM57*2.54</f>
        <v>0</v>
      </c>
      <c r="BO57" s="35">
        <v>-0.4</v>
      </c>
      <c r="BP57" s="35">
        <v>40</v>
      </c>
      <c r="BQ57" s="35" t="s">
        <v>127</v>
      </c>
      <c r="BR57" s="35" t="s">
        <v>127</v>
      </c>
      <c r="BS57" s="35" t="s">
        <v>128</v>
      </c>
      <c r="BT57" s="35">
        <v>-0.7</v>
      </c>
      <c r="BU57" s="35" t="s">
        <v>113</v>
      </c>
      <c r="BV57" s="37">
        <v>3.5000000000000003E-2</v>
      </c>
      <c r="BX57" s="35">
        <v>76282.294999999998</v>
      </c>
      <c r="BY57" s="35">
        <v>1.3109201814130002E-5</v>
      </c>
      <c r="BZ57" s="35">
        <f t="shared" si="0"/>
        <v>11.242196145785099</v>
      </c>
      <c r="CA57">
        <v>7.2949999999999999</v>
      </c>
      <c r="CB57">
        <v>105</v>
      </c>
      <c r="CC57" s="36">
        <v>3.5589999999999998E-4</v>
      </c>
      <c r="CD57">
        <v>0.82</v>
      </c>
      <c r="CE57">
        <v>76170</v>
      </c>
      <c r="CF57" s="36">
        <v>5.6669999999999998E-5</v>
      </c>
      <c r="CG57">
        <v>0.79</v>
      </c>
    </row>
    <row r="58" spans="1:85" x14ac:dyDescent="0.3">
      <c r="A58" s="60" t="s">
        <v>23</v>
      </c>
      <c r="B58" s="5" t="s">
        <v>172</v>
      </c>
      <c r="D58">
        <f>F58+N58</f>
        <v>52.138370000000009</v>
      </c>
      <c r="E58">
        <v>31.64348</v>
      </c>
      <c r="F58" s="35">
        <f>H58+J58+L58+P58+R58+T58+V58+X58+Z58+AB58+AD58+AF58+AH58+AJ58+AL58+AN58+AP58+AR58+AT58+AV58+AX58+AZ58+BB58+BD58+BF58+BH58+BJ58+BL58+BN58</f>
        <v>20.494890000000005</v>
      </c>
      <c r="G58" s="34">
        <v>18.327999999999999</v>
      </c>
      <c r="H58" s="34">
        <f>G58*0.9</f>
        <v>16.495200000000001</v>
      </c>
      <c r="I58" s="34">
        <v>1.3080000000000001</v>
      </c>
      <c r="J58" s="34">
        <f>I58*1.185</f>
        <v>1.5499800000000001</v>
      </c>
      <c r="K58" s="34">
        <v>0</v>
      </c>
      <c r="L58" s="34">
        <f>K58*0.8</f>
        <v>0</v>
      </c>
      <c r="M58" s="34">
        <v>71.917000000000002</v>
      </c>
      <c r="N58" s="34">
        <f>M58*0.44</f>
        <v>31.64348</v>
      </c>
      <c r="O58" s="34">
        <v>0.42699999999999999</v>
      </c>
      <c r="P58" s="34">
        <f>O58*0.91</f>
        <v>0.38857000000000003</v>
      </c>
      <c r="Q58" s="34">
        <v>0</v>
      </c>
      <c r="R58" s="34">
        <f>Q58*2.868</f>
        <v>0</v>
      </c>
      <c r="S58" s="34">
        <v>0</v>
      </c>
      <c r="T58" s="34">
        <f>S58*2.36</f>
        <v>0</v>
      </c>
      <c r="U58" s="34">
        <v>0</v>
      </c>
      <c r="V58" s="34">
        <f>U58*0.12</f>
        <v>0</v>
      </c>
      <c r="W58" s="34">
        <v>0</v>
      </c>
      <c r="X58" s="34">
        <f>W58*0.76</f>
        <v>0</v>
      </c>
      <c r="Y58" s="34">
        <v>8.02</v>
      </c>
      <c r="Z58" s="34">
        <f>Y58*0.257</f>
        <v>2.06114</v>
      </c>
      <c r="AA58" s="34">
        <v>0</v>
      </c>
      <c r="AB58" s="34">
        <f>AA58*0.337</f>
        <v>0</v>
      </c>
      <c r="AC58" s="34">
        <v>0</v>
      </c>
      <c r="AD58" s="34">
        <f>AC58*0.15</f>
        <v>0</v>
      </c>
      <c r="AE58" s="34">
        <v>0</v>
      </c>
      <c r="AF58" s="34">
        <f>AE58*1.662</f>
        <v>0</v>
      </c>
      <c r="AG58" s="34">
        <v>0</v>
      </c>
      <c r="AH58" s="34">
        <f>AG58*0.11</f>
        <v>0</v>
      </c>
      <c r="AI58" s="34">
        <v>0</v>
      </c>
      <c r="AJ58" s="34">
        <f>AI58*1.37</f>
        <v>0</v>
      </c>
      <c r="AK58" s="34">
        <v>0</v>
      </c>
      <c r="AL58" s="34">
        <f>AK58*0.6</f>
        <v>0</v>
      </c>
      <c r="AM58" s="34">
        <v>0</v>
      </c>
      <c r="AN58" s="34">
        <f>AM58*2.372</f>
        <v>0</v>
      </c>
      <c r="AO58" s="34">
        <v>0</v>
      </c>
      <c r="AP58" s="34">
        <f>AO58*0.28</f>
        <v>0</v>
      </c>
      <c r="AQ58" s="34">
        <v>0</v>
      </c>
      <c r="AR58" s="34">
        <f>AQ58*1.45</f>
        <v>0</v>
      </c>
      <c r="AS58" s="34">
        <v>0</v>
      </c>
      <c r="AT58" s="34">
        <f>AS58*2.279</f>
        <v>0</v>
      </c>
      <c r="AU58" s="34">
        <v>0</v>
      </c>
      <c r="AV58" s="34">
        <f>AU58*1.099</f>
        <v>0</v>
      </c>
      <c r="AW58" s="34">
        <v>0</v>
      </c>
      <c r="AX58" s="34">
        <f>AW58*0.13</f>
        <v>0</v>
      </c>
      <c r="AY58" s="34">
        <v>0</v>
      </c>
      <c r="AZ58" s="34">
        <f>AY58*0.3</f>
        <v>0</v>
      </c>
      <c r="BA58" s="34">
        <v>0</v>
      </c>
      <c r="BB58" s="34">
        <f>BA58*2.323</f>
        <v>0</v>
      </c>
      <c r="BC58" s="34">
        <v>0</v>
      </c>
      <c r="BD58" s="34">
        <f>BC58*2.077</f>
        <v>0</v>
      </c>
      <c r="BE58" s="34">
        <v>0</v>
      </c>
      <c r="BF58" s="34">
        <f>BE58*2.336</f>
        <v>0</v>
      </c>
      <c r="BG58" s="34">
        <v>0</v>
      </c>
      <c r="BH58" s="34">
        <f>BG58*1.13</f>
        <v>0</v>
      </c>
      <c r="BI58" s="34">
        <v>0</v>
      </c>
      <c r="BJ58" s="34">
        <f>BI58*1.724</f>
        <v>0</v>
      </c>
      <c r="BK58" s="34">
        <v>0</v>
      </c>
      <c r="BL58" s="34">
        <f>BK58*0.89</f>
        <v>0</v>
      </c>
      <c r="BM58" s="34">
        <v>0</v>
      </c>
      <c r="BN58" s="34">
        <f>BM58*2.54</f>
        <v>0</v>
      </c>
      <c r="BO58" s="35">
        <v>-0.4</v>
      </c>
      <c r="BP58" s="35">
        <v>40</v>
      </c>
      <c r="BQ58" s="35" t="s">
        <v>127</v>
      </c>
      <c r="BR58" s="35" t="s">
        <v>127</v>
      </c>
      <c r="BS58" s="35" t="s">
        <v>128</v>
      </c>
      <c r="BT58" s="35">
        <v>-0.4</v>
      </c>
      <c r="BU58" s="35" t="s">
        <v>113</v>
      </c>
      <c r="BV58" s="37">
        <v>3.5000000000000003E-2</v>
      </c>
      <c r="BX58" s="35">
        <v>97038.081000000006</v>
      </c>
      <c r="BY58" s="35">
        <v>1.0305232643666974E-5</v>
      </c>
      <c r="BZ58" s="35">
        <f t="shared" si="0"/>
        <v>11.482858768072026</v>
      </c>
      <c r="CA58">
        <v>7.0810000000000004</v>
      </c>
      <c r="CB58">
        <v>1891</v>
      </c>
      <c r="CC58" s="36">
        <v>7.1000000000000005E-5</v>
      </c>
      <c r="CD58">
        <v>0.88</v>
      </c>
      <c r="CE58">
        <v>95140</v>
      </c>
      <c r="CF58" s="36">
        <v>4.6860000000000002E-5</v>
      </c>
      <c r="CG58">
        <v>0.71</v>
      </c>
    </row>
    <row r="59" spans="1:85" x14ac:dyDescent="0.3">
      <c r="A59" s="60" t="s">
        <v>23</v>
      </c>
      <c r="B59" s="5" t="s">
        <v>173</v>
      </c>
      <c r="D59">
        <f>F59+N59</f>
        <v>52.138370000000009</v>
      </c>
      <c r="E59">
        <v>31.64348</v>
      </c>
      <c r="F59" s="35">
        <f>H59+J59+L59+P59+R59+T59+V59+X59+Z59+AB59+AD59+AF59+AH59+AJ59+AL59+AN59+AP59+AR59+AT59+AV59+AX59+AZ59+BB59+BD59+BF59+BH59+BJ59+BL59+BN59</f>
        <v>20.494890000000005</v>
      </c>
      <c r="G59" s="34">
        <v>18.327999999999999</v>
      </c>
      <c r="H59" s="34">
        <f>G59*0.9</f>
        <v>16.495200000000001</v>
      </c>
      <c r="I59" s="34">
        <v>1.3080000000000001</v>
      </c>
      <c r="J59" s="34">
        <f>I59*1.185</f>
        <v>1.5499800000000001</v>
      </c>
      <c r="K59" s="34">
        <v>0</v>
      </c>
      <c r="L59" s="34">
        <f>K59*0.8</f>
        <v>0</v>
      </c>
      <c r="M59" s="34">
        <v>71.917000000000002</v>
      </c>
      <c r="N59" s="34">
        <f>M59*0.44</f>
        <v>31.64348</v>
      </c>
      <c r="O59" s="34">
        <v>0.42699999999999999</v>
      </c>
      <c r="P59" s="34">
        <f>O59*0.91</f>
        <v>0.38857000000000003</v>
      </c>
      <c r="Q59" s="34">
        <v>0</v>
      </c>
      <c r="R59" s="34">
        <f>Q59*2.868</f>
        <v>0</v>
      </c>
      <c r="S59" s="34">
        <v>0</v>
      </c>
      <c r="T59" s="34">
        <f>S59*2.36</f>
        <v>0</v>
      </c>
      <c r="U59" s="34">
        <v>0</v>
      </c>
      <c r="V59" s="34">
        <f>U59*0.12</f>
        <v>0</v>
      </c>
      <c r="W59" s="34">
        <v>0</v>
      </c>
      <c r="X59" s="34">
        <f>W59*0.76</f>
        <v>0</v>
      </c>
      <c r="Y59" s="34">
        <v>8.02</v>
      </c>
      <c r="Z59" s="34">
        <f>Y59*0.257</f>
        <v>2.06114</v>
      </c>
      <c r="AA59" s="34">
        <v>0</v>
      </c>
      <c r="AB59" s="34">
        <f>AA59*0.337</f>
        <v>0</v>
      </c>
      <c r="AC59" s="34">
        <v>0</v>
      </c>
      <c r="AD59" s="34">
        <f>AC59*0.15</f>
        <v>0</v>
      </c>
      <c r="AE59" s="34">
        <v>0</v>
      </c>
      <c r="AF59" s="34">
        <f>AE59*1.662</f>
        <v>0</v>
      </c>
      <c r="AG59" s="34">
        <v>0</v>
      </c>
      <c r="AH59" s="34">
        <f>AG59*0.11</f>
        <v>0</v>
      </c>
      <c r="AI59" s="34">
        <v>0</v>
      </c>
      <c r="AJ59" s="34">
        <f>AI59*1.37</f>
        <v>0</v>
      </c>
      <c r="AK59" s="34">
        <v>0</v>
      </c>
      <c r="AL59" s="34">
        <f>AK59*0.6</f>
        <v>0</v>
      </c>
      <c r="AM59" s="34">
        <v>0</v>
      </c>
      <c r="AN59" s="34">
        <f>AM59*2.372</f>
        <v>0</v>
      </c>
      <c r="AO59" s="34">
        <v>0</v>
      </c>
      <c r="AP59" s="34">
        <f>AO59*0.28</f>
        <v>0</v>
      </c>
      <c r="AQ59" s="34">
        <v>0</v>
      </c>
      <c r="AR59" s="34">
        <f>AQ59*1.45</f>
        <v>0</v>
      </c>
      <c r="AS59" s="34">
        <v>0</v>
      </c>
      <c r="AT59" s="34">
        <f>AS59*2.279</f>
        <v>0</v>
      </c>
      <c r="AU59" s="34">
        <v>0</v>
      </c>
      <c r="AV59" s="34">
        <f>AU59*1.099</f>
        <v>0</v>
      </c>
      <c r="AW59" s="34">
        <v>0</v>
      </c>
      <c r="AX59" s="34">
        <f>AW59*0.13</f>
        <v>0</v>
      </c>
      <c r="AY59" s="34">
        <v>0</v>
      </c>
      <c r="AZ59" s="34">
        <f>AY59*0.3</f>
        <v>0</v>
      </c>
      <c r="BA59" s="34">
        <v>0</v>
      </c>
      <c r="BB59" s="34">
        <f>BA59*2.323</f>
        <v>0</v>
      </c>
      <c r="BC59" s="34">
        <v>0</v>
      </c>
      <c r="BD59" s="34">
        <f>BC59*2.077</f>
        <v>0</v>
      </c>
      <c r="BE59" s="34">
        <v>0</v>
      </c>
      <c r="BF59" s="34">
        <f>BE59*2.336</f>
        <v>0</v>
      </c>
      <c r="BG59" s="34">
        <v>0</v>
      </c>
      <c r="BH59" s="34">
        <f>BG59*1.13</f>
        <v>0</v>
      </c>
      <c r="BI59" s="34">
        <v>0</v>
      </c>
      <c r="BJ59" s="34">
        <f>BI59*1.724</f>
        <v>0</v>
      </c>
      <c r="BK59" s="34">
        <v>0</v>
      </c>
      <c r="BL59" s="34">
        <f>BK59*0.89</f>
        <v>0</v>
      </c>
      <c r="BM59" s="34">
        <v>0</v>
      </c>
      <c r="BN59" s="34">
        <f>BM59*2.54</f>
        <v>0</v>
      </c>
      <c r="BO59" s="35">
        <v>-0.4</v>
      </c>
      <c r="BP59" s="35">
        <v>13</v>
      </c>
      <c r="BQ59" s="35" t="s">
        <v>127</v>
      </c>
      <c r="BR59" s="35" t="s">
        <v>127</v>
      </c>
      <c r="BS59" s="35" t="s">
        <v>128</v>
      </c>
      <c r="BT59" s="35">
        <v>-1.1000000000000001</v>
      </c>
      <c r="BU59" s="35" t="s">
        <v>113</v>
      </c>
      <c r="BV59" s="37">
        <v>3.5000000000000003E-2</v>
      </c>
      <c r="BX59" s="35">
        <v>724.86599999999999</v>
      </c>
      <c r="BY59" s="35">
        <v>1.3795653265569084E-3</v>
      </c>
      <c r="BZ59" s="35">
        <f t="shared" si="0"/>
        <v>6.5859868101857444</v>
      </c>
      <c r="CA59">
        <v>7.8659999999999997</v>
      </c>
      <c r="CB59">
        <v>567</v>
      </c>
      <c r="CC59" s="36">
        <v>1.7330000000000001E-4</v>
      </c>
      <c r="CD59">
        <v>0.84</v>
      </c>
      <c r="CE59">
        <v>150</v>
      </c>
      <c r="CF59" s="36">
        <v>4.2909999999999997E-2</v>
      </c>
      <c r="CG59">
        <v>0.69</v>
      </c>
    </row>
    <row r="60" spans="1:85" x14ac:dyDescent="0.3">
      <c r="A60" s="60" t="s">
        <v>23</v>
      </c>
      <c r="B60" s="5" t="s">
        <v>173</v>
      </c>
      <c r="D60">
        <f>F60+N60</f>
        <v>52.138370000000009</v>
      </c>
      <c r="E60">
        <v>31.64348</v>
      </c>
      <c r="F60" s="35">
        <f>H60+J60+L60+P60+R60+T60+V60+X60+Z60+AB60+AD60+AF60+AH60+AJ60+AL60+AN60+AP60+AR60+AT60+AV60+AX60+AZ60+BB60+BD60+BF60+BH60+BJ60+BL60+BN60</f>
        <v>20.494890000000005</v>
      </c>
      <c r="G60" s="34">
        <v>18.327999999999999</v>
      </c>
      <c r="H60" s="34">
        <f>G60*0.9</f>
        <v>16.495200000000001</v>
      </c>
      <c r="I60" s="34">
        <v>1.3080000000000001</v>
      </c>
      <c r="J60" s="34">
        <f>I60*1.185</f>
        <v>1.5499800000000001</v>
      </c>
      <c r="K60" s="34">
        <v>0</v>
      </c>
      <c r="L60" s="34">
        <f>K60*0.8</f>
        <v>0</v>
      </c>
      <c r="M60" s="34">
        <v>71.917000000000002</v>
      </c>
      <c r="N60" s="34">
        <f>M60*0.44</f>
        <v>31.64348</v>
      </c>
      <c r="O60" s="34">
        <v>0.42699999999999999</v>
      </c>
      <c r="P60" s="34">
        <f>O60*0.91</f>
        <v>0.38857000000000003</v>
      </c>
      <c r="Q60" s="34">
        <v>0</v>
      </c>
      <c r="R60" s="34">
        <f>Q60*2.868</f>
        <v>0</v>
      </c>
      <c r="S60" s="34">
        <v>0</v>
      </c>
      <c r="T60" s="34">
        <f>S60*2.36</f>
        <v>0</v>
      </c>
      <c r="U60" s="34">
        <v>0</v>
      </c>
      <c r="V60" s="34">
        <f>U60*0.12</f>
        <v>0</v>
      </c>
      <c r="W60" s="34">
        <v>0</v>
      </c>
      <c r="X60" s="34">
        <f>W60*0.76</f>
        <v>0</v>
      </c>
      <c r="Y60" s="34">
        <v>8.02</v>
      </c>
      <c r="Z60" s="34">
        <f>Y60*0.257</f>
        <v>2.06114</v>
      </c>
      <c r="AA60" s="34">
        <v>0</v>
      </c>
      <c r="AB60" s="34">
        <f>AA60*0.337</f>
        <v>0</v>
      </c>
      <c r="AC60" s="34">
        <v>0</v>
      </c>
      <c r="AD60" s="34">
        <f>AC60*0.15</f>
        <v>0</v>
      </c>
      <c r="AE60" s="34">
        <v>0</v>
      </c>
      <c r="AF60" s="34">
        <f>AE60*1.662</f>
        <v>0</v>
      </c>
      <c r="AG60" s="34">
        <v>0</v>
      </c>
      <c r="AH60" s="34">
        <f>AG60*0.11</f>
        <v>0</v>
      </c>
      <c r="AI60" s="34">
        <v>0</v>
      </c>
      <c r="AJ60" s="34">
        <f>AI60*1.37</f>
        <v>0</v>
      </c>
      <c r="AK60" s="34">
        <v>0</v>
      </c>
      <c r="AL60" s="34">
        <f>AK60*0.6</f>
        <v>0</v>
      </c>
      <c r="AM60" s="34">
        <v>0</v>
      </c>
      <c r="AN60" s="34">
        <f>AM60*2.372</f>
        <v>0</v>
      </c>
      <c r="AO60" s="34">
        <v>0</v>
      </c>
      <c r="AP60" s="34">
        <f>AO60*0.28</f>
        <v>0</v>
      </c>
      <c r="AQ60" s="34">
        <v>0</v>
      </c>
      <c r="AR60" s="34">
        <f>AQ60*1.45</f>
        <v>0</v>
      </c>
      <c r="AS60" s="34">
        <v>0</v>
      </c>
      <c r="AT60" s="34">
        <f>AS60*2.279</f>
        <v>0</v>
      </c>
      <c r="AU60" s="34">
        <v>0</v>
      </c>
      <c r="AV60" s="34">
        <f>AU60*1.099</f>
        <v>0</v>
      </c>
      <c r="AW60" s="34">
        <v>0</v>
      </c>
      <c r="AX60" s="34">
        <f>AW60*0.13</f>
        <v>0</v>
      </c>
      <c r="AY60" s="34">
        <v>0</v>
      </c>
      <c r="AZ60" s="34">
        <f>AY60*0.3</f>
        <v>0</v>
      </c>
      <c r="BA60" s="34">
        <v>0</v>
      </c>
      <c r="BB60" s="34">
        <f>BA60*2.323</f>
        <v>0</v>
      </c>
      <c r="BC60" s="34">
        <v>0</v>
      </c>
      <c r="BD60" s="34">
        <f>BC60*2.077</f>
        <v>0</v>
      </c>
      <c r="BE60" s="34">
        <v>0</v>
      </c>
      <c r="BF60" s="34">
        <f>BE60*2.336</f>
        <v>0</v>
      </c>
      <c r="BG60" s="34">
        <v>0</v>
      </c>
      <c r="BH60" s="34">
        <f>BG60*1.13</f>
        <v>0</v>
      </c>
      <c r="BI60" s="34">
        <v>0</v>
      </c>
      <c r="BJ60" s="34">
        <f>BI60*1.724</f>
        <v>0</v>
      </c>
      <c r="BK60" s="34">
        <v>0</v>
      </c>
      <c r="BL60" s="34">
        <f>BK60*0.89</f>
        <v>0</v>
      </c>
      <c r="BM60" s="34">
        <v>0</v>
      </c>
      <c r="BN60" s="34">
        <f>BM60*2.54</f>
        <v>0</v>
      </c>
      <c r="BO60" s="35">
        <v>-0.4</v>
      </c>
      <c r="BP60" s="35">
        <v>13</v>
      </c>
      <c r="BQ60" s="35" t="s">
        <v>127</v>
      </c>
      <c r="BR60" s="35" t="s">
        <v>127</v>
      </c>
      <c r="BS60" s="35" t="s">
        <v>128</v>
      </c>
      <c r="BT60" s="35">
        <v>-1</v>
      </c>
      <c r="BU60" s="35" t="s">
        <v>113</v>
      </c>
      <c r="BV60" s="37">
        <v>3.5000000000000003E-2</v>
      </c>
      <c r="BX60" s="35">
        <v>3104.085</v>
      </c>
      <c r="BY60" s="35">
        <v>3.2215612652359714E-4</v>
      </c>
      <c r="BZ60" s="35">
        <f t="shared" si="0"/>
        <v>8.0404742649487932</v>
      </c>
      <c r="CA60">
        <v>6.085</v>
      </c>
      <c r="CB60">
        <v>2289</v>
      </c>
      <c r="CC60" s="36">
        <v>1.7760000000000001E-4</v>
      </c>
      <c r="CD60">
        <v>0.83</v>
      </c>
      <c r="CE60">
        <v>809</v>
      </c>
      <c r="CF60" s="36">
        <v>5.3160000000000004E-3</v>
      </c>
      <c r="CG60">
        <v>0.5</v>
      </c>
    </row>
    <row r="61" spans="1:85" x14ac:dyDescent="0.3">
      <c r="A61" s="60" t="s">
        <v>23</v>
      </c>
      <c r="B61" s="5" t="s">
        <v>173</v>
      </c>
      <c r="D61">
        <f>F61+N61</f>
        <v>52.138370000000009</v>
      </c>
      <c r="E61">
        <v>31.64348</v>
      </c>
      <c r="F61" s="35">
        <f>H61+J61+L61+P61+R61+T61+V61+X61+Z61+AB61+AD61+AF61+AH61+AJ61+AL61+AN61+AP61+AR61+AT61+AV61+AX61+AZ61+BB61+BD61+BF61+BH61+BJ61+BL61+BN61</f>
        <v>20.494890000000005</v>
      </c>
      <c r="G61" s="34">
        <v>18.327999999999999</v>
      </c>
      <c r="H61" s="34">
        <f>G61*0.9</f>
        <v>16.495200000000001</v>
      </c>
      <c r="I61" s="34">
        <v>1.3080000000000001</v>
      </c>
      <c r="J61" s="34">
        <f>I61*1.185</f>
        <v>1.5499800000000001</v>
      </c>
      <c r="K61" s="34">
        <v>0</v>
      </c>
      <c r="L61" s="34">
        <f>K61*0.8</f>
        <v>0</v>
      </c>
      <c r="M61" s="34">
        <v>71.917000000000002</v>
      </c>
      <c r="N61" s="34">
        <f>M61*0.44</f>
        <v>31.64348</v>
      </c>
      <c r="O61" s="34">
        <v>0.42699999999999999</v>
      </c>
      <c r="P61" s="34">
        <f>O61*0.91</f>
        <v>0.38857000000000003</v>
      </c>
      <c r="Q61" s="34">
        <v>0</v>
      </c>
      <c r="R61" s="34">
        <f>Q61*2.868</f>
        <v>0</v>
      </c>
      <c r="S61" s="34">
        <v>0</v>
      </c>
      <c r="T61" s="34">
        <f>S61*2.36</f>
        <v>0</v>
      </c>
      <c r="U61" s="34">
        <v>0</v>
      </c>
      <c r="V61" s="34">
        <f>U61*0.12</f>
        <v>0</v>
      </c>
      <c r="W61" s="34">
        <v>0</v>
      </c>
      <c r="X61" s="34">
        <f>W61*0.76</f>
        <v>0</v>
      </c>
      <c r="Y61" s="34">
        <v>8.02</v>
      </c>
      <c r="Z61" s="34">
        <f>Y61*0.257</f>
        <v>2.06114</v>
      </c>
      <c r="AA61" s="34">
        <v>0</v>
      </c>
      <c r="AB61" s="34">
        <f>AA61*0.337</f>
        <v>0</v>
      </c>
      <c r="AC61" s="34">
        <v>0</v>
      </c>
      <c r="AD61" s="34">
        <f>AC61*0.15</f>
        <v>0</v>
      </c>
      <c r="AE61" s="34">
        <v>0</v>
      </c>
      <c r="AF61" s="34">
        <f>AE61*1.662</f>
        <v>0</v>
      </c>
      <c r="AG61" s="34">
        <v>0</v>
      </c>
      <c r="AH61" s="34">
        <f>AG61*0.11</f>
        <v>0</v>
      </c>
      <c r="AI61" s="34">
        <v>0</v>
      </c>
      <c r="AJ61" s="34">
        <f>AI61*1.37</f>
        <v>0</v>
      </c>
      <c r="AK61" s="34">
        <v>0</v>
      </c>
      <c r="AL61" s="34">
        <f>AK61*0.6</f>
        <v>0</v>
      </c>
      <c r="AM61" s="34">
        <v>0</v>
      </c>
      <c r="AN61" s="34">
        <f>AM61*2.372</f>
        <v>0</v>
      </c>
      <c r="AO61" s="34">
        <v>0</v>
      </c>
      <c r="AP61" s="34">
        <f>AO61*0.28</f>
        <v>0</v>
      </c>
      <c r="AQ61" s="34">
        <v>0</v>
      </c>
      <c r="AR61" s="34">
        <f>AQ61*1.45</f>
        <v>0</v>
      </c>
      <c r="AS61" s="34">
        <v>0</v>
      </c>
      <c r="AT61" s="34">
        <f>AS61*2.279</f>
        <v>0</v>
      </c>
      <c r="AU61" s="34">
        <v>0</v>
      </c>
      <c r="AV61" s="34">
        <f>AU61*1.099</f>
        <v>0</v>
      </c>
      <c r="AW61" s="34">
        <v>0</v>
      </c>
      <c r="AX61" s="34">
        <f>AW61*0.13</f>
        <v>0</v>
      </c>
      <c r="AY61" s="34">
        <v>0</v>
      </c>
      <c r="AZ61" s="34">
        <f>AY61*0.3</f>
        <v>0</v>
      </c>
      <c r="BA61" s="34">
        <v>0</v>
      </c>
      <c r="BB61" s="34">
        <f>BA61*2.323</f>
        <v>0</v>
      </c>
      <c r="BC61" s="34">
        <v>0</v>
      </c>
      <c r="BD61" s="34">
        <f>BC61*2.077</f>
        <v>0</v>
      </c>
      <c r="BE61" s="34">
        <v>0</v>
      </c>
      <c r="BF61" s="34">
        <f>BE61*2.336</f>
        <v>0</v>
      </c>
      <c r="BG61" s="34">
        <v>0</v>
      </c>
      <c r="BH61" s="34">
        <f>BG61*1.13</f>
        <v>0</v>
      </c>
      <c r="BI61" s="34">
        <v>0</v>
      </c>
      <c r="BJ61" s="34">
        <f>BI61*1.724</f>
        <v>0</v>
      </c>
      <c r="BK61" s="34">
        <v>0</v>
      </c>
      <c r="BL61" s="34">
        <f>BK61*0.89</f>
        <v>0</v>
      </c>
      <c r="BM61" s="34">
        <v>0</v>
      </c>
      <c r="BN61" s="34">
        <f>BM61*2.54</f>
        <v>0</v>
      </c>
      <c r="BO61" s="35">
        <v>-0.4</v>
      </c>
      <c r="BP61" s="35">
        <v>13</v>
      </c>
      <c r="BQ61" s="35" t="s">
        <v>127</v>
      </c>
      <c r="BR61" s="35" t="s">
        <v>127</v>
      </c>
      <c r="BS61" s="35" t="s">
        <v>128</v>
      </c>
      <c r="BT61" s="35">
        <v>-0.85</v>
      </c>
      <c r="BU61" s="35" t="s">
        <v>113</v>
      </c>
      <c r="BV61" s="37">
        <v>3.5000000000000003E-2</v>
      </c>
      <c r="BX61" s="35">
        <v>25640.147000000001</v>
      </c>
      <c r="BY61" s="35">
        <v>3.9001336458796433E-5</v>
      </c>
      <c r="BZ61" s="35">
        <f t="shared" si="0"/>
        <v>10.151914644247501</v>
      </c>
      <c r="CA61">
        <v>7.1470000000000002</v>
      </c>
      <c r="CB61">
        <v>1723</v>
      </c>
      <c r="CC61" s="36">
        <v>1.5339999999999999E-4</v>
      </c>
      <c r="CD61">
        <v>0.82</v>
      </c>
      <c r="CE61">
        <v>23910</v>
      </c>
      <c r="CF61" s="36">
        <v>6.711E-5</v>
      </c>
      <c r="CG61">
        <v>0.73</v>
      </c>
    </row>
    <row r="62" spans="1:85" x14ac:dyDescent="0.3">
      <c r="A62" s="60" t="s">
        <v>23</v>
      </c>
      <c r="B62" s="5" t="s">
        <v>173</v>
      </c>
      <c r="D62">
        <f>F62+N62</f>
        <v>52.138370000000009</v>
      </c>
      <c r="E62">
        <v>31.64348</v>
      </c>
      <c r="F62" s="35">
        <f>H62+J62+L62+P62+R62+T62+V62+X62+Z62+AB62+AD62+AF62+AH62+AJ62+AL62+AN62+AP62+AR62+AT62+AV62+AX62+AZ62+BB62+BD62+BF62+BH62+BJ62+BL62+BN62</f>
        <v>20.494890000000005</v>
      </c>
      <c r="G62" s="34">
        <v>18.327999999999999</v>
      </c>
      <c r="H62" s="34">
        <f>G62*0.9</f>
        <v>16.495200000000001</v>
      </c>
      <c r="I62" s="34">
        <v>1.3080000000000001</v>
      </c>
      <c r="J62" s="34">
        <f>I62*1.185</f>
        <v>1.5499800000000001</v>
      </c>
      <c r="K62" s="34">
        <v>0</v>
      </c>
      <c r="L62" s="34">
        <f>K62*0.8</f>
        <v>0</v>
      </c>
      <c r="M62" s="34">
        <v>71.917000000000002</v>
      </c>
      <c r="N62" s="34">
        <f>M62*0.44</f>
        <v>31.64348</v>
      </c>
      <c r="O62" s="34">
        <v>0.42699999999999999</v>
      </c>
      <c r="P62" s="34">
        <f>O62*0.91</f>
        <v>0.38857000000000003</v>
      </c>
      <c r="Q62" s="34">
        <v>0</v>
      </c>
      <c r="R62" s="34">
        <f>Q62*2.868</f>
        <v>0</v>
      </c>
      <c r="S62" s="34">
        <v>0</v>
      </c>
      <c r="T62" s="34">
        <f>S62*2.36</f>
        <v>0</v>
      </c>
      <c r="U62" s="34">
        <v>0</v>
      </c>
      <c r="V62" s="34">
        <f>U62*0.12</f>
        <v>0</v>
      </c>
      <c r="W62" s="34">
        <v>0</v>
      </c>
      <c r="X62" s="34">
        <f>W62*0.76</f>
        <v>0</v>
      </c>
      <c r="Y62" s="34">
        <v>8.02</v>
      </c>
      <c r="Z62" s="34">
        <f>Y62*0.257</f>
        <v>2.06114</v>
      </c>
      <c r="AA62" s="34">
        <v>0</v>
      </c>
      <c r="AB62" s="34">
        <f>AA62*0.337</f>
        <v>0</v>
      </c>
      <c r="AC62" s="34">
        <v>0</v>
      </c>
      <c r="AD62" s="34">
        <f>AC62*0.15</f>
        <v>0</v>
      </c>
      <c r="AE62" s="34">
        <v>0</v>
      </c>
      <c r="AF62" s="34">
        <f>AE62*1.662</f>
        <v>0</v>
      </c>
      <c r="AG62" s="34">
        <v>0</v>
      </c>
      <c r="AH62" s="34">
        <f>AG62*0.11</f>
        <v>0</v>
      </c>
      <c r="AI62" s="34">
        <v>0</v>
      </c>
      <c r="AJ62" s="34">
        <f>AI62*1.37</f>
        <v>0</v>
      </c>
      <c r="AK62" s="34">
        <v>0</v>
      </c>
      <c r="AL62" s="34">
        <f>AK62*0.6</f>
        <v>0</v>
      </c>
      <c r="AM62" s="34">
        <v>0</v>
      </c>
      <c r="AN62" s="34">
        <f>AM62*2.372</f>
        <v>0</v>
      </c>
      <c r="AO62" s="34">
        <v>0</v>
      </c>
      <c r="AP62" s="34">
        <f>AO62*0.28</f>
        <v>0</v>
      </c>
      <c r="AQ62" s="34">
        <v>0</v>
      </c>
      <c r="AR62" s="34">
        <f>AQ62*1.45</f>
        <v>0</v>
      </c>
      <c r="AS62" s="34">
        <v>0</v>
      </c>
      <c r="AT62" s="34">
        <f>AS62*2.279</f>
        <v>0</v>
      </c>
      <c r="AU62" s="34">
        <v>0</v>
      </c>
      <c r="AV62" s="34">
        <f>AU62*1.099</f>
        <v>0</v>
      </c>
      <c r="AW62" s="34">
        <v>0</v>
      </c>
      <c r="AX62" s="34">
        <f>AW62*0.13</f>
        <v>0</v>
      </c>
      <c r="AY62" s="34">
        <v>0</v>
      </c>
      <c r="AZ62" s="34">
        <f>AY62*0.3</f>
        <v>0</v>
      </c>
      <c r="BA62" s="34">
        <v>0</v>
      </c>
      <c r="BB62" s="34">
        <f>BA62*2.323</f>
        <v>0</v>
      </c>
      <c r="BC62" s="34">
        <v>0</v>
      </c>
      <c r="BD62" s="34">
        <f>BC62*2.077</f>
        <v>0</v>
      </c>
      <c r="BE62" s="34">
        <v>0</v>
      </c>
      <c r="BF62" s="34">
        <f>BE62*2.336</f>
        <v>0</v>
      </c>
      <c r="BG62" s="34">
        <v>0</v>
      </c>
      <c r="BH62" s="34">
        <f>BG62*1.13</f>
        <v>0</v>
      </c>
      <c r="BI62" s="34">
        <v>0</v>
      </c>
      <c r="BJ62" s="34">
        <f>BI62*1.724</f>
        <v>0</v>
      </c>
      <c r="BK62" s="34">
        <v>0</v>
      </c>
      <c r="BL62" s="34">
        <f>BK62*0.89</f>
        <v>0</v>
      </c>
      <c r="BM62" s="34">
        <v>0</v>
      </c>
      <c r="BN62" s="34">
        <f>BM62*2.54</f>
        <v>0</v>
      </c>
      <c r="BO62" s="35">
        <v>-0.4</v>
      </c>
      <c r="BP62" s="35">
        <v>13</v>
      </c>
      <c r="BQ62" s="35" t="s">
        <v>127</v>
      </c>
      <c r="BR62" s="35" t="s">
        <v>127</v>
      </c>
      <c r="BS62" s="35" t="s">
        <v>128</v>
      </c>
      <c r="BT62" s="35">
        <v>-0.7</v>
      </c>
      <c r="BU62" s="35" t="s">
        <v>113</v>
      </c>
      <c r="BV62" s="37">
        <v>3.5000000000000003E-2</v>
      </c>
      <c r="BX62" s="35">
        <v>38482.345000000001</v>
      </c>
      <c r="BY62" s="35">
        <v>2.5985942384748121E-5</v>
      </c>
      <c r="BZ62" s="35">
        <f t="shared" si="0"/>
        <v>10.557954843671272</v>
      </c>
      <c r="CA62">
        <v>7.3449999999999998</v>
      </c>
      <c r="CB62">
        <v>35</v>
      </c>
      <c r="CC62" s="36">
        <v>3.3060000000000001E-4</v>
      </c>
      <c r="CD62">
        <v>0.84</v>
      </c>
      <c r="CE62">
        <v>38440</v>
      </c>
      <c r="CF62" s="36">
        <v>1.6449999999999999E-4</v>
      </c>
      <c r="CG62">
        <v>0.82</v>
      </c>
    </row>
    <row r="63" spans="1:85" x14ac:dyDescent="0.3">
      <c r="A63" s="60" t="s">
        <v>23</v>
      </c>
      <c r="B63" s="5" t="s">
        <v>173</v>
      </c>
      <c r="D63">
        <f>F63+N63</f>
        <v>52.138370000000009</v>
      </c>
      <c r="E63">
        <v>31.64348</v>
      </c>
      <c r="F63" s="35">
        <f>H63+J63+L63+P63+R63+T63+V63+X63+Z63+AB63+AD63+AF63+AH63+AJ63+AL63+AN63+AP63+AR63+AT63+AV63+AX63+AZ63+BB63+BD63+BF63+BH63+BJ63+BL63+BN63</f>
        <v>20.494890000000005</v>
      </c>
      <c r="G63" s="34">
        <v>18.327999999999999</v>
      </c>
      <c r="H63" s="34">
        <f>G63*0.9</f>
        <v>16.495200000000001</v>
      </c>
      <c r="I63" s="34">
        <v>1.3080000000000001</v>
      </c>
      <c r="J63" s="34">
        <f>I63*1.185</f>
        <v>1.5499800000000001</v>
      </c>
      <c r="K63" s="34">
        <v>0</v>
      </c>
      <c r="L63" s="34">
        <f>K63*0.8</f>
        <v>0</v>
      </c>
      <c r="M63" s="34">
        <v>71.917000000000002</v>
      </c>
      <c r="N63" s="34">
        <f>M63*0.44</f>
        <v>31.64348</v>
      </c>
      <c r="O63" s="34">
        <v>0.42699999999999999</v>
      </c>
      <c r="P63" s="34">
        <f>O63*0.91</f>
        <v>0.38857000000000003</v>
      </c>
      <c r="Q63" s="34">
        <v>0</v>
      </c>
      <c r="R63" s="34">
        <f>Q63*2.868</f>
        <v>0</v>
      </c>
      <c r="S63" s="34">
        <v>0</v>
      </c>
      <c r="T63" s="34">
        <f>S63*2.36</f>
        <v>0</v>
      </c>
      <c r="U63" s="34">
        <v>0</v>
      </c>
      <c r="V63" s="34">
        <f>U63*0.12</f>
        <v>0</v>
      </c>
      <c r="W63" s="34">
        <v>0</v>
      </c>
      <c r="X63" s="34">
        <f>W63*0.76</f>
        <v>0</v>
      </c>
      <c r="Y63" s="34">
        <v>8.02</v>
      </c>
      <c r="Z63" s="34">
        <f>Y63*0.257</f>
        <v>2.06114</v>
      </c>
      <c r="AA63" s="34">
        <v>0</v>
      </c>
      <c r="AB63" s="34">
        <f>AA63*0.337</f>
        <v>0</v>
      </c>
      <c r="AC63" s="34">
        <v>0</v>
      </c>
      <c r="AD63" s="34">
        <f>AC63*0.15</f>
        <v>0</v>
      </c>
      <c r="AE63" s="34">
        <v>0</v>
      </c>
      <c r="AF63" s="34">
        <f>AE63*1.662</f>
        <v>0</v>
      </c>
      <c r="AG63" s="34">
        <v>0</v>
      </c>
      <c r="AH63" s="34">
        <f>AG63*0.11</f>
        <v>0</v>
      </c>
      <c r="AI63" s="34">
        <v>0</v>
      </c>
      <c r="AJ63" s="34">
        <f>AI63*1.37</f>
        <v>0</v>
      </c>
      <c r="AK63" s="34">
        <v>0</v>
      </c>
      <c r="AL63" s="34">
        <f>AK63*0.6</f>
        <v>0</v>
      </c>
      <c r="AM63" s="34">
        <v>0</v>
      </c>
      <c r="AN63" s="34">
        <f>AM63*2.372</f>
        <v>0</v>
      </c>
      <c r="AO63" s="34">
        <v>0</v>
      </c>
      <c r="AP63" s="34">
        <f>AO63*0.28</f>
        <v>0</v>
      </c>
      <c r="AQ63" s="34">
        <v>0</v>
      </c>
      <c r="AR63" s="34">
        <f>AQ63*1.45</f>
        <v>0</v>
      </c>
      <c r="AS63" s="34">
        <v>0</v>
      </c>
      <c r="AT63" s="34">
        <f>AS63*2.279</f>
        <v>0</v>
      </c>
      <c r="AU63" s="34">
        <v>0</v>
      </c>
      <c r="AV63" s="34">
        <f>AU63*1.099</f>
        <v>0</v>
      </c>
      <c r="AW63" s="34">
        <v>0</v>
      </c>
      <c r="AX63" s="34">
        <f>AW63*0.13</f>
        <v>0</v>
      </c>
      <c r="AY63" s="34">
        <v>0</v>
      </c>
      <c r="AZ63" s="34">
        <f>AY63*0.3</f>
        <v>0</v>
      </c>
      <c r="BA63" s="34">
        <v>0</v>
      </c>
      <c r="BB63" s="34">
        <f>BA63*2.323</f>
        <v>0</v>
      </c>
      <c r="BC63" s="34">
        <v>0</v>
      </c>
      <c r="BD63" s="34">
        <f>BC63*2.077</f>
        <v>0</v>
      </c>
      <c r="BE63" s="34">
        <v>0</v>
      </c>
      <c r="BF63" s="34">
        <f>BE63*2.336</f>
        <v>0</v>
      </c>
      <c r="BG63" s="34">
        <v>0</v>
      </c>
      <c r="BH63" s="34">
        <f>BG63*1.13</f>
        <v>0</v>
      </c>
      <c r="BI63" s="34">
        <v>0</v>
      </c>
      <c r="BJ63" s="34">
        <f>BI63*1.724</f>
        <v>0</v>
      </c>
      <c r="BK63" s="34">
        <v>0</v>
      </c>
      <c r="BL63" s="34">
        <f>BK63*0.89</f>
        <v>0</v>
      </c>
      <c r="BM63" s="34">
        <v>0</v>
      </c>
      <c r="BN63" s="34">
        <f>BM63*2.54</f>
        <v>0</v>
      </c>
      <c r="BO63" s="35">
        <v>-0.4</v>
      </c>
      <c r="BP63" s="35">
        <v>13</v>
      </c>
      <c r="BQ63" s="35" t="s">
        <v>127</v>
      </c>
      <c r="BR63" s="35" t="s">
        <v>127</v>
      </c>
      <c r="BS63" s="35" t="s">
        <v>128</v>
      </c>
      <c r="BT63" s="35">
        <v>-0.4</v>
      </c>
      <c r="BU63" s="35" t="s">
        <v>113</v>
      </c>
      <c r="BV63" s="37">
        <v>3.5000000000000003E-2</v>
      </c>
      <c r="BX63" s="35">
        <v>43657.434999999998</v>
      </c>
      <c r="BY63" s="35">
        <v>2.290560588362555E-5</v>
      </c>
      <c r="BZ63" s="35">
        <f t="shared" si="0"/>
        <v>10.684128878950727</v>
      </c>
      <c r="CA63">
        <v>6.4349999999999996</v>
      </c>
      <c r="CB63">
        <v>531</v>
      </c>
      <c r="CC63" s="36">
        <v>1.853E-5</v>
      </c>
      <c r="CD63">
        <v>0.89</v>
      </c>
      <c r="CE63">
        <v>43120</v>
      </c>
      <c r="CF63" s="36">
        <v>1.9089999999999998E-5</v>
      </c>
      <c r="CG63">
        <v>0.74</v>
      </c>
    </row>
    <row r="64" spans="1:85" x14ac:dyDescent="0.3">
      <c r="A64" s="60" t="s">
        <v>23</v>
      </c>
      <c r="B64" s="5" t="s">
        <v>172</v>
      </c>
      <c r="D64">
        <f>F64+N64</f>
        <v>52.138370000000009</v>
      </c>
      <c r="E64">
        <v>31.64348</v>
      </c>
      <c r="F64" s="35">
        <f>H64+J64+L64+P64+R64+T64+V64+X64+Z64+AB64+AD64+AF64+AH64+AJ64+AL64+AN64+AP64+AR64+AT64+AV64+AX64+AZ64+BB64+BD64+BF64+BH64+BJ64+BL64+BN64</f>
        <v>20.494890000000005</v>
      </c>
      <c r="G64" s="34">
        <v>18.327999999999999</v>
      </c>
      <c r="H64" s="34">
        <f>G64*0.9</f>
        <v>16.495200000000001</v>
      </c>
      <c r="I64" s="34">
        <v>1.3080000000000001</v>
      </c>
      <c r="J64" s="34">
        <f>I64*1.185</f>
        <v>1.5499800000000001</v>
      </c>
      <c r="K64" s="34">
        <v>0</v>
      </c>
      <c r="L64" s="34">
        <f>K64*0.8</f>
        <v>0</v>
      </c>
      <c r="M64" s="34">
        <v>71.917000000000002</v>
      </c>
      <c r="N64" s="34">
        <f>M64*0.44</f>
        <v>31.64348</v>
      </c>
      <c r="O64" s="34">
        <v>0.42699999999999999</v>
      </c>
      <c r="P64" s="34">
        <f>O64*0.91</f>
        <v>0.38857000000000003</v>
      </c>
      <c r="Q64" s="34">
        <v>0</v>
      </c>
      <c r="R64" s="34">
        <f>Q64*2.868</f>
        <v>0</v>
      </c>
      <c r="S64" s="34">
        <v>0</v>
      </c>
      <c r="T64" s="34">
        <f>S64*2.36</f>
        <v>0</v>
      </c>
      <c r="U64" s="34">
        <v>0</v>
      </c>
      <c r="V64" s="34">
        <f>U64*0.12</f>
        <v>0</v>
      </c>
      <c r="W64" s="34">
        <v>0</v>
      </c>
      <c r="X64" s="34">
        <f>W64*0.76</f>
        <v>0</v>
      </c>
      <c r="Y64" s="34">
        <v>8.02</v>
      </c>
      <c r="Z64" s="34">
        <f>Y64*0.257</f>
        <v>2.06114</v>
      </c>
      <c r="AA64" s="34">
        <v>0</v>
      </c>
      <c r="AB64" s="34">
        <f>AA64*0.337</f>
        <v>0</v>
      </c>
      <c r="AC64" s="34">
        <v>0</v>
      </c>
      <c r="AD64" s="34">
        <f>AC64*0.15</f>
        <v>0</v>
      </c>
      <c r="AE64" s="34">
        <v>0</v>
      </c>
      <c r="AF64" s="34">
        <f>AE64*1.662</f>
        <v>0</v>
      </c>
      <c r="AG64" s="34">
        <v>0</v>
      </c>
      <c r="AH64" s="34">
        <f>AG64*0.11</f>
        <v>0</v>
      </c>
      <c r="AI64" s="34">
        <v>0</v>
      </c>
      <c r="AJ64" s="34">
        <f>AI64*1.37</f>
        <v>0</v>
      </c>
      <c r="AK64" s="34">
        <v>0</v>
      </c>
      <c r="AL64" s="34">
        <f>AK64*0.6</f>
        <v>0</v>
      </c>
      <c r="AM64" s="34">
        <v>0</v>
      </c>
      <c r="AN64" s="34">
        <f>AM64*2.372</f>
        <v>0</v>
      </c>
      <c r="AO64" s="34">
        <v>0</v>
      </c>
      <c r="AP64" s="34">
        <f>AO64*0.28</f>
        <v>0</v>
      </c>
      <c r="AQ64" s="34">
        <v>0</v>
      </c>
      <c r="AR64" s="34">
        <f>AQ64*1.45</f>
        <v>0</v>
      </c>
      <c r="AS64" s="34">
        <v>0</v>
      </c>
      <c r="AT64" s="34">
        <f>AS64*2.279</f>
        <v>0</v>
      </c>
      <c r="AU64" s="34">
        <v>0</v>
      </c>
      <c r="AV64" s="34">
        <f>AU64*1.099</f>
        <v>0</v>
      </c>
      <c r="AW64" s="34">
        <v>0</v>
      </c>
      <c r="AX64" s="34">
        <f>AW64*0.13</f>
        <v>0</v>
      </c>
      <c r="AY64" s="34">
        <v>0</v>
      </c>
      <c r="AZ64" s="34">
        <f>AY64*0.3</f>
        <v>0</v>
      </c>
      <c r="BA64" s="34">
        <v>0</v>
      </c>
      <c r="BB64" s="34">
        <f>BA64*2.323</f>
        <v>0</v>
      </c>
      <c r="BC64" s="34">
        <v>0</v>
      </c>
      <c r="BD64" s="34">
        <f>BC64*2.077</f>
        <v>0</v>
      </c>
      <c r="BE64" s="34">
        <v>0</v>
      </c>
      <c r="BF64" s="34">
        <f>BE64*2.336</f>
        <v>0</v>
      </c>
      <c r="BG64" s="34">
        <v>0</v>
      </c>
      <c r="BH64" s="34">
        <f>BG64*1.13</f>
        <v>0</v>
      </c>
      <c r="BI64" s="34">
        <v>0</v>
      </c>
      <c r="BJ64" s="34">
        <f>BI64*1.724</f>
        <v>0</v>
      </c>
      <c r="BK64" s="34">
        <v>0</v>
      </c>
      <c r="BL64" s="34">
        <f>BK64*0.89</f>
        <v>0</v>
      </c>
      <c r="BM64" s="34">
        <v>0</v>
      </c>
      <c r="BN64" s="34">
        <f>BM64*2.54</f>
        <v>0</v>
      </c>
      <c r="BO64" s="35">
        <v>-0.35</v>
      </c>
      <c r="BP64" s="35">
        <v>22</v>
      </c>
      <c r="BQ64" s="35" t="s">
        <v>127</v>
      </c>
      <c r="BR64" s="35" t="s">
        <v>127</v>
      </c>
      <c r="BS64" s="35" t="s">
        <v>128</v>
      </c>
      <c r="BT64" s="35">
        <v>-1.1000000000000001</v>
      </c>
      <c r="BU64" s="35" t="s">
        <v>113</v>
      </c>
      <c r="BV64" s="37">
        <v>3.5000000000000003E-2</v>
      </c>
      <c r="BX64" s="35">
        <v>989.72900000000004</v>
      </c>
      <c r="BY64" s="35">
        <v>1.0103775882084893E-3</v>
      </c>
      <c r="BZ64" s="35">
        <f t="shared" si="0"/>
        <v>6.8974311682819849</v>
      </c>
      <c r="CA64">
        <v>7.7290000000000001</v>
      </c>
      <c r="CB64">
        <v>721</v>
      </c>
      <c r="CC64" s="36">
        <v>1.2579999999999999E-4</v>
      </c>
      <c r="CD64">
        <v>0.84</v>
      </c>
      <c r="CE64">
        <v>261</v>
      </c>
      <c r="CF64" s="36">
        <v>5.0439999999999999E-3</v>
      </c>
      <c r="CG64">
        <v>0.65</v>
      </c>
    </row>
    <row r="65" spans="1:85" x14ac:dyDescent="0.3">
      <c r="A65" s="60" t="s">
        <v>23</v>
      </c>
      <c r="B65" s="5" t="s">
        <v>172</v>
      </c>
      <c r="D65">
        <f>F65+N65</f>
        <v>52.138370000000009</v>
      </c>
      <c r="E65">
        <v>31.64348</v>
      </c>
      <c r="F65" s="35">
        <f>H65+J65+L65+P65+R65+T65+V65+X65+Z65+AB65+AD65+AF65+AH65+AJ65+AL65+AN65+AP65+AR65+AT65+AV65+AX65+AZ65+BB65+BD65+BF65+BH65+BJ65+BL65+BN65</f>
        <v>20.494890000000005</v>
      </c>
      <c r="G65" s="34">
        <v>18.327999999999999</v>
      </c>
      <c r="H65" s="34">
        <f>G65*0.9</f>
        <v>16.495200000000001</v>
      </c>
      <c r="I65" s="34">
        <v>1.3080000000000001</v>
      </c>
      <c r="J65" s="34">
        <f>I65*1.185</f>
        <v>1.5499800000000001</v>
      </c>
      <c r="K65" s="34">
        <v>0</v>
      </c>
      <c r="L65" s="34">
        <f>K65*0.8</f>
        <v>0</v>
      </c>
      <c r="M65" s="34">
        <v>71.917000000000002</v>
      </c>
      <c r="N65" s="34">
        <f>M65*0.44</f>
        <v>31.64348</v>
      </c>
      <c r="O65" s="34">
        <v>0.42699999999999999</v>
      </c>
      <c r="P65" s="34">
        <f>O65*0.91</f>
        <v>0.38857000000000003</v>
      </c>
      <c r="Q65" s="34">
        <v>0</v>
      </c>
      <c r="R65" s="34">
        <f>Q65*2.868</f>
        <v>0</v>
      </c>
      <c r="S65" s="34">
        <v>0</v>
      </c>
      <c r="T65" s="34">
        <f>S65*2.36</f>
        <v>0</v>
      </c>
      <c r="U65" s="34">
        <v>0</v>
      </c>
      <c r="V65" s="34">
        <f>U65*0.12</f>
        <v>0</v>
      </c>
      <c r="W65" s="34">
        <v>0</v>
      </c>
      <c r="X65" s="34">
        <f>W65*0.76</f>
        <v>0</v>
      </c>
      <c r="Y65" s="34">
        <v>8.02</v>
      </c>
      <c r="Z65" s="34">
        <f>Y65*0.257</f>
        <v>2.06114</v>
      </c>
      <c r="AA65" s="34">
        <v>0</v>
      </c>
      <c r="AB65" s="34">
        <f>AA65*0.337</f>
        <v>0</v>
      </c>
      <c r="AC65" s="34">
        <v>0</v>
      </c>
      <c r="AD65" s="34">
        <f>AC65*0.15</f>
        <v>0</v>
      </c>
      <c r="AE65" s="34">
        <v>0</v>
      </c>
      <c r="AF65" s="34">
        <f>AE65*1.662</f>
        <v>0</v>
      </c>
      <c r="AG65" s="34">
        <v>0</v>
      </c>
      <c r="AH65" s="34">
        <f>AG65*0.11</f>
        <v>0</v>
      </c>
      <c r="AI65" s="34">
        <v>0</v>
      </c>
      <c r="AJ65" s="34">
        <f>AI65*1.37</f>
        <v>0</v>
      </c>
      <c r="AK65" s="34">
        <v>0</v>
      </c>
      <c r="AL65" s="34">
        <f>AK65*0.6</f>
        <v>0</v>
      </c>
      <c r="AM65" s="34">
        <v>0</v>
      </c>
      <c r="AN65" s="34">
        <f>AM65*2.372</f>
        <v>0</v>
      </c>
      <c r="AO65" s="34">
        <v>0</v>
      </c>
      <c r="AP65" s="34">
        <f>AO65*0.28</f>
        <v>0</v>
      </c>
      <c r="AQ65" s="34">
        <v>0</v>
      </c>
      <c r="AR65" s="34">
        <f>AQ65*1.45</f>
        <v>0</v>
      </c>
      <c r="AS65" s="34">
        <v>0</v>
      </c>
      <c r="AT65" s="34">
        <f>AS65*2.279</f>
        <v>0</v>
      </c>
      <c r="AU65" s="34">
        <v>0</v>
      </c>
      <c r="AV65" s="34">
        <f>AU65*1.099</f>
        <v>0</v>
      </c>
      <c r="AW65" s="34">
        <v>0</v>
      </c>
      <c r="AX65" s="34">
        <f>AW65*0.13</f>
        <v>0</v>
      </c>
      <c r="AY65" s="34">
        <v>0</v>
      </c>
      <c r="AZ65" s="34">
        <f>AY65*0.3</f>
        <v>0</v>
      </c>
      <c r="BA65" s="34">
        <v>0</v>
      </c>
      <c r="BB65" s="34">
        <f>BA65*2.323</f>
        <v>0</v>
      </c>
      <c r="BC65" s="34">
        <v>0</v>
      </c>
      <c r="BD65" s="34">
        <f>BC65*2.077</f>
        <v>0</v>
      </c>
      <c r="BE65" s="34">
        <v>0</v>
      </c>
      <c r="BF65" s="34">
        <f>BE65*2.336</f>
        <v>0</v>
      </c>
      <c r="BG65" s="34">
        <v>0</v>
      </c>
      <c r="BH65" s="34">
        <f>BG65*1.13</f>
        <v>0</v>
      </c>
      <c r="BI65" s="34">
        <v>0</v>
      </c>
      <c r="BJ65" s="34">
        <f>BI65*1.724</f>
        <v>0</v>
      </c>
      <c r="BK65" s="34">
        <v>0</v>
      </c>
      <c r="BL65" s="34">
        <f>BK65*0.89</f>
        <v>0</v>
      </c>
      <c r="BM65" s="34">
        <v>0</v>
      </c>
      <c r="BN65" s="34">
        <f>BM65*2.54</f>
        <v>0</v>
      </c>
      <c r="BO65" s="35">
        <v>-0.35</v>
      </c>
      <c r="BP65" s="35">
        <v>13</v>
      </c>
      <c r="BQ65" s="35" t="s">
        <v>127</v>
      </c>
      <c r="BR65" s="35" t="s">
        <v>127</v>
      </c>
      <c r="BS65" s="35" t="s">
        <v>128</v>
      </c>
      <c r="BT65" s="35">
        <v>-1</v>
      </c>
      <c r="BU65" s="35" t="s">
        <v>113</v>
      </c>
      <c r="BV65" s="37">
        <v>3.5000000000000003E-2</v>
      </c>
      <c r="BX65" s="35">
        <v>2926.7510000000002</v>
      </c>
      <c r="BY65" s="35">
        <v>3.4167580364711587E-4</v>
      </c>
      <c r="BZ65" s="35">
        <f t="shared" si="0"/>
        <v>7.9816482130356441</v>
      </c>
      <c r="CA65">
        <v>5.7510000000000003</v>
      </c>
      <c r="CB65">
        <v>2145</v>
      </c>
      <c r="CC65" s="36">
        <v>1.254E-5</v>
      </c>
      <c r="CD65">
        <v>0.83</v>
      </c>
      <c r="CE65">
        <v>776</v>
      </c>
      <c r="CF65" s="36">
        <v>6.1320000000000005E-4</v>
      </c>
      <c r="CG65">
        <v>0.66</v>
      </c>
    </row>
    <row r="66" spans="1:85" x14ac:dyDescent="0.3">
      <c r="A66" s="60" t="s">
        <v>23</v>
      </c>
      <c r="B66" s="5" t="s">
        <v>172</v>
      </c>
      <c r="D66">
        <f>F66+N66</f>
        <v>52.138370000000009</v>
      </c>
      <c r="E66">
        <v>31.64348</v>
      </c>
      <c r="F66" s="35">
        <f>H66+J66+L66+P66+R66+T66+V66+X66+Z66+AB66+AD66+AF66+AH66+AJ66+AL66+AN66+AP66+AR66+AT66+AV66+AX66+AZ66+BB66+BD66+BF66+BH66+BJ66+BL66+BN66</f>
        <v>20.494890000000005</v>
      </c>
      <c r="G66" s="34">
        <v>18.327999999999999</v>
      </c>
      <c r="H66" s="34">
        <f>G66*0.9</f>
        <v>16.495200000000001</v>
      </c>
      <c r="I66" s="34">
        <v>1.3080000000000001</v>
      </c>
      <c r="J66" s="34">
        <f>I66*1.185</f>
        <v>1.5499800000000001</v>
      </c>
      <c r="K66" s="34">
        <v>0</v>
      </c>
      <c r="L66" s="34">
        <f>K66*0.8</f>
        <v>0</v>
      </c>
      <c r="M66" s="34">
        <v>71.917000000000002</v>
      </c>
      <c r="N66" s="34">
        <f>M66*0.44</f>
        <v>31.64348</v>
      </c>
      <c r="O66" s="34">
        <v>0.42699999999999999</v>
      </c>
      <c r="P66" s="34">
        <f>O66*0.91</f>
        <v>0.38857000000000003</v>
      </c>
      <c r="Q66" s="34">
        <v>0</v>
      </c>
      <c r="R66" s="34">
        <f>Q66*2.868</f>
        <v>0</v>
      </c>
      <c r="S66" s="34">
        <v>0</v>
      </c>
      <c r="T66" s="34">
        <f>S66*2.36</f>
        <v>0</v>
      </c>
      <c r="U66" s="34">
        <v>0</v>
      </c>
      <c r="V66" s="34">
        <f>U66*0.12</f>
        <v>0</v>
      </c>
      <c r="W66" s="34">
        <v>0</v>
      </c>
      <c r="X66" s="34">
        <f>W66*0.76</f>
        <v>0</v>
      </c>
      <c r="Y66" s="34">
        <v>8.02</v>
      </c>
      <c r="Z66" s="34">
        <f>Y66*0.257</f>
        <v>2.06114</v>
      </c>
      <c r="AA66" s="34">
        <v>0</v>
      </c>
      <c r="AB66" s="34">
        <f>AA66*0.337</f>
        <v>0</v>
      </c>
      <c r="AC66" s="34">
        <v>0</v>
      </c>
      <c r="AD66" s="34">
        <f>AC66*0.15</f>
        <v>0</v>
      </c>
      <c r="AE66" s="34">
        <v>0</v>
      </c>
      <c r="AF66" s="34">
        <f>AE66*1.662</f>
        <v>0</v>
      </c>
      <c r="AG66" s="34">
        <v>0</v>
      </c>
      <c r="AH66" s="34">
        <f>AG66*0.11</f>
        <v>0</v>
      </c>
      <c r="AI66" s="34">
        <v>0</v>
      </c>
      <c r="AJ66" s="34">
        <f>AI66*1.37</f>
        <v>0</v>
      </c>
      <c r="AK66" s="34">
        <v>0</v>
      </c>
      <c r="AL66" s="34">
        <f>AK66*0.6</f>
        <v>0</v>
      </c>
      <c r="AM66" s="34">
        <v>0</v>
      </c>
      <c r="AN66" s="34">
        <f>AM66*2.372</f>
        <v>0</v>
      </c>
      <c r="AO66" s="34">
        <v>0</v>
      </c>
      <c r="AP66" s="34">
        <f>AO66*0.28</f>
        <v>0</v>
      </c>
      <c r="AQ66" s="34">
        <v>0</v>
      </c>
      <c r="AR66" s="34">
        <f>AQ66*1.45</f>
        <v>0</v>
      </c>
      <c r="AS66" s="34">
        <v>0</v>
      </c>
      <c r="AT66" s="34">
        <f>AS66*2.279</f>
        <v>0</v>
      </c>
      <c r="AU66" s="34">
        <v>0</v>
      </c>
      <c r="AV66" s="34">
        <f>AU66*1.099</f>
        <v>0</v>
      </c>
      <c r="AW66" s="34">
        <v>0</v>
      </c>
      <c r="AX66" s="34">
        <f>AW66*0.13</f>
        <v>0</v>
      </c>
      <c r="AY66" s="34">
        <v>0</v>
      </c>
      <c r="AZ66" s="34">
        <f>AY66*0.3</f>
        <v>0</v>
      </c>
      <c r="BA66" s="34">
        <v>0</v>
      </c>
      <c r="BB66" s="34">
        <f>BA66*2.323</f>
        <v>0</v>
      </c>
      <c r="BC66" s="34">
        <v>0</v>
      </c>
      <c r="BD66" s="34">
        <f>BC66*2.077</f>
        <v>0</v>
      </c>
      <c r="BE66" s="34">
        <v>0</v>
      </c>
      <c r="BF66" s="34">
        <f>BE66*2.336</f>
        <v>0</v>
      </c>
      <c r="BG66" s="34">
        <v>0</v>
      </c>
      <c r="BH66" s="34">
        <f>BG66*1.13</f>
        <v>0</v>
      </c>
      <c r="BI66" s="34">
        <v>0</v>
      </c>
      <c r="BJ66" s="34">
        <f>BI66*1.724</f>
        <v>0</v>
      </c>
      <c r="BK66" s="34">
        <v>0</v>
      </c>
      <c r="BL66" s="34">
        <f>BK66*0.89</f>
        <v>0</v>
      </c>
      <c r="BM66" s="34">
        <v>0</v>
      </c>
      <c r="BN66" s="34">
        <f>BM66*2.54</f>
        <v>0</v>
      </c>
      <c r="BO66" s="35">
        <v>-0.35</v>
      </c>
      <c r="BP66" s="35">
        <v>13</v>
      </c>
      <c r="BQ66" s="35" t="s">
        <v>127</v>
      </c>
      <c r="BR66" s="35" t="s">
        <v>127</v>
      </c>
      <c r="BS66" s="35" t="s">
        <v>128</v>
      </c>
      <c r="BT66" s="35">
        <v>-0.85</v>
      </c>
      <c r="BU66" s="35" t="s">
        <v>113</v>
      </c>
      <c r="BV66" s="37">
        <v>3.5000000000000003E-2</v>
      </c>
      <c r="BX66" s="35">
        <v>55556.735999999997</v>
      </c>
      <c r="BY66" s="35">
        <v>1.7999617544126423E-5</v>
      </c>
      <c r="BZ66" s="35">
        <f t="shared" si="0"/>
        <v>10.925160047842374</v>
      </c>
      <c r="CA66">
        <v>8.7360000000000007</v>
      </c>
      <c r="CB66">
        <v>538</v>
      </c>
      <c r="CC66" s="36">
        <v>9.9359999999999997E-5</v>
      </c>
      <c r="CD66">
        <v>0.85</v>
      </c>
      <c r="CE66">
        <v>55010</v>
      </c>
      <c r="CF66" s="36">
        <v>8.8540000000000003E-5</v>
      </c>
      <c r="CG66">
        <v>0.61</v>
      </c>
    </row>
    <row r="67" spans="1:85" x14ac:dyDescent="0.3">
      <c r="A67" s="60" t="s">
        <v>23</v>
      </c>
      <c r="B67" s="5" t="s">
        <v>172</v>
      </c>
      <c r="D67">
        <f>F67+N67</f>
        <v>52.138370000000009</v>
      </c>
      <c r="E67">
        <v>31.64348</v>
      </c>
      <c r="F67" s="35">
        <f>H67+J67+L67+P67+R67+T67+V67+X67+Z67+AB67+AD67+AF67+AH67+AJ67+AL67+AN67+AP67+AR67+AT67+AV67+AX67+AZ67+BB67+BD67+BF67+BH67+BJ67+BL67+BN67</f>
        <v>20.494890000000005</v>
      </c>
      <c r="G67" s="34">
        <v>18.327999999999999</v>
      </c>
      <c r="H67" s="34">
        <f>G67*0.9</f>
        <v>16.495200000000001</v>
      </c>
      <c r="I67" s="34">
        <v>1.3080000000000001</v>
      </c>
      <c r="J67" s="34">
        <f>I67*1.185</f>
        <v>1.5499800000000001</v>
      </c>
      <c r="K67" s="34">
        <v>0</v>
      </c>
      <c r="L67" s="34">
        <f>K67*0.8</f>
        <v>0</v>
      </c>
      <c r="M67" s="34">
        <v>71.917000000000002</v>
      </c>
      <c r="N67" s="34">
        <f>M67*0.44</f>
        <v>31.64348</v>
      </c>
      <c r="O67" s="34">
        <v>0.42699999999999999</v>
      </c>
      <c r="P67" s="34">
        <f>O67*0.91</f>
        <v>0.38857000000000003</v>
      </c>
      <c r="Q67" s="34">
        <v>0</v>
      </c>
      <c r="R67" s="34">
        <f>Q67*2.868</f>
        <v>0</v>
      </c>
      <c r="S67" s="34">
        <v>0</v>
      </c>
      <c r="T67" s="34">
        <f>S67*2.36</f>
        <v>0</v>
      </c>
      <c r="U67" s="34">
        <v>0</v>
      </c>
      <c r="V67" s="34">
        <f>U67*0.12</f>
        <v>0</v>
      </c>
      <c r="W67" s="34">
        <v>0</v>
      </c>
      <c r="X67" s="34">
        <f>W67*0.76</f>
        <v>0</v>
      </c>
      <c r="Y67" s="34">
        <v>8.02</v>
      </c>
      <c r="Z67" s="34">
        <f>Y67*0.257</f>
        <v>2.06114</v>
      </c>
      <c r="AA67" s="34">
        <v>0</v>
      </c>
      <c r="AB67" s="34">
        <f>AA67*0.337</f>
        <v>0</v>
      </c>
      <c r="AC67" s="34">
        <v>0</v>
      </c>
      <c r="AD67" s="34">
        <f>AC67*0.15</f>
        <v>0</v>
      </c>
      <c r="AE67" s="34">
        <v>0</v>
      </c>
      <c r="AF67" s="34">
        <f>AE67*1.662</f>
        <v>0</v>
      </c>
      <c r="AG67" s="34">
        <v>0</v>
      </c>
      <c r="AH67" s="34">
        <f>AG67*0.11</f>
        <v>0</v>
      </c>
      <c r="AI67" s="34">
        <v>0</v>
      </c>
      <c r="AJ67" s="34">
        <f>AI67*1.37</f>
        <v>0</v>
      </c>
      <c r="AK67" s="34">
        <v>0</v>
      </c>
      <c r="AL67" s="34">
        <f>AK67*0.6</f>
        <v>0</v>
      </c>
      <c r="AM67" s="34">
        <v>0</v>
      </c>
      <c r="AN67" s="34">
        <f>AM67*2.372</f>
        <v>0</v>
      </c>
      <c r="AO67" s="34">
        <v>0</v>
      </c>
      <c r="AP67" s="34">
        <f>AO67*0.28</f>
        <v>0</v>
      </c>
      <c r="AQ67" s="34">
        <v>0</v>
      </c>
      <c r="AR67" s="34">
        <f>AQ67*1.45</f>
        <v>0</v>
      </c>
      <c r="AS67" s="34">
        <v>0</v>
      </c>
      <c r="AT67" s="34">
        <f>AS67*2.279</f>
        <v>0</v>
      </c>
      <c r="AU67" s="34">
        <v>0</v>
      </c>
      <c r="AV67" s="34">
        <f>AU67*1.099</f>
        <v>0</v>
      </c>
      <c r="AW67" s="34">
        <v>0</v>
      </c>
      <c r="AX67" s="34">
        <f>AW67*0.13</f>
        <v>0</v>
      </c>
      <c r="AY67" s="34">
        <v>0</v>
      </c>
      <c r="AZ67" s="34">
        <f>AY67*0.3</f>
        <v>0</v>
      </c>
      <c r="BA67" s="34">
        <v>0</v>
      </c>
      <c r="BB67" s="34">
        <f>BA67*2.323</f>
        <v>0</v>
      </c>
      <c r="BC67" s="34">
        <v>0</v>
      </c>
      <c r="BD67" s="34">
        <f>BC67*2.077</f>
        <v>0</v>
      </c>
      <c r="BE67" s="34">
        <v>0</v>
      </c>
      <c r="BF67" s="34">
        <f>BE67*2.336</f>
        <v>0</v>
      </c>
      <c r="BG67" s="34">
        <v>0</v>
      </c>
      <c r="BH67" s="34">
        <f>BG67*1.13</f>
        <v>0</v>
      </c>
      <c r="BI67" s="34">
        <v>0</v>
      </c>
      <c r="BJ67" s="34">
        <f>BI67*1.724</f>
        <v>0</v>
      </c>
      <c r="BK67" s="34">
        <v>0</v>
      </c>
      <c r="BL67" s="34">
        <f>BK67*0.89</f>
        <v>0</v>
      </c>
      <c r="BM67" s="34">
        <v>0</v>
      </c>
      <c r="BN67" s="34">
        <f>BM67*2.54</f>
        <v>0</v>
      </c>
      <c r="BO67" s="35">
        <v>-0.35</v>
      </c>
      <c r="BP67" s="35">
        <v>13</v>
      </c>
      <c r="BQ67" s="35" t="s">
        <v>127</v>
      </c>
      <c r="BR67" s="35" t="s">
        <v>127</v>
      </c>
      <c r="BS67" s="35" t="s">
        <v>128</v>
      </c>
      <c r="BT67" s="35">
        <v>-0.7</v>
      </c>
      <c r="BU67" s="35" t="s">
        <v>113</v>
      </c>
      <c r="BV67" s="37">
        <v>3.5000000000000003E-2</v>
      </c>
      <c r="BX67" s="35">
        <v>86140.448000000004</v>
      </c>
      <c r="BY67" s="35">
        <v>1.1608948214432318E-5</v>
      </c>
      <c r="BZ67" s="35">
        <f t="shared" si="0"/>
        <v>11.363734359430426</v>
      </c>
      <c r="CA67">
        <v>7.4480000000000004</v>
      </c>
      <c r="CB67">
        <v>693</v>
      </c>
      <c r="CC67" s="36">
        <v>3.4060000000000003E-5</v>
      </c>
      <c r="CD67">
        <v>0.83</v>
      </c>
      <c r="CE67">
        <v>85440</v>
      </c>
      <c r="CF67" s="36">
        <v>6.6489999999999995E-5</v>
      </c>
      <c r="CG67">
        <v>0.79</v>
      </c>
    </row>
    <row r="68" spans="1:85" x14ac:dyDescent="0.3">
      <c r="A68" s="60" t="s">
        <v>23</v>
      </c>
      <c r="B68" s="5" t="s">
        <v>172</v>
      </c>
      <c r="D68">
        <f>F68+N68</f>
        <v>52.138370000000009</v>
      </c>
      <c r="E68">
        <v>31.64348</v>
      </c>
      <c r="F68" s="35">
        <f>H68+J68+L68+P68+R68+T68+V68+X68+Z68+AB68+AD68+AF68+AH68+AJ68+AL68+AN68+AP68+AR68+AT68+AV68+AX68+AZ68+BB68+BD68+BF68+BH68+BJ68+BL68+BN68</f>
        <v>20.494890000000005</v>
      </c>
      <c r="G68" s="34">
        <v>18.327999999999999</v>
      </c>
      <c r="H68" s="34">
        <f>G68*0.9</f>
        <v>16.495200000000001</v>
      </c>
      <c r="I68" s="34">
        <v>1.3080000000000001</v>
      </c>
      <c r="J68" s="34">
        <f>I68*1.185</f>
        <v>1.5499800000000001</v>
      </c>
      <c r="K68" s="34">
        <v>0</v>
      </c>
      <c r="L68" s="34">
        <f>K68*0.8</f>
        <v>0</v>
      </c>
      <c r="M68" s="34">
        <v>71.917000000000002</v>
      </c>
      <c r="N68" s="34">
        <f>M68*0.44</f>
        <v>31.64348</v>
      </c>
      <c r="O68" s="34">
        <v>0.42699999999999999</v>
      </c>
      <c r="P68" s="34">
        <f>O68*0.91</f>
        <v>0.38857000000000003</v>
      </c>
      <c r="Q68" s="34">
        <v>0</v>
      </c>
      <c r="R68" s="34">
        <f>Q68*2.868</f>
        <v>0</v>
      </c>
      <c r="S68" s="34">
        <v>0</v>
      </c>
      <c r="T68" s="34">
        <f>S68*2.36</f>
        <v>0</v>
      </c>
      <c r="U68" s="34">
        <v>0</v>
      </c>
      <c r="V68" s="34">
        <f>U68*0.12</f>
        <v>0</v>
      </c>
      <c r="W68" s="34">
        <v>0</v>
      </c>
      <c r="X68" s="34">
        <f>W68*0.76</f>
        <v>0</v>
      </c>
      <c r="Y68" s="34">
        <v>8.02</v>
      </c>
      <c r="Z68" s="34">
        <f>Y68*0.257</f>
        <v>2.06114</v>
      </c>
      <c r="AA68" s="34">
        <v>0</v>
      </c>
      <c r="AB68" s="34">
        <f>AA68*0.337</f>
        <v>0</v>
      </c>
      <c r="AC68" s="34">
        <v>0</v>
      </c>
      <c r="AD68" s="34">
        <f>AC68*0.15</f>
        <v>0</v>
      </c>
      <c r="AE68" s="34">
        <v>0</v>
      </c>
      <c r="AF68" s="34">
        <f>AE68*1.662</f>
        <v>0</v>
      </c>
      <c r="AG68" s="34">
        <v>0</v>
      </c>
      <c r="AH68" s="34">
        <f>AG68*0.11</f>
        <v>0</v>
      </c>
      <c r="AI68" s="34">
        <v>0</v>
      </c>
      <c r="AJ68" s="34">
        <f>AI68*1.37</f>
        <v>0</v>
      </c>
      <c r="AK68" s="34">
        <v>0</v>
      </c>
      <c r="AL68" s="34">
        <f>AK68*0.6</f>
        <v>0</v>
      </c>
      <c r="AM68" s="34">
        <v>0</v>
      </c>
      <c r="AN68" s="34">
        <f>AM68*2.372</f>
        <v>0</v>
      </c>
      <c r="AO68" s="34">
        <v>0</v>
      </c>
      <c r="AP68" s="34">
        <f>AO68*0.28</f>
        <v>0</v>
      </c>
      <c r="AQ68" s="34">
        <v>0</v>
      </c>
      <c r="AR68" s="34">
        <f>AQ68*1.45</f>
        <v>0</v>
      </c>
      <c r="AS68" s="34">
        <v>0</v>
      </c>
      <c r="AT68" s="34">
        <f>AS68*2.279</f>
        <v>0</v>
      </c>
      <c r="AU68" s="34">
        <v>0</v>
      </c>
      <c r="AV68" s="34">
        <f>AU68*1.099</f>
        <v>0</v>
      </c>
      <c r="AW68" s="34">
        <v>0</v>
      </c>
      <c r="AX68" s="34">
        <f>AW68*0.13</f>
        <v>0</v>
      </c>
      <c r="AY68" s="34">
        <v>0</v>
      </c>
      <c r="AZ68" s="34">
        <f>AY68*0.3</f>
        <v>0</v>
      </c>
      <c r="BA68" s="34">
        <v>0</v>
      </c>
      <c r="BB68" s="34">
        <f>BA68*2.323</f>
        <v>0</v>
      </c>
      <c r="BC68" s="34">
        <v>0</v>
      </c>
      <c r="BD68" s="34">
        <f>BC68*2.077</f>
        <v>0</v>
      </c>
      <c r="BE68" s="34">
        <v>0</v>
      </c>
      <c r="BF68" s="34">
        <f>BE68*2.336</f>
        <v>0</v>
      </c>
      <c r="BG68" s="34">
        <v>0</v>
      </c>
      <c r="BH68" s="34">
        <f>BG68*1.13</f>
        <v>0</v>
      </c>
      <c r="BI68" s="34">
        <v>0</v>
      </c>
      <c r="BJ68" s="34">
        <f>BI68*1.724</f>
        <v>0</v>
      </c>
      <c r="BK68" s="34">
        <v>0</v>
      </c>
      <c r="BL68" s="34">
        <f>BK68*0.89</f>
        <v>0</v>
      </c>
      <c r="BM68" s="34">
        <v>0</v>
      </c>
      <c r="BN68" s="34">
        <f>BM68*2.54</f>
        <v>0</v>
      </c>
      <c r="BO68" s="35">
        <v>-0.35</v>
      </c>
      <c r="BP68" s="35">
        <v>13</v>
      </c>
      <c r="BQ68" s="35" t="s">
        <v>127</v>
      </c>
      <c r="BR68" s="35" t="s">
        <v>127</v>
      </c>
      <c r="BS68" s="35" t="s">
        <v>128</v>
      </c>
      <c r="BT68" s="35">
        <v>-0.4</v>
      </c>
      <c r="BU68" s="35" t="s">
        <v>113</v>
      </c>
      <c r="BV68" s="37">
        <v>3.5000000000000003E-2</v>
      </c>
      <c r="BX68" s="35">
        <v>116689.31200000001</v>
      </c>
      <c r="BY68" s="35">
        <v>8.5697651555268397E-6</v>
      </c>
      <c r="BZ68" s="35">
        <f t="shared" ref="BZ68:BZ131" si="1">-LN(BY68)</f>
        <v>11.667270228819108</v>
      </c>
      <c r="CA68">
        <v>5.3120000000000003</v>
      </c>
      <c r="CB68">
        <v>984</v>
      </c>
      <c r="CC68" s="36">
        <v>7.0060000000000003E-5</v>
      </c>
      <c r="CD68">
        <v>0.89</v>
      </c>
      <c r="CE68">
        <v>115700</v>
      </c>
      <c r="CF68" s="36">
        <v>3.273E-5</v>
      </c>
      <c r="CG68">
        <v>0.77</v>
      </c>
    </row>
    <row r="69" spans="1:85" x14ac:dyDescent="0.3">
      <c r="A69" s="60" t="s">
        <v>24</v>
      </c>
      <c r="B69" s="5" t="s">
        <v>174</v>
      </c>
      <c r="D69">
        <f>F69+N69</f>
        <v>50.483400000000003</v>
      </c>
      <c r="E69">
        <v>37.7256</v>
      </c>
      <c r="F69" s="35">
        <f>H69+J69+L69+P69+R69+T69+V69+X69+Z69+AB69+AD69+AF69+AH69+AJ69+AL69+AN69+AP69+AR69+AT69+AV69+AX69+AZ69+BB69+BD69+BF69+BH69+BJ69+BL69+BN69</f>
        <v>12.7578</v>
      </c>
      <c r="G69" s="34">
        <v>12.5</v>
      </c>
      <c r="H69" s="34">
        <f>G69*0.9</f>
        <v>11.25</v>
      </c>
      <c r="I69" s="34">
        <v>0.49</v>
      </c>
      <c r="J69" s="34">
        <f>I69*1.185</f>
        <v>0.58065</v>
      </c>
      <c r="K69" s="34">
        <v>0</v>
      </c>
      <c r="L69" s="34">
        <f>K69*0.8</f>
        <v>0</v>
      </c>
      <c r="M69" s="34">
        <v>85.74</v>
      </c>
      <c r="N69" s="34">
        <f>M69*0.44</f>
        <v>37.7256</v>
      </c>
      <c r="O69" s="34">
        <v>0.92</v>
      </c>
      <c r="P69" s="34">
        <f>O69*0.91</f>
        <v>0.83720000000000006</v>
      </c>
      <c r="Q69" s="34">
        <v>0</v>
      </c>
      <c r="R69" s="34">
        <f>Q69*2.868</f>
        <v>0</v>
      </c>
      <c r="S69" s="34">
        <v>0</v>
      </c>
      <c r="T69" s="34">
        <f>S69*2.36</f>
        <v>0</v>
      </c>
      <c r="U69" s="34">
        <v>0</v>
      </c>
      <c r="V69" s="34">
        <f>U69*0.12</f>
        <v>0</v>
      </c>
      <c r="W69" s="34">
        <v>0</v>
      </c>
      <c r="X69" s="34">
        <f>W69*0.76</f>
        <v>0</v>
      </c>
      <c r="Y69" s="34">
        <v>0.35</v>
      </c>
      <c r="Z69" s="34">
        <f>Y69*0.257</f>
        <v>8.9950000000000002E-2</v>
      </c>
      <c r="AA69" s="34">
        <v>0</v>
      </c>
      <c r="AB69" s="34">
        <f>AA69*0.337</f>
        <v>0</v>
      </c>
      <c r="AC69" s="34">
        <v>0</v>
      </c>
      <c r="AD69" s="34">
        <f>AC69*0.15</f>
        <v>0</v>
      </c>
      <c r="AE69" s="34">
        <v>0</v>
      </c>
      <c r="AF69" s="34">
        <f>AE69*1.662</f>
        <v>0</v>
      </c>
      <c r="AG69" s="34">
        <v>0</v>
      </c>
      <c r="AH69" s="34">
        <f>AG69*0.11</f>
        <v>0</v>
      </c>
      <c r="AI69" s="34">
        <v>0</v>
      </c>
      <c r="AJ69" s="34">
        <f>AI69*1.37</f>
        <v>0</v>
      </c>
      <c r="AK69" s="34">
        <v>0</v>
      </c>
      <c r="AL69" s="34">
        <f>AK69*0.6</f>
        <v>0</v>
      </c>
      <c r="AM69" s="34">
        <v>0</v>
      </c>
      <c r="AN69" s="34">
        <f>AM69*2.372</f>
        <v>0</v>
      </c>
      <c r="AO69" s="34">
        <v>0</v>
      </c>
      <c r="AP69" s="34">
        <f>AO69*0.28</f>
        <v>0</v>
      </c>
      <c r="AQ69" s="34">
        <v>0</v>
      </c>
      <c r="AR69" s="34">
        <f>AQ69*1.45</f>
        <v>0</v>
      </c>
      <c r="AS69" s="34">
        <v>0</v>
      </c>
      <c r="AT69" s="34">
        <f>AS69*2.279</f>
        <v>0</v>
      </c>
      <c r="AU69" s="34">
        <v>0</v>
      </c>
      <c r="AV69" s="34">
        <f>AU69*1.099</f>
        <v>0</v>
      </c>
      <c r="AW69" s="34">
        <v>0</v>
      </c>
      <c r="AX69" s="34">
        <f>AW69*0.13</f>
        <v>0</v>
      </c>
      <c r="AY69" s="34">
        <v>0</v>
      </c>
      <c r="AZ69" s="34">
        <f>AY69*0.3</f>
        <v>0</v>
      </c>
      <c r="BA69" s="34">
        <v>0</v>
      </c>
      <c r="BB69" s="34">
        <f>BA69*2.323</f>
        <v>0</v>
      </c>
      <c r="BC69" s="34">
        <v>0</v>
      </c>
      <c r="BD69" s="34">
        <f>BC69*2.077</f>
        <v>0</v>
      </c>
      <c r="BE69" s="34">
        <v>0</v>
      </c>
      <c r="BF69" s="34">
        <f>BE69*2.336</f>
        <v>0</v>
      </c>
      <c r="BG69" s="34">
        <v>0</v>
      </c>
      <c r="BH69" s="34">
        <f>BG69*1.13</f>
        <v>0</v>
      </c>
      <c r="BI69" s="34">
        <v>0</v>
      </c>
      <c r="BJ69" s="34">
        <f>BI69*1.724</f>
        <v>0</v>
      </c>
      <c r="BK69" s="34">
        <v>0</v>
      </c>
      <c r="BL69" s="34">
        <f>BK69*0.89</f>
        <v>0</v>
      </c>
      <c r="BM69" s="34">
        <v>0</v>
      </c>
      <c r="BN69" s="34">
        <f>BM69*2.54</f>
        <v>0</v>
      </c>
      <c r="BO69" s="35">
        <v>-0.32600000000000001</v>
      </c>
      <c r="BP69" s="35">
        <v>6.5000000000000002E-2</v>
      </c>
      <c r="BQ69" s="35" t="s">
        <v>134</v>
      </c>
      <c r="BR69" s="35" t="s">
        <v>175</v>
      </c>
      <c r="BS69" s="35" t="s">
        <v>176</v>
      </c>
      <c r="BT69" s="35">
        <v>-0.32600000000000001</v>
      </c>
      <c r="BU69" s="35" t="s">
        <v>113</v>
      </c>
      <c r="BV69" s="37">
        <v>3.5000000000000003E-2</v>
      </c>
      <c r="BX69" s="35">
        <v>740015</v>
      </c>
      <c r="BY69" s="35">
        <v>1.3513239596494666E-6</v>
      </c>
      <c r="BZ69" s="35">
        <f t="shared" si="1"/>
        <v>13.514425735245183</v>
      </c>
      <c r="CA69">
        <v>15</v>
      </c>
      <c r="CB69">
        <v>57000</v>
      </c>
      <c r="CC69" s="36">
        <v>1.27E-5</v>
      </c>
      <c r="CD69">
        <v>0.82</v>
      </c>
      <c r="CE69">
        <v>683000</v>
      </c>
      <c r="CF69" s="36">
        <v>4.5000000000000001E-6</v>
      </c>
      <c r="CG69">
        <v>0.62</v>
      </c>
    </row>
    <row r="70" spans="1:85" x14ac:dyDescent="0.3">
      <c r="A70" s="60" t="s">
        <v>24</v>
      </c>
      <c r="B70" s="5" t="s">
        <v>177</v>
      </c>
      <c r="D70">
        <f>F70+N70</f>
        <v>50.483400000000003</v>
      </c>
      <c r="E70">
        <v>37.7256</v>
      </c>
      <c r="F70" s="35">
        <f>H70+J70+L70+P70+R70+T70+V70+X70+Z70+AB70+AD70+AF70+AH70+AJ70+AL70+AN70+AP70+AR70+AT70+AV70+AX70+AZ70+BB70+BD70+BF70+BH70+BJ70+BL70+BN70</f>
        <v>12.7578</v>
      </c>
      <c r="G70" s="34">
        <v>12.5</v>
      </c>
      <c r="H70" s="34">
        <f>G70*0.9</f>
        <v>11.25</v>
      </c>
      <c r="I70" s="34">
        <v>0.49</v>
      </c>
      <c r="J70" s="34">
        <f>I70*1.185</f>
        <v>0.58065</v>
      </c>
      <c r="K70" s="34">
        <v>0</v>
      </c>
      <c r="L70" s="34">
        <f>K70*0.8</f>
        <v>0</v>
      </c>
      <c r="M70" s="34">
        <v>85.74</v>
      </c>
      <c r="N70" s="34">
        <f>M70*0.44</f>
        <v>37.7256</v>
      </c>
      <c r="O70" s="34">
        <v>0.92</v>
      </c>
      <c r="P70" s="34">
        <f>O70*0.91</f>
        <v>0.83720000000000006</v>
      </c>
      <c r="Q70" s="34">
        <v>0</v>
      </c>
      <c r="R70" s="34">
        <f>Q70*2.868</f>
        <v>0</v>
      </c>
      <c r="S70" s="34">
        <v>0</v>
      </c>
      <c r="T70" s="34">
        <f>S70*2.36</f>
        <v>0</v>
      </c>
      <c r="U70" s="34">
        <v>0</v>
      </c>
      <c r="V70" s="34">
        <f>U70*0.12</f>
        <v>0</v>
      </c>
      <c r="W70" s="34">
        <v>0</v>
      </c>
      <c r="X70" s="34">
        <f>W70*0.76</f>
        <v>0</v>
      </c>
      <c r="Y70" s="34">
        <v>0.35</v>
      </c>
      <c r="Z70" s="34">
        <f>Y70*0.257</f>
        <v>8.9950000000000002E-2</v>
      </c>
      <c r="AA70" s="34">
        <v>0</v>
      </c>
      <c r="AB70" s="34">
        <f>AA70*0.337</f>
        <v>0</v>
      </c>
      <c r="AC70" s="34">
        <v>0</v>
      </c>
      <c r="AD70" s="34">
        <f>AC70*0.15</f>
        <v>0</v>
      </c>
      <c r="AE70" s="34">
        <v>0</v>
      </c>
      <c r="AF70" s="34">
        <f>AE70*1.662</f>
        <v>0</v>
      </c>
      <c r="AG70" s="34">
        <v>0</v>
      </c>
      <c r="AH70" s="34">
        <f>AG70*0.11</f>
        <v>0</v>
      </c>
      <c r="AI70" s="34">
        <v>0</v>
      </c>
      <c r="AJ70" s="34">
        <f>AI70*1.37</f>
        <v>0</v>
      </c>
      <c r="AK70" s="34">
        <v>0</v>
      </c>
      <c r="AL70" s="34">
        <f>AK70*0.6</f>
        <v>0</v>
      </c>
      <c r="AM70" s="34">
        <v>0</v>
      </c>
      <c r="AN70" s="34">
        <f>AM70*2.372</f>
        <v>0</v>
      </c>
      <c r="AO70" s="34">
        <v>0</v>
      </c>
      <c r="AP70" s="34">
        <f>AO70*0.28</f>
        <v>0</v>
      </c>
      <c r="AQ70" s="34">
        <v>0</v>
      </c>
      <c r="AR70" s="34">
        <f>AQ70*1.45</f>
        <v>0</v>
      </c>
      <c r="AS70" s="34">
        <v>0</v>
      </c>
      <c r="AT70" s="34">
        <f>AS70*2.279</f>
        <v>0</v>
      </c>
      <c r="AU70" s="34">
        <v>0</v>
      </c>
      <c r="AV70" s="34">
        <f>AU70*1.099</f>
        <v>0</v>
      </c>
      <c r="AW70" s="34">
        <v>0</v>
      </c>
      <c r="AX70" s="34">
        <f>AW70*0.13</f>
        <v>0</v>
      </c>
      <c r="AY70" s="34">
        <v>0</v>
      </c>
      <c r="AZ70" s="34">
        <f>AY70*0.3</f>
        <v>0</v>
      </c>
      <c r="BA70" s="34">
        <v>0</v>
      </c>
      <c r="BB70" s="34">
        <f>BA70*2.323</f>
        <v>0</v>
      </c>
      <c r="BC70" s="34">
        <v>0</v>
      </c>
      <c r="BD70" s="34">
        <f>BC70*2.077</f>
        <v>0</v>
      </c>
      <c r="BE70" s="34">
        <v>0</v>
      </c>
      <c r="BF70" s="34">
        <f>BE70*2.336</f>
        <v>0</v>
      </c>
      <c r="BG70" s="34">
        <v>0</v>
      </c>
      <c r="BH70" s="34">
        <f>BG70*1.13</f>
        <v>0</v>
      </c>
      <c r="BI70" s="34">
        <v>0</v>
      </c>
      <c r="BJ70" s="34">
        <f>BI70*1.724</f>
        <v>0</v>
      </c>
      <c r="BK70" s="34">
        <v>0</v>
      </c>
      <c r="BL70" s="34">
        <f>BK70*0.89</f>
        <v>0</v>
      </c>
      <c r="BM70" s="34">
        <v>0</v>
      </c>
      <c r="BN70" s="34">
        <f>BM70*2.54</f>
        <v>0</v>
      </c>
      <c r="BO70" s="35">
        <v>-0.32400000000000001</v>
      </c>
      <c r="BP70" s="35">
        <v>0.08</v>
      </c>
      <c r="BQ70" s="35" t="s">
        <v>134</v>
      </c>
      <c r="BR70" s="35" t="s">
        <v>175</v>
      </c>
      <c r="BS70" s="35" t="s">
        <v>176</v>
      </c>
      <c r="BT70" s="35">
        <v>-0.32400000000000001</v>
      </c>
      <c r="BU70" s="35" t="s">
        <v>113</v>
      </c>
      <c r="BV70" s="37">
        <v>3.5000000000000003E-2</v>
      </c>
      <c r="BX70" s="35">
        <v>127013</v>
      </c>
      <c r="BY70" s="35">
        <v>7.8732098289151504E-6</v>
      </c>
      <c r="BZ70" s="35">
        <f t="shared" si="1"/>
        <v>11.752044722406799</v>
      </c>
      <c r="CA70">
        <v>13</v>
      </c>
      <c r="CB70">
        <v>23000</v>
      </c>
      <c r="CC70" s="36">
        <v>1.5299999999999999E-5</v>
      </c>
      <c r="CD70">
        <v>0.9</v>
      </c>
      <c r="CE70">
        <v>104000</v>
      </c>
      <c r="CF70" s="36">
        <v>1.1999999999999999E-6</v>
      </c>
      <c r="CG70">
        <v>0.76</v>
      </c>
    </row>
    <row r="71" spans="1:85" x14ac:dyDescent="0.3">
      <c r="A71" s="60" t="s">
        <v>24</v>
      </c>
      <c r="B71" s="5" t="s">
        <v>178</v>
      </c>
      <c r="D71">
        <f>F71+N71</f>
        <v>50.483400000000003</v>
      </c>
      <c r="E71">
        <v>37.7256</v>
      </c>
      <c r="F71" s="35">
        <f>H71+J71+L71+P71+R71+T71+V71+X71+Z71+AB71+AD71+AF71+AH71+AJ71+AL71+AN71+AP71+AR71+AT71+AV71+AX71+AZ71+BB71+BD71+BF71+BH71+BJ71+BL71+BN71</f>
        <v>12.7578</v>
      </c>
      <c r="G71" s="34">
        <v>12.5</v>
      </c>
      <c r="H71" s="34">
        <f>G71*0.9</f>
        <v>11.25</v>
      </c>
      <c r="I71" s="34">
        <v>0.49</v>
      </c>
      <c r="J71" s="34">
        <f>I71*1.185</f>
        <v>0.58065</v>
      </c>
      <c r="K71" s="34">
        <v>0</v>
      </c>
      <c r="L71" s="34">
        <f>K71*0.8</f>
        <v>0</v>
      </c>
      <c r="M71" s="34">
        <v>85.74</v>
      </c>
      <c r="N71" s="34">
        <f>M71*0.44</f>
        <v>37.7256</v>
      </c>
      <c r="O71" s="34">
        <v>0.92</v>
      </c>
      <c r="P71" s="34">
        <f>O71*0.91</f>
        <v>0.83720000000000006</v>
      </c>
      <c r="Q71" s="34">
        <v>0</v>
      </c>
      <c r="R71" s="34">
        <f>Q71*2.868</f>
        <v>0</v>
      </c>
      <c r="S71" s="34">
        <v>0</v>
      </c>
      <c r="T71" s="34">
        <f>S71*2.36</f>
        <v>0</v>
      </c>
      <c r="U71" s="34">
        <v>0</v>
      </c>
      <c r="V71" s="34">
        <f>U71*0.12</f>
        <v>0</v>
      </c>
      <c r="W71" s="34">
        <v>0</v>
      </c>
      <c r="X71" s="34">
        <f>W71*0.76</f>
        <v>0</v>
      </c>
      <c r="Y71" s="34">
        <v>0.35</v>
      </c>
      <c r="Z71" s="34">
        <f>Y71*0.257</f>
        <v>8.9950000000000002E-2</v>
      </c>
      <c r="AA71" s="34">
        <v>0</v>
      </c>
      <c r="AB71" s="34">
        <f>AA71*0.337</f>
        <v>0</v>
      </c>
      <c r="AC71" s="34">
        <v>0</v>
      </c>
      <c r="AD71" s="34">
        <f>AC71*0.15</f>
        <v>0</v>
      </c>
      <c r="AE71" s="34">
        <v>0</v>
      </c>
      <c r="AF71" s="34">
        <f>AE71*1.662</f>
        <v>0</v>
      </c>
      <c r="AG71" s="34">
        <v>0</v>
      </c>
      <c r="AH71" s="34">
        <f>AG71*0.11</f>
        <v>0</v>
      </c>
      <c r="AI71" s="34">
        <v>0</v>
      </c>
      <c r="AJ71" s="34">
        <f>AI71*1.37</f>
        <v>0</v>
      </c>
      <c r="AK71" s="34">
        <v>0</v>
      </c>
      <c r="AL71" s="34">
        <f>AK71*0.6</f>
        <v>0</v>
      </c>
      <c r="AM71" s="34">
        <v>0</v>
      </c>
      <c r="AN71" s="34">
        <f>AM71*2.372</f>
        <v>0</v>
      </c>
      <c r="AO71" s="34">
        <v>0</v>
      </c>
      <c r="AP71" s="34">
        <f>AO71*0.28</f>
        <v>0</v>
      </c>
      <c r="AQ71" s="34">
        <v>0</v>
      </c>
      <c r="AR71" s="34">
        <f>AQ71*1.45</f>
        <v>0</v>
      </c>
      <c r="AS71" s="34">
        <v>0</v>
      </c>
      <c r="AT71" s="34">
        <f>AS71*2.279</f>
        <v>0</v>
      </c>
      <c r="AU71" s="34">
        <v>0</v>
      </c>
      <c r="AV71" s="34">
        <f>AU71*1.099</f>
        <v>0</v>
      </c>
      <c r="AW71" s="34">
        <v>0</v>
      </c>
      <c r="AX71" s="34">
        <f>AW71*0.13</f>
        <v>0</v>
      </c>
      <c r="AY71" s="34">
        <v>0</v>
      </c>
      <c r="AZ71" s="34">
        <f>AY71*0.3</f>
        <v>0</v>
      </c>
      <c r="BA71" s="34">
        <v>0</v>
      </c>
      <c r="BB71" s="34">
        <f>BA71*2.323</f>
        <v>0</v>
      </c>
      <c r="BC71" s="34">
        <v>0</v>
      </c>
      <c r="BD71" s="34">
        <f>BC71*2.077</f>
        <v>0</v>
      </c>
      <c r="BE71" s="34">
        <v>0</v>
      </c>
      <c r="BF71" s="34">
        <f>BE71*2.336</f>
        <v>0</v>
      </c>
      <c r="BG71" s="34">
        <v>0</v>
      </c>
      <c r="BH71" s="34">
        <f>BG71*1.13</f>
        <v>0</v>
      </c>
      <c r="BI71" s="34">
        <v>0</v>
      </c>
      <c r="BJ71" s="34">
        <f>BI71*1.724</f>
        <v>0</v>
      </c>
      <c r="BK71" s="34">
        <v>0</v>
      </c>
      <c r="BL71" s="34">
        <f>BK71*0.89</f>
        <v>0</v>
      </c>
      <c r="BM71" s="34">
        <v>0</v>
      </c>
      <c r="BN71" s="34">
        <f>BM71*2.54</f>
        <v>0</v>
      </c>
      <c r="BO71" s="35">
        <v>-0.38500000000000001</v>
      </c>
      <c r="BP71" s="35">
        <v>0.17799999999999999</v>
      </c>
      <c r="BQ71" s="35" t="s">
        <v>134</v>
      </c>
      <c r="BR71" s="35" t="s">
        <v>175</v>
      </c>
      <c r="BS71" s="35" t="s">
        <v>176</v>
      </c>
      <c r="BT71" s="35">
        <v>-0.38500000000000001</v>
      </c>
      <c r="BU71" s="35" t="s">
        <v>113</v>
      </c>
      <c r="BV71" s="37">
        <v>3.5000000000000003E-2</v>
      </c>
      <c r="BX71" s="35">
        <v>30011.7</v>
      </c>
      <c r="BY71" s="35">
        <v>3.3320338401356802E-5</v>
      </c>
      <c r="BZ71" s="35">
        <f t="shared" si="1"/>
        <v>10.309342584614059</v>
      </c>
      <c r="CA71">
        <v>11.7</v>
      </c>
      <c r="CB71">
        <v>20000</v>
      </c>
      <c r="CC71" s="36">
        <v>6.97E-5</v>
      </c>
      <c r="CD71">
        <v>0.76</v>
      </c>
      <c r="CE71">
        <v>10000</v>
      </c>
      <c r="CF71" s="36">
        <v>3.4000000000000001E-6</v>
      </c>
      <c r="CG71">
        <v>0.68</v>
      </c>
    </row>
    <row r="72" spans="1:85" x14ac:dyDescent="0.3">
      <c r="A72" s="60" t="s">
        <v>24</v>
      </c>
      <c r="B72" s="5" t="s">
        <v>179</v>
      </c>
      <c r="D72">
        <f>F72+N72</f>
        <v>50.483400000000003</v>
      </c>
      <c r="E72">
        <v>37.7256</v>
      </c>
      <c r="F72" s="35">
        <f>H72+J72+L72+P72+R72+T72+V72+X72+Z72+AB72+AD72+AF72+AH72+AJ72+AL72+AN72+AP72+AR72+AT72+AV72+AX72+AZ72+BB72+BD72+BF72+BH72+BJ72+BL72+BN72</f>
        <v>12.7578</v>
      </c>
      <c r="G72" s="34">
        <v>12.5</v>
      </c>
      <c r="H72" s="34">
        <f>G72*0.9</f>
        <v>11.25</v>
      </c>
      <c r="I72" s="34">
        <v>0.49</v>
      </c>
      <c r="J72" s="34">
        <f>I72*1.185</f>
        <v>0.58065</v>
      </c>
      <c r="K72" s="34">
        <v>0</v>
      </c>
      <c r="L72" s="34">
        <f>K72*0.8</f>
        <v>0</v>
      </c>
      <c r="M72" s="34">
        <v>85.74</v>
      </c>
      <c r="N72" s="34">
        <f>M72*0.44</f>
        <v>37.7256</v>
      </c>
      <c r="O72" s="34">
        <v>0.92</v>
      </c>
      <c r="P72" s="34">
        <f>O72*0.91</f>
        <v>0.83720000000000006</v>
      </c>
      <c r="Q72" s="34">
        <v>0</v>
      </c>
      <c r="R72" s="34">
        <f>Q72*2.868</f>
        <v>0</v>
      </c>
      <c r="S72" s="34">
        <v>0</v>
      </c>
      <c r="T72" s="34">
        <f>S72*2.36</f>
        <v>0</v>
      </c>
      <c r="U72" s="34">
        <v>0</v>
      </c>
      <c r="V72" s="34">
        <f>U72*0.12</f>
        <v>0</v>
      </c>
      <c r="W72" s="34">
        <v>0</v>
      </c>
      <c r="X72" s="34">
        <f>W72*0.76</f>
        <v>0</v>
      </c>
      <c r="Y72" s="34">
        <v>0.35</v>
      </c>
      <c r="Z72" s="34">
        <f>Y72*0.257</f>
        <v>8.9950000000000002E-2</v>
      </c>
      <c r="AA72" s="34">
        <v>0</v>
      </c>
      <c r="AB72" s="34">
        <f>AA72*0.337</f>
        <v>0</v>
      </c>
      <c r="AC72" s="34">
        <v>0</v>
      </c>
      <c r="AD72" s="34">
        <f>AC72*0.15</f>
        <v>0</v>
      </c>
      <c r="AE72" s="34">
        <v>0</v>
      </c>
      <c r="AF72" s="34">
        <f>AE72*1.662</f>
        <v>0</v>
      </c>
      <c r="AG72" s="34">
        <v>0</v>
      </c>
      <c r="AH72" s="34">
        <f>AG72*0.11</f>
        <v>0</v>
      </c>
      <c r="AI72" s="34">
        <v>0</v>
      </c>
      <c r="AJ72" s="34">
        <f>AI72*1.37</f>
        <v>0</v>
      </c>
      <c r="AK72" s="34">
        <v>0</v>
      </c>
      <c r="AL72" s="34">
        <f>AK72*0.6</f>
        <v>0</v>
      </c>
      <c r="AM72" s="34">
        <v>0</v>
      </c>
      <c r="AN72" s="34">
        <f>AM72*2.372</f>
        <v>0</v>
      </c>
      <c r="AO72" s="34">
        <v>0</v>
      </c>
      <c r="AP72" s="34">
        <f>AO72*0.28</f>
        <v>0</v>
      </c>
      <c r="AQ72" s="34">
        <v>0</v>
      </c>
      <c r="AR72" s="34">
        <f>AQ72*1.45</f>
        <v>0</v>
      </c>
      <c r="AS72" s="34">
        <v>0</v>
      </c>
      <c r="AT72" s="34">
        <f>AS72*2.279</f>
        <v>0</v>
      </c>
      <c r="AU72" s="34">
        <v>0</v>
      </c>
      <c r="AV72" s="34">
        <f>AU72*1.099</f>
        <v>0</v>
      </c>
      <c r="AW72" s="34">
        <v>0</v>
      </c>
      <c r="AX72" s="34">
        <f>AW72*0.13</f>
        <v>0</v>
      </c>
      <c r="AY72" s="34">
        <v>0</v>
      </c>
      <c r="AZ72" s="34">
        <f>AY72*0.3</f>
        <v>0</v>
      </c>
      <c r="BA72" s="34">
        <v>0</v>
      </c>
      <c r="BB72" s="34">
        <f>BA72*2.323</f>
        <v>0</v>
      </c>
      <c r="BC72" s="34">
        <v>0</v>
      </c>
      <c r="BD72" s="34">
        <f>BC72*2.077</f>
        <v>0</v>
      </c>
      <c r="BE72" s="34">
        <v>0</v>
      </c>
      <c r="BF72" s="34">
        <f>BE72*2.336</f>
        <v>0</v>
      </c>
      <c r="BG72" s="34">
        <v>0</v>
      </c>
      <c r="BH72" s="34">
        <f>BG72*1.13</f>
        <v>0</v>
      </c>
      <c r="BI72" s="34">
        <v>0</v>
      </c>
      <c r="BJ72" s="34">
        <f>BI72*1.724</f>
        <v>0</v>
      </c>
      <c r="BK72" s="34">
        <v>0</v>
      </c>
      <c r="BL72" s="34">
        <f>BK72*0.89</f>
        <v>0</v>
      </c>
      <c r="BM72" s="34">
        <v>0</v>
      </c>
      <c r="BN72" s="34">
        <f>BM72*2.54</f>
        <v>0</v>
      </c>
      <c r="BO72" s="35">
        <v>-0.41799999999999998</v>
      </c>
      <c r="BP72" s="35">
        <v>0.22</v>
      </c>
      <c r="BQ72" s="35" t="s">
        <v>134</v>
      </c>
      <c r="BR72" s="35" t="s">
        <v>175</v>
      </c>
      <c r="BS72" s="35" t="s">
        <v>176</v>
      </c>
      <c r="BT72" s="35">
        <v>-0.41799999999999998</v>
      </c>
      <c r="BU72" s="35" t="s">
        <v>113</v>
      </c>
      <c r="BV72" s="37">
        <v>3.5000000000000003E-2</v>
      </c>
      <c r="BX72" s="35">
        <v>17014.599999999999</v>
      </c>
      <c r="BY72" s="35">
        <v>5.8773053730325725E-5</v>
      </c>
      <c r="BZ72" s="35">
        <f t="shared" si="1"/>
        <v>9.7418270779898517</v>
      </c>
      <c r="CA72">
        <v>14.6</v>
      </c>
      <c r="CB72">
        <v>10300</v>
      </c>
      <c r="CC72" s="36">
        <v>9.8200000000000002E-5</v>
      </c>
      <c r="CD72">
        <v>0.8</v>
      </c>
      <c r="CE72">
        <v>6700</v>
      </c>
      <c r="CF72" s="36">
        <v>8.6000000000000007E-6</v>
      </c>
      <c r="CG72">
        <v>0.65</v>
      </c>
    </row>
    <row r="73" spans="1:85" x14ac:dyDescent="0.3">
      <c r="A73" s="60" t="s">
        <v>22</v>
      </c>
      <c r="B73" s="5" t="s">
        <v>180</v>
      </c>
      <c r="D73">
        <f>F73+N73</f>
        <v>50.749200000000002</v>
      </c>
      <c r="E73">
        <v>31.077199999999998</v>
      </c>
      <c r="F73" s="35">
        <f>H73+J73+L73+P73+R73+T73+V73+X73+Z73+AB73+AD73+AF73+AH73+AJ73+AL73+AN73+AP73+AR73+AT73+AV73+AX73+AZ73+BB73+BD73+BF73+BH73+BJ73+BL73+BN73</f>
        <v>19.672000000000004</v>
      </c>
      <c r="G73" s="34">
        <v>19</v>
      </c>
      <c r="H73" s="34">
        <f>G73*0.9</f>
        <v>17.100000000000001</v>
      </c>
      <c r="I73" s="34">
        <v>0</v>
      </c>
      <c r="J73" s="34">
        <f>I73*1.185</f>
        <v>0</v>
      </c>
      <c r="K73" s="34">
        <v>0</v>
      </c>
      <c r="L73" s="34">
        <f>K73*0.8</f>
        <v>0</v>
      </c>
      <c r="M73" s="34">
        <v>70.63</v>
      </c>
      <c r="N73" s="34">
        <f>M73*0.44</f>
        <v>31.077199999999998</v>
      </c>
      <c r="O73" s="34">
        <v>0</v>
      </c>
      <c r="P73" s="34">
        <f>O73*0.91</f>
        <v>0</v>
      </c>
      <c r="Q73" s="34">
        <v>0</v>
      </c>
      <c r="R73" s="34">
        <f>Q73*2.868</f>
        <v>0</v>
      </c>
      <c r="S73" s="34">
        <v>0</v>
      </c>
      <c r="T73" s="34">
        <f>S73*2.36</f>
        <v>0</v>
      </c>
      <c r="U73" s="34">
        <v>0</v>
      </c>
      <c r="V73" s="34">
        <f>U73*0.12</f>
        <v>0</v>
      </c>
      <c r="W73" s="34">
        <v>0</v>
      </c>
      <c r="X73" s="34">
        <f>W73*0.76</f>
        <v>0</v>
      </c>
      <c r="Y73" s="34">
        <v>9.5</v>
      </c>
      <c r="Z73" s="34">
        <f>Y73*0.257</f>
        <v>2.4415</v>
      </c>
      <c r="AA73" s="34">
        <v>0</v>
      </c>
      <c r="AB73" s="34">
        <f>AA73*0.337</f>
        <v>0</v>
      </c>
      <c r="AC73" s="34">
        <v>0.87</v>
      </c>
      <c r="AD73" s="34">
        <f>AC73*0.15</f>
        <v>0.1305</v>
      </c>
      <c r="AE73" s="34">
        <v>0</v>
      </c>
      <c r="AF73" s="34">
        <f>AE73*1.662</f>
        <v>0</v>
      </c>
      <c r="AG73" s="34">
        <v>0</v>
      </c>
      <c r="AH73" s="34">
        <f>AG73*0.11</f>
        <v>0</v>
      </c>
      <c r="AI73" s="34">
        <v>0</v>
      </c>
      <c r="AJ73" s="34">
        <f>AI73*1.37</f>
        <v>0</v>
      </c>
      <c r="AK73" s="34">
        <v>0</v>
      </c>
      <c r="AL73" s="34">
        <f>AK73*0.6</f>
        <v>0</v>
      </c>
      <c r="AM73" s="34">
        <v>0</v>
      </c>
      <c r="AN73" s="34">
        <f>AM73*2.372</f>
        <v>0</v>
      </c>
      <c r="AO73" s="34">
        <v>0</v>
      </c>
      <c r="AP73" s="34">
        <f>AO73*0.28</f>
        <v>0</v>
      </c>
      <c r="AQ73" s="34">
        <v>0</v>
      </c>
      <c r="AR73" s="34">
        <f>AQ73*1.45</f>
        <v>0</v>
      </c>
      <c r="AS73" s="34">
        <v>0</v>
      </c>
      <c r="AT73" s="34">
        <f>AS73*2.279</f>
        <v>0</v>
      </c>
      <c r="AU73" s="34">
        <v>0</v>
      </c>
      <c r="AV73" s="34">
        <f>AU73*1.099</f>
        <v>0</v>
      </c>
      <c r="AW73" s="34">
        <v>0</v>
      </c>
      <c r="AX73" s="34">
        <f>AW73*0.13</f>
        <v>0</v>
      </c>
      <c r="AY73" s="34">
        <v>0</v>
      </c>
      <c r="AZ73" s="34">
        <f>AY73*0.3</f>
        <v>0</v>
      </c>
      <c r="BA73" s="34">
        <v>0</v>
      </c>
      <c r="BB73" s="34">
        <f>BA73*2.323</f>
        <v>0</v>
      </c>
      <c r="BC73" s="34">
        <v>0</v>
      </c>
      <c r="BD73" s="34">
        <f>BC73*2.077</f>
        <v>0</v>
      </c>
      <c r="BE73" s="34">
        <v>0</v>
      </c>
      <c r="BF73" s="34">
        <f>BE73*2.336</f>
        <v>0</v>
      </c>
      <c r="BG73" s="34">
        <v>0</v>
      </c>
      <c r="BH73" s="34">
        <f>BG73*1.13</f>
        <v>0</v>
      </c>
      <c r="BI73" s="34">
        <v>0</v>
      </c>
      <c r="BJ73" s="34">
        <f>BI73*1.724</f>
        <v>0</v>
      </c>
      <c r="BK73" s="34">
        <v>0</v>
      </c>
      <c r="BL73" s="34">
        <f>BK73*0.89</f>
        <v>0</v>
      </c>
      <c r="BM73" s="34">
        <v>0</v>
      </c>
      <c r="BN73" s="34">
        <f>BM73*2.54</f>
        <v>0</v>
      </c>
      <c r="BO73" s="35">
        <v>-0.28000000000000003</v>
      </c>
      <c r="BP73" s="35">
        <v>7.2</v>
      </c>
      <c r="BQ73" s="35" t="s">
        <v>127</v>
      </c>
      <c r="BR73" s="35" t="s">
        <v>127</v>
      </c>
      <c r="BS73" s="35" t="s">
        <v>128</v>
      </c>
      <c r="BT73" s="35">
        <v>-0.56000000000000005</v>
      </c>
      <c r="BU73" s="35" t="s">
        <v>181</v>
      </c>
      <c r="BV73" s="35" t="s">
        <v>108</v>
      </c>
      <c r="BX73" s="35">
        <v>59107.199999999997</v>
      </c>
      <c r="BY73" s="35">
        <v>1.6918412646851821E-5</v>
      </c>
      <c r="BZ73" s="35">
        <f t="shared" si="1"/>
        <v>10.987108023385002</v>
      </c>
      <c r="CA73">
        <v>7.2</v>
      </c>
      <c r="CB73">
        <v>1100</v>
      </c>
      <c r="CC73" s="36">
        <v>3.8000000000000002E-5</v>
      </c>
      <c r="CD73">
        <v>0.85</v>
      </c>
      <c r="CE73">
        <v>58000</v>
      </c>
      <c r="CF73" s="36">
        <v>1.9000000000000001E-5</v>
      </c>
      <c r="CG73">
        <v>0.79</v>
      </c>
    </row>
    <row r="74" spans="1:85" x14ac:dyDescent="0.3">
      <c r="A74" s="60" t="s">
        <v>22</v>
      </c>
      <c r="B74" s="5" t="s">
        <v>182</v>
      </c>
      <c r="D74">
        <f>F74+N74</f>
        <v>50.749200000000002</v>
      </c>
      <c r="E74">
        <v>31.077199999999998</v>
      </c>
      <c r="F74" s="35">
        <f>H74+J74+L74+P74+R74+T74+V74+X74+Z74+AB74+AD74+AF74+AH74+AJ74+AL74+AN74+AP74+AR74+AT74+AV74+AX74+AZ74+BB74+BD74+BF74+BH74+BJ74+BL74+BN74</f>
        <v>19.672000000000004</v>
      </c>
      <c r="G74" s="34">
        <v>19</v>
      </c>
      <c r="H74" s="34">
        <f>G74*0.9</f>
        <v>17.100000000000001</v>
      </c>
      <c r="I74" s="34">
        <v>0</v>
      </c>
      <c r="J74" s="34">
        <f>I74*1.185</f>
        <v>0</v>
      </c>
      <c r="K74" s="34">
        <v>0</v>
      </c>
      <c r="L74" s="34">
        <f>K74*0.8</f>
        <v>0</v>
      </c>
      <c r="M74" s="34">
        <v>70.63</v>
      </c>
      <c r="N74" s="34">
        <f>M74*0.44</f>
        <v>31.077199999999998</v>
      </c>
      <c r="O74" s="34">
        <v>0</v>
      </c>
      <c r="P74" s="34">
        <f>O74*0.91</f>
        <v>0</v>
      </c>
      <c r="Q74" s="34">
        <v>0</v>
      </c>
      <c r="R74" s="34">
        <f>Q74*2.868</f>
        <v>0</v>
      </c>
      <c r="S74" s="34">
        <v>0</v>
      </c>
      <c r="T74" s="34">
        <f>S74*2.36</f>
        <v>0</v>
      </c>
      <c r="U74" s="34">
        <v>0</v>
      </c>
      <c r="V74" s="34">
        <f>U74*0.12</f>
        <v>0</v>
      </c>
      <c r="W74" s="34">
        <v>0</v>
      </c>
      <c r="X74" s="34">
        <f>W74*0.76</f>
        <v>0</v>
      </c>
      <c r="Y74" s="34">
        <v>9.5</v>
      </c>
      <c r="Z74" s="34">
        <f>Y74*0.257</f>
        <v>2.4415</v>
      </c>
      <c r="AA74" s="34">
        <v>0</v>
      </c>
      <c r="AB74" s="34">
        <f>AA74*0.337</f>
        <v>0</v>
      </c>
      <c r="AC74" s="34">
        <v>0.87</v>
      </c>
      <c r="AD74" s="34">
        <f>AC74*0.15</f>
        <v>0.1305</v>
      </c>
      <c r="AE74" s="34">
        <v>0</v>
      </c>
      <c r="AF74" s="34">
        <f>AE74*1.662</f>
        <v>0</v>
      </c>
      <c r="AG74" s="34">
        <v>0</v>
      </c>
      <c r="AH74" s="34">
        <f>AG74*0.11</f>
        <v>0</v>
      </c>
      <c r="AI74" s="34">
        <v>0</v>
      </c>
      <c r="AJ74" s="34">
        <f>AI74*1.37</f>
        <v>0</v>
      </c>
      <c r="AK74" s="34">
        <v>0</v>
      </c>
      <c r="AL74" s="34">
        <f>AK74*0.6</f>
        <v>0</v>
      </c>
      <c r="AM74" s="34">
        <v>0</v>
      </c>
      <c r="AN74" s="34">
        <f>AM74*2.372</f>
        <v>0</v>
      </c>
      <c r="AO74" s="34">
        <v>0</v>
      </c>
      <c r="AP74" s="34">
        <f>AO74*0.28</f>
        <v>0</v>
      </c>
      <c r="AQ74" s="34">
        <v>0</v>
      </c>
      <c r="AR74" s="34">
        <f>AQ74*1.45</f>
        <v>0</v>
      </c>
      <c r="AS74" s="34">
        <v>0</v>
      </c>
      <c r="AT74" s="34">
        <f>AS74*2.279</f>
        <v>0</v>
      </c>
      <c r="AU74" s="34">
        <v>0</v>
      </c>
      <c r="AV74" s="34">
        <f>AU74*1.099</f>
        <v>0</v>
      </c>
      <c r="AW74" s="34">
        <v>0</v>
      </c>
      <c r="AX74" s="34">
        <f>AW74*0.13</f>
        <v>0</v>
      </c>
      <c r="AY74" s="34">
        <v>0</v>
      </c>
      <c r="AZ74" s="34">
        <f>AY74*0.3</f>
        <v>0</v>
      </c>
      <c r="BA74" s="34">
        <v>0</v>
      </c>
      <c r="BB74" s="34">
        <f>BA74*2.323</f>
        <v>0</v>
      </c>
      <c r="BC74" s="34">
        <v>0</v>
      </c>
      <c r="BD74" s="34">
        <f>BC74*2.077</f>
        <v>0</v>
      </c>
      <c r="BE74" s="34">
        <v>0</v>
      </c>
      <c r="BF74" s="34">
        <f>BE74*2.336</f>
        <v>0</v>
      </c>
      <c r="BG74" s="34">
        <v>0</v>
      </c>
      <c r="BH74" s="34">
        <f>BG74*1.13</f>
        <v>0</v>
      </c>
      <c r="BI74" s="34">
        <v>0</v>
      </c>
      <c r="BJ74" s="34">
        <f>BI74*1.724</f>
        <v>0</v>
      </c>
      <c r="BK74" s="34">
        <v>0</v>
      </c>
      <c r="BL74" s="34">
        <f>BK74*0.89</f>
        <v>0</v>
      </c>
      <c r="BM74" s="34">
        <v>0</v>
      </c>
      <c r="BN74" s="34">
        <f>BM74*2.54</f>
        <v>0</v>
      </c>
      <c r="BO74" s="35">
        <v>-0.22</v>
      </c>
      <c r="BP74" s="35">
        <v>6.9</v>
      </c>
      <c r="BQ74" s="35" t="s">
        <v>127</v>
      </c>
      <c r="BR74" s="35" t="s">
        <v>127</v>
      </c>
      <c r="BS74" s="35" t="s">
        <v>128</v>
      </c>
      <c r="BT74" s="35">
        <v>-0.36</v>
      </c>
      <c r="BU74" s="35" t="s">
        <v>181</v>
      </c>
      <c r="BV74" s="35" t="s">
        <v>108</v>
      </c>
      <c r="BX74" s="35">
        <v>626809.59999999998</v>
      </c>
      <c r="BY74" s="35">
        <v>1.5953807982519733E-6</v>
      </c>
      <c r="BZ74" s="35">
        <f t="shared" si="1"/>
        <v>13.348398105236951</v>
      </c>
      <c r="CA74">
        <v>9.6</v>
      </c>
      <c r="CB74">
        <v>6800</v>
      </c>
      <c r="CC74" s="36">
        <v>2.5999999999999998E-5</v>
      </c>
      <c r="CD74">
        <v>0.89</v>
      </c>
      <c r="CE74">
        <v>620000</v>
      </c>
      <c r="CF74" s="36">
        <v>6.8000000000000001E-6</v>
      </c>
      <c r="CG74">
        <v>0.76</v>
      </c>
    </row>
    <row r="75" spans="1:85" x14ac:dyDescent="0.3">
      <c r="A75" s="60" t="s">
        <v>22</v>
      </c>
      <c r="B75" s="5" t="s">
        <v>183</v>
      </c>
      <c r="D75">
        <f>F75+N75</f>
        <v>50.749200000000002</v>
      </c>
      <c r="E75">
        <v>31.077199999999998</v>
      </c>
      <c r="F75" s="35">
        <f>H75+J75+L75+P75+R75+T75+V75+X75+Z75+AB75+AD75+AF75+AH75+AJ75+AL75+AN75+AP75+AR75+AT75+AV75+AX75+AZ75+BB75+BD75+BF75+BH75+BJ75+BL75+BN75</f>
        <v>19.672000000000004</v>
      </c>
      <c r="G75" s="34">
        <v>19</v>
      </c>
      <c r="H75" s="34">
        <f>G75*0.9</f>
        <v>17.100000000000001</v>
      </c>
      <c r="I75" s="34">
        <v>0</v>
      </c>
      <c r="J75" s="34">
        <f>I75*1.185</f>
        <v>0</v>
      </c>
      <c r="K75" s="34">
        <v>0</v>
      </c>
      <c r="L75" s="34">
        <f>K75*0.8</f>
        <v>0</v>
      </c>
      <c r="M75" s="34">
        <v>70.63</v>
      </c>
      <c r="N75" s="34">
        <f>M75*0.44</f>
        <v>31.077199999999998</v>
      </c>
      <c r="O75" s="34">
        <v>0</v>
      </c>
      <c r="P75" s="34">
        <f>O75*0.91</f>
        <v>0</v>
      </c>
      <c r="Q75" s="34">
        <v>0</v>
      </c>
      <c r="R75" s="34">
        <f>Q75*2.868</f>
        <v>0</v>
      </c>
      <c r="S75" s="34">
        <v>0</v>
      </c>
      <c r="T75" s="34">
        <f>S75*2.36</f>
        <v>0</v>
      </c>
      <c r="U75" s="34">
        <v>0</v>
      </c>
      <c r="V75" s="34">
        <f>U75*0.12</f>
        <v>0</v>
      </c>
      <c r="W75" s="34">
        <v>0</v>
      </c>
      <c r="X75" s="34">
        <f>W75*0.76</f>
        <v>0</v>
      </c>
      <c r="Y75" s="34">
        <v>9.5</v>
      </c>
      <c r="Z75" s="34">
        <f>Y75*0.257</f>
        <v>2.4415</v>
      </c>
      <c r="AA75" s="34">
        <v>0</v>
      </c>
      <c r="AB75" s="34">
        <f>AA75*0.337</f>
        <v>0</v>
      </c>
      <c r="AC75" s="34">
        <v>0.87</v>
      </c>
      <c r="AD75" s="34">
        <f>AC75*0.15</f>
        <v>0.1305</v>
      </c>
      <c r="AE75" s="34">
        <v>0</v>
      </c>
      <c r="AF75" s="34">
        <f>AE75*1.662</f>
        <v>0</v>
      </c>
      <c r="AG75" s="34">
        <v>0</v>
      </c>
      <c r="AH75" s="34">
        <f>AG75*0.11</f>
        <v>0</v>
      </c>
      <c r="AI75" s="34">
        <v>0</v>
      </c>
      <c r="AJ75" s="34">
        <f>AI75*1.37</f>
        <v>0</v>
      </c>
      <c r="AK75" s="34">
        <v>0</v>
      </c>
      <c r="AL75" s="34">
        <f>AK75*0.6</f>
        <v>0</v>
      </c>
      <c r="AM75" s="34">
        <v>0</v>
      </c>
      <c r="AN75" s="34">
        <f>AM75*2.372</f>
        <v>0</v>
      </c>
      <c r="AO75" s="34">
        <v>0</v>
      </c>
      <c r="AP75" s="34">
        <f>AO75*0.28</f>
        <v>0</v>
      </c>
      <c r="AQ75" s="34">
        <v>0</v>
      </c>
      <c r="AR75" s="34">
        <f>AQ75*1.45</f>
        <v>0</v>
      </c>
      <c r="AS75" s="34">
        <v>0</v>
      </c>
      <c r="AT75" s="34">
        <f>AS75*2.279</f>
        <v>0</v>
      </c>
      <c r="AU75" s="34">
        <v>0</v>
      </c>
      <c r="AV75" s="34">
        <f>AU75*1.099</f>
        <v>0</v>
      </c>
      <c r="AW75" s="34">
        <v>0</v>
      </c>
      <c r="AX75" s="34">
        <f>AW75*0.13</f>
        <v>0</v>
      </c>
      <c r="AY75" s="34">
        <v>0</v>
      </c>
      <c r="AZ75" s="34">
        <f>AY75*0.3</f>
        <v>0</v>
      </c>
      <c r="BA75" s="34">
        <v>0</v>
      </c>
      <c r="BB75" s="34">
        <f>BA75*2.323</f>
        <v>0</v>
      </c>
      <c r="BC75" s="34">
        <v>0</v>
      </c>
      <c r="BD75" s="34">
        <f>BC75*2.077</f>
        <v>0</v>
      </c>
      <c r="BE75" s="34">
        <v>0</v>
      </c>
      <c r="BF75" s="34">
        <f>BE75*2.336</f>
        <v>0</v>
      </c>
      <c r="BG75" s="34">
        <v>0</v>
      </c>
      <c r="BH75" s="34">
        <f>BG75*1.13</f>
        <v>0</v>
      </c>
      <c r="BI75" s="34">
        <v>0</v>
      </c>
      <c r="BJ75" s="34">
        <f>BI75*1.724</f>
        <v>0</v>
      </c>
      <c r="BK75" s="34">
        <v>0</v>
      </c>
      <c r="BL75" s="34">
        <f>BK75*0.89</f>
        <v>0</v>
      </c>
      <c r="BM75" s="34">
        <v>0</v>
      </c>
      <c r="BN75" s="34">
        <f>BM75*2.54</f>
        <v>0</v>
      </c>
      <c r="BO75" s="35">
        <v>-0.25</v>
      </c>
      <c r="BP75" s="35">
        <v>8.8000000000000007</v>
      </c>
      <c r="BQ75" s="35" t="s">
        <v>127</v>
      </c>
      <c r="BR75" s="35" t="s">
        <v>127</v>
      </c>
      <c r="BS75" s="35" t="s">
        <v>128</v>
      </c>
      <c r="BT75" s="35">
        <v>-0.39</v>
      </c>
      <c r="BU75" s="35" t="s">
        <v>181</v>
      </c>
      <c r="BV75" s="35" t="s">
        <v>108</v>
      </c>
      <c r="BX75" s="35">
        <v>415708.4</v>
      </c>
      <c r="BY75" s="35">
        <v>2.4055323394956657E-6</v>
      </c>
      <c r="BZ75" s="35">
        <f t="shared" si="1"/>
        <v>12.937739331916534</v>
      </c>
      <c r="CA75">
        <v>8.4</v>
      </c>
      <c r="CB75">
        <v>5700</v>
      </c>
      <c r="CC75" s="36">
        <v>2.9E-5</v>
      </c>
      <c r="CD75">
        <v>0.86</v>
      </c>
      <c r="CE75">
        <v>410000</v>
      </c>
      <c r="CF75" s="36">
        <v>9.0000000000000002E-6</v>
      </c>
      <c r="CG75">
        <v>0.81</v>
      </c>
    </row>
    <row r="76" spans="1:85" x14ac:dyDescent="0.3">
      <c r="A76" s="60" t="s">
        <v>25</v>
      </c>
      <c r="B76" s="5" t="s">
        <v>184</v>
      </c>
      <c r="D76">
        <f>F76+N76</f>
        <v>53.210470000000001</v>
      </c>
      <c r="E76">
        <v>29.836400000000001</v>
      </c>
      <c r="F76" s="35">
        <f>H76+J76+L76+P76+R76+T76+V76+X76+Z76+AB76+AD76+AF76+AH76+AJ76+AL76+AN76+AP76+AR76+AT76+AV76+AX76+AZ76+BB76+BD76+BF76+BH76+BJ76+BL76+BN76</f>
        <v>23.37407</v>
      </c>
      <c r="G76" s="34">
        <v>22.79</v>
      </c>
      <c r="H76" s="34">
        <f>G76*0.9</f>
        <v>20.510999999999999</v>
      </c>
      <c r="I76" s="34">
        <v>0.62</v>
      </c>
      <c r="J76" s="34">
        <f>I76*1.185</f>
        <v>0.73470000000000002</v>
      </c>
      <c r="K76" s="34">
        <v>0</v>
      </c>
      <c r="L76" s="34">
        <f>K76*0.8</f>
        <v>0</v>
      </c>
      <c r="M76" s="34">
        <v>67.81</v>
      </c>
      <c r="N76" s="34">
        <f>M76*0.44</f>
        <v>29.836400000000001</v>
      </c>
      <c r="O76" s="34">
        <v>0.32</v>
      </c>
      <c r="P76" s="34">
        <f>O76*0.91</f>
        <v>0.29120000000000001</v>
      </c>
      <c r="Q76" s="34">
        <v>0</v>
      </c>
      <c r="R76" s="34">
        <f>Q76*2.868</f>
        <v>0</v>
      </c>
      <c r="S76" s="34">
        <v>0</v>
      </c>
      <c r="T76" s="34">
        <f>S76*2.36</f>
        <v>0</v>
      </c>
      <c r="U76" s="34">
        <v>0</v>
      </c>
      <c r="V76" s="34">
        <f>U76*0.12</f>
        <v>0</v>
      </c>
      <c r="W76" s="34">
        <v>0</v>
      </c>
      <c r="X76" s="34">
        <f>W76*0.76</f>
        <v>0</v>
      </c>
      <c r="Y76" s="34">
        <v>5.31</v>
      </c>
      <c r="Z76" s="34">
        <f>Y76*0.257</f>
        <v>1.3646699999999998</v>
      </c>
      <c r="AA76" s="34">
        <v>0</v>
      </c>
      <c r="AB76" s="34">
        <f>AA76*0.337</f>
        <v>0</v>
      </c>
      <c r="AC76" s="34">
        <v>3.15</v>
      </c>
      <c r="AD76" s="34">
        <f>AC76*0.15</f>
        <v>0.47249999999999998</v>
      </c>
      <c r="AE76" s="34">
        <v>0</v>
      </c>
      <c r="AF76" s="34">
        <f>AE76*1.662</f>
        <v>0</v>
      </c>
      <c r="AG76" s="34">
        <v>0</v>
      </c>
      <c r="AH76" s="34">
        <f>AG76*0.11</f>
        <v>0</v>
      </c>
      <c r="AI76" s="34">
        <v>0</v>
      </c>
      <c r="AJ76" s="34">
        <f>AI76*1.37</f>
        <v>0</v>
      </c>
      <c r="AK76" s="34">
        <v>0</v>
      </c>
      <c r="AL76" s="34">
        <f>AK76*0.6</f>
        <v>0</v>
      </c>
      <c r="AM76" s="34">
        <v>0</v>
      </c>
      <c r="AN76" s="34">
        <f>AM76*2.372</f>
        <v>0</v>
      </c>
      <c r="AO76" s="34">
        <v>0</v>
      </c>
      <c r="AP76" s="34">
        <f>AO76*0.28</f>
        <v>0</v>
      </c>
      <c r="AQ76" s="34">
        <v>0</v>
      </c>
      <c r="AR76" s="34">
        <f>AQ76*1.45</f>
        <v>0</v>
      </c>
      <c r="AS76" s="34">
        <v>0</v>
      </c>
      <c r="AT76" s="34">
        <f>AS76*2.279</f>
        <v>0</v>
      </c>
      <c r="AU76" s="34">
        <v>0</v>
      </c>
      <c r="AV76" s="34">
        <f>AU76*1.099</f>
        <v>0</v>
      </c>
      <c r="AW76" s="34">
        <v>0</v>
      </c>
      <c r="AX76" s="34">
        <f>AW76*0.13</f>
        <v>0</v>
      </c>
      <c r="AY76" s="34">
        <v>0</v>
      </c>
      <c r="AZ76" s="34">
        <f>AY76*0.3</f>
        <v>0</v>
      </c>
      <c r="BA76" s="34">
        <v>0</v>
      </c>
      <c r="BB76" s="34">
        <f>BA76*2.323</f>
        <v>0</v>
      </c>
      <c r="BC76" s="34">
        <v>0</v>
      </c>
      <c r="BD76" s="34">
        <f>BC76*2.077</f>
        <v>0</v>
      </c>
      <c r="BE76" s="34">
        <v>0</v>
      </c>
      <c r="BF76" s="34">
        <f>BE76*2.336</f>
        <v>0</v>
      </c>
      <c r="BG76" s="34">
        <v>0</v>
      </c>
      <c r="BH76" s="34">
        <f>BG76*1.13</f>
        <v>0</v>
      </c>
      <c r="BI76" s="34">
        <v>0</v>
      </c>
      <c r="BJ76" s="34">
        <f>BI76*1.724</f>
        <v>0</v>
      </c>
      <c r="BK76" s="34">
        <v>0</v>
      </c>
      <c r="BL76" s="34">
        <f>BK76*0.89</f>
        <v>0</v>
      </c>
      <c r="BM76" s="34">
        <v>0</v>
      </c>
      <c r="BN76" s="34">
        <f>BM76*2.54</f>
        <v>0</v>
      </c>
      <c r="BO76" s="35">
        <v>-0.25</v>
      </c>
      <c r="BP76" s="35">
        <v>8.65</v>
      </c>
      <c r="BQ76" s="35" t="s">
        <v>185</v>
      </c>
      <c r="BR76" s="35">
        <v>1</v>
      </c>
      <c r="BS76" s="35" t="s">
        <v>186</v>
      </c>
      <c r="BT76" s="35">
        <v>-0.25</v>
      </c>
      <c r="BU76" s="35" t="s">
        <v>113</v>
      </c>
      <c r="BV76" s="37">
        <v>3.5000000000000003E-2</v>
      </c>
      <c r="BX76" s="35">
        <v>215005</v>
      </c>
      <c r="BY76" s="35">
        <v>4.6510546266365899E-6</v>
      </c>
      <c r="BZ76" s="35">
        <f t="shared" si="1"/>
        <v>12.278416562653341</v>
      </c>
      <c r="CA76">
        <v>5</v>
      </c>
      <c r="CB76">
        <v>215000</v>
      </c>
      <c r="CC76" s="36">
        <v>1E-4</v>
      </c>
      <c r="CD76">
        <v>0.88</v>
      </c>
      <c r="CE76">
        <v>0</v>
      </c>
      <c r="CF76" s="36">
        <v>0</v>
      </c>
      <c r="CG76">
        <v>0</v>
      </c>
    </row>
    <row r="77" spans="1:85" x14ac:dyDescent="0.3">
      <c r="A77" s="60" t="s">
        <v>25</v>
      </c>
      <c r="B77" s="5" t="s">
        <v>187</v>
      </c>
      <c r="D77">
        <f>F77+N77</f>
        <v>53.210470000000001</v>
      </c>
      <c r="E77">
        <v>29.836400000000001</v>
      </c>
      <c r="F77" s="35">
        <f>H77+J77+L77+P77+R77+T77+V77+X77+Z77+AB77+AD77+AF77+AH77+AJ77+AL77+AN77+AP77+AR77+AT77+AV77+AX77+AZ77+BB77+BD77+BF77+BH77+BJ77+BL77+BN77</f>
        <v>23.37407</v>
      </c>
      <c r="G77" s="34">
        <v>22.79</v>
      </c>
      <c r="H77" s="34">
        <f>G77*0.9</f>
        <v>20.510999999999999</v>
      </c>
      <c r="I77" s="34">
        <v>0.62</v>
      </c>
      <c r="J77" s="34">
        <f>I77*1.185</f>
        <v>0.73470000000000002</v>
      </c>
      <c r="K77" s="34">
        <v>0</v>
      </c>
      <c r="L77" s="34">
        <f>K77*0.8</f>
        <v>0</v>
      </c>
      <c r="M77" s="34">
        <v>67.81</v>
      </c>
      <c r="N77" s="34">
        <f>M77*0.44</f>
        <v>29.836400000000001</v>
      </c>
      <c r="O77" s="34">
        <v>0.32</v>
      </c>
      <c r="P77" s="34">
        <f>O77*0.91</f>
        <v>0.29120000000000001</v>
      </c>
      <c r="Q77" s="34">
        <v>0</v>
      </c>
      <c r="R77" s="34">
        <f>Q77*2.868</f>
        <v>0</v>
      </c>
      <c r="S77" s="34">
        <v>0</v>
      </c>
      <c r="T77" s="34">
        <f>S77*2.36</f>
        <v>0</v>
      </c>
      <c r="U77" s="34">
        <v>0</v>
      </c>
      <c r="V77" s="34">
        <f>U77*0.12</f>
        <v>0</v>
      </c>
      <c r="W77" s="34">
        <v>0</v>
      </c>
      <c r="X77" s="34">
        <f>W77*0.76</f>
        <v>0</v>
      </c>
      <c r="Y77" s="34">
        <v>5.31</v>
      </c>
      <c r="Z77" s="34">
        <f>Y77*0.257</f>
        <v>1.3646699999999998</v>
      </c>
      <c r="AA77" s="34">
        <v>0</v>
      </c>
      <c r="AB77" s="34">
        <f>AA77*0.337</f>
        <v>0</v>
      </c>
      <c r="AC77" s="34">
        <v>3.15</v>
      </c>
      <c r="AD77" s="34">
        <f>AC77*0.15</f>
        <v>0.47249999999999998</v>
      </c>
      <c r="AE77" s="34">
        <v>0</v>
      </c>
      <c r="AF77" s="34">
        <f>AE77*1.662</f>
        <v>0</v>
      </c>
      <c r="AG77" s="34">
        <v>0</v>
      </c>
      <c r="AH77" s="34">
        <f>AG77*0.11</f>
        <v>0</v>
      </c>
      <c r="AI77" s="34">
        <v>0</v>
      </c>
      <c r="AJ77" s="34">
        <f>AI77*1.37</f>
        <v>0</v>
      </c>
      <c r="AK77" s="34">
        <v>0</v>
      </c>
      <c r="AL77" s="34">
        <f>AK77*0.6</f>
        <v>0</v>
      </c>
      <c r="AM77" s="34">
        <v>0</v>
      </c>
      <c r="AN77" s="34">
        <f>AM77*2.372</f>
        <v>0</v>
      </c>
      <c r="AO77" s="34">
        <v>0</v>
      </c>
      <c r="AP77" s="34">
        <f>AO77*0.28</f>
        <v>0</v>
      </c>
      <c r="AQ77" s="34">
        <v>0</v>
      </c>
      <c r="AR77" s="34">
        <f>AQ77*1.45</f>
        <v>0</v>
      </c>
      <c r="AS77" s="34">
        <v>0</v>
      </c>
      <c r="AT77" s="34">
        <f>AS77*2.279</f>
        <v>0</v>
      </c>
      <c r="AU77" s="34">
        <v>0</v>
      </c>
      <c r="AV77" s="34">
        <f>AU77*1.099</f>
        <v>0</v>
      </c>
      <c r="AW77" s="34">
        <v>0</v>
      </c>
      <c r="AX77" s="34">
        <f>AW77*0.13</f>
        <v>0</v>
      </c>
      <c r="AY77" s="34">
        <v>0</v>
      </c>
      <c r="AZ77" s="34">
        <f>AY77*0.3</f>
        <v>0</v>
      </c>
      <c r="BA77" s="34">
        <v>0</v>
      </c>
      <c r="BB77" s="34">
        <f>BA77*2.323</f>
        <v>0</v>
      </c>
      <c r="BC77" s="34">
        <v>0</v>
      </c>
      <c r="BD77" s="34">
        <f>BC77*2.077</f>
        <v>0</v>
      </c>
      <c r="BE77" s="34">
        <v>0</v>
      </c>
      <c r="BF77" s="34">
        <f>BE77*2.336</f>
        <v>0</v>
      </c>
      <c r="BG77" s="34">
        <v>0</v>
      </c>
      <c r="BH77" s="34">
        <f>BG77*1.13</f>
        <v>0</v>
      </c>
      <c r="BI77" s="34">
        <v>0</v>
      </c>
      <c r="BJ77" s="34">
        <f>BI77*1.724</f>
        <v>0</v>
      </c>
      <c r="BK77" s="34">
        <v>0</v>
      </c>
      <c r="BL77" s="34">
        <f>BK77*0.89</f>
        <v>0</v>
      </c>
      <c r="BM77" s="34">
        <v>0</v>
      </c>
      <c r="BN77" s="34">
        <f>BM77*2.54</f>
        <v>0</v>
      </c>
      <c r="BO77" s="35">
        <v>-0.25</v>
      </c>
      <c r="BP77" s="35">
        <v>7.17</v>
      </c>
      <c r="BQ77" s="35" t="s">
        <v>188</v>
      </c>
      <c r="BR77" s="35">
        <v>1</v>
      </c>
      <c r="BS77" s="35" t="s">
        <v>189</v>
      </c>
      <c r="BT77" s="35">
        <v>-0.25</v>
      </c>
      <c r="BU77" s="35" t="s">
        <v>113</v>
      </c>
      <c r="BV77" s="37">
        <v>3.5000000000000003E-2</v>
      </c>
      <c r="BX77" s="35">
        <v>190005</v>
      </c>
      <c r="BY77" s="35">
        <v>5.2630193942264679E-6</v>
      </c>
      <c r="BZ77" s="35">
        <f t="shared" si="1"/>
        <v>12.154805666585842</v>
      </c>
      <c r="CA77">
        <v>5</v>
      </c>
      <c r="CB77">
        <v>190000</v>
      </c>
      <c r="CC77" s="36">
        <v>1.4999999999999999E-4</v>
      </c>
      <c r="CD77">
        <v>0.82</v>
      </c>
      <c r="CE77">
        <v>0</v>
      </c>
      <c r="CF77" s="36">
        <v>0</v>
      </c>
      <c r="CG77">
        <v>0</v>
      </c>
    </row>
    <row r="78" spans="1:85" x14ac:dyDescent="0.3">
      <c r="A78" s="60" t="s">
        <v>25</v>
      </c>
      <c r="B78" s="5" t="s">
        <v>190</v>
      </c>
      <c r="D78">
        <f>F78+N78</f>
        <v>53.210470000000001</v>
      </c>
      <c r="E78">
        <v>29.836400000000001</v>
      </c>
      <c r="F78" s="35">
        <f>H78+J78+L78+P78+R78+T78+V78+X78+Z78+AB78+AD78+AF78+AH78+AJ78+AL78+AN78+AP78+AR78+AT78+AV78+AX78+AZ78+BB78+BD78+BF78+BH78+BJ78+BL78+BN78</f>
        <v>23.37407</v>
      </c>
      <c r="G78" s="34">
        <v>22.79</v>
      </c>
      <c r="H78" s="34">
        <f>G78*0.9</f>
        <v>20.510999999999999</v>
      </c>
      <c r="I78" s="34">
        <v>0.62</v>
      </c>
      <c r="J78" s="34">
        <f>I78*1.185</f>
        <v>0.73470000000000002</v>
      </c>
      <c r="K78" s="34">
        <v>0</v>
      </c>
      <c r="L78" s="34">
        <f>K78*0.8</f>
        <v>0</v>
      </c>
      <c r="M78" s="34">
        <v>67.81</v>
      </c>
      <c r="N78" s="34">
        <f>M78*0.44</f>
        <v>29.836400000000001</v>
      </c>
      <c r="O78" s="34">
        <v>0.32</v>
      </c>
      <c r="P78" s="34">
        <f>O78*0.91</f>
        <v>0.29120000000000001</v>
      </c>
      <c r="Q78" s="34">
        <v>0</v>
      </c>
      <c r="R78" s="34">
        <f>Q78*2.868</f>
        <v>0</v>
      </c>
      <c r="S78" s="34">
        <v>0</v>
      </c>
      <c r="T78" s="34">
        <f>S78*2.36</f>
        <v>0</v>
      </c>
      <c r="U78" s="34">
        <v>0</v>
      </c>
      <c r="V78" s="34">
        <f>U78*0.12</f>
        <v>0</v>
      </c>
      <c r="W78" s="34">
        <v>0</v>
      </c>
      <c r="X78" s="34">
        <f>W78*0.76</f>
        <v>0</v>
      </c>
      <c r="Y78" s="34">
        <v>5.31</v>
      </c>
      <c r="Z78" s="34">
        <f>Y78*0.257</f>
        <v>1.3646699999999998</v>
      </c>
      <c r="AA78" s="34">
        <v>0</v>
      </c>
      <c r="AB78" s="34">
        <f>AA78*0.337</f>
        <v>0</v>
      </c>
      <c r="AC78" s="34">
        <v>3.15</v>
      </c>
      <c r="AD78" s="34">
        <f>AC78*0.15</f>
        <v>0.47249999999999998</v>
      </c>
      <c r="AE78" s="34">
        <v>0</v>
      </c>
      <c r="AF78" s="34">
        <f>AE78*1.662</f>
        <v>0</v>
      </c>
      <c r="AG78" s="34">
        <v>0</v>
      </c>
      <c r="AH78" s="34">
        <f>AG78*0.11</f>
        <v>0</v>
      </c>
      <c r="AI78" s="34">
        <v>0</v>
      </c>
      <c r="AJ78" s="34">
        <f>AI78*1.37</f>
        <v>0</v>
      </c>
      <c r="AK78" s="34">
        <v>0</v>
      </c>
      <c r="AL78" s="34">
        <f>AK78*0.6</f>
        <v>0</v>
      </c>
      <c r="AM78" s="34">
        <v>0</v>
      </c>
      <c r="AN78" s="34">
        <f>AM78*2.372</f>
        <v>0</v>
      </c>
      <c r="AO78" s="34">
        <v>0</v>
      </c>
      <c r="AP78" s="34">
        <f>AO78*0.28</f>
        <v>0</v>
      </c>
      <c r="AQ78" s="34">
        <v>0</v>
      </c>
      <c r="AR78" s="34">
        <f>AQ78*1.45</f>
        <v>0</v>
      </c>
      <c r="AS78" s="34">
        <v>0</v>
      </c>
      <c r="AT78" s="34">
        <f>AS78*2.279</f>
        <v>0</v>
      </c>
      <c r="AU78" s="34">
        <v>0</v>
      </c>
      <c r="AV78" s="34">
        <f>AU78*1.099</f>
        <v>0</v>
      </c>
      <c r="AW78" s="34">
        <v>0</v>
      </c>
      <c r="AX78" s="34">
        <f>AW78*0.13</f>
        <v>0</v>
      </c>
      <c r="AY78" s="34">
        <v>0</v>
      </c>
      <c r="AZ78" s="34">
        <f>AY78*0.3</f>
        <v>0</v>
      </c>
      <c r="BA78" s="34">
        <v>0</v>
      </c>
      <c r="BB78" s="34">
        <f>BA78*2.323</f>
        <v>0</v>
      </c>
      <c r="BC78" s="34">
        <v>0</v>
      </c>
      <c r="BD78" s="34">
        <f>BC78*2.077</f>
        <v>0</v>
      </c>
      <c r="BE78" s="34">
        <v>0</v>
      </c>
      <c r="BF78" s="34">
        <f>BE78*2.336</f>
        <v>0</v>
      </c>
      <c r="BG78" s="34">
        <v>0</v>
      </c>
      <c r="BH78" s="34">
        <f>BG78*1.13</f>
        <v>0</v>
      </c>
      <c r="BI78" s="34">
        <v>0</v>
      </c>
      <c r="BJ78" s="34">
        <f>BI78*1.724</f>
        <v>0</v>
      </c>
      <c r="BK78" s="34">
        <v>0</v>
      </c>
      <c r="BL78" s="34">
        <f>BK78*0.89</f>
        <v>0</v>
      </c>
      <c r="BM78" s="34">
        <v>0</v>
      </c>
      <c r="BN78" s="34">
        <f>BM78*2.54</f>
        <v>0</v>
      </c>
      <c r="BO78" s="35">
        <v>-0.25</v>
      </c>
      <c r="BP78" s="35">
        <v>7.46</v>
      </c>
      <c r="BQ78" s="35" t="s">
        <v>191</v>
      </c>
      <c r="BR78" s="35">
        <v>1</v>
      </c>
      <c r="BS78" s="35" t="s">
        <v>192</v>
      </c>
      <c r="BT78" s="35">
        <v>-0.25</v>
      </c>
      <c r="BU78" s="35" t="s">
        <v>113</v>
      </c>
      <c r="BV78" s="37">
        <v>3.5000000000000003E-2</v>
      </c>
      <c r="BX78" s="35">
        <v>250005</v>
      </c>
      <c r="BY78" s="35">
        <v>3.9999200015999683E-6</v>
      </c>
      <c r="BZ78" s="35">
        <f t="shared" si="1"/>
        <v>12.429236196644386</v>
      </c>
      <c r="CA78">
        <v>5</v>
      </c>
      <c r="CB78">
        <v>250000</v>
      </c>
      <c r="CC78" s="36">
        <v>6.9999999999999994E-5</v>
      </c>
      <c r="CD78">
        <v>0.88</v>
      </c>
      <c r="CE78">
        <v>0</v>
      </c>
      <c r="CF78" s="36">
        <v>0</v>
      </c>
      <c r="CG78">
        <v>0</v>
      </c>
    </row>
    <row r="79" spans="1:85" x14ac:dyDescent="0.3">
      <c r="A79" s="60" t="s">
        <v>25</v>
      </c>
      <c r="B79" s="5" t="s">
        <v>193</v>
      </c>
      <c r="D79">
        <f>F79+N79</f>
        <v>53.210470000000001</v>
      </c>
      <c r="E79">
        <v>29.836400000000001</v>
      </c>
      <c r="F79" s="35">
        <f>H79+J79+L79+P79+R79+T79+V79+X79+Z79+AB79+AD79+AF79+AH79+AJ79+AL79+AN79+AP79+AR79+AT79+AV79+AX79+AZ79+BB79+BD79+BF79+BH79+BJ79+BL79+BN79</f>
        <v>23.37407</v>
      </c>
      <c r="G79" s="34">
        <v>22.79</v>
      </c>
      <c r="H79" s="34">
        <f>G79*0.9</f>
        <v>20.510999999999999</v>
      </c>
      <c r="I79" s="34">
        <v>0.62</v>
      </c>
      <c r="J79" s="34">
        <f>I79*1.185</f>
        <v>0.73470000000000002</v>
      </c>
      <c r="K79" s="34">
        <v>0</v>
      </c>
      <c r="L79" s="34">
        <f>K79*0.8</f>
        <v>0</v>
      </c>
      <c r="M79" s="34">
        <v>67.81</v>
      </c>
      <c r="N79" s="34">
        <f>M79*0.44</f>
        <v>29.836400000000001</v>
      </c>
      <c r="O79" s="34">
        <v>0.32</v>
      </c>
      <c r="P79" s="34">
        <f>O79*0.91</f>
        <v>0.29120000000000001</v>
      </c>
      <c r="Q79" s="34">
        <v>0</v>
      </c>
      <c r="R79" s="34">
        <f>Q79*2.868</f>
        <v>0</v>
      </c>
      <c r="S79" s="34">
        <v>0</v>
      </c>
      <c r="T79" s="34">
        <f>S79*2.36</f>
        <v>0</v>
      </c>
      <c r="U79" s="34">
        <v>0</v>
      </c>
      <c r="V79" s="34">
        <f>U79*0.12</f>
        <v>0</v>
      </c>
      <c r="W79" s="34">
        <v>0</v>
      </c>
      <c r="X79" s="34">
        <f>W79*0.76</f>
        <v>0</v>
      </c>
      <c r="Y79" s="34">
        <v>5.31</v>
      </c>
      <c r="Z79" s="34">
        <f>Y79*0.257</f>
        <v>1.3646699999999998</v>
      </c>
      <c r="AA79" s="34">
        <v>0</v>
      </c>
      <c r="AB79" s="34">
        <f>AA79*0.337</f>
        <v>0</v>
      </c>
      <c r="AC79" s="34">
        <v>3.15</v>
      </c>
      <c r="AD79" s="34">
        <f>AC79*0.15</f>
        <v>0.47249999999999998</v>
      </c>
      <c r="AE79" s="34">
        <v>0</v>
      </c>
      <c r="AF79" s="34">
        <f>AE79*1.662</f>
        <v>0</v>
      </c>
      <c r="AG79" s="34">
        <v>0</v>
      </c>
      <c r="AH79" s="34">
        <f>AG79*0.11</f>
        <v>0</v>
      </c>
      <c r="AI79" s="34">
        <v>0</v>
      </c>
      <c r="AJ79" s="34">
        <f>AI79*1.37</f>
        <v>0</v>
      </c>
      <c r="AK79" s="34">
        <v>0</v>
      </c>
      <c r="AL79" s="34">
        <f>AK79*0.6</f>
        <v>0</v>
      </c>
      <c r="AM79" s="34">
        <v>0</v>
      </c>
      <c r="AN79" s="34">
        <f>AM79*2.372</f>
        <v>0</v>
      </c>
      <c r="AO79" s="34">
        <v>0</v>
      </c>
      <c r="AP79" s="34">
        <f>AO79*0.28</f>
        <v>0</v>
      </c>
      <c r="AQ79" s="34">
        <v>0</v>
      </c>
      <c r="AR79" s="34">
        <f>AQ79*1.45</f>
        <v>0</v>
      </c>
      <c r="AS79" s="34">
        <v>0</v>
      </c>
      <c r="AT79" s="34">
        <f>AS79*2.279</f>
        <v>0</v>
      </c>
      <c r="AU79" s="34">
        <v>0</v>
      </c>
      <c r="AV79" s="34">
        <f>AU79*1.099</f>
        <v>0</v>
      </c>
      <c r="AW79" s="34">
        <v>0</v>
      </c>
      <c r="AX79" s="34">
        <f>AW79*0.13</f>
        <v>0</v>
      </c>
      <c r="AY79" s="34">
        <v>0</v>
      </c>
      <c r="AZ79" s="34">
        <f>AY79*0.3</f>
        <v>0</v>
      </c>
      <c r="BA79" s="34">
        <v>0</v>
      </c>
      <c r="BB79" s="34">
        <f>BA79*2.323</f>
        <v>0</v>
      </c>
      <c r="BC79" s="34">
        <v>0</v>
      </c>
      <c r="BD79" s="34">
        <f>BC79*2.077</f>
        <v>0</v>
      </c>
      <c r="BE79" s="34">
        <v>0</v>
      </c>
      <c r="BF79" s="34">
        <f>BE79*2.336</f>
        <v>0</v>
      </c>
      <c r="BG79" s="34">
        <v>0</v>
      </c>
      <c r="BH79" s="34">
        <f>BG79*1.13</f>
        <v>0</v>
      </c>
      <c r="BI79" s="34">
        <v>0</v>
      </c>
      <c r="BJ79" s="34">
        <f>BI79*1.724</f>
        <v>0</v>
      </c>
      <c r="BK79" s="34">
        <v>0</v>
      </c>
      <c r="BL79" s="34">
        <f>BK79*0.89</f>
        <v>0</v>
      </c>
      <c r="BM79" s="34">
        <v>0</v>
      </c>
      <c r="BN79" s="34">
        <f>BM79*2.54</f>
        <v>0</v>
      </c>
      <c r="BO79" s="35">
        <v>-0.25</v>
      </c>
      <c r="BP79" s="35">
        <v>5.34</v>
      </c>
      <c r="BQ79" s="35" t="s">
        <v>194</v>
      </c>
      <c r="BR79" s="35">
        <v>1</v>
      </c>
      <c r="BS79" s="35" t="s">
        <v>195</v>
      </c>
      <c r="BT79" s="35">
        <v>-0.25</v>
      </c>
      <c r="BU79" s="35" t="s">
        <v>113</v>
      </c>
      <c r="BV79" s="37">
        <v>3.5000000000000003E-2</v>
      </c>
      <c r="BX79" s="35">
        <v>300005</v>
      </c>
      <c r="BY79" s="35">
        <v>3.3332777787036883E-6</v>
      </c>
      <c r="BZ79" s="35">
        <f t="shared" si="1"/>
        <v>12.611554420166117</v>
      </c>
      <c r="CA79">
        <v>5</v>
      </c>
      <c r="CB79">
        <v>300000</v>
      </c>
      <c r="CC79" s="36">
        <v>8.0000000000000007E-5</v>
      </c>
      <c r="CD79">
        <v>0.87</v>
      </c>
      <c r="CE79">
        <v>0</v>
      </c>
      <c r="CF79" s="36">
        <v>0</v>
      </c>
      <c r="CG79">
        <v>0</v>
      </c>
    </row>
    <row r="80" spans="1:85" x14ac:dyDescent="0.3">
      <c r="A80" s="60" t="s">
        <v>26</v>
      </c>
      <c r="B80" s="5" t="s">
        <v>196</v>
      </c>
      <c r="D80">
        <f>F80+N80</f>
        <v>45.465769999999999</v>
      </c>
      <c r="E80">
        <v>42.904400000000003</v>
      </c>
      <c r="F80" s="35">
        <f>H80+J80+L80+P80+R80+T80+V80+X80+Z80+AB80+AD80+AF80+AH80+AJ80+AL80+AN80+AP80+AR80+AT80+AV80+AX80+AZ80+BB80+BD80+BF80+BH80+BJ80+BL80+BN80</f>
        <v>2.5613699999999997</v>
      </c>
      <c r="G80" s="34">
        <v>0.27</v>
      </c>
      <c r="H80" s="34">
        <f>G80*0.9</f>
        <v>0.24300000000000002</v>
      </c>
      <c r="I80" s="34">
        <v>1.76</v>
      </c>
      <c r="J80" s="34">
        <f>I80*1.185</f>
        <v>2.0855999999999999</v>
      </c>
      <c r="K80" s="34">
        <v>0</v>
      </c>
      <c r="L80" s="34">
        <f>K80*0.8</f>
        <v>0</v>
      </c>
      <c r="M80" s="34">
        <v>97.51</v>
      </c>
      <c r="N80" s="34">
        <f>M80*0.44</f>
        <v>42.904400000000003</v>
      </c>
      <c r="O80" s="34">
        <v>0.2</v>
      </c>
      <c r="P80" s="34">
        <f>O80*0.91</f>
        <v>0.18200000000000002</v>
      </c>
      <c r="Q80" s="34">
        <v>0</v>
      </c>
      <c r="R80" s="34">
        <f>Q80*2.868</f>
        <v>0</v>
      </c>
      <c r="S80" s="34">
        <v>0</v>
      </c>
      <c r="T80" s="34">
        <f>S80*2.36</f>
        <v>0</v>
      </c>
      <c r="U80" s="34">
        <v>0</v>
      </c>
      <c r="V80" s="34">
        <f>U80*0.12</f>
        <v>0</v>
      </c>
      <c r="W80" s="34">
        <v>0</v>
      </c>
      <c r="X80" s="34">
        <f>W80*0.76</f>
        <v>0</v>
      </c>
      <c r="Y80" s="34">
        <v>0.11</v>
      </c>
      <c r="Z80" s="34">
        <f>Y80*0.257</f>
        <v>2.827E-2</v>
      </c>
      <c r="AA80" s="34">
        <v>0</v>
      </c>
      <c r="AB80" s="34">
        <f>AA80*0.337</f>
        <v>0</v>
      </c>
      <c r="AC80" s="34">
        <v>0.15</v>
      </c>
      <c r="AD80" s="34">
        <f>AC80*0.15</f>
        <v>2.2499999999999999E-2</v>
      </c>
      <c r="AE80" s="34">
        <v>0</v>
      </c>
      <c r="AF80" s="34">
        <f>AE80*1.662</f>
        <v>0</v>
      </c>
      <c r="AG80" s="34">
        <v>0</v>
      </c>
      <c r="AH80" s="34">
        <f>AG80*0.11</f>
        <v>0</v>
      </c>
      <c r="AI80" s="34">
        <v>0</v>
      </c>
      <c r="AJ80" s="34">
        <f>AI80*1.37</f>
        <v>0</v>
      </c>
      <c r="AK80" s="34">
        <v>0</v>
      </c>
      <c r="AL80" s="34">
        <f>AK80*0.6</f>
        <v>0</v>
      </c>
      <c r="AM80" s="34">
        <v>0</v>
      </c>
      <c r="AN80" s="34">
        <f>AM80*2.372</f>
        <v>0</v>
      </c>
      <c r="AO80" s="34">
        <v>0</v>
      </c>
      <c r="AP80" s="34">
        <f>AO80*0.28</f>
        <v>0</v>
      </c>
      <c r="AQ80" s="34">
        <v>0</v>
      </c>
      <c r="AR80" s="34">
        <f>AQ80*1.45</f>
        <v>0</v>
      </c>
      <c r="AS80" s="34">
        <v>0</v>
      </c>
      <c r="AT80" s="34">
        <f>AS80*2.279</f>
        <v>0</v>
      </c>
      <c r="AU80" s="34">
        <v>0</v>
      </c>
      <c r="AV80" s="34">
        <f>AU80*1.099</f>
        <v>0</v>
      </c>
      <c r="AW80" s="34">
        <v>0</v>
      </c>
      <c r="AX80" s="34">
        <f>AW80*0.13</f>
        <v>0</v>
      </c>
      <c r="AY80" s="34">
        <v>0</v>
      </c>
      <c r="AZ80" s="34">
        <f>AY80*0.3</f>
        <v>0</v>
      </c>
      <c r="BA80" s="34">
        <v>0</v>
      </c>
      <c r="BB80" s="34">
        <f>BA80*2.323</f>
        <v>0</v>
      </c>
      <c r="BC80" s="34">
        <v>0</v>
      </c>
      <c r="BD80" s="34">
        <f>BC80*2.077</f>
        <v>0</v>
      </c>
      <c r="BE80" s="34">
        <v>0</v>
      </c>
      <c r="BF80" s="34">
        <f>BE80*2.336</f>
        <v>0</v>
      </c>
      <c r="BG80" s="34">
        <v>0</v>
      </c>
      <c r="BH80" s="34">
        <f>BG80*1.13</f>
        <v>0</v>
      </c>
      <c r="BI80" s="34">
        <v>0</v>
      </c>
      <c r="BJ80" s="34">
        <f>BI80*1.724</f>
        <v>0</v>
      </c>
      <c r="BK80" s="34">
        <v>0</v>
      </c>
      <c r="BL80" s="34">
        <f>BK80*0.89</f>
        <v>0</v>
      </c>
      <c r="BM80" s="34">
        <v>0</v>
      </c>
      <c r="BN80" s="34">
        <f>BM80*2.54</f>
        <v>0</v>
      </c>
      <c r="BO80" s="35">
        <v>-0.84599999999999997</v>
      </c>
      <c r="BP80" s="35">
        <v>2.27</v>
      </c>
      <c r="BQ80" s="35" t="s">
        <v>197</v>
      </c>
      <c r="BR80" s="35" t="s">
        <v>198</v>
      </c>
      <c r="BS80" s="35" t="s">
        <v>199</v>
      </c>
      <c r="BT80" s="35">
        <v>-0.84599999999999997</v>
      </c>
      <c r="BU80" s="35" t="s">
        <v>200</v>
      </c>
      <c r="BV80" s="35" t="s">
        <v>108</v>
      </c>
      <c r="BX80" s="35">
        <v>733.33999999999992</v>
      </c>
      <c r="BY80" s="35">
        <v>1.3636239670548451E-3</v>
      </c>
      <c r="BZ80" s="35">
        <f t="shared" si="1"/>
        <v>6.5976094415460667</v>
      </c>
      <c r="CA80">
        <v>3.41</v>
      </c>
      <c r="CB80">
        <v>729.93</v>
      </c>
      <c r="CC80" s="36">
        <v>3.59E-4</v>
      </c>
      <c r="CD80">
        <v>0.77980000000000005</v>
      </c>
      <c r="CE80">
        <v>0</v>
      </c>
      <c r="CF80" s="36">
        <v>0</v>
      </c>
      <c r="CG80">
        <v>0</v>
      </c>
    </row>
    <row r="81" spans="1:85" x14ac:dyDescent="0.3">
      <c r="A81" s="60" t="s">
        <v>26</v>
      </c>
      <c r="B81" s="5" t="s">
        <v>196</v>
      </c>
      <c r="D81">
        <f>F81+N81</f>
        <v>45.465769999999999</v>
      </c>
      <c r="E81">
        <v>42.904400000000003</v>
      </c>
      <c r="F81" s="35">
        <f>H81+J81+L81+P81+R81+T81+V81+X81+Z81+AB81+AD81+AF81+AH81+AJ81+AL81+AN81+AP81+AR81+AT81+AV81+AX81+AZ81+BB81+BD81+BF81+BH81+BJ81+BL81+BN81</f>
        <v>2.5613699999999997</v>
      </c>
      <c r="G81" s="34">
        <v>0.27</v>
      </c>
      <c r="H81" s="34">
        <f>G81*0.9</f>
        <v>0.24300000000000002</v>
      </c>
      <c r="I81" s="34">
        <v>1.76</v>
      </c>
      <c r="J81" s="34">
        <f>I81*1.185</f>
        <v>2.0855999999999999</v>
      </c>
      <c r="K81" s="34">
        <v>0</v>
      </c>
      <c r="L81" s="34">
        <f>K81*0.8</f>
        <v>0</v>
      </c>
      <c r="M81" s="34">
        <v>97.51</v>
      </c>
      <c r="N81" s="34">
        <f>M81*0.44</f>
        <v>42.904400000000003</v>
      </c>
      <c r="O81" s="34">
        <v>0.2</v>
      </c>
      <c r="P81" s="34">
        <f>O81*0.91</f>
        <v>0.18200000000000002</v>
      </c>
      <c r="Q81" s="34">
        <v>0</v>
      </c>
      <c r="R81" s="34">
        <f>Q81*2.868</f>
        <v>0</v>
      </c>
      <c r="S81" s="34">
        <v>0</v>
      </c>
      <c r="T81" s="34">
        <f>S81*2.36</f>
        <v>0</v>
      </c>
      <c r="U81" s="34">
        <v>0</v>
      </c>
      <c r="V81" s="34">
        <f>U81*0.12</f>
        <v>0</v>
      </c>
      <c r="W81" s="34">
        <v>0</v>
      </c>
      <c r="X81" s="34">
        <f>W81*0.76</f>
        <v>0</v>
      </c>
      <c r="Y81" s="34">
        <v>0.11</v>
      </c>
      <c r="Z81" s="34">
        <f>Y81*0.257</f>
        <v>2.827E-2</v>
      </c>
      <c r="AA81" s="34">
        <v>0</v>
      </c>
      <c r="AB81" s="34">
        <f>AA81*0.337</f>
        <v>0</v>
      </c>
      <c r="AC81" s="34">
        <v>0.15</v>
      </c>
      <c r="AD81" s="34">
        <f>AC81*0.15</f>
        <v>2.2499999999999999E-2</v>
      </c>
      <c r="AE81" s="34">
        <v>0</v>
      </c>
      <c r="AF81" s="34">
        <f>AE81*1.662</f>
        <v>0</v>
      </c>
      <c r="AG81" s="34">
        <v>0</v>
      </c>
      <c r="AH81" s="34">
        <f>AG81*0.11</f>
        <v>0</v>
      </c>
      <c r="AI81" s="34">
        <v>0</v>
      </c>
      <c r="AJ81" s="34">
        <f>AI81*1.37</f>
        <v>0</v>
      </c>
      <c r="AK81" s="34">
        <v>0</v>
      </c>
      <c r="AL81" s="34">
        <f>AK81*0.6</f>
        <v>0</v>
      </c>
      <c r="AM81" s="34">
        <v>0</v>
      </c>
      <c r="AN81" s="34">
        <f>AM81*2.372</f>
        <v>0</v>
      </c>
      <c r="AO81" s="34">
        <v>0</v>
      </c>
      <c r="AP81" s="34">
        <f>AO81*0.28</f>
        <v>0</v>
      </c>
      <c r="AQ81" s="34">
        <v>0</v>
      </c>
      <c r="AR81" s="34">
        <f>AQ81*1.45</f>
        <v>0</v>
      </c>
      <c r="AS81" s="34">
        <v>0</v>
      </c>
      <c r="AT81" s="34">
        <f>AS81*2.279</f>
        <v>0</v>
      </c>
      <c r="AU81" s="34">
        <v>0</v>
      </c>
      <c r="AV81" s="34">
        <f>AU81*1.099</f>
        <v>0</v>
      </c>
      <c r="AW81" s="34">
        <v>0</v>
      </c>
      <c r="AX81" s="34">
        <f>AW81*0.13</f>
        <v>0</v>
      </c>
      <c r="AY81" s="34">
        <v>0</v>
      </c>
      <c r="AZ81" s="34">
        <f>AY81*0.3</f>
        <v>0</v>
      </c>
      <c r="BA81" s="34">
        <v>0</v>
      </c>
      <c r="BB81" s="34">
        <f>BA81*2.323</f>
        <v>0</v>
      </c>
      <c r="BC81" s="34">
        <v>0</v>
      </c>
      <c r="BD81" s="34">
        <f>BC81*2.077</f>
        <v>0</v>
      </c>
      <c r="BE81" s="34">
        <v>0</v>
      </c>
      <c r="BF81" s="34">
        <f>BE81*2.336</f>
        <v>0</v>
      </c>
      <c r="BG81" s="34">
        <v>0</v>
      </c>
      <c r="BH81" s="34">
        <f>BG81*1.13</f>
        <v>0</v>
      </c>
      <c r="BI81" s="34">
        <v>0</v>
      </c>
      <c r="BJ81" s="34">
        <f>BI81*1.724</f>
        <v>0</v>
      </c>
      <c r="BK81" s="34">
        <v>0</v>
      </c>
      <c r="BL81" s="34">
        <f>BK81*0.89</f>
        <v>0</v>
      </c>
      <c r="BM81" s="34">
        <v>0</v>
      </c>
      <c r="BN81" s="34">
        <f>BM81*2.54</f>
        <v>0</v>
      </c>
      <c r="BO81" s="35">
        <v>-0.84599999999999997</v>
      </c>
      <c r="BP81" s="35">
        <v>2.27</v>
      </c>
      <c r="BQ81" s="35" t="s">
        <v>197</v>
      </c>
      <c r="BR81" s="35" t="s">
        <v>198</v>
      </c>
      <c r="BS81" s="35" t="s">
        <v>199</v>
      </c>
      <c r="BT81" s="35">
        <v>-0.84599999999999997</v>
      </c>
      <c r="BU81" s="35" t="s">
        <v>200</v>
      </c>
      <c r="BV81" s="35" t="s">
        <v>108</v>
      </c>
      <c r="BX81" s="35">
        <v>796.97</v>
      </c>
      <c r="BY81" s="35">
        <v>1.2547523746188689E-3</v>
      </c>
      <c r="BZ81" s="35">
        <f t="shared" si="1"/>
        <v>6.68081703692744</v>
      </c>
      <c r="CA81">
        <v>3.82</v>
      </c>
      <c r="CB81">
        <v>793.15</v>
      </c>
      <c r="CC81" s="36">
        <v>3.2699999999999998E-4</v>
      </c>
      <c r="CD81">
        <v>0.81969999999999998</v>
      </c>
      <c r="CE81">
        <v>0</v>
      </c>
      <c r="CF81" s="36">
        <v>0</v>
      </c>
      <c r="CG81">
        <v>0</v>
      </c>
    </row>
    <row r="82" spans="1:85" x14ac:dyDescent="0.3">
      <c r="A82" s="60" t="s">
        <v>26</v>
      </c>
      <c r="B82" s="5" t="s">
        <v>196</v>
      </c>
      <c r="D82">
        <f>F82+N82</f>
        <v>45.465769999999999</v>
      </c>
      <c r="E82">
        <v>42.904400000000003</v>
      </c>
      <c r="F82" s="35">
        <f>H82+J82+L82+P82+R82+T82+V82+X82+Z82+AB82+AD82+AF82+AH82+AJ82+AL82+AN82+AP82+AR82+AT82+AV82+AX82+AZ82+BB82+BD82+BF82+BH82+BJ82+BL82+BN82</f>
        <v>2.5613699999999997</v>
      </c>
      <c r="G82" s="34">
        <v>0.27</v>
      </c>
      <c r="H82" s="34">
        <f>G82*0.9</f>
        <v>0.24300000000000002</v>
      </c>
      <c r="I82" s="34">
        <v>1.76</v>
      </c>
      <c r="J82" s="34">
        <f>I82*1.185</f>
        <v>2.0855999999999999</v>
      </c>
      <c r="K82" s="34">
        <v>0</v>
      </c>
      <c r="L82" s="34">
        <f>K82*0.8</f>
        <v>0</v>
      </c>
      <c r="M82" s="34">
        <v>97.51</v>
      </c>
      <c r="N82" s="34">
        <f>M82*0.44</f>
        <v>42.904400000000003</v>
      </c>
      <c r="O82" s="34">
        <v>0.2</v>
      </c>
      <c r="P82" s="34">
        <f>O82*0.91</f>
        <v>0.18200000000000002</v>
      </c>
      <c r="Q82" s="34">
        <v>0</v>
      </c>
      <c r="R82" s="34">
        <f>Q82*2.868</f>
        <v>0</v>
      </c>
      <c r="S82" s="34">
        <v>0</v>
      </c>
      <c r="T82" s="34">
        <f>S82*2.36</f>
        <v>0</v>
      </c>
      <c r="U82" s="34">
        <v>0</v>
      </c>
      <c r="V82" s="34">
        <f>U82*0.12</f>
        <v>0</v>
      </c>
      <c r="W82" s="34">
        <v>0</v>
      </c>
      <c r="X82" s="34">
        <f>W82*0.76</f>
        <v>0</v>
      </c>
      <c r="Y82" s="34">
        <v>0.11</v>
      </c>
      <c r="Z82" s="34">
        <f>Y82*0.257</f>
        <v>2.827E-2</v>
      </c>
      <c r="AA82" s="34">
        <v>0</v>
      </c>
      <c r="AB82" s="34">
        <f>AA82*0.337</f>
        <v>0</v>
      </c>
      <c r="AC82" s="34">
        <v>0.15</v>
      </c>
      <c r="AD82" s="34">
        <f>AC82*0.15</f>
        <v>2.2499999999999999E-2</v>
      </c>
      <c r="AE82" s="34">
        <v>0</v>
      </c>
      <c r="AF82" s="34">
        <f>AE82*1.662</f>
        <v>0</v>
      </c>
      <c r="AG82" s="34">
        <v>0</v>
      </c>
      <c r="AH82" s="34">
        <f>AG82*0.11</f>
        <v>0</v>
      </c>
      <c r="AI82" s="34">
        <v>0</v>
      </c>
      <c r="AJ82" s="34">
        <f>AI82*1.37</f>
        <v>0</v>
      </c>
      <c r="AK82" s="34">
        <v>0</v>
      </c>
      <c r="AL82" s="34">
        <f>AK82*0.6</f>
        <v>0</v>
      </c>
      <c r="AM82" s="34">
        <v>0</v>
      </c>
      <c r="AN82" s="34">
        <f>AM82*2.372</f>
        <v>0</v>
      </c>
      <c r="AO82" s="34">
        <v>0</v>
      </c>
      <c r="AP82" s="34">
        <f>AO82*0.28</f>
        <v>0</v>
      </c>
      <c r="AQ82" s="34">
        <v>0</v>
      </c>
      <c r="AR82" s="34">
        <f>AQ82*1.45</f>
        <v>0</v>
      </c>
      <c r="AS82" s="34">
        <v>0</v>
      </c>
      <c r="AT82" s="34">
        <f>AS82*2.279</f>
        <v>0</v>
      </c>
      <c r="AU82" s="34">
        <v>0</v>
      </c>
      <c r="AV82" s="34">
        <f>AU82*1.099</f>
        <v>0</v>
      </c>
      <c r="AW82" s="34">
        <v>0</v>
      </c>
      <c r="AX82" s="34">
        <f>AW82*0.13</f>
        <v>0</v>
      </c>
      <c r="AY82" s="34">
        <v>0</v>
      </c>
      <c r="AZ82" s="34">
        <f>AY82*0.3</f>
        <v>0</v>
      </c>
      <c r="BA82" s="34">
        <v>0</v>
      </c>
      <c r="BB82" s="34">
        <f>BA82*2.323</f>
        <v>0</v>
      </c>
      <c r="BC82" s="34">
        <v>0</v>
      </c>
      <c r="BD82" s="34">
        <f>BC82*2.077</f>
        <v>0</v>
      </c>
      <c r="BE82" s="34">
        <v>0</v>
      </c>
      <c r="BF82" s="34">
        <f>BE82*2.336</f>
        <v>0</v>
      </c>
      <c r="BG82" s="34">
        <v>0</v>
      </c>
      <c r="BH82" s="34">
        <f>BG82*1.13</f>
        <v>0</v>
      </c>
      <c r="BI82" s="34">
        <v>0</v>
      </c>
      <c r="BJ82" s="34">
        <f>BI82*1.724</f>
        <v>0</v>
      </c>
      <c r="BK82" s="34">
        <v>0</v>
      </c>
      <c r="BL82" s="34">
        <f>BK82*0.89</f>
        <v>0</v>
      </c>
      <c r="BM82" s="34">
        <v>0</v>
      </c>
      <c r="BN82" s="34">
        <f>BM82*2.54</f>
        <v>0</v>
      </c>
      <c r="BO82" s="35">
        <v>-0.84599999999999997</v>
      </c>
      <c r="BP82" s="35">
        <v>2.27</v>
      </c>
      <c r="BQ82" s="35" t="s">
        <v>197</v>
      </c>
      <c r="BR82" s="35" t="s">
        <v>198</v>
      </c>
      <c r="BS82" s="35" t="s">
        <v>199</v>
      </c>
      <c r="BT82" s="35">
        <v>-0.84599999999999997</v>
      </c>
      <c r="BU82" s="35" t="s">
        <v>200</v>
      </c>
      <c r="BV82" s="35" t="s">
        <v>108</v>
      </c>
      <c r="BX82" s="35">
        <v>882.45</v>
      </c>
      <c r="BY82" s="35">
        <v>1.1332086803784917E-3</v>
      </c>
      <c r="BZ82" s="35">
        <f t="shared" si="1"/>
        <v>6.782702129978575</v>
      </c>
      <c r="CA82">
        <v>3.75</v>
      </c>
      <c r="CB82">
        <v>878.7</v>
      </c>
      <c r="CC82" s="36">
        <v>3.5399999999999999E-4</v>
      </c>
      <c r="CD82">
        <v>0.8266</v>
      </c>
      <c r="CE82">
        <v>0</v>
      </c>
      <c r="CF82" s="36">
        <v>0</v>
      </c>
      <c r="CG82">
        <v>0</v>
      </c>
    </row>
    <row r="83" spans="1:85" x14ac:dyDescent="0.3">
      <c r="A83" s="5" t="s">
        <v>26</v>
      </c>
      <c r="B83" s="5" t="s">
        <v>196</v>
      </c>
      <c r="D83">
        <f>F83+N83</f>
        <v>45.465769999999999</v>
      </c>
      <c r="E83">
        <v>42.904400000000003</v>
      </c>
      <c r="F83" s="35">
        <f>H83+J83+L83+P83+R83+T83+V83+X83+Z83+AB83+AD83+AF83+AH83+AJ83+AL83+AN83+AP83+AR83+AT83+AV83+AX83+AZ83+BB83+BD83+BF83+BH83+BJ83+BL83+BN83</f>
        <v>2.5613699999999997</v>
      </c>
      <c r="G83" s="34">
        <v>0.27</v>
      </c>
      <c r="H83" s="34">
        <f>G83*0.9</f>
        <v>0.24300000000000002</v>
      </c>
      <c r="I83" s="34">
        <v>1.76</v>
      </c>
      <c r="J83" s="34">
        <f>I83*1.185</f>
        <v>2.0855999999999999</v>
      </c>
      <c r="K83" s="34">
        <v>0</v>
      </c>
      <c r="L83" s="34">
        <f>K83*0.8</f>
        <v>0</v>
      </c>
      <c r="M83" s="34">
        <v>97.51</v>
      </c>
      <c r="N83" s="34">
        <f>M83*0.44</f>
        <v>42.904400000000003</v>
      </c>
      <c r="O83" s="34">
        <v>0.2</v>
      </c>
      <c r="P83" s="34">
        <f>O83*0.91</f>
        <v>0.18200000000000002</v>
      </c>
      <c r="Q83" s="34">
        <v>0</v>
      </c>
      <c r="R83" s="34">
        <f>Q83*2.868</f>
        <v>0</v>
      </c>
      <c r="S83" s="34">
        <v>0</v>
      </c>
      <c r="T83" s="34">
        <f>S83*2.36</f>
        <v>0</v>
      </c>
      <c r="U83" s="34">
        <v>0</v>
      </c>
      <c r="V83" s="34">
        <f>U83*0.12</f>
        <v>0</v>
      </c>
      <c r="W83" s="34">
        <v>0</v>
      </c>
      <c r="X83" s="34">
        <f>W83*0.76</f>
        <v>0</v>
      </c>
      <c r="Y83" s="34">
        <v>0.11</v>
      </c>
      <c r="Z83" s="34">
        <f>Y83*0.257</f>
        <v>2.827E-2</v>
      </c>
      <c r="AA83" s="34">
        <v>0</v>
      </c>
      <c r="AB83" s="34">
        <f>AA83*0.337</f>
        <v>0</v>
      </c>
      <c r="AC83" s="34">
        <v>0.15</v>
      </c>
      <c r="AD83" s="34">
        <f>AC83*0.15</f>
        <v>2.2499999999999999E-2</v>
      </c>
      <c r="AE83" s="34">
        <v>0</v>
      </c>
      <c r="AF83" s="34">
        <f>AE83*1.662</f>
        <v>0</v>
      </c>
      <c r="AG83" s="34">
        <v>0</v>
      </c>
      <c r="AH83" s="34">
        <f>AG83*0.11</f>
        <v>0</v>
      </c>
      <c r="AI83" s="34">
        <v>0</v>
      </c>
      <c r="AJ83" s="34">
        <f>AI83*1.37</f>
        <v>0</v>
      </c>
      <c r="AK83" s="34">
        <v>0</v>
      </c>
      <c r="AL83" s="34">
        <f>AK83*0.6</f>
        <v>0</v>
      </c>
      <c r="AM83" s="34">
        <v>0</v>
      </c>
      <c r="AN83" s="34">
        <f>AM83*2.372</f>
        <v>0</v>
      </c>
      <c r="AO83" s="34">
        <v>0</v>
      </c>
      <c r="AP83" s="34">
        <f>AO83*0.28</f>
        <v>0</v>
      </c>
      <c r="AQ83" s="34">
        <v>0</v>
      </c>
      <c r="AR83" s="34">
        <f>AQ83*1.45</f>
        <v>0</v>
      </c>
      <c r="AS83" s="34">
        <v>0</v>
      </c>
      <c r="AT83" s="34">
        <f>AS83*2.279</f>
        <v>0</v>
      </c>
      <c r="AU83" s="34">
        <v>0</v>
      </c>
      <c r="AV83" s="34">
        <f>AU83*1.099</f>
        <v>0</v>
      </c>
      <c r="AW83" s="34">
        <v>0</v>
      </c>
      <c r="AX83" s="34">
        <f>AW83*0.13</f>
        <v>0</v>
      </c>
      <c r="AY83" s="34">
        <v>0</v>
      </c>
      <c r="AZ83" s="34">
        <f>AY83*0.3</f>
        <v>0</v>
      </c>
      <c r="BA83" s="34">
        <v>0</v>
      </c>
      <c r="BB83" s="34">
        <f>BA83*2.323</f>
        <v>0</v>
      </c>
      <c r="BC83" s="34">
        <v>0</v>
      </c>
      <c r="BD83" s="34">
        <f>BC83*2.077</f>
        <v>0</v>
      </c>
      <c r="BE83" s="34">
        <v>0</v>
      </c>
      <c r="BF83" s="34">
        <f>BE83*2.336</f>
        <v>0</v>
      </c>
      <c r="BG83" s="34">
        <v>0</v>
      </c>
      <c r="BH83" s="34">
        <f>BG83*1.13</f>
        <v>0</v>
      </c>
      <c r="BI83" s="34">
        <v>0</v>
      </c>
      <c r="BJ83" s="34">
        <f>BI83*1.724</f>
        <v>0</v>
      </c>
      <c r="BK83" s="34">
        <v>0</v>
      </c>
      <c r="BL83" s="34">
        <f>BK83*0.89</f>
        <v>0</v>
      </c>
      <c r="BM83" s="34">
        <v>0</v>
      </c>
      <c r="BN83" s="34">
        <f>BM83*2.54</f>
        <v>0</v>
      </c>
      <c r="BO83" s="35">
        <v>-0.84599999999999997</v>
      </c>
      <c r="BP83" s="35">
        <v>2.27</v>
      </c>
      <c r="BQ83" s="35" t="s">
        <v>197</v>
      </c>
      <c r="BR83" s="35" t="s">
        <v>198</v>
      </c>
      <c r="BS83" s="35" t="s">
        <v>199</v>
      </c>
      <c r="BT83" s="35">
        <v>-0.84599999999999997</v>
      </c>
      <c r="BU83" s="35" t="s">
        <v>200</v>
      </c>
      <c r="BV83" s="35" t="s">
        <v>108</v>
      </c>
      <c r="BX83" s="35">
        <v>944.13</v>
      </c>
      <c r="BY83" s="35">
        <v>1.0591761727728173E-3</v>
      </c>
      <c r="BZ83" s="35">
        <f t="shared" si="1"/>
        <v>6.8502638685284989</v>
      </c>
      <c r="CA83">
        <v>3.95</v>
      </c>
      <c r="CB83">
        <v>940.18</v>
      </c>
      <c r="CC83" s="36">
        <v>3.39E-4</v>
      </c>
      <c r="CD83">
        <v>0.83950000000000002</v>
      </c>
      <c r="CE83">
        <v>0</v>
      </c>
      <c r="CF83" s="36">
        <v>0</v>
      </c>
      <c r="CG83">
        <v>0</v>
      </c>
    </row>
    <row r="84" spans="1:85" x14ac:dyDescent="0.3">
      <c r="A84" s="5" t="s">
        <v>26</v>
      </c>
      <c r="B84" s="5" t="s">
        <v>196</v>
      </c>
      <c r="D84">
        <f>F84+N84</f>
        <v>45.465769999999999</v>
      </c>
      <c r="E84">
        <v>42.904400000000003</v>
      </c>
      <c r="F84" s="35">
        <f>H84+J84+L84+P84+R84+T84+V84+X84+Z84+AB84+AD84+AF84+AH84+AJ84+AL84+AN84+AP84+AR84+AT84+AV84+AX84+AZ84+BB84+BD84+BF84+BH84+BJ84+BL84+BN84</f>
        <v>2.5613699999999997</v>
      </c>
      <c r="G84" s="34">
        <v>0.27</v>
      </c>
      <c r="H84" s="34">
        <f>G84*0.9</f>
        <v>0.24300000000000002</v>
      </c>
      <c r="I84" s="34">
        <v>1.76</v>
      </c>
      <c r="J84" s="34">
        <f>I84*1.185</f>
        <v>2.0855999999999999</v>
      </c>
      <c r="K84" s="34">
        <v>0</v>
      </c>
      <c r="L84" s="34">
        <f>K84*0.8</f>
        <v>0</v>
      </c>
      <c r="M84" s="34">
        <v>97.51</v>
      </c>
      <c r="N84" s="34">
        <f>M84*0.44</f>
        <v>42.904400000000003</v>
      </c>
      <c r="O84" s="34">
        <v>0.2</v>
      </c>
      <c r="P84" s="34">
        <f>O84*0.91</f>
        <v>0.18200000000000002</v>
      </c>
      <c r="Q84" s="34">
        <v>0</v>
      </c>
      <c r="R84" s="34">
        <f>Q84*2.868</f>
        <v>0</v>
      </c>
      <c r="S84" s="34">
        <v>0</v>
      </c>
      <c r="T84" s="34">
        <f>S84*2.36</f>
        <v>0</v>
      </c>
      <c r="U84" s="34">
        <v>0</v>
      </c>
      <c r="V84" s="34">
        <f>U84*0.12</f>
        <v>0</v>
      </c>
      <c r="W84" s="34">
        <v>0</v>
      </c>
      <c r="X84" s="34">
        <f>W84*0.76</f>
        <v>0</v>
      </c>
      <c r="Y84" s="34">
        <v>0.11</v>
      </c>
      <c r="Z84" s="34">
        <f>Y84*0.257</f>
        <v>2.827E-2</v>
      </c>
      <c r="AA84" s="34">
        <v>0</v>
      </c>
      <c r="AB84" s="34">
        <f>AA84*0.337</f>
        <v>0</v>
      </c>
      <c r="AC84" s="34">
        <v>0.15</v>
      </c>
      <c r="AD84" s="34">
        <f>AC84*0.15</f>
        <v>2.2499999999999999E-2</v>
      </c>
      <c r="AE84" s="34">
        <v>0</v>
      </c>
      <c r="AF84" s="34">
        <f>AE84*1.662</f>
        <v>0</v>
      </c>
      <c r="AG84" s="34">
        <v>0</v>
      </c>
      <c r="AH84" s="34">
        <f>AG84*0.11</f>
        <v>0</v>
      </c>
      <c r="AI84" s="34">
        <v>0</v>
      </c>
      <c r="AJ84" s="34">
        <f>AI84*1.37</f>
        <v>0</v>
      </c>
      <c r="AK84" s="34">
        <v>0</v>
      </c>
      <c r="AL84" s="34">
        <f>AK84*0.6</f>
        <v>0</v>
      </c>
      <c r="AM84" s="34">
        <v>0</v>
      </c>
      <c r="AN84" s="34">
        <f>AM84*2.372</f>
        <v>0</v>
      </c>
      <c r="AO84" s="34">
        <v>0</v>
      </c>
      <c r="AP84" s="34">
        <f>AO84*0.28</f>
        <v>0</v>
      </c>
      <c r="AQ84" s="34">
        <v>0</v>
      </c>
      <c r="AR84" s="34">
        <f>AQ84*1.45</f>
        <v>0</v>
      </c>
      <c r="AS84" s="34">
        <v>0</v>
      </c>
      <c r="AT84" s="34">
        <f>AS84*2.279</f>
        <v>0</v>
      </c>
      <c r="AU84" s="34">
        <v>0</v>
      </c>
      <c r="AV84" s="34">
        <f>AU84*1.099</f>
        <v>0</v>
      </c>
      <c r="AW84" s="34">
        <v>0</v>
      </c>
      <c r="AX84" s="34">
        <f>AW84*0.13</f>
        <v>0</v>
      </c>
      <c r="AY84" s="34">
        <v>0</v>
      </c>
      <c r="AZ84" s="34">
        <f>AY84*0.3</f>
        <v>0</v>
      </c>
      <c r="BA84" s="34">
        <v>0</v>
      </c>
      <c r="BB84" s="34">
        <f>BA84*2.323</f>
        <v>0</v>
      </c>
      <c r="BC84" s="34">
        <v>0</v>
      </c>
      <c r="BD84" s="34">
        <f>BC84*2.077</f>
        <v>0</v>
      </c>
      <c r="BE84" s="34">
        <v>0</v>
      </c>
      <c r="BF84" s="34">
        <f>BE84*2.336</f>
        <v>0</v>
      </c>
      <c r="BG84" s="34">
        <v>0</v>
      </c>
      <c r="BH84" s="34">
        <f>BG84*1.13</f>
        <v>0</v>
      </c>
      <c r="BI84" s="34">
        <v>0</v>
      </c>
      <c r="BJ84" s="34">
        <f>BI84*1.724</f>
        <v>0</v>
      </c>
      <c r="BK84" s="34">
        <v>0</v>
      </c>
      <c r="BL84" s="34">
        <f>BK84*0.89</f>
        <v>0</v>
      </c>
      <c r="BM84" s="34">
        <v>0</v>
      </c>
      <c r="BN84" s="34">
        <f>BM84*2.54</f>
        <v>0</v>
      </c>
      <c r="BO84" s="35">
        <v>-0.84199999999999997</v>
      </c>
      <c r="BP84" s="35">
        <v>1.97</v>
      </c>
      <c r="BQ84" s="35" t="s">
        <v>201</v>
      </c>
      <c r="BR84" s="35" t="s">
        <v>202</v>
      </c>
      <c r="BS84" s="35" t="s">
        <v>203</v>
      </c>
      <c r="BT84" s="35">
        <v>-0.84199999999999997</v>
      </c>
      <c r="BU84" s="35" t="s">
        <v>200</v>
      </c>
      <c r="BV84" s="35" t="s">
        <v>108</v>
      </c>
      <c r="BX84" s="35">
        <v>794.64</v>
      </c>
      <c r="BY84" s="35">
        <v>1.2584314909896306E-3</v>
      </c>
      <c r="BZ84" s="35">
        <f t="shared" si="1"/>
        <v>6.6778891819071005</v>
      </c>
      <c r="CA84">
        <v>3.54</v>
      </c>
      <c r="CB84">
        <v>791.1</v>
      </c>
      <c r="CC84" s="36">
        <v>3.7300000000000001E-4</v>
      </c>
      <c r="CD84">
        <v>0.77959999999999996</v>
      </c>
      <c r="CE84">
        <v>0</v>
      </c>
      <c r="CF84" s="36">
        <v>0</v>
      </c>
      <c r="CG84">
        <v>0</v>
      </c>
    </row>
    <row r="85" spans="1:85" x14ac:dyDescent="0.3">
      <c r="A85" s="5" t="s">
        <v>26</v>
      </c>
      <c r="B85" s="5" t="s">
        <v>196</v>
      </c>
      <c r="D85">
        <f>F85+N85</f>
        <v>45.465769999999999</v>
      </c>
      <c r="E85">
        <v>42.904400000000003</v>
      </c>
      <c r="F85" s="35">
        <f>H85+J85+L85+P85+R85+T85+V85+X85+Z85+AB85+AD85+AF85+AH85+AJ85+AL85+AN85+AP85+AR85+AT85+AV85+AX85+AZ85+BB85+BD85+BF85+BH85+BJ85+BL85+BN85</f>
        <v>2.5613699999999997</v>
      </c>
      <c r="G85" s="34">
        <v>0.27</v>
      </c>
      <c r="H85" s="34">
        <f>G85*0.9</f>
        <v>0.24300000000000002</v>
      </c>
      <c r="I85" s="34">
        <v>1.76</v>
      </c>
      <c r="J85" s="34">
        <f>I85*1.185</f>
        <v>2.0855999999999999</v>
      </c>
      <c r="K85" s="34">
        <v>0</v>
      </c>
      <c r="L85" s="34">
        <f>K85*0.8</f>
        <v>0</v>
      </c>
      <c r="M85" s="34">
        <v>97.51</v>
      </c>
      <c r="N85" s="34">
        <f>M85*0.44</f>
        <v>42.904400000000003</v>
      </c>
      <c r="O85" s="34">
        <v>0.2</v>
      </c>
      <c r="P85" s="34">
        <f>O85*0.91</f>
        <v>0.18200000000000002</v>
      </c>
      <c r="Q85" s="34">
        <v>0</v>
      </c>
      <c r="R85" s="34">
        <f>Q85*2.868</f>
        <v>0</v>
      </c>
      <c r="S85" s="34">
        <v>0</v>
      </c>
      <c r="T85" s="34">
        <f>S85*2.36</f>
        <v>0</v>
      </c>
      <c r="U85" s="34">
        <v>0</v>
      </c>
      <c r="V85" s="34">
        <f>U85*0.12</f>
        <v>0</v>
      </c>
      <c r="W85" s="34">
        <v>0</v>
      </c>
      <c r="X85" s="34">
        <f>W85*0.76</f>
        <v>0</v>
      </c>
      <c r="Y85" s="34">
        <v>0.11</v>
      </c>
      <c r="Z85" s="34">
        <f>Y85*0.257</f>
        <v>2.827E-2</v>
      </c>
      <c r="AA85" s="34">
        <v>0</v>
      </c>
      <c r="AB85" s="34">
        <f>AA85*0.337</f>
        <v>0</v>
      </c>
      <c r="AC85" s="34">
        <v>0.15</v>
      </c>
      <c r="AD85" s="34">
        <f>AC85*0.15</f>
        <v>2.2499999999999999E-2</v>
      </c>
      <c r="AE85" s="34">
        <v>0</v>
      </c>
      <c r="AF85" s="34">
        <f>AE85*1.662</f>
        <v>0</v>
      </c>
      <c r="AG85" s="34">
        <v>0</v>
      </c>
      <c r="AH85" s="34">
        <f>AG85*0.11</f>
        <v>0</v>
      </c>
      <c r="AI85" s="34">
        <v>0</v>
      </c>
      <c r="AJ85" s="34">
        <f>AI85*1.37</f>
        <v>0</v>
      </c>
      <c r="AK85" s="34">
        <v>0</v>
      </c>
      <c r="AL85" s="34">
        <f>AK85*0.6</f>
        <v>0</v>
      </c>
      <c r="AM85" s="34">
        <v>0</v>
      </c>
      <c r="AN85" s="34">
        <f>AM85*2.372</f>
        <v>0</v>
      </c>
      <c r="AO85" s="34">
        <v>0</v>
      </c>
      <c r="AP85" s="34">
        <f>AO85*0.28</f>
        <v>0</v>
      </c>
      <c r="AQ85" s="34">
        <v>0</v>
      </c>
      <c r="AR85" s="34">
        <f>AQ85*1.45</f>
        <v>0</v>
      </c>
      <c r="AS85" s="34">
        <v>0</v>
      </c>
      <c r="AT85" s="34">
        <f>AS85*2.279</f>
        <v>0</v>
      </c>
      <c r="AU85" s="34">
        <v>0</v>
      </c>
      <c r="AV85" s="34">
        <f>AU85*1.099</f>
        <v>0</v>
      </c>
      <c r="AW85" s="34">
        <v>0</v>
      </c>
      <c r="AX85" s="34">
        <f>AW85*0.13</f>
        <v>0</v>
      </c>
      <c r="AY85" s="34">
        <v>0</v>
      </c>
      <c r="AZ85" s="34">
        <f>AY85*0.3</f>
        <v>0</v>
      </c>
      <c r="BA85" s="34">
        <v>0</v>
      </c>
      <c r="BB85" s="34">
        <f>BA85*2.323</f>
        <v>0</v>
      </c>
      <c r="BC85" s="34">
        <v>0</v>
      </c>
      <c r="BD85" s="34">
        <f>BC85*2.077</f>
        <v>0</v>
      </c>
      <c r="BE85" s="34">
        <v>0</v>
      </c>
      <c r="BF85" s="34">
        <f>BE85*2.336</f>
        <v>0</v>
      </c>
      <c r="BG85" s="34">
        <v>0</v>
      </c>
      <c r="BH85" s="34">
        <f>BG85*1.13</f>
        <v>0</v>
      </c>
      <c r="BI85" s="34">
        <v>0</v>
      </c>
      <c r="BJ85" s="34">
        <f>BI85*1.724</f>
        <v>0</v>
      </c>
      <c r="BK85" s="34">
        <v>0</v>
      </c>
      <c r="BL85" s="34">
        <f>BK85*0.89</f>
        <v>0</v>
      </c>
      <c r="BM85" s="34">
        <v>0</v>
      </c>
      <c r="BN85" s="34">
        <f>BM85*2.54</f>
        <v>0</v>
      </c>
      <c r="BO85" s="35">
        <v>-0.84199999999999997</v>
      </c>
      <c r="BP85" s="35">
        <v>1.97</v>
      </c>
      <c r="BQ85" s="35" t="s">
        <v>201</v>
      </c>
      <c r="BR85" s="35" t="s">
        <v>202</v>
      </c>
      <c r="BS85" s="35" t="s">
        <v>203</v>
      </c>
      <c r="BT85" s="35">
        <v>-0.84199999999999997</v>
      </c>
      <c r="BU85" s="35" t="s">
        <v>200</v>
      </c>
      <c r="BV85" s="35" t="s">
        <v>108</v>
      </c>
      <c r="BX85" s="35">
        <v>836.85</v>
      </c>
      <c r="BY85" s="35">
        <v>1.19495728027723E-3</v>
      </c>
      <c r="BZ85" s="35">
        <f t="shared" si="1"/>
        <v>6.7296448429596474</v>
      </c>
      <c r="CA85">
        <v>4.6500000000000004</v>
      </c>
      <c r="CB85">
        <v>832.2</v>
      </c>
      <c r="CC85" s="36">
        <v>3.3500000000000001E-4</v>
      </c>
      <c r="CD85">
        <v>0.82909999999999995</v>
      </c>
      <c r="CE85">
        <v>0</v>
      </c>
      <c r="CF85" s="36">
        <v>0</v>
      </c>
      <c r="CG85">
        <v>0</v>
      </c>
    </row>
    <row r="86" spans="1:85" x14ac:dyDescent="0.3">
      <c r="A86" s="5" t="s">
        <v>26</v>
      </c>
      <c r="B86" s="5" t="s">
        <v>196</v>
      </c>
      <c r="D86">
        <f>F86+N86</f>
        <v>45.465769999999999</v>
      </c>
      <c r="E86">
        <v>42.904400000000003</v>
      </c>
      <c r="F86" s="35">
        <f>H86+J86+L86+P86+R86+T86+V86+X86+Z86+AB86+AD86+AF86+AH86+AJ86+AL86+AN86+AP86+AR86+AT86+AV86+AX86+AZ86+BB86+BD86+BF86+BH86+BJ86+BL86+BN86</f>
        <v>2.5613699999999997</v>
      </c>
      <c r="G86" s="34">
        <v>0.27</v>
      </c>
      <c r="H86" s="34">
        <f>G86*0.9</f>
        <v>0.24300000000000002</v>
      </c>
      <c r="I86" s="34">
        <v>1.76</v>
      </c>
      <c r="J86" s="34">
        <f>I86*1.185</f>
        <v>2.0855999999999999</v>
      </c>
      <c r="K86" s="34">
        <v>0</v>
      </c>
      <c r="L86" s="34">
        <f>K86*0.8</f>
        <v>0</v>
      </c>
      <c r="M86" s="34">
        <v>97.51</v>
      </c>
      <c r="N86" s="34">
        <f>M86*0.44</f>
        <v>42.904400000000003</v>
      </c>
      <c r="O86" s="34">
        <v>0.2</v>
      </c>
      <c r="P86" s="34">
        <f>O86*0.91</f>
        <v>0.18200000000000002</v>
      </c>
      <c r="Q86" s="34">
        <v>0</v>
      </c>
      <c r="R86" s="34">
        <f>Q86*2.868</f>
        <v>0</v>
      </c>
      <c r="S86" s="34">
        <v>0</v>
      </c>
      <c r="T86" s="34">
        <f>S86*2.36</f>
        <v>0</v>
      </c>
      <c r="U86" s="34">
        <v>0</v>
      </c>
      <c r="V86" s="34">
        <f>U86*0.12</f>
        <v>0</v>
      </c>
      <c r="W86" s="34">
        <v>0</v>
      </c>
      <c r="X86" s="34">
        <f>W86*0.76</f>
        <v>0</v>
      </c>
      <c r="Y86" s="34">
        <v>0.11</v>
      </c>
      <c r="Z86" s="34">
        <f>Y86*0.257</f>
        <v>2.827E-2</v>
      </c>
      <c r="AA86" s="34">
        <v>0</v>
      </c>
      <c r="AB86" s="34">
        <f>AA86*0.337</f>
        <v>0</v>
      </c>
      <c r="AC86" s="34">
        <v>0.15</v>
      </c>
      <c r="AD86" s="34">
        <f>AC86*0.15</f>
        <v>2.2499999999999999E-2</v>
      </c>
      <c r="AE86" s="34">
        <v>0</v>
      </c>
      <c r="AF86" s="34">
        <f>AE86*1.662</f>
        <v>0</v>
      </c>
      <c r="AG86" s="34">
        <v>0</v>
      </c>
      <c r="AH86" s="34">
        <f>AG86*0.11</f>
        <v>0</v>
      </c>
      <c r="AI86" s="34">
        <v>0</v>
      </c>
      <c r="AJ86" s="34">
        <f>AI86*1.37</f>
        <v>0</v>
      </c>
      <c r="AK86" s="34">
        <v>0</v>
      </c>
      <c r="AL86" s="34">
        <f>AK86*0.6</f>
        <v>0</v>
      </c>
      <c r="AM86" s="34">
        <v>0</v>
      </c>
      <c r="AN86" s="34">
        <f>AM86*2.372</f>
        <v>0</v>
      </c>
      <c r="AO86" s="34">
        <v>0</v>
      </c>
      <c r="AP86" s="34">
        <f>AO86*0.28</f>
        <v>0</v>
      </c>
      <c r="AQ86" s="34">
        <v>0</v>
      </c>
      <c r="AR86" s="34">
        <f>AQ86*1.45</f>
        <v>0</v>
      </c>
      <c r="AS86" s="34">
        <v>0</v>
      </c>
      <c r="AT86" s="34">
        <f>AS86*2.279</f>
        <v>0</v>
      </c>
      <c r="AU86" s="34">
        <v>0</v>
      </c>
      <c r="AV86" s="34">
        <f>AU86*1.099</f>
        <v>0</v>
      </c>
      <c r="AW86" s="34">
        <v>0</v>
      </c>
      <c r="AX86" s="34">
        <f>AW86*0.13</f>
        <v>0</v>
      </c>
      <c r="AY86" s="34">
        <v>0</v>
      </c>
      <c r="AZ86" s="34">
        <f>AY86*0.3</f>
        <v>0</v>
      </c>
      <c r="BA86" s="34">
        <v>0</v>
      </c>
      <c r="BB86" s="34">
        <f>BA86*2.323</f>
        <v>0</v>
      </c>
      <c r="BC86" s="34">
        <v>0</v>
      </c>
      <c r="BD86" s="34">
        <f>BC86*2.077</f>
        <v>0</v>
      </c>
      <c r="BE86" s="34">
        <v>0</v>
      </c>
      <c r="BF86" s="34">
        <f>BE86*2.336</f>
        <v>0</v>
      </c>
      <c r="BG86" s="34">
        <v>0</v>
      </c>
      <c r="BH86" s="34">
        <f>BG86*1.13</f>
        <v>0</v>
      </c>
      <c r="BI86" s="34">
        <v>0</v>
      </c>
      <c r="BJ86" s="34">
        <f>BI86*1.724</f>
        <v>0</v>
      </c>
      <c r="BK86" s="34">
        <v>0</v>
      </c>
      <c r="BL86" s="34">
        <f>BK86*0.89</f>
        <v>0</v>
      </c>
      <c r="BM86" s="34">
        <v>0</v>
      </c>
      <c r="BN86" s="34">
        <f>BM86*2.54</f>
        <v>0</v>
      </c>
      <c r="BO86" s="35">
        <v>-0.84199999999999997</v>
      </c>
      <c r="BP86" s="35">
        <v>1.97</v>
      </c>
      <c r="BQ86" s="35" t="s">
        <v>201</v>
      </c>
      <c r="BR86" s="35" t="s">
        <v>202</v>
      </c>
      <c r="BS86" s="35" t="s">
        <v>203</v>
      </c>
      <c r="BT86" s="35">
        <v>-0.84199999999999997</v>
      </c>
      <c r="BU86" s="35" t="s">
        <v>200</v>
      </c>
      <c r="BV86" s="35" t="s">
        <v>108</v>
      </c>
      <c r="BX86" s="35">
        <v>940.37</v>
      </c>
      <c r="BY86" s="35">
        <v>1.063411210480981E-3</v>
      </c>
      <c r="BZ86" s="35">
        <f t="shared" si="1"/>
        <v>6.8462734148384685</v>
      </c>
      <c r="CA86">
        <v>3.77</v>
      </c>
      <c r="CB86">
        <v>936.6</v>
      </c>
      <c r="CC86" s="36">
        <v>2.7E-4</v>
      </c>
      <c r="CD86">
        <v>0.76580000000000004</v>
      </c>
      <c r="CE86">
        <v>0</v>
      </c>
      <c r="CF86" s="36">
        <v>0</v>
      </c>
      <c r="CG86">
        <v>0</v>
      </c>
    </row>
    <row r="87" spans="1:85" x14ac:dyDescent="0.3">
      <c r="A87" s="5" t="s">
        <v>26</v>
      </c>
      <c r="B87" s="5" t="s">
        <v>196</v>
      </c>
      <c r="D87">
        <f>F87+N87</f>
        <v>45.465769999999999</v>
      </c>
      <c r="E87">
        <v>42.904400000000003</v>
      </c>
      <c r="F87" s="35">
        <f>H87+J87+L87+P87+R87+T87+V87+X87+Z87+AB87+AD87+AF87+AH87+AJ87+AL87+AN87+AP87+AR87+AT87+AV87+AX87+AZ87+BB87+BD87+BF87+BH87+BJ87+BL87+BN87</f>
        <v>2.5613699999999997</v>
      </c>
      <c r="G87" s="34">
        <v>0.27</v>
      </c>
      <c r="H87" s="34">
        <f>G87*0.9</f>
        <v>0.24300000000000002</v>
      </c>
      <c r="I87" s="34">
        <v>1.76</v>
      </c>
      <c r="J87" s="34">
        <f>I87*1.185</f>
        <v>2.0855999999999999</v>
      </c>
      <c r="K87" s="34">
        <v>0</v>
      </c>
      <c r="L87" s="34">
        <f>K87*0.8</f>
        <v>0</v>
      </c>
      <c r="M87" s="34">
        <v>97.51</v>
      </c>
      <c r="N87" s="34">
        <f>M87*0.44</f>
        <v>42.904400000000003</v>
      </c>
      <c r="O87" s="34">
        <v>0.2</v>
      </c>
      <c r="P87" s="34">
        <f>O87*0.91</f>
        <v>0.18200000000000002</v>
      </c>
      <c r="Q87" s="34">
        <v>0</v>
      </c>
      <c r="R87" s="34">
        <f>Q87*2.868</f>
        <v>0</v>
      </c>
      <c r="S87" s="34">
        <v>0</v>
      </c>
      <c r="T87" s="34">
        <f>S87*2.36</f>
        <v>0</v>
      </c>
      <c r="U87" s="34">
        <v>0</v>
      </c>
      <c r="V87" s="34">
        <f>U87*0.12</f>
        <v>0</v>
      </c>
      <c r="W87" s="34">
        <v>0</v>
      </c>
      <c r="X87" s="34">
        <f>W87*0.76</f>
        <v>0</v>
      </c>
      <c r="Y87" s="34">
        <v>0.11</v>
      </c>
      <c r="Z87" s="34">
        <f>Y87*0.257</f>
        <v>2.827E-2</v>
      </c>
      <c r="AA87" s="34">
        <v>0</v>
      </c>
      <c r="AB87" s="34">
        <f>AA87*0.337</f>
        <v>0</v>
      </c>
      <c r="AC87" s="34">
        <v>0.15</v>
      </c>
      <c r="AD87" s="34">
        <f>AC87*0.15</f>
        <v>2.2499999999999999E-2</v>
      </c>
      <c r="AE87" s="34">
        <v>0</v>
      </c>
      <c r="AF87" s="34">
        <f>AE87*1.662</f>
        <v>0</v>
      </c>
      <c r="AG87" s="34">
        <v>0</v>
      </c>
      <c r="AH87" s="34">
        <f>AG87*0.11</f>
        <v>0</v>
      </c>
      <c r="AI87" s="34">
        <v>0</v>
      </c>
      <c r="AJ87" s="34">
        <f>AI87*1.37</f>
        <v>0</v>
      </c>
      <c r="AK87" s="34">
        <v>0</v>
      </c>
      <c r="AL87" s="34">
        <f>AK87*0.6</f>
        <v>0</v>
      </c>
      <c r="AM87" s="34">
        <v>0</v>
      </c>
      <c r="AN87" s="34">
        <f>AM87*2.372</f>
        <v>0</v>
      </c>
      <c r="AO87" s="34">
        <v>0</v>
      </c>
      <c r="AP87" s="34">
        <f>AO87*0.28</f>
        <v>0</v>
      </c>
      <c r="AQ87" s="34">
        <v>0</v>
      </c>
      <c r="AR87" s="34">
        <f>AQ87*1.45</f>
        <v>0</v>
      </c>
      <c r="AS87" s="34">
        <v>0</v>
      </c>
      <c r="AT87" s="34">
        <f>AS87*2.279</f>
        <v>0</v>
      </c>
      <c r="AU87" s="34">
        <v>0</v>
      </c>
      <c r="AV87" s="34">
        <f>AU87*1.099</f>
        <v>0</v>
      </c>
      <c r="AW87" s="34">
        <v>0</v>
      </c>
      <c r="AX87" s="34">
        <f>AW87*0.13</f>
        <v>0</v>
      </c>
      <c r="AY87" s="34">
        <v>0</v>
      </c>
      <c r="AZ87" s="34">
        <f>AY87*0.3</f>
        <v>0</v>
      </c>
      <c r="BA87" s="34">
        <v>0</v>
      </c>
      <c r="BB87" s="34">
        <f>BA87*2.323</f>
        <v>0</v>
      </c>
      <c r="BC87" s="34">
        <v>0</v>
      </c>
      <c r="BD87" s="34">
        <f>BC87*2.077</f>
        <v>0</v>
      </c>
      <c r="BE87" s="34">
        <v>0</v>
      </c>
      <c r="BF87" s="34">
        <f>BE87*2.336</f>
        <v>0</v>
      </c>
      <c r="BG87" s="34">
        <v>0</v>
      </c>
      <c r="BH87" s="34">
        <f>BG87*1.13</f>
        <v>0</v>
      </c>
      <c r="BI87" s="34">
        <v>0</v>
      </c>
      <c r="BJ87" s="34">
        <f>BI87*1.724</f>
        <v>0</v>
      </c>
      <c r="BK87" s="34">
        <v>0</v>
      </c>
      <c r="BL87" s="34">
        <f>BK87*0.89</f>
        <v>0</v>
      </c>
      <c r="BM87" s="34">
        <v>0</v>
      </c>
      <c r="BN87" s="34">
        <f>BM87*2.54</f>
        <v>0</v>
      </c>
      <c r="BO87" s="35">
        <v>-0.84199999999999997</v>
      </c>
      <c r="BP87" s="35">
        <v>1.97</v>
      </c>
      <c r="BQ87" s="35" t="s">
        <v>201</v>
      </c>
      <c r="BR87" s="35" t="s">
        <v>202</v>
      </c>
      <c r="BS87" s="35" t="s">
        <v>203</v>
      </c>
      <c r="BT87" s="35">
        <v>-0.84199999999999997</v>
      </c>
      <c r="BU87" s="35" t="s">
        <v>200</v>
      </c>
      <c r="BV87" s="35" t="s">
        <v>108</v>
      </c>
      <c r="BX87" s="35">
        <v>983.93999999999994</v>
      </c>
      <c r="BY87" s="35">
        <v>1.0163221334634227E-3</v>
      </c>
      <c r="BZ87" s="35">
        <f t="shared" si="1"/>
        <v>6.8915649195834092</v>
      </c>
      <c r="CA87">
        <v>3.54</v>
      </c>
      <c r="CB87">
        <v>980.4</v>
      </c>
      <c r="CC87" s="36">
        <v>3.3100000000000002E-4</v>
      </c>
      <c r="CD87">
        <v>0.77290000000000003</v>
      </c>
      <c r="CE87">
        <v>0</v>
      </c>
      <c r="CF87" s="36">
        <v>0</v>
      </c>
      <c r="CG87">
        <v>0</v>
      </c>
    </row>
    <row r="88" spans="1:85" x14ac:dyDescent="0.3">
      <c r="A88" s="5" t="s">
        <v>26</v>
      </c>
      <c r="B88" s="5" t="s">
        <v>196</v>
      </c>
      <c r="D88">
        <f>F88+N88</f>
        <v>45.465769999999999</v>
      </c>
      <c r="E88">
        <v>42.904400000000003</v>
      </c>
      <c r="F88" s="35">
        <f>H88+J88+L88+P88+R88+T88+V88+X88+Z88+AB88+AD88+AF88+AH88+AJ88+AL88+AN88+AP88+AR88+AT88+AV88+AX88+AZ88+BB88+BD88+BF88+BH88+BJ88+BL88+BN88</f>
        <v>2.5613699999999997</v>
      </c>
      <c r="G88" s="34">
        <v>0.27</v>
      </c>
      <c r="H88" s="34">
        <f>G88*0.9</f>
        <v>0.24300000000000002</v>
      </c>
      <c r="I88" s="34">
        <v>1.76</v>
      </c>
      <c r="J88" s="34">
        <f>I88*1.185</f>
        <v>2.0855999999999999</v>
      </c>
      <c r="K88" s="34">
        <v>0</v>
      </c>
      <c r="L88" s="34">
        <f>K88*0.8</f>
        <v>0</v>
      </c>
      <c r="M88" s="34">
        <v>97.51</v>
      </c>
      <c r="N88" s="34">
        <f>M88*0.44</f>
        <v>42.904400000000003</v>
      </c>
      <c r="O88" s="34">
        <v>0.2</v>
      </c>
      <c r="P88" s="34">
        <f>O88*0.91</f>
        <v>0.18200000000000002</v>
      </c>
      <c r="Q88" s="34">
        <v>0</v>
      </c>
      <c r="R88" s="34">
        <f>Q88*2.868</f>
        <v>0</v>
      </c>
      <c r="S88" s="34">
        <v>0</v>
      </c>
      <c r="T88" s="34">
        <f>S88*2.36</f>
        <v>0</v>
      </c>
      <c r="U88" s="34">
        <v>0</v>
      </c>
      <c r="V88" s="34">
        <f>U88*0.12</f>
        <v>0</v>
      </c>
      <c r="W88" s="34">
        <v>0</v>
      </c>
      <c r="X88" s="34">
        <f>W88*0.76</f>
        <v>0</v>
      </c>
      <c r="Y88" s="34">
        <v>0.11</v>
      </c>
      <c r="Z88" s="34">
        <f>Y88*0.257</f>
        <v>2.827E-2</v>
      </c>
      <c r="AA88" s="34">
        <v>0</v>
      </c>
      <c r="AB88" s="34">
        <f>AA88*0.337</f>
        <v>0</v>
      </c>
      <c r="AC88" s="34">
        <v>0.15</v>
      </c>
      <c r="AD88" s="34">
        <f>AC88*0.15</f>
        <v>2.2499999999999999E-2</v>
      </c>
      <c r="AE88" s="34">
        <v>0</v>
      </c>
      <c r="AF88" s="34">
        <f>AE88*1.662</f>
        <v>0</v>
      </c>
      <c r="AG88" s="34">
        <v>0</v>
      </c>
      <c r="AH88" s="34">
        <f>AG88*0.11</f>
        <v>0</v>
      </c>
      <c r="AI88" s="34">
        <v>0</v>
      </c>
      <c r="AJ88" s="34">
        <f>AI88*1.37</f>
        <v>0</v>
      </c>
      <c r="AK88" s="34">
        <v>0</v>
      </c>
      <c r="AL88" s="34">
        <f>AK88*0.6</f>
        <v>0</v>
      </c>
      <c r="AM88" s="34">
        <v>0</v>
      </c>
      <c r="AN88" s="34">
        <f>AM88*2.372</f>
        <v>0</v>
      </c>
      <c r="AO88" s="34">
        <v>0</v>
      </c>
      <c r="AP88" s="34">
        <f>AO88*0.28</f>
        <v>0</v>
      </c>
      <c r="AQ88" s="34">
        <v>0</v>
      </c>
      <c r="AR88" s="34">
        <f>AQ88*1.45</f>
        <v>0</v>
      </c>
      <c r="AS88" s="34">
        <v>0</v>
      </c>
      <c r="AT88" s="34">
        <f>AS88*2.279</f>
        <v>0</v>
      </c>
      <c r="AU88" s="34">
        <v>0</v>
      </c>
      <c r="AV88" s="34">
        <f>AU88*1.099</f>
        <v>0</v>
      </c>
      <c r="AW88" s="34">
        <v>0</v>
      </c>
      <c r="AX88" s="34">
        <f>AW88*0.13</f>
        <v>0</v>
      </c>
      <c r="AY88" s="34">
        <v>0</v>
      </c>
      <c r="AZ88" s="34">
        <f>AY88*0.3</f>
        <v>0</v>
      </c>
      <c r="BA88" s="34">
        <v>0</v>
      </c>
      <c r="BB88" s="34">
        <f>BA88*2.323</f>
        <v>0</v>
      </c>
      <c r="BC88" s="34">
        <v>0</v>
      </c>
      <c r="BD88" s="34">
        <f>BC88*2.077</f>
        <v>0</v>
      </c>
      <c r="BE88" s="34">
        <v>0</v>
      </c>
      <c r="BF88" s="34">
        <f>BE88*2.336</f>
        <v>0</v>
      </c>
      <c r="BG88" s="34">
        <v>0</v>
      </c>
      <c r="BH88" s="34">
        <f>BG88*1.13</f>
        <v>0</v>
      </c>
      <c r="BI88" s="34">
        <v>0</v>
      </c>
      <c r="BJ88" s="34">
        <f>BI88*1.724</f>
        <v>0</v>
      </c>
      <c r="BK88" s="34">
        <v>0</v>
      </c>
      <c r="BL88" s="34">
        <f>BK88*0.89</f>
        <v>0</v>
      </c>
      <c r="BM88" s="34">
        <v>0</v>
      </c>
      <c r="BN88" s="34">
        <f>BM88*2.54</f>
        <v>0</v>
      </c>
      <c r="BO88" s="35">
        <v>-0.85</v>
      </c>
      <c r="BP88" s="35">
        <v>1.76</v>
      </c>
      <c r="BQ88" s="35" t="s">
        <v>204</v>
      </c>
      <c r="BR88" s="35" t="s">
        <v>205</v>
      </c>
      <c r="BS88" s="35" t="s">
        <v>206</v>
      </c>
      <c r="BT88" s="35">
        <v>-0.85</v>
      </c>
      <c r="BU88" s="35" t="s">
        <v>200</v>
      </c>
      <c r="BV88" s="35" t="s">
        <v>108</v>
      </c>
      <c r="BX88" s="35">
        <v>618.98</v>
      </c>
      <c r="BY88" s="35">
        <v>1.6155610843645997E-3</v>
      </c>
      <c r="BZ88" s="35">
        <f t="shared" si="1"/>
        <v>6.4280729619849053</v>
      </c>
      <c r="CA88">
        <v>3.04</v>
      </c>
      <c r="CB88">
        <v>615.94000000000005</v>
      </c>
      <c r="CC88" s="36">
        <v>2.8499999999999999E-4</v>
      </c>
      <c r="CD88">
        <v>0.82809999999999995</v>
      </c>
      <c r="CE88">
        <v>0</v>
      </c>
      <c r="CF88" s="36">
        <v>0</v>
      </c>
      <c r="CG88">
        <v>0</v>
      </c>
    </row>
    <row r="89" spans="1:85" x14ac:dyDescent="0.3">
      <c r="A89" s="5" t="s">
        <v>26</v>
      </c>
      <c r="B89" s="5" t="s">
        <v>196</v>
      </c>
      <c r="D89">
        <f>F89+N89</f>
        <v>45.465769999999999</v>
      </c>
      <c r="E89">
        <v>42.904400000000003</v>
      </c>
      <c r="F89" s="35">
        <f>H89+J89+L89+P89+R89+T89+V89+X89+Z89+AB89+AD89+AF89+AH89+AJ89+AL89+AN89+AP89+AR89+AT89+AV89+AX89+AZ89+BB89+BD89+BF89+BH89+BJ89+BL89+BN89</f>
        <v>2.5613699999999997</v>
      </c>
      <c r="G89" s="34">
        <v>0.27</v>
      </c>
      <c r="H89" s="34">
        <f>G89*0.9</f>
        <v>0.24300000000000002</v>
      </c>
      <c r="I89" s="34">
        <v>1.76</v>
      </c>
      <c r="J89" s="34">
        <f>I89*1.185</f>
        <v>2.0855999999999999</v>
      </c>
      <c r="K89" s="34">
        <v>0</v>
      </c>
      <c r="L89" s="34">
        <f>K89*0.8</f>
        <v>0</v>
      </c>
      <c r="M89" s="34">
        <v>97.51</v>
      </c>
      <c r="N89" s="34">
        <f>M89*0.44</f>
        <v>42.904400000000003</v>
      </c>
      <c r="O89" s="34">
        <v>0.2</v>
      </c>
      <c r="P89" s="34">
        <f>O89*0.91</f>
        <v>0.18200000000000002</v>
      </c>
      <c r="Q89" s="34">
        <v>0</v>
      </c>
      <c r="R89" s="34">
        <f>Q89*2.868</f>
        <v>0</v>
      </c>
      <c r="S89" s="34">
        <v>0</v>
      </c>
      <c r="T89" s="34">
        <f>S89*2.36</f>
        <v>0</v>
      </c>
      <c r="U89" s="34">
        <v>0</v>
      </c>
      <c r="V89" s="34">
        <f>U89*0.12</f>
        <v>0</v>
      </c>
      <c r="W89" s="34">
        <v>0</v>
      </c>
      <c r="X89" s="34">
        <f>W89*0.76</f>
        <v>0</v>
      </c>
      <c r="Y89" s="34">
        <v>0.11</v>
      </c>
      <c r="Z89" s="34">
        <f>Y89*0.257</f>
        <v>2.827E-2</v>
      </c>
      <c r="AA89" s="34">
        <v>0</v>
      </c>
      <c r="AB89" s="34">
        <f>AA89*0.337</f>
        <v>0</v>
      </c>
      <c r="AC89" s="34">
        <v>0.15</v>
      </c>
      <c r="AD89" s="34">
        <f>AC89*0.15</f>
        <v>2.2499999999999999E-2</v>
      </c>
      <c r="AE89" s="34">
        <v>0</v>
      </c>
      <c r="AF89" s="34">
        <f>AE89*1.662</f>
        <v>0</v>
      </c>
      <c r="AG89" s="34">
        <v>0</v>
      </c>
      <c r="AH89" s="34">
        <f>AG89*0.11</f>
        <v>0</v>
      </c>
      <c r="AI89" s="34">
        <v>0</v>
      </c>
      <c r="AJ89" s="34">
        <f>AI89*1.37</f>
        <v>0</v>
      </c>
      <c r="AK89" s="34">
        <v>0</v>
      </c>
      <c r="AL89" s="34">
        <f>AK89*0.6</f>
        <v>0</v>
      </c>
      <c r="AM89" s="34">
        <v>0</v>
      </c>
      <c r="AN89" s="34">
        <f>AM89*2.372</f>
        <v>0</v>
      </c>
      <c r="AO89" s="34">
        <v>0</v>
      </c>
      <c r="AP89" s="34">
        <f>AO89*0.28</f>
        <v>0</v>
      </c>
      <c r="AQ89" s="34">
        <v>0</v>
      </c>
      <c r="AR89" s="34">
        <f>AQ89*1.45</f>
        <v>0</v>
      </c>
      <c r="AS89" s="34">
        <v>0</v>
      </c>
      <c r="AT89" s="34">
        <f>AS89*2.279</f>
        <v>0</v>
      </c>
      <c r="AU89" s="34">
        <v>0</v>
      </c>
      <c r="AV89" s="34">
        <f>AU89*1.099</f>
        <v>0</v>
      </c>
      <c r="AW89" s="34">
        <v>0</v>
      </c>
      <c r="AX89" s="34">
        <f>AW89*0.13</f>
        <v>0</v>
      </c>
      <c r="AY89" s="34">
        <v>0</v>
      </c>
      <c r="AZ89" s="34">
        <f>AY89*0.3</f>
        <v>0</v>
      </c>
      <c r="BA89" s="34">
        <v>0</v>
      </c>
      <c r="BB89" s="34">
        <f>BA89*2.323</f>
        <v>0</v>
      </c>
      <c r="BC89" s="34">
        <v>0</v>
      </c>
      <c r="BD89" s="34">
        <f>BC89*2.077</f>
        <v>0</v>
      </c>
      <c r="BE89" s="34">
        <v>0</v>
      </c>
      <c r="BF89" s="34">
        <f>BE89*2.336</f>
        <v>0</v>
      </c>
      <c r="BG89" s="34">
        <v>0</v>
      </c>
      <c r="BH89" s="34">
        <f>BG89*1.13</f>
        <v>0</v>
      </c>
      <c r="BI89" s="34">
        <v>0</v>
      </c>
      <c r="BJ89" s="34">
        <f>BI89*1.724</f>
        <v>0</v>
      </c>
      <c r="BK89" s="34">
        <v>0</v>
      </c>
      <c r="BL89" s="34">
        <f>BK89*0.89</f>
        <v>0</v>
      </c>
      <c r="BM89" s="34">
        <v>0</v>
      </c>
      <c r="BN89" s="34">
        <f>BM89*2.54</f>
        <v>0</v>
      </c>
      <c r="BO89" s="35">
        <v>-0.85</v>
      </c>
      <c r="BP89" s="35">
        <v>1.76</v>
      </c>
      <c r="BQ89" s="35" t="s">
        <v>204</v>
      </c>
      <c r="BR89" s="35" t="s">
        <v>205</v>
      </c>
      <c r="BS89" s="35" t="s">
        <v>206</v>
      </c>
      <c r="BT89" s="35">
        <v>-0.85</v>
      </c>
      <c r="BU89" s="35" t="s">
        <v>200</v>
      </c>
      <c r="BV89" s="35" t="s">
        <v>108</v>
      </c>
      <c r="BX89" s="35">
        <v>692.68</v>
      </c>
      <c r="BY89" s="35">
        <v>1.4436680718369233E-3</v>
      </c>
      <c r="BZ89" s="35">
        <f t="shared" si="1"/>
        <v>6.5405681320839504</v>
      </c>
      <c r="CA89">
        <v>3.16</v>
      </c>
      <c r="CB89">
        <v>689.52</v>
      </c>
      <c r="CC89" s="36">
        <v>3.5100000000000002E-4</v>
      </c>
      <c r="CD89">
        <v>0.80930000000000002</v>
      </c>
      <c r="CE89">
        <v>0</v>
      </c>
      <c r="CF89" s="36">
        <v>0</v>
      </c>
      <c r="CG89">
        <v>0</v>
      </c>
    </row>
    <row r="90" spans="1:85" x14ac:dyDescent="0.3">
      <c r="A90" s="5" t="s">
        <v>26</v>
      </c>
      <c r="B90" s="5" t="s">
        <v>196</v>
      </c>
      <c r="D90">
        <f>F90+N90</f>
        <v>45.465769999999999</v>
      </c>
      <c r="E90">
        <v>42.904400000000003</v>
      </c>
      <c r="F90" s="35">
        <f>H90+J90+L90+P90+R90+T90+V90+X90+Z90+AB90+AD90+AF90+AH90+AJ90+AL90+AN90+AP90+AR90+AT90+AV90+AX90+AZ90+BB90+BD90+BF90+BH90+BJ90+BL90+BN90</f>
        <v>2.5613699999999997</v>
      </c>
      <c r="G90" s="34">
        <v>0.27</v>
      </c>
      <c r="H90" s="34">
        <f>G90*0.9</f>
        <v>0.24300000000000002</v>
      </c>
      <c r="I90" s="34">
        <v>1.76</v>
      </c>
      <c r="J90" s="34">
        <f>I90*1.185</f>
        <v>2.0855999999999999</v>
      </c>
      <c r="K90" s="34">
        <v>0</v>
      </c>
      <c r="L90" s="34">
        <f>K90*0.8</f>
        <v>0</v>
      </c>
      <c r="M90" s="34">
        <v>97.51</v>
      </c>
      <c r="N90" s="34">
        <f>M90*0.44</f>
        <v>42.904400000000003</v>
      </c>
      <c r="O90" s="34">
        <v>0.2</v>
      </c>
      <c r="P90" s="34">
        <f>O90*0.91</f>
        <v>0.18200000000000002</v>
      </c>
      <c r="Q90" s="34">
        <v>0</v>
      </c>
      <c r="R90" s="34">
        <f>Q90*2.868</f>
        <v>0</v>
      </c>
      <c r="S90" s="34">
        <v>0</v>
      </c>
      <c r="T90" s="34">
        <f>S90*2.36</f>
        <v>0</v>
      </c>
      <c r="U90" s="34">
        <v>0</v>
      </c>
      <c r="V90" s="34">
        <f>U90*0.12</f>
        <v>0</v>
      </c>
      <c r="W90" s="34">
        <v>0</v>
      </c>
      <c r="X90" s="34">
        <f>W90*0.76</f>
        <v>0</v>
      </c>
      <c r="Y90" s="34">
        <v>0.11</v>
      </c>
      <c r="Z90" s="34">
        <f>Y90*0.257</f>
        <v>2.827E-2</v>
      </c>
      <c r="AA90" s="34">
        <v>0</v>
      </c>
      <c r="AB90" s="34">
        <f>AA90*0.337</f>
        <v>0</v>
      </c>
      <c r="AC90" s="34">
        <v>0.15</v>
      </c>
      <c r="AD90" s="34">
        <f>AC90*0.15</f>
        <v>2.2499999999999999E-2</v>
      </c>
      <c r="AE90" s="34">
        <v>0</v>
      </c>
      <c r="AF90" s="34">
        <f>AE90*1.662</f>
        <v>0</v>
      </c>
      <c r="AG90" s="34">
        <v>0</v>
      </c>
      <c r="AH90" s="34">
        <f>AG90*0.11</f>
        <v>0</v>
      </c>
      <c r="AI90" s="34">
        <v>0</v>
      </c>
      <c r="AJ90" s="34">
        <f>AI90*1.37</f>
        <v>0</v>
      </c>
      <c r="AK90" s="34">
        <v>0</v>
      </c>
      <c r="AL90" s="34">
        <f>AK90*0.6</f>
        <v>0</v>
      </c>
      <c r="AM90" s="34">
        <v>0</v>
      </c>
      <c r="AN90" s="34">
        <f>AM90*2.372</f>
        <v>0</v>
      </c>
      <c r="AO90" s="34">
        <v>0</v>
      </c>
      <c r="AP90" s="34">
        <f>AO90*0.28</f>
        <v>0</v>
      </c>
      <c r="AQ90" s="34">
        <v>0</v>
      </c>
      <c r="AR90" s="34">
        <f>AQ90*1.45</f>
        <v>0</v>
      </c>
      <c r="AS90" s="34">
        <v>0</v>
      </c>
      <c r="AT90" s="34">
        <f>AS90*2.279</f>
        <v>0</v>
      </c>
      <c r="AU90" s="34">
        <v>0</v>
      </c>
      <c r="AV90" s="34">
        <f>AU90*1.099</f>
        <v>0</v>
      </c>
      <c r="AW90" s="34">
        <v>0</v>
      </c>
      <c r="AX90" s="34">
        <f>AW90*0.13</f>
        <v>0</v>
      </c>
      <c r="AY90" s="34">
        <v>0</v>
      </c>
      <c r="AZ90" s="34">
        <f>AY90*0.3</f>
        <v>0</v>
      </c>
      <c r="BA90" s="34">
        <v>0</v>
      </c>
      <c r="BB90" s="34">
        <f>BA90*2.323</f>
        <v>0</v>
      </c>
      <c r="BC90" s="34">
        <v>0</v>
      </c>
      <c r="BD90" s="34">
        <f>BC90*2.077</f>
        <v>0</v>
      </c>
      <c r="BE90" s="34">
        <v>0</v>
      </c>
      <c r="BF90" s="34">
        <f>BE90*2.336</f>
        <v>0</v>
      </c>
      <c r="BG90" s="34">
        <v>0</v>
      </c>
      <c r="BH90" s="34">
        <f>BG90*1.13</f>
        <v>0</v>
      </c>
      <c r="BI90" s="34">
        <v>0</v>
      </c>
      <c r="BJ90" s="34">
        <f>BI90*1.724</f>
        <v>0</v>
      </c>
      <c r="BK90" s="34">
        <v>0</v>
      </c>
      <c r="BL90" s="34">
        <f>BK90*0.89</f>
        <v>0</v>
      </c>
      <c r="BM90" s="34">
        <v>0</v>
      </c>
      <c r="BN90" s="34">
        <f>BM90*2.54</f>
        <v>0</v>
      </c>
      <c r="BO90" s="35">
        <v>-0.85</v>
      </c>
      <c r="BP90" s="35">
        <v>1.76</v>
      </c>
      <c r="BQ90" s="35" t="s">
        <v>204</v>
      </c>
      <c r="BR90" s="35" t="s">
        <v>205</v>
      </c>
      <c r="BS90" s="35" t="s">
        <v>206</v>
      </c>
      <c r="BT90" s="35">
        <v>-0.85</v>
      </c>
      <c r="BU90" s="35" t="s">
        <v>200</v>
      </c>
      <c r="BV90" s="35" t="s">
        <v>108</v>
      </c>
      <c r="BX90" s="35">
        <v>769.93000000000006</v>
      </c>
      <c r="BY90" s="35">
        <v>1.2988193731897704E-3</v>
      </c>
      <c r="BZ90" s="35">
        <f t="shared" si="1"/>
        <v>6.6462996016243387</v>
      </c>
      <c r="CA90">
        <v>3.45</v>
      </c>
      <c r="CB90">
        <v>766.48</v>
      </c>
      <c r="CC90" s="36">
        <v>3.6900000000000002E-4</v>
      </c>
      <c r="CD90">
        <v>0.77590000000000003</v>
      </c>
      <c r="CE90">
        <v>0</v>
      </c>
      <c r="CF90" s="36">
        <v>0</v>
      </c>
      <c r="CG90">
        <v>0</v>
      </c>
    </row>
    <row r="91" spans="1:85" x14ac:dyDescent="0.3">
      <c r="A91" s="5" t="s">
        <v>26</v>
      </c>
      <c r="B91" s="5" t="s">
        <v>196</v>
      </c>
      <c r="D91">
        <f>F91+N91</f>
        <v>45.465769999999999</v>
      </c>
      <c r="E91">
        <v>42.904400000000003</v>
      </c>
      <c r="F91" s="35">
        <f>H91+J91+L91+P91+R91+T91+V91+X91+Z91+AB91+AD91+AF91+AH91+AJ91+AL91+AN91+AP91+AR91+AT91+AV91+AX91+AZ91+BB91+BD91+BF91+BH91+BJ91+BL91+BN91</f>
        <v>2.5613699999999997</v>
      </c>
      <c r="G91" s="34">
        <v>0.27</v>
      </c>
      <c r="H91" s="34">
        <f>G91*0.9</f>
        <v>0.24300000000000002</v>
      </c>
      <c r="I91" s="34">
        <v>1.76</v>
      </c>
      <c r="J91" s="34">
        <f>I91*1.185</f>
        <v>2.0855999999999999</v>
      </c>
      <c r="K91" s="34">
        <v>0</v>
      </c>
      <c r="L91" s="34">
        <f>K91*0.8</f>
        <v>0</v>
      </c>
      <c r="M91" s="34">
        <v>97.51</v>
      </c>
      <c r="N91" s="34">
        <f>M91*0.44</f>
        <v>42.904400000000003</v>
      </c>
      <c r="O91" s="34">
        <v>0.2</v>
      </c>
      <c r="P91" s="34">
        <f>O91*0.91</f>
        <v>0.18200000000000002</v>
      </c>
      <c r="Q91" s="34">
        <v>0</v>
      </c>
      <c r="R91" s="34">
        <f>Q91*2.868</f>
        <v>0</v>
      </c>
      <c r="S91" s="34">
        <v>0</v>
      </c>
      <c r="T91" s="34">
        <f>S91*2.36</f>
        <v>0</v>
      </c>
      <c r="U91" s="34">
        <v>0</v>
      </c>
      <c r="V91" s="34">
        <f>U91*0.12</f>
        <v>0</v>
      </c>
      <c r="W91" s="34">
        <v>0</v>
      </c>
      <c r="X91" s="34">
        <f>W91*0.76</f>
        <v>0</v>
      </c>
      <c r="Y91" s="34">
        <v>0.11</v>
      </c>
      <c r="Z91" s="34">
        <f>Y91*0.257</f>
        <v>2.827E-2</v>
      </c>
      <c r="AA91" s="34">
        <v>0</v>
      </c>
      <c r="AB91" s="34">
        <f>AA91*0.337</f>
        <v>0</v>
      </c>
      <c r="AC91" s="34">
        <v>0.15</v>
      </c>
      <c r="AD91" s="34">
        <f>AC91*0.15</f>
        <v>2.2499999999999999E-2</v>
      </c>
      <c r="AE91" s="34">
        <v>0</v>
      </c>
      <c r="AF91" s="34">
        <f>AE91*1.662</f>
        <v>0</v>
      </c>
      <c r="AG91" s="34">
        <v>0</v>
      </c>
      <c r="AH91" s="34">
        <f>AG91*0.11</f>
        <v>0</v>
      </c>
      <c r="AI91" s="34">
        <v>0</v>
      </c>
      <c r="AJ91" s="34">
        <f>AI91*1.37</f>
        <v>0</v>
      </c>
      <c r="AK91" s="34">
        <v>0</v>
      </c>
      <c r="AL91" s="34">
        <f>AK91*0.6</f>
        <v>0</v>
      </c>
      <c r="AM91" s="34">
        <v>0</v>
      </c>
      <c r="AN91" s="34">
        <f>AM91*2.372</f>
        <v>0</v>
      </c>
      <c r="AO91" s="34">
        <v>0</v>
      </c>
      <c r="AP91" s="34">
        <f>AO91*0.28</f>
        <v>0</v>
      </c>
      <c r="AQ91" s="34">
        <v>0</v>
      </c>
      <c r="AR91" s="34">
        <f>AQ91*1.45</f>
        <v>0</v>
      </c>
      <c r="AS91" s="34">
        <v>0</v>
      </c>
      <c r="AT91" s="34">
        <f>AS91*2.279</f>
        <v>0</v>
      </c>
      <c r="AU91" s="34">
        <v>0</v>
      </c>
      <c r="AV91" s="34">
        <f>AU91*1.099</f>
        <v>0</v>
      </c>
      <c r="AW91" s="34">
        <v>0</v>
      </c>
      <c r="AX91" s="34">
        <f>AW91*0.13</f>
        <v>0</v>
      </c>
      <c r="AY91" s="34">
        <v>0</v>
      </c>
      <c r="AZ91" s="34">
        <f>AY91*0.3</f>
        <v>0</v>
      </c>
      <c r="BA91" s="34">
        <v>0</v>
      </c>
      <c r="BB91" s="34">
        <f>BA91*2.323</f>
        <v>0</v>
      </c>
      <c r="BC91" s="34">
        <v>0</v>
      </c>
      <c r="BD91" s="34">
        <f>BC91*2.077</f>
        <v>0</v>
      </c>
      <c r="BE91" s="34">
        <v>0</v>
      </c>
      <c r="BF91" s="34">
        <f>BE91*2.336</f>
        <v>0</v>
      </c>
      <c r="BG91" s="34">
        <v>0</v>
      </c>
      <c r="BH91" s="34">
        <f>BG91*1.13</f>
        <v>0</v>
      </c>
      <c r="BI91" s="34">
        <v>0</v>
      </c>
      <c r="BJ91" s="34">
        <f>BI91*1.724</f>
        <v>0</v>
      </c>
      <c r="BK91" s="34">
        <v>0</v>
      </c>
      <c r="BL91" s="34">
        <f>BK91*0.89</f>
        <v>0</v>
      </c>
      <c r="BM91" s="34">
        <v>0</v>
      </c>
      <c r="BN91" s="34">
        <f>BM91*2.54</f>
        <v>0</v>
      </c>
      <c r="BO91" s="35">
        <v>-0.85</v>
      </c>
      <c r="BP91" s="35">
        <v>1.76</v>
      </c>
      <c r="BQ91" s="35" t="s">
        <v>204</v>
      </c>
      <c r="BR91" s="35" t="s">
        <v>205</v>
      </c>
      <c r="BS91" s="35" t="s">
        <v>206</v>
      </c>
      <c r="BT91" s="35">
        <v>-0.85</v>
      </c>
      <c r="BU91" s="35" t="s">
        <v>200</v>
      </c>
      <c r="BV91" s="35" t="s">
        <v>108</v>
      </c>
      <c r="BX91" s="35">
        <v>831.37</v>
      </c>
      <c r="BY91" s="35">
        <v>1.202833876613301E-3</v>
      </c>
      <c r="BZ91" s="35">
        <f t="shared" si="1"/>
        <v>6.7230749424532874</v>
      </c>
      <c r="CA91">
        <v>3.53</v>
      </c>
      <c r="CB91">
        <v>827.84</v>
      </c>
      <c r="CC91" s="36">
        <v>3.8299999999999999E-4</v>
      </c>
      <c r="CD91">
        <v>0.83009999999999995</v>
      </c>
      <c r="CE91">
        <v>0</v>
      </c>
      <c r="CF91" s="36">
        <v>0</v>
      </c>
      <c r="CG91">
        <v>0</v>
      </c>
    </row>
    <row r="92" spans="1:85" x14ac:dyDescent="0.3">
      <c r="A92" s="5" t="s">
        <v>26</v>
      </c>
      <c r="B92" s="5" t="s">
        <v>196</v>
      </c>
      <c r="D92">
        <f>F92+N92</f>
        <v>45.465769999999999</v>
      </c>
      <c r="E92">
        <v>42.904400000000003</v>
      </c>
      <c r="F92" s="35">
        <f>H92+J92+L92+P92+R92+T92+V92+X92+Z92+AB92+AD92+AF92+AH92+AJ92+AL92+AN92+AP92+AR92+AT92+AV92+AX92+AZ92+BB92+BD92+BF92+BH92+BJ92+BL92+BN92</f>
        <v>2.5613699999999997</v>
      </c>
      <c r="G92" s="34">
        <v>0.27</v>
      </c>
      <c r="H92" s="34">
        <f>G92*0.9</f>
        <v>0.24300000000000002</v>
      </c>
      <c r="I92" s="34">
        <v>1.76</v>
      </c>
      <c r="J92" s="34">
        <f>I92*1.185</f>
        <v>2.0855999999999999</v>
      </c>
      <c r="K92" s="34">
        <v>0</v>
      </c>
      <c r="L92" s="34">
        <f>K92*0.8</f>
        <v>0</v>
      </c>
      <c r="M92" s="34">
        <v>97.51</v>
      </c>
      <c r="N92" s="34">
        <f>M92*0.44</f>
        <v>42.904400000000003</v>
      </c>
      <c r="O92" s="34">
        <v>0.2</v>
      </c>
      <c r="P92" s="34">
        <f>O92*0.91</f>
        <v>0.18200000000000002</v>
      </c>
      <c r="Q92" s="34">
        <v>0</v>
      </c>
      <c r="R92" s="34">
        <f>Q92*2.868</f>
        <v>0</v>
      </c>
      <c r="S92" s="34">
        <v>0</v>
      </c>
      <c r="T92" s="34">
        <f>S92*2.36</f>
        <v>0</v>
      </c>
      <c r="U92" s="34">
        <v>0</v>
      </c>
      <c r="V92" s="34">
        <f>U92*0.12</f>
        <v>0</v>
      </c>
      <c r="W92" s="34">
        <v>0</v>
      </c>
      <c r="X92" s="34">
        <f>W92*0.76</f>
        <v>0</v>
      </c>
      <c r="Y92" s="34">
        <v>0.11</v>
      </c>
      <c r="Z92" s="34">
        <f>Y92*0.257</f>
        <v>2.827E-2</v>
      </c>
      <c r="AA92" s="34">
        <v>0</v>
      </c>
      <c r="AB92" s="34">
        <f>AA92*0.337</f>
        <v>0</v>
      </c>
      <c r="AC92" s="34">
        <v>0.15</v>
      </c>
      <c r="AD92" s="34">
        <f>AC92*0.15</f>
        <v>2.2499999999999999E-2</v>
      </c>
      <c r="AE92" s="34">
        <v>0</v>
      </c>
      <c r="AF92" s="34">
        <f>AE92*1.662</f>
        <v>0</v>
      </c>
      <c r="AG92" s="34">
        <v>0</v>
      </c>
      <c r="AH92" s="34">
        <f>AG92*0.11</f>
        <v>0</v>
      </c>
      <c r="AI92" s="34">
        <v>0</v>
      </c>
      <c r="AJ92" s="34">
        <f>AI92*1.37</f>
        <v>0</v>
      </c>
      <c r="AK92" s="34">
        <v>0</v>
      </c>
      <c r="AL92" s="34">
        <f>AK92*0.6</f>
        <v>0</v>
      </c>
      <c r="AM92" s="34">
        <v>0</v>
      </c>
      <c r="AN92" s="34">
        <f>AM92*2.372</f>
        <v>0</v>
      </c>
      <c r="AO92" s="34">
        <v>0</v>
      </c>
      <c r="AP92" s="34">
        <f>AO92*0.28</f>
        <v>0</v>
      </c>
      <c r="AQ92" s="34">
        <v>0</v>
      </c>
      <c r="AR92" s="34">
        <f>AQ92*1.45</f>
        <v>0</v>
      </c>
      <c r="AS92" s="34">
        <v>0</v>
      </c>
      <c r="AT92" s="34">
        <f>AS92*2.279</f>
        <v>0</v>
      </c>
      <c r="AU92" s="34">
        <v>0</v>
      </c>
      <c r="AV92" s="34">
        <f>AU92*1.099</f>
        <v>0</v>
      </c>
      <c r="AW92" s="34">
        <v>0</v>
      </c>
      <c r="AX92" s="34">
        <f>AW92*0.13</f>
        <v>0</v>
      </c>
      <c r="AY92" s="34">
        <v>0</v>
      </c>
      <c r="AZ92" s="34">
        <f>AY92*0.3</f>
        <v>0</v>
      </c>
      <c r="BA92" s="34">
        <v>0</v>
      </c>
      <c r="BB92" s="34">
        <f>BA92*2.323</f>
        <v>0</v>
      </c>
      <c r="BC92" s="34">
        <v>0</v>
      </c>
      <c r="BD92" s="34">
        <f>BC92*2.077</f>
        <v>0</v>
      </c>
      <c r="BE92" s="34">
        <v>0</v>
      </c>
      <c r="BF92" s="34">
        <f>BE92*2.336</f>
        <v>0</v>
      </c>
      <c r="BG92" s="34">
        <v>0</v>
      </c>
      <c r="BH92" s="34">
        <f>BG92*1.13</f>
        <v>0</v>
      </c>
      <c r="BI92" s="34">
        <v>0</v>
      </c>
      <c r="BJ92" s="34">
        <f>BI92*1.724</f>
        <v>0</v>
      </c>
      <c r="BK92" s="34">
        <v>0</v>
      </c>
      <c r="BL92" s="34">
        <f>BK92*0.89</f>
        <v>0</v>
      </c>
      <c r="BM92" s="34">
        <v>0</v>
      </c>
      <c r="BN92" s="34">
        <f>BM92*2.54</f>
        <v>0</v>
      </c>
      <c r="BO92" s="35">
        <v>-0.83</v>
      </c>
      <c r="BP92" s="35">
        <v>2.09</v>
      </c>
      <c r="BQ92" s="35" t="s">
        <v>207</v>
      </c>
      <c r="BR92" s="35" t="s">
        <v>208</v>
      </c>
      <c r="BS92" s="35" t="s">
        <v>209</v>
      </c>
      <c r="BT92" s="35">
        <v>-0.83</v>
      </c>
      <c r="BU92" s="35" t="s">
        <v>200</v>
      </c>
      <c r="BV92" s="35" t="s">
        <v>108</v>
      </c>
      <c r="BX92" s="35">
        <v>1003.23</v>
      </c>
      <c r="BY92" s="35">
        <v>9.9678039931022796E-4</v>
      </c>
      <c r="BZ92" s="35">
        <f t="shared" si="1"/>
        <v>6.9109800737377514</v>
      </c>
      <c r="CA92">
        <v>5.38</v>
      </c>
      <c r="CB92">
        <v>997.85</v>
      </c>
      <c r="CC92" s="36">
        <v>3.1300000000000002E-4</v>
      </c>
      <c r="CD92">
        <v>0.84230000000000005</v>
      </c>
      <c r="CE92">
        <v>0</v>
      </c>
      <c r="CF92" s="36">
        <v>0</v>
      </c>
      <c r="CG92">
        <v>0</v>
      </c>
    </row>
    <row r="93" spans="1:85" x14ac:dyDescent="0.3">
      <c r="A93" s="5" t="s">
        <v>26</v>
      </c>
      <c r="B93" s="5" t="s">
        <v>196</v>
      </c>
      <c r="D93">
        <f>F93+N93</f>
        <v>45.465769999999999</v>
      </c>
      <c r="E93">
        <v>42.904400000000003</v>
      </c>
      <c r="F93" s="35">
        <f>H93+J93+L93+P93+R93+T93+V93+X93+Z93+AB93+AD93+AF93+AH93+AJ93+AL93+AN93+AP93+AR93+AT93+AV93+AX93+AZ93+BB93+BD93+BF93+BH93+BJ93+BL93+BN93</f>
        <v>2.5613699999999997</v>
      </c>
      <c r="G93" s="34">
        <v>0.27</v>
      </c>
      <c r="H93" s="34">
        <f>G93*0.9</f>
        <v>0.24300000000000002</v>
      </c>
      <c r="I93" s="34">
        <v>1.76</v>
      </c>
      <c r="J93" s="34">
        <f>I93*1.185</f>
        <v>2.0855999999999999</v>
      </c>
      <c r="K93" s="34">
        <v>0</v>
      </c>
      <c r="L93" s="34">
        <f>K93*0.8</f>
        <v>0</v>
      </c>
      <c r="M93" s="34">
        <v>97.51</v>
      </c>
      <c r="N93" s="34">
        <f>M93*0.44</f>
        <v>42.904400000000003</v>
      </c>
      <c r="O93" s="34">
        <v>0.2</v>
      </c>
      <c r="P93" s="34">
        <f>O93*0.91</f>
        <v>0.18200000000000002</v>
      </c>
      <c r="Q93" s="34">
        <v>0</v>
      </c>
      <c r="R93" s="34">
        <f>Q93*2.868</f>
        <v>0</v>
      </c>
      <c r="S93" s="34">
        <v>0</v>
      </c>
      <c r="T93" s="34">
        <f>S93*2.36</f>
        <v>0</v>
      </c>
      <c r="U93" s="34">
        <v>0</v>
      </c>
      <c r="V93" s="34">
        <f>U93*0.12</f>
        <v>0</v>
      </c>
      <c r="W93" s="34">
        <v>0</v>
      </c>
      <c r="X93" s="34">
        <f>W93*0.76</f>
        <v>0</v>
      </c>
      <c r="Y93" s="34">
        <v>0.11</v>
      </c>
      <c r="Z93" s="34">
        <f>Y93*0.257</f>
        <v>2.827E-2</v>
      </c>
      <c r="AA93" s="34">
        <v>0</v>
      </c>
      <c r="AB93" s="34">
        <f>AA93*0.337</f>
        <v>0</v>
      </c>
      <c r="AC93" s="34">
        <v>0.15</v>
      </c>
      <c r="AD93" s="34">
        <f>AC93*0.15</f>
        <v>2.2499999999999999E-2</v>
      </c>
      <c r="AE93" s="34">
        <v>0</v>
      </c>
      <c r="AF93" s="34">
        <f>AE93*1.662</f>
        <v>0</v>
      </c>
      <c r="AG93" s="34">
        <v>0</v>
      </c>
      <c r="AH93" s="34">
        <f>AG93*0.11</f>
        <v>0</v>
      </c>
      <c r="AI93" s="34">
        <v>0</v>
      </c>
      <c r="AJ93" s="34">
        <f>AI93*1.37</f>
        <v>0</v>
      </c>
      <c r="AK93" s="34">
        <v>0</v>
      </c>
      <c r="AL93" s="34">
        <f>AK93*0.6</f>
        <v>0</v>
      </c>
      <c r="AM93" s="34">
        <v>0</v>
      </c>
      <c r="AN93" s="34">
        <f>AM93*2.372</f>
        <v>0</v>
      </c>
      <c r="AO93" s="34">
        <v>0</v>
      </c>
      <c r="AP93" s="34">
        <f>AO93*0.28</f>
        <v>0</v>
      </c>
      <c r="AQ93" s="34">
        <v>0</v>
      </c>
      <c r="AR93" s="34">
        <f>AQ93*1.45</f>
        <v>0</v>
      </c>
      <c r="AS93" s="34">
        <v>0</v>
      </c>
      <c r="AT93" s="34">
        <f>AS93*2.279</f>
        <v>0</v>
      </c>
      <c r="AU93" s="34">
        <v>0</v>
      </c>
      <c r="AV93" s="34">
        <f>AU93*1.099</f>
        <v>0</v>
      </c>
      <c r="AW93" s="34">
        <v>0</v>
      </c>
      <c r="AX93" s="34">
        <f>AW93*0.13</f>
        <v>0</v>
      </c>
      <c r="AY93" s="34">
        <v>0</v>
      </c>
      <c r="AZ93" s="34">
        <f>AY93*0.3</f>
        <v>0</v>
      </c>
      <c r="BA93" s="34">
        <v>0</v>
      </c>
      <c r="BB93" s="34">
        <f>BA93*2.323</f>
        <v>0</v>
      </c>
      <c r="BC93" s="34">
        <v>0</v>
      </c>
      <c r="BD93" s="34">
        <f>BC93*2.077</f>
        <v>0</v>
      </c>
      <c r="BE93" s="34">
        <v>0</v>
      </c>
      <c r="BF93" s="34">
        <f>BE93*2.336</f>
        <v>0</v>
      </c>
      <c r="BG93" s="34">
        <v>0</v>
      </c>
      <c r="BH93" s="34">
        <f>BG93*1.13</f>
        <v>0</v>
      </c>
      <c r="BI93" s="34">
        <v>0</v>
      </c>
      <c r="BJ93" s="34">
        <f>BI93*1.724</f>
        <v>0</v>
      </c>
      <c r="BK93" s="34">
        <v>0</v>
      </c>
      <c r="BL93" s="34">
        <f>BK93*0.89</f>
        <v>0</v>
      </c>
      <c r="BM93" s="34">
        <v>0</v>
      </c>
      <c r="BN93" s="34">
        <f>BM93*2.54</f>
        <v>0</v>
      </c>
      <c r="BO93" s="35">
        <v>-0.83</v>
      </c>
      <c r="BP93" s="35">
        <v>2.09</v>
      </c>
      <c r="BQ93" s="35" t="s">
        <v>207</v>
      </c>
      <c r="BR93" s="35" t="s">
        <v>208</v>
      </c>
      <c r="BS93" s="35" t="s">
        <v>209</v>
      </c>
      <c r="BT93" s="35">
        <v>-0.83</v>
      </c>
      <c r="BU93" s="35" t="s">
        <v>200</v>
      </c>
      <c r="BV93" s="35" t="s">
        <v>108</v>
      </c>
      <c r="BX93" s="35">
        <v>1113.73</v>
      </c>
      <c r="BY93" s="35">
        <v>8.9788368814703744E-4</v>
      </c>
      <c r="BZ93" s="35">
        <f t="shared" si="1"/>
        <v>7.0154700212724936</v>
      </c>
      <c r="CA93">
        <v>4.58</v>
      </c>
      <c r="CB93">
        <v>1109.1500000000001</v>
      </c>
      <c r="CC93" s="36">
        <v>1.95E-4</v>
      </c>
      <c r="CD93">
        <v>0.81530000000000002</v>
      </c>
      <c r="CE93">
        <v>0</v>
      </c>
      <c r="CF93" s="36">
        <v>0</v>
      </c>
      <c r="CG93">
        <v>0</v>
      </c>
    </row>
    <row r="94" spans="1:85" x14ac:dyDescent="0.3">
      <c r="A94" s="5" t="s">
        <v>26</v>
      </c>
      <c r="B94" s="5" t="s">
        <v>196</v>
      </c>
      <c r="D94">
        <f>F94+N94</f>
        <v>45.465769999999999</v>
      </c>
      <c r="E94">
        <v>42.904400000000003</v>
      </c>
      <c r="F94" s="35">
        <f>H94+J94+L94+P94+R94+T94+V94+X94+Z94+AB94+AD94+AF94+AH94+AJ94+AL94+AN94+AP94+AR94+AT94+AV94+AX94+AZ94+BB94+BD94+BF94+BH94+BJ94+BL94+BN94</f>
        <v>2.5613699999999997</v>
      </c>
      <c r="G94" s="34">
        <v>0.27</v>
      </c>
      <c r="H94" s="34">
        <f>G94*0.9</f>
        <v>0.24300000000000002</v>
      </c>
      <c r="I94" s="34">
        <v>1.76</v>
      </c>
      <c r="J94" s="34">
        <f>I94*1.185</f>
        <v>2.0855999999999999</v>
      </c>
      <c r="K94" s="34">
        <v>0</v>
      </c>
      <c r="L94" s="34">
        <f>K94*0.8</f>
        <v>0</v>
      </c>
      <c r="M94" s="34">
        <v>97.51</v>
      </c>
      <c r="N94" s="34">
        <f>M94*0.44</f>
        <v>42.904400000000003</v>
      </c>
      <c r="O94" s="34">
        <v>0.2</v>
      </c>
      <c r="P94" s="34">
        <f>O94*0.91</f>
        <v>0.18200000000000002</v>
      </c>
      <c r="Q94" s="34">
        <v>0</v>
      </c>
      <c r="R94" s="34">
        <f>Q94*2.868</f>
        <v>0</v>
      </c>
      <c r="S94" s="34">
        <v>0</v>
      </c>
      <c r="T94" s="34">
        <f>S94*2.36</f>
        <v>0</v>
      </c>
      <c r="U94" s="34">
        <v>0</v>
      </c>
      <c r="V94" s="34">
        <f>U94*0.12</f>
        <v>0</v>
      </c>
      <c r="W94" s="34">
        <v>0</v>
      </c>
      <c r="X94" s="34">
        <f>W94*0.76</f>
        <v>0</v>
      </c>
      <c r="Y94" s="34">
        <v>0.11</v>
      </c>
      <c r="Z94" s="34">
        <f>Y94*0.257</f>
        <v>2.827E-2</v>
      </c>
      <c r="AA94" s="34">
        <v>0</v>
      </c>
      <c r="AB94" s="34">
        <f>AA94*0.337</f>
        <v>0</v>
      </c>
      <c r="AC94" s="34">
        <v>0.15</v>
      </c>
      <c r="AD94" s="34">
        <f>AC94*0.15</f>
        <v>2.2499999999999999E-2</v>
      </c>
      <c r="AE94" s="34">
        <v>0</v>
      </c>
      <c r="AF94" s="34">
        <f>AE94*1.662</f>
        <v>0</v>
      </c>
      <c r="AG94" s="34">
        <v>0</v>
      </c>
      <c r="AH94" s="34">
        <f>AG94*0.11</f>
        <v>0</v>
      </c>
      <c r="AI94" s="34">
        <v>0</v>
      </c>
      <c r="AJ94" s="34">
        <f>AI94*1.37</f>
        <v>0</v>
      </c>
      <c r="AK94" s="34">
        <v>0</v>
      </c>
      <c r="AL94" s="34">
        <f>AK94*0.6</f>
        <v>0</v>
      </c>
      <c r="AM94" s="34">
        <v>0</v>
      </c>
      <c r="AN94" s="34">
        <f>AM94*2.372</f>
        <v>0</v>
      </c>
      <c r="AO94" s="34">
        <v>0</v>
      </c>
      <c r="AP94" s="34">
        <f>AO94*0.28</f>
        <v>0</v>
      </c>
      <c r="AQ94" s="34">
        <v>0</v>
      </c>
      <c r="AR94" s="34">
        <f>AQ94*1.45</f>
        <v>0</v>
      </c>
      <c r="AS94" s="34">
        <v>0</v>
      </c>
      <c r="AT94" s="34">
        <f>AS94*2.279</f>
        <v>0</v>
      </c>
      <c r="AU94" s="34">
        <v>0</v>
      </c>
      <c r="AV94" s="34">
        <f>AU94*1.099</f>
        <v>0</v>
      </c>
      <c r="AW94" s="34">
        <v>0</v>
      </c>
      <c r="AX94" s="34">
        <f>AW94*0.13</f>
        <v>0</v>
      </c>
      <c r="AY94" s="34">
        <v>0</v>
      </c>
      <c r="AZ94" s="34">
        <f>AY94*0.3</f>
        <v>0</v>
      </c>
      <c r="BA94" s="34">
        <v>0</v>
      </c>
      <c r="BB94" s="34">
        <f>BA94*2.323</f>
        <v>0</v>
      </c>
      <c r="BC94" s="34">
        <v>0</v>
      </c>
      <c r="BD94" s="34">
        <f>BC94*2.077</f>
        <v>0</v>
      </c>
      <c r="BE94" s="34">
        <v>0</v>
      </c>
      <c r="BF94" s="34">
        <f>BE94*2.336</f>
        <v>0</v>
      </c>
      <c r="BG94" s="34">
        <v>0</v>
      </c>
      <c r="BH94" s="34">
        <f>BG94*1.13</f>
        <v>0</v>
      </c>
      <c r="BI94" s="34">
        <v>0</v>
      </c>
      <c r="BJ94" s="34">
        <f>BI94*1.724</f>
        <v>0</v>
      </c>
      <c r="BK94" s="34">
        <v>0</v>
      </c>
      <c r="BL94" s="34">
        <f>BK94*0.89</f>
        <v>0</v>
      </c>
      <c r="BM94" s="34">
        <v>0</v>
      </c>
      <c r="BN94" s="34">
        <f>BM94*2.54</f>
        <v>0</v>
      </c>
      <c r="BO94" s="35">
        <v>-0.83</v>
      </c>
      <c r="BP94" s="35">
        <v>2.09</v>
      </c>
      <c r="BQ94" s="35" t="s">
        <v>207</v>
      </c>
      <c r="BR94" s="35" t="s">
        <v>208</v>
      </c>
      <c r="BS94" s="35" t="s">
        <v>209</v>
      </c>
      <c r="BT94" s="35">
        <v>-0.83</v>
      </c>
      <c r="BU94" s="35" t="s">
        <v>200</v>
      </c>
      <c r="BV94" s="35" t="s">
        <v>108</v>
      </c>
      <c r="BX94" s="35">
        <v>1300.73</v>
      </c>
      <c r="BY94" s="35">
        <v>7.6879905898995184E-4</v>
      </c>
      <c r="BZ94" s="35">
        <f t="shared" si="1"/>
        <v>7.1706809243074421</v>
      </c>
      <c r="CA94">
        <v>4.33</v>
      </c>
      <c r="CB94">
        <v>1296.4000000000001</v>
      </c>
      <c r="CC94" s="36">
        <v>2.4499999999999999E-4</v>
      </c>
      <c r="CD94">
        <v>0.84050000000000002</v>
      </c>
      <c r="CE94">
        <v>0</v>
      </c>
      <c r="CF94" s="36">
        <v>0</v>
      </c>
      <c r="CG94">
        <v>0</v>
      </c>
    </row>
    <row r="95" spans="1:85" x14ac:dyDescent="0.3">
      <c r="A95" s="5" t="s">
        <v>26</v>
      </c>
      <c r="B95" s="5" t="s">
        <v>196</v>
      </c>
      <c r="D95">
        <f>F95+N95</f>
        <v>45.465769999999999</v>
      </c>
      <c r="E95">
        <v>42.904400000000003</v>
      </c>
      <c r="F95" s="35">
        <f>H95+J95+L95+P95+R95+T95+V95+X95+Z95+AB95+AD95+AF95+AH95+AJ95+AL95+AN95+AP95+AR95+AT95+AV95+AX95+AZ95+BB95+BD95+BF95+BH95+BJ95+BL95+BN95</f>
        <v>2.5613699999999997</v>
      </c>
      <c r="G95" s="34">
        <v>0.27</v>
      </c>
      <c r="H95" s="34">
        <f>G95*0.9</f>
        <v>0.24300000000000002</v>
      </c>
      <c r="I95" s="34">
        <v>1.76</v>
      </c>
      <c r="J95" s="34">
        <f>I95*1.185</f>
        <v>2.0855999999999999</v>
      </c>
      <c r="K95" s="34">
        <v>0</v>
      </c>
      <c r="L95" s="34">
        <f>K95*0.8</f>
        <v>0</v>
      </c>
      <c r="M95" s="34">
        <v>97.51</v>
      </c>
      <c r="N95" s="34">
        <f>M95*0.44</f>
        <v>42.904400000000003</v>
      </c>
      <c r="O95" s="34">
        <v>0.2</v>
      </c>
      <c r="P95" s="34">
        <f>O95*0.91</f>
        <v>0.18200000000000002</v>
      </c>
      <c r="Q95" s="34">
        <v>0</v>
      </c>
      <c r="R95" s="34">
        <f>Q95*2.868</f>
        <v>0</v>
      </c>
      <c r="S95" s="34">
        <v>0</v>
      </c>
      <c r="T95" s="34">
        <f>S95*2.36</f>
        <v>0</v>
      </c>
      <c r="U95" s="34">
        <v>0</v>
      </c>
      <c r="V95" s="34">
        <f>U95*0.12</f>
        <v>0</v>
      </c>
      <c r="W95" s="34">
        <v>0</v>
      </c>
      <c r="X95" s="34">
        <f>W95*0.76</f>
        <v>0</v>
      </c>
      <c r="Y95" s="34">
        <v>0.11</v>
      </c>
      <c r="Z95" s="34">
        <f>Y95*0.257</f>
        <v>2.827E-2</v>
      </c>
      <c r="AA95" s="34">
        <v>0</v>
      </c>
      <c r="AB95" s="34">
        <f>AA95*0.337</f>
        <v>0</v>
      </c>
      <c r="AC95" s="34">
        <v>0.15</v>
      </c>
      <c r="AD95" s="34">
        <f>AC95*0.15</f>
        <v>2.2499999999999999E-2</v>
      </c>
      <c r="AE95" s="34">
        <v>0</v>
      </c>
      <c r="AF95" s="34">
        <f>AE95*1.662</f>
        <v>0</v>
      </c>
      <c r="AG95" s="34">
        <v>0</v>
      </c>
      <c r="AH95" s="34">
        <f>AG95*0.11</f>
        <v>0</v>
      </c>
      <c r="AI95" s="34">
        <v>0</v>
      </c>
      <c r="AJ95" s="34">
        <f>AI95*1.37</f>
        <v>0</v>
      </c>
      <c r="AK95" s="34">
        <v>0</v>
      </c>
      <c r="AL95" s="34">
        <f>AK95*0.6</f>
        <v>0</v>
      </c>
      <c r="AM95" s="34">
        <v>0</v>
      </c>
      <c r="AN95" s="34">
        <f>AM95*2.372</f>
        <v>0</v>
      </c>
      <c r="AO95" s="34">
        <v>0</v>
      </c>
      <c r="AP95" s="34">
        <f>AO95*0.28</f>
        <v>0</v>
      </c>
      <c r="AQ95" s="34">
        <v>0</v>
      </c>
      <c r="AR95" s="34">
        <f>AQ95*1.45</f>
        <v>0</v>
      </c>
      <c r="AS95" s="34">
        <v>0</v>
      </c>
      <c r="AT95" s="34">
        <f>AS95*2.279</f>
        <v>0</v>
      </c>
      <c r="AU95" s="34">
        <v>0</v>
      </c>
      <c r="AV95" s="34">
        <f>AU95*1.099</f>
        <v>0</v>
      </c>
      <c r="AW95" s="34">
        <v>0</v>
      </c>
      <c r="AX95" s="34">
        <f>AW95*0.13</f>
        <v>0</v>
      </c>
      <c r="AY95" s="34">
        <v>0</v>
      </c>
      <c r="AZ95" s="34">
        <f>AY95*0.3</f>
        <v>0</v>
      </c>
      <c r="BA95" s="34">
        <v>0</v>
      </c>
      <c r="BB95" s="34">
        <f>BA95*2.323</f>
        <v>0</v>
      </c>
      <c r="BC95" s="34">
        <v>0</v>
      </c>
      <c r="BD95" s="34">
        <f>BC95*2.077</f>
        <v>0</v>
      </c>
      <c r="BE95" s="34">
        <v>0</v>
      </c>
      <c r="BF95" s="34">
        <f>BE95*2.336</f>
        <v>0</v>
      </c>
      <c r="BG95" s="34">
        <v>0</v>
      </c>
      <c r="BH95" s="34">
        <f>BG95*1.13</f>
        <v>0</v>
      </c>
      <c r="BI95" s="34">
        <v>0</v>
      </c>
      <c r="BJ95" s="34">
        <f>BI95*1.724</f>
        <v>0</v>
      </c>
      <c r="BK95" s="34">
        <v>0</v>
      </c>
      <c r="BL95" s="34">
        <f>BK95*0.89</f>
        <v>0</v>
      </c>
      <c r="BM95" s="34">
        <v>0</v>
      </c>
      <c r="BN95" s="34">
        <f>BM95*2.54</f>
        <v>0</v>
      </c>
      <c r="BO95" s="35">
        <v>-0.83</v>
      </c>
      <c r="BP95" s="35">
        <v>2.09</v>
      </c>
      <c r="BQ95" s="35" t="s">
        <v>207</v>
      </c>
      <c r="BR95" s="35" t="s">
        <v>208</v>
      </c>
      <c r="BS95" s="35" t="s">
        <v>209</v>
      </c>
      <c r="BT95" s="35">
        <v>-0.83</v>
      </c>
      <c r="BU95" s="35" t="s">
        <v>200</v>
      </c>
      <c r="BV95" s="35" t="s">
        <v>108</v>
      </c>
      <c r="BX95" s="35">
        <v>1454.0900000000001</v>
      </c>
      <c r="BY95" s="35">
        <v>6.8771534086610865E-4</v>
      </c>
      <c r="BZ95" s="35">
        <f t="shared" si="1"/>
        <v>7.2821355543896793</v>
      </c>
      <c r="CA95">
        <v>4.3899999999999997</v>
      </c>
      <c r="CB95">
        <v>1449.7</v>
      </c>
      <c r="CC95" s="36">
        <v>3.8499999999999998E-4</v>
      </c>
      <c r="CD95">
        <v>0.82379999999999998</v>
      </c>
      <c r="CE95">
        <v>0</v>
      </c>
      <c r="CF95" s="36">
        <v>0</v>
      </c>
      <c r="CG95">
        <v>0</v>
      </c>
    </row>
    <row r="96" spans="1:85" x14ac:dyDescent="0.3">
      <c r="A96" s="5" t="s">
        <v>26</v>
      </c>
      <c r="B96" s="5" t="s">
        <v>196</v>
      </c>
      <c r="D96">
        <f>F96+N96</f>
        <v>45.465769999999999</v>
      </c>
      <c r="E96">
        <v>42.904400000000003</v>
      </c>
      <c r="F96" s="35">
        <f>H96+J96+L96+P96+R96+T96+V96+X96+Z96+AB96+AD96+AF96+AH96+AJ96+AL96+AN96+AP96+AR96+AT96+AV96+AX96+AZ96+BB96+BD96+BF96+BH96+BJ96+BL96+BN96</f>
        <v>2.5613699999999997</v>
      </c>
      <c r="G96" s="34">
        <v>0.27</v>
      </c>
      <c r="H96" s="34">
        <f>G96*0.9</f>
        <v>0.24300000000000002</v>
      </c>
      <c r="I96" s="34">
        <v>1.76</v>
      </c>
      <c r="J96" s="34">
        <f>I96*1.185</f>
        <v>2.0855999999999999</v>
      </c>
      <c r="K96" s="34">
        <v>0</v>
      </c>
      <c r="L96" s="34">
        <f>K96*0.8</f>
        <v>0</v>
      </c>
      <c r="M96" s="34">
        <v>97.51</v>
      </c>
      <c r="N96" s="34">
        <f>M96*0.44</f>
        <v>42.904400000000003</v>
      </c>
      <c r="O96" s="34">
        <v>0.2</v>
      </c>
      <c r="P96" s="34">
        <f>O96*0.91</f>
        <v>0.18200000000000002</v>
      </c>
      <c r="Q96" s="34">
        <v>0</v>
      </c>
      <c r="R96" s="34">
        <f>Q96*2.868</f>
        <v>0</v>
      </c>
      <c r="S96" s="34">
        <v>0</v>
      </c>
      <c r="T96" s="34">
        <f>S96*2.36</f>
        <v>0</v>
      </c>
      <c r="U96" s="34">
        <v>0</v>
      </c>
      <c r="V96" s="34">
        <f>U96*0.12</f>
        <v>0</v>
      </c>
      <c r="W96" s="34">
        <v>0</v>
      </c>
      <c r="X96" s="34">
        <f>W96*0.76</f>
        <v>0</v>
      </c>
      <c r="Y96" s="34">
        <v>0.11</v>
      </c>
      <c r="Z96" s="34">
        <f>Y96*0.257</f>
        <v>2.827E-2</v>
      </c>
      <c r="AA96" s="34">
        <v>0</v>
      </c>
      <c r="AB96" s="34">
        <f>AA96*0.337</f>
        <v>0</v>
      </c>
      <c r="AC96" s="34">
        <v>0.15</v>
      </c>
      <c r="AD96" s="34">
        <f>AC96*0.15</f>
        <v>2.2499999999999999E-2</v>
      </c>
      <c r="AE96" s="34">
        <v>0</v>
      </c>
      <c r="AF96" s="34">
        <f>AE96*1.662</f>
        <v>0</v>
      </c>
      <c r="AG96" s="34">
        <v>0</v>
      </c>
      <c r="AH96" s="34">
        <f>AG96*0.11</f>
        <v>0</v>
      </c>
      <c r="AI96" s="34">
        <v>0</v>
      </c>
      <c r="AJ96" s="34">
        <f>AI96*1.37</f>
        <v>0</v>
      </c>
      <c r="AK96" s="34">
        <v>0</v>
      </c>
      <c r="AL96" s="34">
        <f>AK96*0.6</f>
        <v>0</v>
      </c>
      <c r="AM96" s="34">
        <v>0</v>
      </c>
      <c r="AN96" s="34">
        <f>AM96*2.372</f>
        <v>0</v>
      </c>
      <c r="AO96" s="34">
        <v>0</v>
      </c>
      <c r="AP96" s="34">
        <f>AO96*0.28</f>
        <v>0</v>
      </c>
      <c r="AQ96" s="34">
        <v>0</v>
      </c>
      <c r="AR96" s="34">
        <f>AQ96*1.45</f>
        <v>0</v>
      </c>
      <c r="AS96" s="34">
        <v>0</v>
      </c>
      <c r="AT96" s="34">
        <f>AS96*2.279</f>
        <v>0</v>
      </c>
      <c r="AU96" s="34">
        <v>0</v>
      </c>
      <c r="AV96" s="34">
        <f>AU96*1.099</f>
        <v>0</v>
      </c>
      <c r="AW96" s="34">
        <v>0</v>
      </c>
      <c r="AX96" s="34">
        <f>AW96*0.13</f>
        <v>0</v>
      </c>
      <c r="AY96" s="34">
        <v>0</v>
      </c>
      <c r="AZ96" s="34">
        <f>AY96*0.3</f>
        <v>0</v>
      </c>
      <c r="BA96" s="34">
        <v>0</v>
      </c>
      <c r="BB96" s="34">
        <f>BA96*2.323</f>
        <v>0</v>
      </c>
      <c r="BC96" s="34">
        <v>0</v>
      </c>
      <c r="BD96" s="34">
        <f>BC96*2.077</f>
        <v>0</v>
      </c>
      <c r="BE96" s="34">
        <v>0</v>
      </c>
      <c r="BF96" s="34">
        <f>BE96*2.336</f>
        <v>0</v>
      </c>
      <c r="BG96" s="34">
        <v>0</v>
      </c>
      <c r="BH96" s="34">
        <f>BG96*1.13</f>
        <v>0</v>
      </c>
      <c r="BI96" s="34">
        <v>0</v>
      </c>
      <c r="BJ96" s="34">
        <f>BI96*1.724</f>
        <v>0</v>
      </c>
      <c r="BK96" s="34">
        <v>0</v>
      </c>
      <c r="BL96" s="34">
        <f>BK96*0.89</f>
        <v>0</v>
      </c>
      <c r="BM96" s="34">
        <v>0</v>
      </c>
      <c r="BN96" s="34">
        <f>BM96*2.54</f>
        <v>0</v>
      </c>
      <c r="BO96" s="35">
        <v>-0.81399999999999995</v>
      </c>
      <c r="BP96" s="35">
        <v>2</v>
      </c>
      <c r="BQ96" s="35" t="s">
        <v>210</v>
      </c>
      <c r="BR96" s="35" t="s">
        <v>211</v>
      </c>
      <c r="BS96" s="35" t="s">
        <v>212</v>
      </c>
      <c r="BT96" s="35">
        <v>-0.81399999999999995</v>
      </c>
      <c r="BU96" s="35" t="s">
        <v>200</v>
      </c>
      <c r="BV96" s="35" t="s">
        <v>108</v>
      </c>
      <c r="BX96" s="35">
        <v>1183.1600000000001</v>
      </c>
      <c r="BY96" s="35">
        <v>8.451942256330504E-4</v>
      </c>
      <c r="BZ96" s="35">
        <f t="shared" si="1"/>
        <v>7.075944104199035</v>
      </c>
      <c r="CA96">
        <v>4.71</v>
      </c>
      <c r="CB96">
        <v>1178.45</v>
      </c>
      <c r="CC96" s="36">
        <v>2.2900000000000001E-4</v>
      </c>
      <c r="CD96">
        <v>0.82220000000000004</v>
      </c>
      <c r="CE96">
        <v>0</v>
      </c>
      <c r="CF96" s="36">
        <v>0</v>
      </c>
      <c r="CG96">
        <v>0</v>
      </c>
    </row>
    <row r="97" spans="1:85" x14ac:dyDescent="0.3">
      <c r="A97" s="5" t="s">
        <v>26</v>
      </c>
      <c r="B97" s="5" t="s">
        <v>196</v>
      </c>
      <c r="D97">
        <f>F97+N97</f>
        <v>45.465769999999999</v>
      </c>
      <c r="E97">
        <v>42.904400000000003</v>
      </c>
      <c r="F97" s="35">
        <f>H97+J97+L97+P97+R97+T97+V97+X97+Z97+AB97+AD97+AF97+AH97+AJ97+AL97+AN97+AP97+AR97+AT97+AV97+AX97+AZ97+BB97+BD97+BF97+BH97+BJ97+BL97+BN97</f>
        <v>2.5613699999999997</v>
      </c>
      <c r="G97" s="34">
        <v>0.27</v>
      </c>
      <c r="H97" s="34">
        <f>G97*0.9</f>
        <v>0.24300000000000002</v>
      </c>
      <c r="I97" s="34">
        <v>1.76</v>
      </c>
      <c r="J97" s="34">
        <f>I97*1.185</f>
        <v>2.0855999999999999</v>
      </c>
      <c r="K97" s="34">
        <v>0</v>
      </c>
      <c r="L97" s="34">
        <f>K97*0.8</f>
        <v>0</v>
      </c>
      <c r="M97" s="34">
        <v>97.51</v>
      </c>
      <c r="N97" s="34">
        <f>M97*0.44</f>
        <v>42.904400000000003</v>
      </c>
      <c r="O97" s="34">
        <v>0.2</v>
      </c>
      <c r="P97" s="34">
        <f>O97*0.91</f>
        <v>0.18200000000000002</v>
      </c>
      <c r="Q97" s="34">
        <v>0</v>
      </c>
      <c r="R97" s="34">
        <f>Q97*2.868</f>
        <v>0</v>
      </c>
      <c r="S97" s="34">
        <v>0</v>
      </c>
      <c r="T97" s="34">
        <f>S97*2.36</f>
        <v>0</v>
      </c>
      <c r="U97" s="34">
        <v>0</v>
      </c>
      <c r="V97" s="34">
        <f>U97*0.12</f>
        <v>0</v>
      </c>
      <c r="W97" s="34">
        <v>0</v>
      </c>
      <c r="X97" s="34">
        <f>W97*0.76</f>
        <v>0</v>
      </c>
      <c r="Y97" s="34">
        <v>0.11</v>
      </c>
      <c r="Z97" s="34">
        <f>Y97*0.257</f>
        <v>2.827E-2</v>
      </c>
      <c r="AA97" s="34">
        <v>0</v>
      </c>
      <c r="AB97" s="34">
        <f>AA97*0.337</f>
        <v>0</v>
      </c>
      <c r="AC97" s="34">
        <v>0.15</v>
      </c>
      <c r="AD97" s="34">
        <f>AC97*0.15</f>
        <v>2.2499999999999999E-2</v>
      </c>
      <c r="AE97" s="34">
        <v>0</v>
      </c>
      <c r="AF97" s="34">
        <f>AE97*1.662</f>
        <v>0</v>
      </c>
      <c r="AG97" s="34">
        <v>0</v>
      </c>
      <c r="AH97" s="34">
        <f>AG97*0.11</f>
        <v>0</v>
      </c>
      <c r="AI97" s="34">
        <v>0</v>
      </c>
      <c r="AJ97" s="34">
        <f>AI97*1.37</f>
        <v>0</v>
      </c>
      <c r="AK97" s="34">
        <v>0</v>
      </c>
      <c r="AL97" s="34">
        <f>AK97*0.6</f>
        <v>0</v>
      </c>
      <c r="AM97" s="34">
        <v>0</v>
      </c>
      <c r="AN97" s="34">
        <f>AM97*2.372</f>
        <v>0</v>
      </c>
      <c r="AO97" s="34">
        <v>0</v>
      </c>
      <c r="AP97" s="34">
        <f>AO97*0.28</f>
        <v>0</v>
      </c>
      <c r="AQ97" s="34">
        <v>0</v>
      </c>
      <c r="AR97" s="34">
        <f>AQ97*1.45</f>
        <v>0</v>
      </c>
      <c r="AS97" s="34">
        <v>0</v>
      </c>
      <c r="AT97" s="34">
        <f>AS97*2.279</f>
        <v>0</v>
      </c>
      <c r="AU97" s="34">
        <v>0</v>
      </c>
      <c r="AV97" s="34">
        <f>AU97*1.099</f>
        <v>0</v>
      </c>
      <c r="AW97" s="34">
        <v>0</v>
      </c>
      <c r="AX97" s="34">
        <f>AW97*0.13</f>
        <v>0</v>
      </c>
      <c r="AY97" s="34">
        <v>0</v>
      </c>
      <c r="AZ97" s="34">
        <f>AY97*0.3</f>
        <v>0</v>
      </c>
      <c r="BA97" s="34">
        <v>0</v>
      </c>
      <c r="BB97" s="34">
        <f>BA97*2.323</f>
        <v>0</v>
      </c>
      <c r="BC97" s="34">
        <v>0</v>
      </c>
      <c r="BD97" s="34">
        <f>BC97*2.077</f>
        <v>0</v>
      </c>
      <c r="BE97" s="34">
        <v>0</v>
      </c>
      <c r="BF97" s="34">
        <f>BE97*2.336</f>
        <v>0</v>
      </c>
      <c r="BG97" s="34">
        <v>0</v>
      </c>
      <c r="BH97" s="34">
        <f>BG97*1.13</f>
        <v>0</v>
      </c>
      <c r="BI97" s="34">
        <v>0</v>
      </c>
      <c r="BJ97" s="34">
        <f>BI97*1.724</f>
        <v>0</v>
      </c>
      <c r="BK97" s="34">
        <v>0</v>
      </c>
      <c r="BL97" s="34">
        <f>BK97*0.89</f>
        <v>0</v>
      </c>
      <c r="BM97" s="34">
        <v>0</v>
      </c>
      <c r="BN97" s="34">
        <f>BM97*2.54</f>
        <v>0</v>
      </c>
      <c r="BO97" s="35">
        <v>-0.81399999999999995</v>
      </c>
      <c r="BP97" s="35">
        <v>2</v>
      </c>
      <c r="BQ97" s="35" t="s">
        <v>210</v>
      </c>
      <c r="BR97" s="35" t="s">
        <v>211</v>
      </c>
      <c r="BS97" s="35" t="s">
        <v>212</v>
      </c>
      <c r="BT97" s="35">
        <v>-0.81399999999999995</v>
      </c>
      <c r="BU97" s="35" t="s">
        <v>200</v>
      </c>
      <c r="BV97" s="35" t="s">
        <v>108</v>
      </c>
      <c r="BX97" s="35">
        <v>1299.5899999999999</v>
      </c>
      <c r="BY97" s="35">
        <v>7.6947344931863136E-4</v>
      </c>
      <c r="BZ97" s="35">
        <f t="shared" si="1"/>
        <v>7.1698041090900562</v>
      </c>
      <c r="CA97">
        <v>4.58</v>
      </c>
      <c r="CB97">
        <v>1295.01</v>
      </c>
      <c r="CC97" s="36">
        <v>2.2800000000000001E-4</v>
      </c>
      <c r="CD97">
        <v>0.83679999999999999</v>
      </c>
      <c r="CE97">
        <v>0</v>
      </c>
      <c r="CF97" s="36">
        <v>0</v>
      </c>
      <c r="CG97">
        <v>0</v>
      </c>
    </row>
    <row r="98" spans="1:85" x14ac:dyDescent="0.3">
      <c r="A98" s="5" t="s">
        <v>26</v>
      </c>
      <c r="B98" s="5" t="s">
        <v>196</v>
      </c>
      <c r="D98">
        <f>F98+N98</f>
        <v>45.465769999999999</v>
      </c>
      <c r="E98">
        <v>42.904400000000003</v>
      </c>
      <c r="F98" s="35">
        <f>H98+J98+L98+P98+R98+T98+V98+X98+Z98+AB98+AD98+AF98+AH98+AJ98+AL98+AN98+AP98+AR98+AT98+AV98+AX98+AZ98+BB98+BD98+BF98+BH98+BJ98+BL98+BN98</f>
        <v>2.5613699999999997</v>
      </c>
      <c r="G98" s="34">
        <v>0.27</v>
      </c>
      <c r="H98" s="34">
        <f>G98*0.9</f>
        <v>0.24300000000000002</v>
      </c>
      <c r="I98" s="34">
        <v>1.76</v>
      </c>
      <c r="J98" s="34">
        <f>I98*1.185</f>
        <v>2.0855999999999999</v>
      </c>
      <c r="K98" s="34">
        <v>0</v>
      </c>
      <c r="L98" s="34">
        <f>K98*0.8</f>
        <v>0</v>
      </c>
      <c r="M98" s="34">
        <v>97.51</v>
      </c>
      <c r="N98" s="34">
        <f>M98*0.44</f>
        <v>42.904400000000003</v>
      </c>
      <c r="O98" s="34">
        <v>0.2</v>
      </c>
      <c r="P98" s="34">
        <f>O98*0.91</f>
        <v>0.18200000000000002</v>
      </c>
      <c r="Q98" s="34">
        <v>0</v>
      </c>
      <c r="R98" s="34">
        <f>Q98*2.868</f>
        <v>0</v>
      </c>
      <c r="S98" s="34">
        <v>0</v>
      </c>
      <c r="T98" s="34">
        <f>S98*2.36</f>
        <v>0</v>
      </c>
      <c r="U98" s="34">
        <v>0</v>
      </c>
      <c r="V98" s="34">
        <f>U98*0.12</f>
        <v>0</v>
      </c>
      <c r="W98" s="34">
        <v>0</v>
      </c>
      <c r="X98" s="34">
        <f>W98*0.76</f>
        <v>0</v>
      </c>
      <c r="Y98" s="34">
        <v>0.11</v>
      </c>
      <c r="Z98" s="34">
        <f>Y98*0.257</f>
        <v>2.827E-2</v>
      </c>
      <c r="AA98" s="34">
        <v>0</v>
      </c>
      <c r="AB98" s="34">
        <f>AA98*0.337</f>
        <v>0</v>
      </c>
      <c r="AC98" s="34">
        <v>0.15</v>
      </c>
      <c r="AD98" s="34">
        <f>AC98*0.15</f>
        <v>2.2499999999999999E-2</v>
      </c>
      <c r="AE98" s="34">
        <v>0</v>
      </c>
      <c r="AF98" s="34">
        <f>AE98*1.662</f>
        <v>0</v>
      </c>
      <c r="AG98" s="34">
        <v>0</v>
      </c>
      <c r="AH98" s="34">
        <f>AG98*0.11</f>
        <v>0</v>
      </c>
      <c r="AI98" s="34">
        <v>0</v>
      </c>
      <c r="AJ98" s="34">
        <f>AI98*1.37</f>
        <v>0</v>
      </c>
      <c r="AK98" s="34">
        <v>0</v>
      </c>
      <c r="AL98" s="34">
        <f>AK98*0.6</f>
        <v>0</v>
      </c>
      <c r="AM98" s="34">
        <v>0</v>
      </c>
      <c r="AN98" s="34">
        <f>AM98*2.372</f>
        <v>0</v>
      </c>
      <c r="AO98" s="34">
        <v>0</v>
      </c>
      <c r="AP98" s="34">
        <f>AO98*0.28</f>
        <v>0</v>
      </c>
      <c r="AQ98" s="34">
        <v>0</v>
      </c>
      <c r="AR98" s="34">
        <f>AQ98*1.45</f>
        <v>0</v>
      </c>
      <c r="AS98" s="34">
        <v>0</v>
      </c>
      <c r="AT98" s="34">
        <f>AS98*2.279</f>
        <v>0</v>
      </c>
      <c r="AU98" s="34">
        <v>0</v>
      </c>
      <c r="AV98" s="34">
        <f>AU98*1.099</f>
        <v>0</v>
      </c>
      <c r="AW98" s="34">
        <v>0</v>
      </c>
      <c r="AX98" s="34">
        <f>AW98*0.13</f>
        <v>0</v>
      </c>
      <c r="AY98" s="34">
        <v>0</v>
      </c>
      <c r="AZ98" s="34">
        <f>AY98*0.3</f>
        <v>0</v>
      </c>
      <c r="BA98" s="34">
        <v>0</v>
      </c>
      <c r="BB98" s="34">
        <f>BA98*2.323</f>
        <v>0</v>
      </c>
      <c r="BC98" s="34">
        <v>0</v>
      </c>
      <c r="BD98" s="34">
        <f>BC98*2.077</f>
        <v>0</v>
      </c>
      <c r="BE98" s="34">
        <v>0</v>
      </c>
      <c r="BF98" s="34">
        <f>BE98*2.336</f>
        <v>0</v>
      </c>
      <c r="BG98" s="34">
        <v>0</v>
      </c>
      <c r="BH98" s="34">
        <f>BG98*1.13</f>
        <v>0</v>
      </c>
      <c r="BI98" s="34">
        <v>0</v>
      </c>
      <c r="BJ98" s="34">
        <f>BI98*1.724</f>
        <v>0</v>
      </c>
      <c r="BK98" s="34">
        <v>0</v>
      </c>
      <c r="BL98" s="34">
        <f>BK98*0.89</f>
        <v>0</v>
      </c>
      <c r="BM98" s="34">
        <v>0</v>
      </c>
      <c r="BN98" s="34">
        <f>BM98*2.54</f>
        <v>0</v>
      </c>
      <c r="BO98" s="35">
        <v>-0.81399999999999995</v>
      </c>
      <c r="BP98" s="35">
        <v>2</v>
      </c>
      <c r="BQ98" s="35" t="s">
        <v>210</v>
      </c>
      <c r="BR98" s="35" t="s">
        <v>211</v>
      </c>
      <c r="BS98" s="35" t="s">
        <v>212</v>
      </c>
      <c r="BT98" s="35">
        <v>-0.81399999999999995</v>
      </c>
      <c r="BU98" s="35" t="s">
        <v>200</v>
      </c>
      <c r="BV98" s="35" t="s">
        <v>108</v>
      </c>
      <c r="BX98" s="35">
        <v>1517.75</v>
      </c>
      <c r="BY98" s="35">
        <v>6.5887003788502713E-4</v>
      </c>
      <c r="BZ98" s="35">
        <f t="shared" si="1"/>
        <v>7.3249842540105439</v>
      </c>
      <c r="CA98">
        <v>4.45</v>
      </c>
      <c r="CB98">
        <v>1513.3</v>
      </c>
      <c r="CC98" s="36">
        <v>2.5000000000000001E-4</v>
      </c>
      <c r="CD98">
        <v>0.8508</v>
      </c>
      <c r="CE98">
        <v>0</v>
      </c>
      <c r="CF98" s="36">
        <v>0</v>
      </c>
      <c r="CG98">
        <v>0</v>
      </c>
    </row>
    <row r="99" spans="1:85" x14ac:dyDescent="0.3">
      <c r="A99" s="5" t="s">
        <v>26</v>
      </c>
      <c r="B99" s="5" t="s">
        <v>196</v>
      </c>
      <c r="D99">
        <f>F99+N99</f>
        <v>45.465769999999999</v>
      </c>
      <c r="E99">
        <v>42.904400000000003</v>
      </c>
      <c r="F99" s="35">
        <f>H99+J99+L99+P99+R99+T99+V99+X99+Z99+AB99+AD99+AF99+AH99+AJ99+AL99+AN99+AP99+AR99+AT99+AV99+AX99+AZ99+BB99+BD99+BF99+BH99+BJ99+BL99+BN99</f>
        <v>2.5613699999999997</v>
      </c>
      <c r="G99" s="34">
        <v>0.27</v>
      </c>
      <c r="H99" s="34">
        <f>G99*0.9</f>
        <v>0.24300000000000002</v>
      </c>
      <c r="I99" s="34">
        <v>1.76</v>
      </c>
      <c r="J99" s="34">
        <f>I99*1.185</f>
        <v>2.0855999999999999</v>
      </c>
      <c r="K99" s="34">
        <v>0</v>
      </c>
      <c r="L99" s="34">
        <f>K99*0.8</f>
        <v>0</v>
      </c>
      <c r="M99" s="34">
        <v>97.51</v>
      </c>
      <c r="N99" s="34">
        <f>M99*0.44</f>
        <v>42.904400000000003</v>
      </c>
      <c r="O99" s="34">
        <v>0.2</v>
      </c>
      <c r="P99" s="34">
        <f>O99*0.91</f>
        <v>0.18200000000000002</v>
      </c>
      <c r="Q99" s="34">
        <v>0</v>
      </c>
      <c r="R99" s="34">
        <f>Q99*2.868</f>
        <v>0</v>
      </c>
      <c r="S99" s="34">
        <v>0</v>
      </c>
      <c r="T99" s="34">
        <f>S99*2.36</f>
        <v>0</v>
      </c>
      <c r="U99" s="34">
        <v>0</v>
      </c>
      <c r="V99" s="34">
        <f>U99*0.12</f>
        <v>0</v>
      </c>
      <c r="W99" s="34">
        <v>0</v>
      </c>
      <c r="X99" s="34">
        <f>W99*0.76</f>
        <v>0</v>
      </c>
      <c r="Y99" s="34">
        <v>0.11</v>
      </c>
      <c r="Z99" s="34">
        <f>Y99*0.257</f>
        <v>2.827E-2</v>
      </c>
      <c r="AA99" s="34">
        <v>0</v>
      </c>
      <c r="AB99" s="34">
        <f>AA99*0.337</f>
        <v>0</v>
      </c>
      <c r="AC99" s="34">
        <v>0.15</v>
      </c>
      <c r="AD99" s="34">
        <f>AC99*0.15</f>
        <v>2.2499999999999999E-2</v>
      </c>
      <c r="AE99" s="34">
        <v>0</v>
      </c>
      <c r="AF99" s="34">
        <f>AE99*1.662</f>
        <v>0</v>
      </c>
      <c r="AG99" s="34">
        <v>0</v>
      </c>
      <c r="AH99" s="34">
        <f>AG99*0.11</f>
        <v>0</v>
      </c>
      <c r="AI99" s="34">
        <v>0</v>
      </c>
      <c r="AJ99" s="34">
        <f>AI99*1.37</f>
        <v>0</v>
      </c>
      <c r="AK99" s="34">
        <v>0</v>
      </c>
      <c r="AL99" s="34">
        <f>AK99*0.6</f>
        <v>0</v>
      </c>
      <c r="AM99" s="34">
        <v>0</v>
      </c>
      <c r="AN99" s="34">
        <f>AM99*2.372</f>
        <v>0</v>
      </c>
      <c r="AO99" s="34">
        <v>0</v>
      </c>
      <c r="AP99" s="34">
        <f>AO99*0.28</f>
        <v>0</v>
      </c>
      <c r="AQ99" s="34">
        <v>0</v>
      </c>
      <c r="AR99" s="34">
        <f>AQ99*1.45</f>
        <v>0</v>
      </c>
      <c r="AS99" s="34">
        <v>0</v>
      </c>
      <c r="AT99" s="34">
        <f>AS99*2.279</f>
        <v>0</v>
      </c>
      <c r="AU99" s="34">
        <v>0</v>
      </c>
      <c r="AV99" s="34">
        <f>AU99*1.099</f>
        <v>0</v>
      </c>
      <c r="AW99" s="34">
        <v>0</v>
      </c>
      <c r="AX99" s="34">
        <f>AW99*0.13</f>
        <v>0</v>
      </c>
      <c r="AY99" s="34">
        <v>0</v>
      </c>
      <c r="AZ99" s="34">
        <f>AY99*0.3</f>
        <v>0</v>
      </c>
      <c r="BA99" s="34">
        <v>0</v>
      </c>
      <c r="BB99" s="34">
        <f>BA99*2.323</f>
        <v>0</v>
      </c>
      <c r="BC99" s="34">
        <v>0</v>
      </c>
      <c r="BD99" s="34">
        <f>BC99*2.077</f>
        <v>0</v>
      </c>
      <c r="BE99" s="34">
        <v>0</v>
      </c>
      <c r="BF99" s="34">
        <f>BE99*2.336</f>
        <v>0</v>
      </c>
      <c r="BG99" s="34">
        <v>0</v>
      </c>
      <c r="BH99" s="34">
        <f>BG99*1.13</f>
        <v>0</v>
      </c>
      <c r="BI99" s="34">
        <v>0</v>
      </c>
      <c r="BJ99" s="34">
        <f>BI99*1.724</f>
        <v>0</v>
      </c>
      <c r="BK99" s="34">
        <v>0</v>
      </c>
      <c r="BL99" s="34">
        <f>BK99*0.89</f>
        <v>0</v>
      </c>
      <c r="BM99" s="34">
        <v>0</v>
      </c>
      <c r="BN99" s="34">
        <f>BM99*2.54</f>
        <v>0</v>
      </c>
      <c r="BO99" s="35">
        <v>-0.81399999999999995</v>
      </c>
      <c r="BP99" s="35">
        <v>2</v>
      </c>
      <c r="BQ99" s="35" t="s">
        <v>210</v>
      </c>
      <c r="BR99" s="35" t="s">
        <v>211</v>
      </c>
      <c r="BS99" s="35" t="s">
        <v>212</v>
      </c>
      <c r="BT99" s="35">
        <v>-0.81399999999999995</v>
      </c>
      <c r="BU99" s="35" t="s">
        <v>200</v>
      </c>
      <c r="BV99" s="35" t="s">
        <v>108</v>
      </c>
      <c r="BX99" s="35">
        <v>1641.74</v>
      </c>
      <c r="BY99" s="35">
        <v>6.0910984686978452E-4</v>
      </c>
      <c r="BZ99" s="35">
        <f t="shared" si="1"/>
        <v>7.4035119339911644</v>
      </c>
      <c r="CA99">
        <v>5.6</v>
      </c>
      <c r="CB99">
        <v>1636.14</v>
      </c>
      <c r="CC99" s="36">
        <v>2.81E-4</v>
      </c>
      <c r="CD99">
        <v>0.86170000000000002</v>
      </c>
      <c r="CE99">
        <v>0</v>
      </c>
      <c r="CF99" s="36">
        <v>0</v>
      </c>
      <c r="CG99">
        <v>0</v>
      </c>
    </row>
    <row r="100" spans="1:85" x14ac:dyDescent="0.3">
      <c r="A100" s="5" t="s">
        <v>27</v>
      </c>
      <c r="B100" s="5" t="s">
        <v>108</v>
      </c>
      <c r="D100">
        <f>F100+N100</f>
        <v>44.387480000000004</v>
      </c>
      <c r="E100">
        <v>42.262</v>
      </c>
      <c r="F100" s="35">
        <f>H100+J100+L100+P100+R100+T100+V100+X100+Z100+AB100+AD100+AF100+AH100+AJ100+AL100+AN100+AP100+AR100+AT100+AV100+AX100+AZ100+BB100+BD100+BF100+BH100+BJ100+BL100+BN100</f>
        <v>2.12548</v>
      </c>
      <c r="G100" s="34">
        <v>0</v>
      </c>
      <c r="H100" s="34">
        <f>G100*0.9</f>
        <v>0</v>
      </c>
      <c r="I100" s="34">
        <v>0.99</v>
      </c>
      <c r="J100" s="34">
        <f>I100*1.185</f>
        <v>1.1731500000000001</v>
      </c>
      <c r="K100" s="34">
        <v>0</v>
      </c>
      <c r="L100" s="34">
        <f>K100*0.8</f>
        <v>0</v>
      </c>
      <c r="M100" s="34">
        <v>96.05</v>
      </c>
      <c r="N100" s="34">
        <f>M100*0.44</f>
        <v>42.262</v>
      </c>
      <c r="O100" s="34">
        <v>0.33</v>
      </c>
      <c r="P100" s="34">
        <f>O100*0.91</f>
        <v>0.30030000000000001</v>
      </c>
      <c r="Q100" s="34">
        <v>0</v>
      </c>
      <c r="R100" s="34">
        <f>Q100*2.868</f>
        <v>0</v>
      </c>
      <c r="S100" s="34">
        <v>0</v>
      </c>
      <c r="T100" s="34">
        <f>S100*2.36</f>
        <v>0</v>
      </c>
      <c r="U100" s="34">
        <v>0</v>
      </c>
      <c r="V100" s="34">
        <f>U100*0.12</f>
        <v>0</v>
      </c>
      <c r="W100" s="34">
        <v>0</v>
      </c>
      <c r="X100" s="34">
        <f>W100*0.76</f>
        <v>0</v>
      </c>
      <c r="Y100" s="34">
        <v>1.9</v>
      </c>
      <c r="Z100" s="34">
        <f>Y100*0.257</f>
        <v>0.48830000000000001</v>
      </c>
      <c r="AA100" s="34">
        <v>0.28999999999999998</v>
      </c>
      <c r="AB100" s="34">
        <f>AA100*0.337</f>
        <v>9.7729999999999997E-2</v>
      </c>
      <c r="AC100" s="34">
        <v>0.44</v>
      </c>
      <c r="AD100" s="34">
        <f>AC100*0.15</f>
        <v>6.6000000000000003E-2</v>
      </c>
      <c r="AE100" s="34">
        <v>0</v>
      </c>
      <c r="AF100" s="34">
        <f>AE100*1.662</f>
        <v>0</v>
      </c>
      <c r="AG100" s="34">
        <v>0</v>
      </c>
      <c r="AH100" s="34">
        <f>AG100*0.11</f>
        <v>0</v>
      </c>
      <c r="AI100" s="34">
        <v>0</v>
      </c>
      <c r="AJ100" s="34">
        <f>AI100*1.37</f>
        <v>0</v>
      </c>
      <c r="AK100" s="34">
        <v>0</v>
      </c>
      <c r="AL100" s="34">
        <f>AK100*0.6</f>
        <v>0</v>
      </c>
      <c r="AM100" s="34">
        <v>0</v>
      </c>
      <c r="AN100" s="34">
        <f>AM100*2.372</f>
        <v>0</v>
      </c>
      <c r="AO100" s="34">
        <v>0</v>
      </c>
      <c r="AP100" s="34">
        <f>AO100*0.28</f>
        <v>0</v>
      </c>
      <c r="AQ100" s="34">
        <v>0</v>
      </c>
      <c r="AR100" s="34">
        <f>AQ100*1.45</f>
        <v>0</v>
      </c>
      <c r="AS100" s="34">
        <v>0</v>
      </c>
      <c r="AT100" s="34">
        <f>AS100*2.279</f>
        <v>0</v>
      </c>
      <c r="AU100" s="34">
        <v>0</v>
      </c>
      <c r="AV100" s="34">
        <f>AU100*1.099</f>
        <v>0</v>
      </c>
      <c r="AW100" s="34">
        <v>0</v>
      </c>
      <c r="AX100" s="34">
        <f>AW100*0.13</f>
        <v>0</v>
      </c>
      <c r="AY100" s="34">
        <v>0</v>
      </c>
      <c r="AZ100" s="34">
        <f>AY100*0.3</f>
        <v>0</v>
      </c>
      <c r="BA100" s="34">
        <v>0</v>
      </c>
      <c r="BB100" s="34">
        <f>BA100*2.323</f>
        <v>0</v>
      </c>
      <c r="BC100" s="34">
        <v>0</v>
      </c>
      <c r="BD100" s="34">
        <f>BC100*2.077</f>
        <v>0</v>
      </c>
      <c r="BE100" s="34">
        <v>0</v>
      </c>
      <c r="BF100" s="34">
        <f>BE100*2.336</f>
        <v>0</v>
      </c>
      <c r="BG100" s="34">
        <v>0</v>
      </c>
      <c r="BH100" s="34">
        <f>BG100*1.13</f>
        <v>0</v>
      </c>
      <c r="BI100" s="34">
        <v>0</v>
      </c>
      <c r="BJ100" s="34">
        <f>BI100*1.724</f>
        <v>0</v>
      </c>
      <c r="BK100" s="34">
        <v>0</v>
      </c>
      <c r="BL100" s="34">
        <f>BK100*0.89</f>
        <v>0</v>
      </c>
      <c r="BM100" s="34">
        <v>0</v>
      </c>
      <c r="BN100" s="34">
        <f>BM100*2.54</f>
        <v>0</v>
      </c>
      <c r="BO100" s="35">
        <v>-0.45</v>
      </c>
      <c r="BP100" s="35">
        <v>4.59</v>
      </c>
      <c r="BQ100" s="35" t="s">
        <v>213</v>
      </c>
      <c r="BR100" s="35" t="s">
        <v>214</v>
      </c>
      <c r="BS100" s="35" t="s">
        <v>215</v>
      </c>
      <c r="BT100" s="35">
        <v>-0.45</v>
      </c>
      <c r="BU100" s="35" t="s">
        <v>216</v>
      </c>
      <c r="BV100" s="35" t="s">
        <v>108</v>
      </c>
      <c r="BX100" s="35">
        <v>620.67999999999995</v>
      </c>
      <c r="BY100" s="35">
        <v>1.6111361732293614E-3</v>
      </c>
      <c r="BZ100" s="35">
        <f t="shared" si="1"/>
        <v>6.4308156512152834</v>
      </c>
      <c r="CA100">
        <v>29.3</v>
      </c>
      <c r="CB100">
        <v>25.08</v>
      </c>
      <c r="CC100" s="36">
        <v>2.3999999999999998E-3</v>
      </c>
      <c r="CD100">
        <v>0.64</v>
      </c>
      <c r="CE100">
        <v>566.29999999999995</v>
      </c>
      <c r="CF100" s="36">
        <v>2.7E-4</v>
      </c>
      <c r="CG100">
        <v>0.99</v>
      </c>
    </row>
    <row r="101" spans="1:85" x14ac:dyDescent="0.3">
      <c r="A101" s="5" t="s">
        <v>27</v>
      </c>
      <c r="B101" s="5" t="s">
        <v>108</v>
      </c>
      <c r="D101">
        <f>F101+N101</f>
        <v>44.3782</v>
      </c>
      <c r="E101">
        <v>42.1432</v>
      </c>
      <c r="F101" s="35">
        <f>H101+J101+L101+P101+R101+T101+V101+X101+Z101+AB101+AD101+AF101+AH101+AJ101+AL101+AN101+AP101+AR101+AT101+AV101+AX101+AZ101+BB101+BD101+BF101+BH101+BJ101+BL101+BN101</f>
        <v>2.2350000000000003</v>
      </c>
      <c r="G101" s="34">
        <v>0.24</v>
      </c>
      <c r="H101" s="34">
        <f>G101*0.9</f>
        <v>0.216</v>
      </c>
      <c r="I101" s="34">
        <v>0.9</v>
      </c>
      <c r="J101" s="34">
        <f>I101*1.185</f>
        <v>1.0665</v>
      </c>
      <c r="K101" s="34">
        <v>0</v>
      </c>
      <c r="L101" s="34">
        <f>K101*0.8</f>
        <v>0</v>
      </c>
      <c r="M101" s="34">
        <v>95.78</v>
      </c>
      <c r="N101" s="34">
        <f>M101*0.44</f>
        <v>42.1432</v>
      </c>
      <c r="O101" s="34">
        <v>0.28999999999999998</v>
      </c>
      <c r="P101" s="34">
        <f>O101*0.91</f>
        <v>0.26389999999999997</v>
      </c>
      <c r="Q101" s="34">
        <v>0</v>
      </c>
      <c r="R101" s="34">
        <f>Q101*2.868</f>
        <v>0</v>
      </c>
      <c r="S101" s="34">
        <v>0</v>
      </c>
      <c r="T101" s="34">
        <f>S101*2.36</f>
        <v>0</v>
      </c>
      <c r="U101" s="34">
        <v>0</v>
      </c>
      <c r="V101" s="34">
        <f>U101*0.12</f>
        <v>0</v>
      </c>
      <c r="W101" s="34">
        <v>0</v>
      </c>
      <c r="X101" s="34">
        <f>W101*0.76</f>
        <v>0</v>
      </c>
      <c r="Y101" s="34">
        <v>2</v>
      </c>
      <c r="Z101" s="34">
        <f>Y101*0.257</f>
        <v>0.51400000000000001</v>
      </c>
      <c r="AA101" s="34">
        <v>0.3</v>
      </c>
      <c r="AB101" s="34">
        <f>AA101*0.337</f>
        <v>0.10110000000000001</v>
      </c>
      <c r="AC101" s="34">
        <v>0.49</v>
      </c>
      <c r="AD101" s="34">
        <f>AC101*0.15</f>
        <v>7.3499999999999996E-2</v>
      </c>
      <c r="AE101" s="34">
        <v>0</v>
      </c>
      <c r="AF101" s="34">
        <f>AE101*1.662</f>
        <v>0</v>
      </c>
      <c r="AG101" s="34">
        <v>0</v>
      </c>
      <c r="AH101" s="34">
        <f>AG101*0.11</f>
        <v>0</v>
      </c>
      <c r="AI101" s="34">
        <v>0</v>
      </c>
      <c r="AJ101" s="34">
        <f>AI101*1.37</f>
        <v>0</v>
      </c>
      <c r="AK101" s="34">
        <v>0</v>
      </c>
      <c r="AL101" s="34">
        <f>AK101*0.6</f>
        <v>0</v>
      </c>
      <c r="AM101" s="34">
        <v>0</v>
      </c>
      <c r="AN101" s="34">
        <f>AM101*2.372</f>
        <v>0</v>
      </c>
      <c r="AO101" s="34">
        <v>0</v>
      </c>
      <c r="AP101" s="34">
        <f>AO101*0.28</f>
        <v>0</v>
      </c>
      <c r="AQ101" s="34">
        <v>0</v>
      </c>
      <c r="AR101" s="34">
        <f>AQ101*1.45</f>
        <v>0</v>
      </c>
      <c r="AS101" s="34">
        <v>0</v>
      </c>
      <c r="AT101" s="34">
        <f>AS101*2.279</f>
        <v>0</v>
      </c>
      <c r="AU101" s="34">
        <v>0</v>
      </c>
      <c r="AV101" s="34">
        <f>AU101*1.099</f>
        <v>0</v>
      </c>
      <c r="AW101" s="34">
        <v>0</v>
      </c>
      <c r="AX101" s="34">
        <f>AW101*0.13</f>
        <v>0</v>
      </c>
      <c r="AY101" s="34">
        <v>0</v>
      </c>
      <c r="AZ101" s="34">
        <f>AY101*0.3</f>
        <v>0</v>
      </c>
      <c r="BA101" s="34">
        <v>0</v>
      </c>
      <c r="BB101" s="34">
        <f>BA101*2.323</f>
        <v>0</v>
      </c>
      <c r="BC101" s="34">
        <v>0</v>
      </c>
      <c r="BD101" s="34">
        <f>BC101*2.077</f>
        <v>0</v>
      </c>
      <c r="BE101" s="34">
        <v>0</v>
      </c>
      <c r="BF101" s="34">
        <f>BE101*2.336</f>
        <v>0</v>
      </c>
      <c r="BG101" s="34">
        <v>0</v>
      </c>
      <c r="BH101" s="34">
        <f>BG101*1.13</f>
        <v>0</v>
      </c>
      <c r="BI101" s="34">
        <v>0</v>
      </c>
      <c r="BJ101" s="34">
        <f>BI101*1.724</f>
        <v>0</v>
      </c>
      <c r="BK101" s="34">
        <v>0</v>
      </c>
      <c r="BL101" s="34">
        <f>BK101*0.89</f>
        <v>0</v>
      </c>
      <c r="BM101" s="34">
        <v>0</v>
      </c>
      <c r="BN101" s="34">
        <f>BM101*2.54</f>
        <v>0</v>
      </c>
      <c r="BO101" s="35">
        <v>-0.44700000000000001</v>
      </c>
      <c r="BP101" s="35">
        <v>4.3</v>
      </c>
      <c r="BQ101" s="35" t="s">
        <v>217</v>
      </c>
      <c r="BR101" s="35" t="s">
        <v>218</v>
      </c>
      <c r="BS101" s="35" t="s">
        <v>219</v>
      </c>
      <c r="BT101" s="35">
        <v>-0.44700000000000001</v>
      </c>
      <c r="BU101" s="35" t="s">
        <v>216</v>
      </c>
      <c r="BV101" s="35" t="s">
        <v>108</v>
      </c>
      <c r="BX101" s="35">
        <v>680.47</v>
      </c>
      <c r="BY101" s="35">
        <v>1.4695725013593546E-3</v>
      </c>
      <c r="BZ101" s="35">
        <f t="shared" si="1"/>
        <v>6.5227837358882912</v>
      </c>
      <c r="CA101">
        <v>29.02</v>
      </c>
      <c r="CB101">
        <v>26.05</v>
      </c>
      <c r="CC101" s="36">
        <v>2.3999999999999998E-3</v>
      </c>
      <c r="CD101">
        <v>0.68</v>
      </c>
      <c r="CE101">
        <v>625.4</v>
      </c>
      <c r="CF101" s="36">
        <v>4.2000000000000002E-4</v>
      </c>
      <c r="CG101">
        <v>0.97</v>
      </c>
    </row>
    <row r="102" spans="1:85" x14ac:dyDescent="0.3">
      <c r="A102" s="5" t="s">
        <v>27</v>
      </c>
      <c r="B102" s="5" t="s">
        <v>108</v>
      </c>
      <c r="D102">
        <f>F102+N102</f>
        <v>44.51455</v>
      </c>
      <c r="E102">
        <v>42.02</v>
      </c>
      <c r="F102" s="35">
        <f>H102+J102+L102+P102+R102+T102+V102+X102+Z102+AB102+AD102+AF102+AH102+AJ102+AL102+AN102+AP102+AR102+AT102+AV102+AX102+AZ102+BB102+BD102+BF102+BH102+BJ102+BL102+BN102</f>
        <v>2.4945499999999998</v>
      </c>
      <c r="G102" s="34">
        <v>0.49</v>
      </c>
      <c r="H102" s="34">
        <f>G102*0.9</f>
        <v>0.441</v>
      </c>
      <c r="I102" s="34">
        <v>0.92</v>
      </c>
      <c r="J102" s="34">
        <f>I102*1.185</f>
        <v>1.0902000000000001</v>
      </c>
      <c r="K102" s="34">
        <v>0</v>
      </c>
      <c r="L102" s="34">
        <f>K102*0.8</f>
        <v>0</v>
      </c>
      <c r="M102" s="34">
        <v>95.5</v>
      </c>
      <c r="N102" s="34">
        <f>M102*0.44</f>
        <v>42.02</v>
      </c>
      <c r="O102" s="34">
        <v>0.28999999999999998</v>
      </c>
      <c r="P102" s="34">
        <f>O102*0.91</f>
        <v>0.26389999999999997</v>
      </c>
      <c r="Q102" s="34">
        <v>0</v>
      </c>
      <c r="R102" s="34">
        <f>Q102*2.868</f>
        <v>0</v>
      </c>
      <c r="S102" s="34">
        <v>0</v>
      </c>
      <c r="T102" s="34">
        <f>S102*2.36</f>
        <v>0</v>
      </c>
      <c r="U102" s="34">
        <v>0</v>
      </c>
      <c r="V102" s="34">
        <f>U102*0.12</f>
        <v>0</v>
      </c>
      <c r="W102" s="34">
        <v>0</v>
      </c>
      <c r="X102" s="34">
        <f>W102*0.76</f>
        <v>0</v>
      </c>
      <c r="Y102" s="34">
        <v>2</v>
      </c>
      <c r="Z102" s="34">
        <f>Y102*0.257</f>
        <v>0.51400000000000001</v>
      </c>
      <c r="AA102" s="34">
        <v>0.35</v>
      </c>
      <c r="AB102" s="34">
        <f>AA102*0.337</f>
        <v>0.11795</v>
      </c>
      <c r="AC102" s="34">
        <v>0.45</v>
      </c>
      <c r="AD102" s="34">
        <f>AC102*0.15</f>
        <v>6.7500000000000004E-2</v>
      </c>
      <c r="AE102" s="34">
        <v>0</v>
      </c>
      <c r="AF102" s="34">
        <f>AE102*1.662</f>
        <v>0</v>
      </c>
      <c r="AG102" s="34">
        <v>0</v>
      </c>
      <c r="AH102" s="34">
        <f>AG102*0.11</f>
        <v>0</v>
      </c>
      <c r="AI102" s="34">
        <v>0</v>
      </c>
      <c r="AJ102" s="34">
        <f>AI102*1.37</f>
        <v>0</v>
      </c>
      <c r="AK102" s="34">
        <v>0</v>
      </c>
      <c r="AL102" s="34">
        <f>AK102*0.6</f>
        <v>0</v>
      </c>
      <c r="AM102" s="34">
        <v>0</v>
      </c>
      <c r="AN102" s="34">
        <f>AM102*2.372</f>
        <v>0</v>
      </c>
      <c r="AO102" s="34">
        <v>0</v>
      </c>
      <c r="AP102" s="34">
        <f>AO102*0.28</f>
        <v>0</v>
      </c>
      <c r="AQ102" s="34">
        <v>0</v>
      </c>
      <c r="AR102" s="34">
        <f>AQ102*1.45</f>
        <v>0</v>
      </c>
      <c r="AS102" s="34">
        <v>0</v>
      </c>
      <c r="AT102" s="34">
        <f>AS102*2.279</f>
        <v>0</v>
      </c>
      <c r="AU102" s="34">
        <v>0</v>
      </c>
      <c r="AV102" s="34">
        <f>AU102*1.099</f>
        <v>0</v>
      </c>
      <c r="AW102" s="34">
        <v>0</v>
      </c>
      <c r="AX102" s="34">
        <f>AW102*0.13</f>
        <v>0</v>
      </c>
      <c r="AY102" s="34">
        <v>0</v>
      </c>
      <c r="AZ102" s="34">
        <f>AY102*0.3</f>
        <v>0</v>
      </c>
      <c r="BA102" s="34">
        <v>0</v>
      </c>
      <c r="BB102" s="34">
        <f>BA102*2.323</f>
        <v>0</v>
      </c>
      <c r="BC102" s="34">
        <v>0</v>
      </c>
      <c r="BD102" s="34">
        <f>BC102*2.077</f>
        <v>0</v>
      </c>
      <c r="BE102" s="34">
        <v>0</v>
      </c>
      <c r="BF102" s="34">
        <f>BE102*2.336</f>
        <v>0</v>
      </c>
      <c r="BG102" s="34">
        <v>0</v>
      </c>
      <c r="BH102" s="34">
        <f>BG102*1.13</f>
        <v>0</v>
      </c>
      <c r="BI102" s="34">
        <v>0</v>
      </c>
      <c r="BJ102" s="34">
        <f>BI102*1.724</f>
        <v>0</v>
      </c>
      <c r="BK102" s="34">
        <v>0</v>
      </c>
      <c r="BL102" s="34">
        <f>BK102*0.89</f>
        <v>0</v>
      </c>
      <c r="BM102" s="34">
        <v>0</v>
      </c>
      <c r="BN102" s="34">
        <f>BM102*2.54</f>
        <v>0</v>
      </c>
      <c r="BO102" s="35">
        <v>-0.44500000000000001</v>
      </c>
      <c r="BP102" s="35">
        <v>4.25</v>
      </c>
      <c r="BQ102" s="35" t="s">
        <v>220</v>
      </c>
      <c r="BR102" s="35" t="s">
        <v>221</v>
      </c>
      <c r="BS102" s="35" t="s">
        <v>222</v>
      </c>
      <c r="BT102" s="35">
        <v>-0.44500000000000001</v>
      </c>
      <c r="BU102" s="35" t="s">
        <v>216</v>
      </c>
      <c r="BV102" s="35" t="s">
        <v>108</v>
      </c>
      <c r="BX102" s="35">
        <v>711.96</v>
      </c>
      <c r="BY102" s="35">
        <v>1.4045732906343051E-3</v>
      </c>
      <c r="BZ102" s="35">
        <f t="shared" si="1"/>
        <v>6.5680217300585522</v>
      </c>
      <c r="CA102">
        <v>21.55</v>
      </c>
      <c r="CB102">
        <v>43.21</v>
      </c>
      <c r="CC102" s="36">
        <v>1.5E-3</v>
      </c>
      <c r="CD102">
        <v>0.65</v>
      </c>
      <c r="CE102">
        <v>647.20000000000005</v>
      </c>
      <c r="CF102" s="36">
        <v>2.9999999999999997E-4</v>
      </c>
      <c r="CG102">
        <v>0.92</v>
      </c>
    </row>
    <row r="103" spans="1:85" x14ac:dyDescent="0.3">
      <c r="A103" s="5" t="s">
        <v>27</v>
      </c>
      <c r="B103" s="5" t="s">
        <v>108</v>
      </c>
      <c r="D103">
        <f>F103+N103</f>
        <v>44.594500000000004</v>
      </c>
      <c r="E103">
        <v>41.852800000000002</v>
      </c>
      <c r="F103" s="35">
        <f>H103+J103+L103+P103+R103+T103+V103+X103+Z103+AB103+AD103+AF103+AH103+AJ103+AL103+AN103+AP103+AR103+AT103+AV103+AX103+AZ103+BB103+BD103+BF103+BH103+BJ103+BL103+BN103</f>
        <v>2.7417000000000002</v>
      </c>
      <c r="G103" s="34">
        <v>0.7</v>
      </c>
      <c r="H103" s="34">
        <f>G103*0.9</f>
        <v>0.63</v>
      </c>
      <c r="I103" s="34">
        <v>0.95</v>
      </c>
      <c r="J103" s="34">
        <f>I103*1.185</f>
        <v>1.12575</v>
      </c>
      <c r="K103" s="34">
        <v>0</v>
      </c>
      <c r="L103" s="34">
        <f>K103*0.8</f>
        <v>0</v>
      </c>
      <c r="M103" s="34">
        <v>95.12</v>
      </c>
      <c r="N103" s="34">
        <f>M103*0.44</f>
        <v>41.852800000000002</v>
      </c>
      <c r="O103" s="34">
        <v>0.28000000000000003</v>
      </c>
      <c r="P103" s="34">
        <f>O103*0.91</f>
        <v>0.25480000000000003</v>
      </c>
      <c r="Q103" s="34">
        <v>0</v>
      </c>
      <c r="R103" s="34">
        <f>Q103*2.868</f>
        <v>0</v>
      </c>
      <c r="S103" s="34">
        <v>0</v>
      </c>
      <c r="T103" s="34">
        <f>S103*2.36</f>
        <v>0</v>
      </c>
      <c r="U103" s="34">
        <v>0</v>
      </c>
      <c r="V103" s="34">
        <f>U103*0.12</f>
        <v>0</v>
      </c>
      <c r="W103" s="34">
        <v>0</v>
      </c>
      <c r="X103" s="34">
        <f>W103*0.76</f>
        <v>0</v>
      </c>
      <c r="Y103" s="34">
        <v>2.1</v>
      </c>
      <c r="Z103" s="34">
        <f>Y103*0.257</f>
        <v>0.53970000000000007</v>
      </c>
      <c r="AA103" s="34">
        <v>0.35</v>
      </c>
      <c r="AB103" s="34">
        <f>AA103*0.337</f>
        <v>0.11795</v>
      </c>
      <c r="AC103" s="34">
        <v>0.49</v>
      </c>
      <c r="AD103" s="34">
        <f>AC103*0.15</f>
        <v>7.3499999999999996E-2</v>
      </c>
      <c r="AE103" s="34">
        <v>0</v>
      </c>
      <c r="AF103" s="34">
        <f>AE103*1.662</f>
        <v>0</v>
      </c>
      <c r="AG103" s="34">
        <v>0</v>
      </c>
      <c r="AH103" s="34">
        <f>AG103*0.11</f>
        <v>0</v>
      </c>
      <c r="AI103" s="34">
        <v>0</v>
      </c>
      <c r="AJ103" s="34">
        <f>AI103*1.37</f>
        <v>0</v>
      </c>
      <c r="AK103" s="34">
        <v>0</v>
      </c>
      <c r="AL103" s="34">
        <f>AK103*0.6</f>
        <v>0</v>
      </c>
      <c r="AM103" s="34">
        <v>0</v>
      </c>
      <c r="AN103" s="34">
        <f>AM103*2.372</f>
        <v>0</v>
      </c>
      <c r="AO103" s="34">
        <v>0</v>
      </c>
      <c r="AP103" s="34">
        <f>AO103*0.28</f>
        <v>0</v>
      </c>
      <c r="AQ103" s="34">
        <v>0</v>
      </c>
      <c r="AR103" s="34">
        <f>AQ103*1.45</f>
        <v>0</v>
      </c>
      <c r="AS103" s="34">
        <v>0</v>
      </c>
      <c r="AT103" s="34">
        <f>AS103*2.279</f>
        <v>0</v>
      </c>
      <c r="AU103" s="34">
        <v>0</v>
      </c>
      <c r="AV103" s="34">
        <f>AU103*1.099</f>
        <v>0</v>
      </c>
      <c r="AW103" s="34">
        <v>0</v>
      </c>
      <c r="AX103" s="34">
        <f>AW103*0.13</f>
        <v>0</v>
      </c>
      <c r="AY103" s="34">
        <v>0</v>
      </c>
      <c r="AZ103" s="34">
        <f>AY103*0.3</f>
        <v>0</v>
      </c>
      <c r="BA103" s="34">
        <v>0</v>
      </c>
      <c r="BB103" s="34">
        <f>BA103*2.323</f>
        <v>0</v>
      </c>
      <c r="BC103" s="34">
        <v>0</v>
      </c>
      <c r="BD103" s="34">
        <f>BC103*2.077</f>
        <v>0</v>
      </c>
      <c r="BE103" s="34">
        <v>0</v>
      </c>
      <c r="BF103" s="34">
        <f>BE103*2.336</f>
        <v>0</v>
      </c>
      <c r="BG103" s="34">
        <v>0</v>
      </c>
      <c r="BH103" s="34">
        <f>BG103*1.13</f>
        <v>0</v>
      </c>
      <c r="BI103" s="34">
        <v>0</v>
      </c>
      <c r="BJ103" s="34">
        <f>BI103*1.724</f>
        <v>0</v>
      </c>
      <c r="BK103" s="34">
        <v>0</v>
      </c>
      <c r="BL103" s="34">
        <f>BK103*0.89</f>
        <v>0</v>
      </c>
      <c r="BM103" s="34">
        <v>0</v>
      </c>
      <c r="BN103" s="34">
        <f>BM103*2.54</f>
        <v>0</v>
      </c>
      <c r="BO103" s="35">
        <v>-0.443</v>
      </c>
      <c r="BP103" s="35">
        <v>4.2</v>
      </c>
      <c r="BQ103" s="35" t="s">
        <v>223</v>
      </c>
      <c r="BR103" s="35" t="s">
        <v>224</v>
      </c>
      <c r="BS103" s="35" t="s">
        <v>225</v>
      </c>
      <c r="BT103" s="35">
        <v>-0.443</v>
      </c>
      <c r="BU103" s="35" t="s">
        <v>216</v>
      </c>
      <c r="BV103" s="35" t="s">
        <v>108</v>
      </c>
      <c r="BX103" s="35">
        <v>907.73</v>
      </c>
      <c r="BY103" s="35">
        <v>1.1016491688057022E-3</v>
      </c>
      <c r="BZ103" s="35">
        <f t="shared" si="1"/>
        <v>6.8109469775537912</v>
      </c>
      <c r="CA103">
        <v>22.99</v>
      </c>
      <c r="CB103">
        <v>60.54</v>
      </c>
      <c r="CC103" s="36">
        <v>1.5E-3</v>
      </c>
      <c r="CD103">
        <v>0.69</v>
      </c>
      <c r="CE103">
        <v>824.2</v>
      </c>
      <c r="CF103" s="36">
        <v>6.4000000000000005E-4</v>
      </c>
      <c r="CG103">
        <v>0.85</v>
      </c>
    </row>
    <row r="104" spans="1:85" x14ac:dyDescent="0.3">
      <c r="A104" s="5" t="s">
        <v>27</v>
      </c>
      <c r="B104" s="5" t="s">
        <v>108</v>
      </c>
      <c r="D104">
        <f>F104+N104</f>
        <v>44.587800000000001</v>
      </c>
      <c r="E104">
        <v>41.866</v>
      </c>
      <c r="F104" s="35">
        <f>H104+J104+L104+P104+R104+T104+V104+X104+Z104+AB104+AD104+AF104+AH104+AJ104+AL104+AN104+AP104+AR104+AT104+AV104+AX104+AZ104+BB104+BD104+BF104+BH104+BJ104+BL104+BN104</f>
        <v>2.7218000000000004</v>
      </c>
      <c r="G104" s="34">
        <v>0.92</v>
      </c>
      <c r="H104" s="34">
        <f>G104*0.9</f>
        <v>0.82800000000000007</v>
      </c>
      <c r="I104" s="34">
        <v>0.82</v>
      </c>
      <c r="J104" s="34">
        <f>I104*1.185</f>
        <v>0.97170000000000001</v>
      </c>
      <c r="K104" s="34">
        <v>0</v>
      </c>
      <c r="L104" s="34">
        <f>K104*0.8</f>
        <v>0</v>
      </c>
      <c r="M104" s="34">
        <v>95.15</v>
      </c>
      <c r="N104" s="34">
        <f>M104*0.44</f>
        <v>41.866</v>
      </c>
      <c r="O104" s="34">
        <v>0.23</v>
      </c>
      <c r="P104" s="34">
        <f>O104*0.91</f>
        <v>0.20930000000000001</v>
      </c>
      <c r="Q104" s="34">
        <v>0</v>
      </c>
      <c r="R104" s="34">
        <f>Q104*2.868</f>
        <v>0</v>
      </c>
      <c r="S104" s="34">
        <v>0</v>
      </c>
      <c r="T104" s="34">
        <f>S104*2.36</f>
        <v>0</v>
      </c>
      <c r="U104" s="34">
        <v>0</v>
      </c>
      <c r="V104" s="34">
        <f>U104*0.12</f>
        <v>0</v>
      </c>
      <c r="W104" s="34">
        <v>0</v>
      </c>
      <c r="X104" s="34">
        <f>W104*0.76</f>
        <v>0</v>
      </c>
      <c r="Y104" s="34">
        <v>2.1</v>
      </c>
      <c r="Z104" s="34">
        <f>Y104*0.257</f>
        <v>0.53970000000000007</v>
      </c>
      <c r="AA104" s="34">
        <v>0.3</v>
      </c>
      <c r="AB104" s="34">
        <f>AA104*0.337</f>
        <v>0.10110000000000001</v>
      </c>
      <c r="AC104" s="34">
        <v>0.48</v>
      </c>
      <c r="AD104" s="34">
        <f>AC104*0.15</f>
        <v>7.1999999999999995E-2</v>
      </c>
      <c r="AE104" s="34">
        <v>0</v>
      </c>
      <c r="AF104" s="34">
        <f>AE104*1.662</f>
        <v>0</v>
      </c>
      <c r="AG104" s="34">
        <v>0</v>
      </c>
      <c r="AH104" s="34">
        <f>AG104*0.11</f>
        <v>0</v>
      </c>
      <c r="AI104" s="34">
        <v>0</v>
      </c>
      <c r="AJ104" s="34">
        <f>AI104*1.37</f>
        <v>0</v>
      </c>
      <c r="AK104" s="34">
        <v>0</v>
      </c>
      <c r="AL104" s="34">
        <f>AK104*0.6</f>
        <v>0</v>
      </c>
      <c r="AM104" s="34">
        <v>0</v>
      </c>
      <c r="AN104" s="34">
        <f>AM104*2.372</f>
        <v>0</v>
      </c>
      <c r="AO104" s="34">
        <v>0</v>
      </c>
      <c r="AP104" s="34">
        <f>AO104*0.28</f>
        <v>0</v>
      </c>
      <c r="AQ104" s="34">
        <v>0</v>
      </c>
      <c r="AR104" s="34">
        <f>AQ104*1.45</f>
        <v>0</v>
      </c>
      <c r="AS104" s="34">
        <v>0</v>
      </c>
      <c r="AT104" s="34">
        <f>AS104*2.279</f>
        <v>0</v>
      </c>
      <c r="AU104" s="34">
        <v>0</v>
      </c>
      <c r="AV104" s="34">
        <f>AU104*1.099</f>
        <v>0</v>
      </c>
      <c r="AW104" s="34">
        <v>0</v>
      </c>
      <c r="AX104" s="34">
        <f>AW104*0.13</f>
        <v>0</v>
      </c>
      <c r="AY104" s="34">
        <v>0</v>
      </c>
      <c r="AZ104" s="34">
        <f>AY104*0.3</f>
        <v>0</v>
      </c>
      <c r="BA104" s="34">
        <v>0</v>
      </c>
      <c r="BB104" s="34">
        <f>BA104*2.323</f>
        <v>0</v>
      </c>
      <c r="BC104" s="34">
        <v>0</v>
      </c>
      <c r="BD104" s="34">
        <f>BC104*2.077</f>
        <v>0</v>
      </c>
      <c r="BE104" s="34">
        <v>0</v>
      </c>
      <c r="BF104" s="34">
        <f>BE104*2.336</f>
        <v>0</v>
      </c>
      <c r="BG104" s="34">
        <v>0</v>
      </c>
      <c r="BH104" s="34">
        <f>BG104*1.13</f>
        <v>0</v>
      </c>
      <c r="BI104" s="34">
        <v>0</v>
      </c>
      <c r="BJ104" s="34">
        <f>BI104*1.724</f>
        <v>0</v>
      </c>
      <c r="BK104" s="34">
        <v>0</v>
      </c>
      <c r="BL104" s="34">
        <f>BK104*0.89</f>
        <v>0</v>
      </c>
      <c r="BM104" s="34">
        <v>0</v>
      </c>
      <c r="BN104" s="34">
        <f>BM104*2.54</f>
        <v>0</v>
      </c>
      <c r="BO104" s="35">
        <v>-0.441</v>
      </c>
      <c r="BP104" s="35">
        <v>4.1500000000000004</v>
      </c>
      <c r="BQ104" s="35" t="s">
        <v>226</v>
      </c>
      <c r="BR104" s="35" t="s">
        <v>227</v>
      </c>
      <c r="BS104" s="35" t="s">
        <v>228</v>
      </c>
      <c r="BT104" s="35">
        <v>-0.441</v>
      </c>
      <c r="BU104" s="35" t="s">
        <v>216</v>
      </c>
      <c r="BV104" s="35" t="s">
        <v>108</v>
      </c>
      <c r="BX104" s="35">
        <v>1026.9099999999999</v>
      </c>
      <c r="BY104" s="35">
        <v>9.7379517192353775E-4</v>
      </c>
      <c r="BZ104" s="35">
        <f t="shared" si="1"/>
        <v>6.9343095722033823</v>
      </c>
      <c r="CA104">
        <v>23.8</v>
      </c>
      <c r="CB104">
        <v>71.209999999999994</v>
      </c>
      <c r="CC104" s="36">
        <v>1.5E-3</v>
      </c>
      <c r="CD104">
        <v>0.69</v>
      </c>
      <c r="CE104">
        <v>931.9</v>
      </c>
      <c r="CF104" s="36">
        <v>4.4000000000000002E-4</v>
      </c>
      <c r="CG104">
        <v>0.81</v>
      </c>
    </row>
    <row r="105" spans="1:85" x14ac:dyDescent="0.3">
      <c r="A105" s="5" t="s">
        <v>15</v>
      </c>
      <c r="B105" s="5" t="s">
        <v>229</v>
      </c>
      <c r="D105">
        <f>F105+N105</f>
        <v>50.203460000000007</v>
      </c>
      <c r="E105">
        <v>29.752800000000001</v>
      </c>
      <c r="F105" s="35">
        <f>H105+J105+L105+P105+R105+T105+V105+X105+Z105+AB105+AD105+AF105+AH105+AJ105+AL105+AN105+AP105+AR105+AT105+AV105+AX105+AZ105+BB105+BD105+BF105+BH105+BJ105+BL105+BN105</f>
        <v>20.450660000000003</v>
      </c>
      <c r="G105" s="34">
        <v>17.46</v>
      </c>
      <c r="H105" s="34">
        <f>G105*0.9</f>
        <v>15.714</v>
      </c>
      <c r="I105" s="34">
        <v>0.96</v>
      </c>
      <c r="J105" s="34">
        <f>I105*1.185</f>
        <v>1.1375999999999999</v>
      </c>
      <c r="K105" s="34">
        <v>0</v>
      </c>
      <c r="L105" s="34">
        <f>K105*0.8</f>
        <v>0</v>
      </c>
      <c r="M105" s="34">
        <v>67.62</v>
      </c>
      <c r="N105" s="34">
        <f>M105*0.44</f>
        <v>29.752800000000001</v>
      </c>
      <c r="O105" s="34">
        <v>0.35</v>
      </c>
      <c r="P105" s="34">
        <f>O105*0.91</f>
        <v>0.31850000000000001</v>
      </c>
      <c r="Q105" s="34">
        <v>0</v>
      </c>
      <c r="R105" s="34">
        <f>Q105*2.868</f>
        <v>0</v>
      </c>
      <c r="S105" s="34">
        <v>0</v>
      </c>
      <c r="T105" s="34">
        <f>S105*2.36</f>
        <v>0</v>
      </c>
      <c r="U105" s="34">
        <v>0</v>
      </c>
      <c r="V105" s="34">
        <f>U105*0.12</f>
        <v>0</v>
      </c>
      <c r="W105" s="34">
        <v>0</v>
      </c>
      <c r="X105" s="34">
        <f>W105*0.76</f>
        <v>0</v>
      </c>
      <c r="Y105" s="34">
        <v>11.58</v>
      </c>
      <c r="Z105" s="34">
        <f>Y105*0.257</f>
        <v>2.9760599999999999</v>
      </c>
      <c r="AA105" s="34">
        <v>0</v>
      </c>
      <c r="AB105" s="34">
        <f>AA105*0.337</f>
        <v>0</v>
      </c>
      <c r="AC105" s="34">
        <v>2.0299999999999998</v>
      </c>
      <c r="AD105" s="34">
        <f>AC105*0.15</f>
        <v>0.30449999999999994</v>
      </c>
      <c r="AE105" s="34">
        <v>0</v>
      </c>
      <c r="AF105" s="34">
        <f>AE105*1.662</f>
        <v>0</v>
      </c>
      <c r="AG105" s="34">
        <v>0</v>
      </c>
      <c r="AH105" s="34">
        <f>AG105*0.11</f>
        <v>0</v>
      </c>
      <c r="AI105" s="34">
        <v>0</v>
      </c>
      <c r="AJ105" s="34">
        <f>AI105*1.37</f>
        <v>0</v>
      </c>
      <c r="AK105" s="34">
        <v>0</v>
      </c>
      <c r="AL105" s="34">
        <f>AK105*0.6</f>
        <v>0</v>
      </c>
      <c r="AM105" s="34">
        <v>0</v>
      </c>
      <c r="AN105" s="34">
        <f>AM105*2.372</f>
        <v>0</v>
      </c>
      <c r="AO105" s="34">
        <v>0</v>
      </c>
      <c r="AP105" s="34">
        <f>AO105*0.28</f>
        <v>0</v>
      </c>
      <c r="AQ105" s="34">
        <v>0</v>
      </c>
      <c r="AR105" s="34">
        <f>AQ105*1.45</f>
        <v>0</v>
      </c>
      <c r="AS105" s="34">
        <v>0</v>
      </c>
      <c r="AT105" s="34">
        <f>AS105*2.279</f>
        <v>0</v>
      </c>
      <c r="AU105" s="34">
        <v>0</v>
      </c>
      <c r="AV105" s="34">
        <f>AU105*1.099</f>
        <v>0</v>
      </c>
      <c r="AW105" s="34">
        <v>0</v>
      </c>
      <c r="AX105" s="34">
        <f>AW105*0.13</f>
        <v>0</v>
      </c>
      <c r="AY105" s="34">
        <v>0</v>
      </c>
      <c r="AZ105" s="34">
        <f>AY105*0.3</f>
        <v>0</v>
      </c>
      <c r="BA105" s="34">
        <v>0</v>
      </c>
      <c r="BB105" s="34">
        <f>BA105*2.323</f>
        <v>0</v>
      </c>
      <c r="BC105" s="34">
        <v>0</v>
      </c>
      <c r="BD105" s="34">
        <f>BC105*2.077</f>
        <v>0</v>
      </c>
      <c r="BE105" s="34">
        <v>0</v>
      </c>
      <c r="BF105" s="34">
        <f>BE105*2.336</f>
        <v>0</v>
      </c>
      <c r="BG105" s="34">
        <v>0</v>
      </c>
      <c r="BH105" s="34">
        <f>BG105*1.13</f>
        <v>0</v>
      </c>
      <c r="BI105" s="34">
        <v>0</v>
      </c>
      <c r="BJ105" s="34">
        <f>BI105*1.724</f>
        <v>0</v>
      </c>
      <c r="BK105" s="34">
        <v>0</v>
      </c>
      <c r="BL105" s="34">
        <f>BK105*0.89</f>
        <v>0</v>
      </c>
      <c r="BM105" s="34">
        <v>0</v>
      </c>
      <c r="BN105" s="34">
        <f>BM105*2.54</f>
        <v>0</v>
      </c>
      <c r="BO105" s="35">
        <v>-0.251</v>
      </c>
      <c r="BP105" s="35">
        <v>26.9</v>
      </c>
      <c r="BQ105" s="35" t="s">
        <v>149</v>
      </c>
      <c r="BR105" s="35" t="s">
        <v>150</v>
      </c>
      <c r="BS105" s="35" t="s">
        <v>151</v>
      </c>
      <c r="BT105" s="35">
        <v>-0.251</v>
      </c>
      <c r="BU105" s="35" t="s">
        <v>230</v>
      </c>
      <c r="BV105" s="35"/>
      <c r="BX105" s="35">
        <v>144647.342</v>
      </c>
      <c r="BY105" s="35">
        <v>6.9133658881889439E-6</v>
      </c>
      <c r="BZ105" s="35">
        <f t="shared" si="1"/>
        <v>11.882053934846581</v>
      </c>
      <c r="CA105">
        <v>4.6619999999999999</v>
      </c>
      <c r="CB105">
        <v>42.68</v>
      </c>
      <c r="CC105" s="36">
        <v>4.6860000000000002E-5</v>
      </c>
      <c r="CD105">
        <v>0.93940000000000001</v>
      </c>
      <c r="CE105">
        <v>144600</v>
      </c>
      <c r="CF105" s="36">
        <v>3.4530000000000003E-5</v>
      </c>
      <c r="CG105">
        <v>0.82869999999999999</v>
      </c>
    </row>
    <row r="106" spans="1:85" x14ac:dyDescent="0.3">
      <c r="A106" s="5" t="s">
        <v>15</v>
      </c>
      <c r="B106" s="5" t="s">
        <v>231</v>
      </c>
      <c r="D106">
        <f>F106+N106</f>
        <v>50.203460000000007</v>
      </c>
      <c r="E106">
        <v>29.752800000000001</v>
      </c>
      <c r="F106" s="35">
        <f>H106+J106+L106+P106+R106+T106+V106+X106+Z106+AB106+AD106+AF106+AH106+AJ106+AL106+AN106+AP106+AR106+AT106+AV106+AX106+AZ106+BB106+BD106+BF106+BH106+BJ106+BL106+BN106</f>
        <v>20.450660000000003</v>
      </c>
      <c r="G106" s="34">
        <v>17.46</v>
      </c>
      <c r="H106" s="34">
        <f>G106*0.9</f>
        <v>15.714</v>
      </c>
      <c r="I106" s="34">
        <v>0.96</v>
      </c>
      <c r="J106" s="34">
        <f>I106*1.185</f>
        <v>1.1375999999999999</v>
      </c>
      <c r="K106" s="34">
        <v>0</v>
      </c>
      <c r="L106" s="34">
        <f>K106*0.8</f>
        <v>0</v>
      </c>
      <c r="M106" s="34">
        <v>67.62</v>
      </c>
      <c r="N106" s="34">
        <f>M106*0.44</f>
        <v>29.752800000000001</v>
      </c>
      <c r="O106" s="34">
        <v>0.35</v>
      </c>
      <c r="P106" s="34">
        <f>O106*0.91</f>
        <v>0.31850000000000001</v>
      </c>
      <c r="Q106" s="34">
        <v>0</v>
      </c>
      <c r="R106" s="34">
        <f>Q106*2.868</f>
        <v>0</v>
      </c>
      <c r="S106" s="34">
        <v>0</v>
      </c>
      <c r="T106" s="34">
        <f>S106*2.36</f>
        <v>0</v>
      </c>
      <c r="U106" s="34">
        <v>0</v>
      </c>
      <c r="V106" s="34">
        <f>U106*0.12</f>
        <v>0</v>
      </c>
      <c r="W106" s="34">
        <v>0</v>
      </c>
      <c r="X106" s="34">
        <f>W106*0.76</f>
        <v>0</v>
      </c>
      <c r="Y106" s="34">
        <v>11.58</v>
      </c>
      <c r="Z106" s="34">
        <f>Y106*0.257</f>
        <v>2.9760599999999999</v>
      </c>
      <c r="AA106" s="34">
        <v>0</v>
      </c>
      <c r="AB106" s="34">
        <f>AA106*0.337</f>
        <v>0</v>
      </c>
      <c r="AC106" s="34">
        <v>2.0299999999999998</v>
      </c>
      <c r="AD106" s="34">
        <f>AC106*0.15</f>
        <v>0.30449999999999994</v>
      </c>
      <c r="AE106" s="34">
        <v>0</v>
      </c>
      <c r="AF106" s="34">
        <f>AE106*1.662</f>
        <v>0</v>
      </c>
      <c r="AG106" s="34">
        <v>0</v>
      </c>
      <c r="AH106" s="34">
        <f>AG106*0.11</f>
        <v>0</v>
      </c>
      <c r="AI106" s="34">
        <v>0</v>
      </c>
      <c r="AJ106" s="34">
        <f>AI106*1.37</f>
        <v>0</v>
      </c>
      <c r="AK106" s="34">
        <v>0</v>
      </c>
      <c r="AL106" s="34">
        <f>AK106*0.6</f>
        <v>0</v>
      </c>
      <c r="AM106" s="34">
        <v>0</v>
      </c>
      <c r="AN106" s="34">
        <f>AM106*2.372</f>
        <v>0</v>
      </c>
      <c r="AO106" s="34">
        <v>0</v>
      </c>
      <c r="AP106" s="34">
        <f>AO106*0.28</f>
        <v>0</v>
      </c>
      <c r="AQ106" s="34">
        <v>0</v>
      </c>
      <c r="AR106" s="34">
        <f>AQ106*1.45</f>
        <v>0</v>
      </c>
      <c r="AS106" s="34">
        <v>0</v>
      </c>
      <c r="AT106" s="34">
        <f>AS106*2.279</f>
        <v>0</v>
      </c>
      <c r="AU106" s="34">
        <v>0</v>
      </c>
      <c r="AV106" s="34">
        <f>AU106*1.099</f>
        <v>0</v>
      </c>
      <c r="AW106" s="34">
        <v>0</v>
      </c>
      <c r="AX106" s="34">
        <f>AW106*0.13</f>
        <v>0</v>
      </c>
      <c r="AY106" s="34">
        <v>0</v>
      </c>
      <c r="AZ106" s="34">
        <f>AY106*0.3</f>
        <v>0</v>
      </c>
      <c r="BA106" s="34">
        <v>0</v>
      </c>
      <c r="BB106" s="34">
        <f>BA106*2.323</f>
        <v>0</v>
      </c>
      <c r="BC106" s="34">
        <v>0</v>
      </c>
      <c r="BD106" s="34">
        <f>BC106*2.077</f>
        <v>0</v>
      </c>
      <c r="BE106" s="34">
        <v>0</v>
      </c>
      <c r="BF106" s="34">
        <f>BE106*2.336</f>
        <v>0</v>
      </c>
      <c r="BG106" s="34">
        <v>0</v>
      </c>
      <c r="BH106" s="34">
        <f>BG106*1.13</f>
        <v>0</v>
      </c>
      <c r="BI106" s="34">
        <v>0</v>
      </c>
      <c r="BJ106" s="34">
        <f>BI106*1.724</f>
        <v>0</v>
      </c>
      <c r="BK106" s="34">
        <v>0</v>
      </c>
      <c r="BL106" s="34">
        <f>BK106*0.89</f>
        <v>0</v>
      </c>
      <c r="BM106" s="34">
        <v>0</v>
      </c>
      <c r="BN106" s="34">
        <f>BM106*2.54</f>
        <v>0</v>
      </c>
      <c r="BO106" s="35">
        <v>-0.25700000000000001</v>
      </c>
      <c r="BP106" s="35">
        <v>23.95</v>
      </c>
      <c r="BQ106" s="35" t="s">
        <v>149</v>
      </c>
      <c r="BR106" s="35" t="s">
        <v>150</v>
      </c>
      <c r="BS106" s="35" t="s">
        <v>151</v>
      </c>
      <c r="BT106" s="35">
        <v>-0.25700000000000001</v>
      </c>
      <c r="BU106" s="35" t="s">
        <v>230</v>
      </c>
      <c r="BV106" s="35"/>
      <c r="BX106" s="35">
        <v>163729.68299999999</v>
      </c>
      <c r="BY106" s="35">
        <v>6.1076280224643206E-6</v>
      </c>
      <c r="BZ106" s="35">
        <f t="shared" si="1"/>
        <v>12.005972072517329</v>
      </c>
      <c r="CA106">
        <v>4.2130000000000001</v>
      </c>
      <c r="CB106">
        <v>25.47</v>
      </c>
      <c r="CC106" s="36">
        <v>4.1709999999999999E-5</v>
      </c>
      <c r="CD106">
        <v>0.94440000000000002</v>
      </c>
      <c r="CE106">
        <v>163700</v>
      </c>
      <c r="CF106" s="36">
        <v>3.2509999999999999E-5</v>
      </c>
      <c r="CG106">
        <v>0.80710000000000004</v>
      </c>
    </row>
    <row r="107" spans="1:85" x14ac:dyDescent="0.3">
      <c r="A107" s="5" t="s">
        <v>15</v>
      </c>
      <c r="B107" s="5" t="s">
        <v>232</v>
      </c>
      <c r="D107">
        <f>F107+N107</f>
        <v>50.203460000000007</v>
      </c>
      <c r="E107">
        <v>29.752800000000001</v>
      </c>
      <c r="F107" s="35">
        <f>H107+J107+L107+P107+R107+T107+V107+X107+Z107+AB107+AD107+AF107+AH107+AJ107+AL107+AN107+AP107+AR107+AT107+AV107+AX107+AZ107+BB107+BD107+BF107+BH107+BJ107+BL107+BN107</f>
        <v>20.450660000000003</v>
      </c>
      <c r="G107" s="34">
        <v>17.46</v>
      </c>
      <c r="H107" s="34">
        <f>G107*0.9</f>
        <v>15.714</v>
      </c>
      <c r="I107" s="34">
        <v>0.96</v>
      </c>
      <c r="J107" s="34">
        <f>I107*1.185</f>
        <v>1.1375999999999999</v>
      </c>
      <c r="K107" s="34">
        <v>0</v>
      </c>
      <c r="L107" s="34">
        <f>K107*0.8</f>
        <v>0</v>
      </c>
      <c r="M107" s="34">
        <v>67.62</v>
      </c>
      <c r="N107" s="34">
        <f>M107*0.44</f>
        <v>29.752800000000001</v>
      </c>
      <c r="O107" s="34">
        <v>0.35</v>
      </c>
      <c r="P107" s="34">
        <f>O107*0.91</f>
        <v>0.31850000000000001</v>
      </c>
      <c r="Q107" s="34">
        <v>0</v>
      </c>
      <c r="R107" s="34">
        <f>Q107*2.868</f>
        <v>0</v>
      </c>
      <c r="S107" s="34">
        <v>0</v>
      </c>
      <c r="T107" s="34">
        <f>S107*2.36</f>
        <v>0</v>
      </c>
      <c r="U107" s="34">
        <v>0</v>
      </c>
      <c r="V107" s="34">
        <f>U107*0.12</f>
        <v>0</v>
      </c>
      <c r="W107" s="34">
        <v>0</v>
      </c>
      <c r="X107" s="34">
        <f>W107*0.76</f>
        <v>0</v>
      </c>
      <c r="Y107" s="34">
        <v>11.58</v>
      </c>
      <c r="Z107" s="34">
        <f>Y107*0.257</f>
        <v>2.9760599999999999</v>
      </c>
      <c r="AA107" s="34">
        <v>0</v>
      </c>
      <c r="AB107" s="34">
        <f>AA107*0.337</f>
        <v>0</v>
      </c>
      <c r="AC107" s="34">
        <v>2.0299999999999998</v>
      </c>
      <c r="AD107" s="34">
        <f>AC107*0.15</f>
        <v>0.30449999999999994</v>
      </c>
      <c r="AE107" s="34">
        <v>0</v>
      </c>
      <c r="AF107" s="34">
        <f>AE107*1.662</f>
        <v>0</v>
      </c>
      <c r="AG107" s="34">
        <v>0</v>
      </c>
      <c r="AH107" s="34">
        <f>AG107*0.11</f>
        <v>0</v>
      </c>
      <c r="AI107" s="34">
        <v>0</v>
      </c>
      <c r="AJ107" s="34">
        <f>AI107*1.37</f>
        <v>0</v>
      </c>
      <c r="AK107" s="34">
        <v>0</v>
      </c>
      <c r="AL107" s="34">
        <f>AK107*0.6</f>
        <v>0</v>
      </c>
      <c r="AM107" s="34">
        <v>0</v>
      </c>
      <c r="AN107" s="34">
        <f>AM107*2.372</f>
        <v>0</v>
      </c>
      <c r="AO107" s="34">
        <v>0</v>
      </c>
      <c r="AP107" s="34">
        <f>AO107*0.28</f>
        <v>0</v>
      </c>
      <c r="AQ107" s="34">
        <v>0</v>
      </c>
      <c r="AR107" s="34">
        <f>AQ107*1.45</f>
        <v>0</v>
      </c>
      <c r="AS107" s="34">
        <v>0</v>
      </c>
      <c r="AT107" s="34">
        <f>AS107*2.279</f>
        <v>0</v>
      </c>
      <c r="AU107" s="34">
        <v>0</v>
      </c>
      <c r="AV107" s="34">
        <f>AU107*1.099</f>
        <v>0</v>
      </c>
      <c r="AW107" s="34">
        <v>0</v>
      </c>
      <c r="AX107" s="34">
        <f>AW107*0.13</f>
        <v>0</v>
      </c>
      <c r="AY107" s="34">
        <v>0</v>
      </c>
      <c r="AZ107" s="34">
        <f>AY107*0.3</f>
        <v>0</v>
      </c>
      <c r="BA107" s="34">
        <v>0</v>
      </c>
      <c r="BB107" s="34">
        <f>BA107*2.323</f>
        <v>0</v>
      </c>
      <c r="BC107" s="34">
        <v>0</v>
      </c>
      <c r="BD107" s="34">
        <f>BC107*2.077</f>
        <v>0</v>
      </c>
      <c r="BE107" s="34">
        <v>0</v>
      </c>
      <c r="BF107" s="34">
        <f>BE107*2.336</f>
        <v>0</v>
      </c>
      <c r="BG107" s="34">
        <v>0</v>
      </c>
      <c r="BH107" s="34">
        <f>BG107*1.13</f>
        <v>0</v>
      </c>
      <c r="BI107" s="34">
        <v>0</v>
      </c>
      <c r="BJ107" s="34">
        <f>BI107*1.724</f>
        <v>0</v>
      </c>
      <c r="BK107" s="34">
        <v>0</v>
      </c>
      <c r="BL107" s="34">
        <f>BK107*0.89</f>
        <v>0</v>
      </c>
      <c r="BM107" s="34">
        <v>0</v>
      </c>
      <c r="BN107" s="34">
        <f>BM107*2.54</f>
        <v>0</v>
      </c>
      <c r="BO107" s="35">
        <v>-0.251</v>
      </c>
      <c r="BP107" s="35">
        <v>21</v>
      </c>
      <c r="BQ107" s="35" t="s">
        <v>149</v>
      </c>
      <c r="BR107" s="35" t="s">
        <v>150</v>
      </c>
      <c r="BS107" s="35" t="s">
        <v>151</v>
      </c>
      <c r="BT107" s="35">
        <v>-0.251</v>
      </c>
      <c r="BU107" s="35" t="s">
        <v>230</v>
      </c>
      <c r="BV107" s="35"/>
      <c r="BX107" s="35">
        <v>176633.58100000001</v>
      </c>
      <c r="BY107" s="35">
        <v>5.6614376175728442E-6</v>
      </c>
      <c r="BZ107" s="35">
        <f t="shared" si="1"/>
        <v>12.08183270196311</v>
      </c>
      <c r="CA107">
        <v>8.3109999999999999</v>
      </c>
      <c r="CB107">
        <v>25.27</v>
      </c>
      <c r="CC107" s="36">
        <v>3.1680000000000002E-5</v>
      </c>
      <c r="CD107">
        <v>0.95420000000000005</v>
      </c>
      <c r="CE107">
        <v>176600</v>
      </c>
      <c r="CF107" s="36">
        <v>5.3199999999999999E-5</v>
      </c>
      <c r="CG107">
        <v>0.8145</v>
      </c>
    </row>
    <row r="108" spans="1:85" x14ac:dyDescent="0.3">
      <c r="A108" s="5" t="s">
        <v>15</v>
      </c>
      <c r="B108" s="5" t="s">
        <v>233</v>
      </c>
      <c r="D108">
        <f>F108+N108</f>
        <v>50.203460000000007</v>
      </c>
      <c r="E108">
        <v>29.752800000000001</v>
      </c>
      <c r="F108" s="35">
        <f>H108+J108+L108+P108+R108+T108+V108+X108+Z108+AB108+AD108+AF108+AH108+AJ108+AL108+AN108+AP108+AR108+AT108+AV108+AX108+AZ108+BB108+BD108+BF108+BH108+BJ108+BL108+BN108</f>
        <v>20.450660000000003</v>
      </c>
      <c r="G108" s="34">
        <v>17.46</v>
      </c>
      <c r="H108" s="34">
        <f>G108*0.9</f>
        <v>15.714</v>
      </c>
      <c r="I108" s="34">
        <v>0.96</v>
      </c>
      <c r="J108" s="34">
        <f>I108*1.185</f>
        <v>1.1375999999999999</v>
      </c>
      <c r="K108" s="34">
        <v>0</v>
      </c>
      <c r="L108" s="34">
        <f>K108*0.8</f>
        <v>0</v>
      </c>
      <c r="M108" s="34">
        <v>67.62</v>
      </c>
      <c r="N108" s="34">
        <f>M108*0.44</f>
        <v>29.752800000000001</v>
      </c>
      <c r="O108" s="34">
        <v>0.35</v>
      </c>
      <c r="P108" s="34">
        <f>O108*0.91</f>
        <v>0.31850000000000001</v>
      </c>
      <c r="Q108" s="34">
        <v>0</v>
      </c>
      <c r="R108" s="34">
        <f>Q108*2.868</f>
        <v>0</v>
      </c>
      <c r="S108" s="34">
        <v>0</v>
      </c>
      <c r="T108" s="34">
        <f>S108*2.36</f>
        <v>0</v>
      </c>
      <c r="U108" s="34">
        <v>0</v>
      </c>
      <c r="V108" s="34">
        <f>U108*0.12</f>
        <v>0</v>
      </c>
      <c r="W108" s="34">
        <v>0</v>
      </c>
      <c r="X108" s="34">
        <f>W108*0.76</f>
        <v>0</v>
      </c>
      <c r="Y108" s="34">
        <v>11.58</v>
      </c>
      <c r="Z108" s="34">
        <f>Y108*0.257</f>
        <v>2.9760599999999999</v>
      </c>
      <c r="AA108" s="34">
        <v>0</v>
      </c>
      <c r="AB108" s="34">
        <f>AA108*0.337</f>
        <v>0</v>
      </c>
      <c r="AC108" s="34">
        <v>2.0299999999999998</v>
      </c>
      <c r="AD108" s="34">
        <f>AC108*0.15</f>
        <v>0.30449999999999994</v>
      </c>
      <c r="AE108" s="34">
        <v>0</v>
      </c>
      <c r="AF108" s="34">
        <f>AE108*1.662</f>
        <v>0</v>
      </c>
      <c r="AG108" s="34">
        <v>0</v>
      </c>
      <c r="AH108" s="34">
        <f>AG108*0.11</f>
        <v>0</v>
      </c>
      <c r="AI108" s="34">
        <v>0</v>
      </c>
      <c r="AJ108" s="34">
        <f>AI108*1.37</f>
        <v>0</v>
      </c>
      <c r="AK108" s="34">
        <v>0</v>
      </c>
      <c r="AL108" s="34">
        <f>AK108*0.6</f>
        <v>0</v>
      </c>
      <c r="AM108" s="34">
        <v>0</v>
      </c>
      <c r="AN108" s="34">
        <f>AM108*2.372</f>
        <v>0</v>
      </c>
      <c r="AO108" s="34">
        <v>0</v>
      </c>
      <c r="AP108" s="34">
        <f>AO108*0.28</f>
        <v>0</v>
      </c>
      <c r="AQ108" s="34">
        <v>0</v>
      </c>
      <c r="AR108" s="34">
        <f>AQ108*1.45</f>
        <v>0</v>
      </c>
      <c r="AS108" s="34">
        <v>0</v>
      </c>
      <c r="AT108" s="34">
        <f>AS108*2.279</f>
        <v>0</v>
      </c>
      <c r="AU108" s="34">
        <v>0</v>
      </c>
      <c r="AV108" s="34">
        <f>AU108*1.099</f>
        <v>0</v>
      </c>
      <c r="AW108" s="34">
        <v>0</v>
      </c>
      <c r="AX108" s="34">
        <f>AW108*0.13</f>
        <v>0</v>
      </c>
      <c r="AY108" s="34">
        <v>0</v>
      </c>
      <c r="AZ108" s="34">
        <f>AY108*0.3</f>
        <v>0</v>
      </c>
      <c r="BA108" s="34">
        <v>0</v>
      </c>
      <c r="BB108" s="34">
        <f>BA108*2.323</f>
        <v>0</v>
      </c>
      <c r="BC108" s="34">
        <v>0</v>
      </c>
      <c r="BD108" s="34">
        <f>BC108*2.077</f>
        <v>0</v>
      </c>
      <c r="BE108" s="34">
        <v>0</v>
      </c>
      <c r="BF108" s="34">
        <f>BE108*2.336</f>
        <v>0</v>
      </c>
      <c r="BG108" s="34">
        <v>0</v>
      </c>
      <c r="BH108" s="34">
        <f>BG108*1.13</f>
        <v>0</v>
      </c>
      <c r="BI108" s="34">
        <v>0</v>
      </c>
      <c r="BJ108" s="34">
        <f>BI108*1.724</f>
        <v>0</v>
      </c>
      <c r="BK108" s="34">
        <v>0</v>
      </c>
      <c r="BL108" s="34">
        <f>BK108*0.89</f>
        <v>0</v>
      </c>
      <c r="BM108" s="34">
        <v>0</v>
      </c>
      <c r="BN108" s="34">
        <f>BM108*2.54</f>
        <v>0</v>
      </c>
      <c r="BO108" s="35">
        <v>-0.254</v>
      </c>
      <c r="BP108" s="35">
        <v>18.05</v>
      </c>
      <c r="BQ108" s="35" t="s">
        <v>149</v>
      </c>
      <c r="BR108" s="35" t="s">
        <v>150</v>
      </c>
      <c r="BS108" s="35" t="s">
        <v>151</v>
      </c>
      <c r="BT108" s="35">
        <v>-0.254</v>
      </c>
      <c r="BU108" s="35" t="s">
        <v>230</v>
      </c>
      <c r="BV108" s="35"/>
      <c r="BX108" s="35">
        <v>191749.726</v>
      </c>
      <c r="BY108" s="35">
        <v>5.2151313113219259E-6</v>
      </c>
      <c r="BZ108" s="35">
        <f t="shared" si="1"/>
        <v>12.163946290284544</v>
      </c>
      <c r="CA108">
        <v>4.226</v>
      </c>
      <c r="CB108">
        <v>45.5</v>
      </c>
      <c r="CC108" s="36">
        <v>4.833E-5</v>
      </c>
      <c r="CD108">
        <v>0.9304</v>
      </c>
      <c r="CE108">
        <v>191700</v>
      </c>
      <c r="CF108" s="36">
        <v>4.7679999999999998E-5</v>
      </c>
      <c r="CG108">
        <v>0.90090000000000003</v>
      </c>
    </row>
    <row r="109" spans="1:85" x14ac:dyDescent="0.3">
      <c r="A109" s="5" t="s">
        <v>15</v>
      </c>
      <c r="B109" s="5" t="s">
        <v>234</v>
      </c>
      <c r="D109">
        <f>F109+N109</f>
        <v>50.203460000000007</v>
      </c>
      <c r="E109">
        <v>29.752800000000001</v>
      </c>
      <c r="F109" s="35">
        <f>H109+J109+L109+P109+R109+T109+V109+X109+Z109+AB109+AD109+AF109+AH109+AJ109+AL109+AN109+AP109+AR109+AT109+AV109+AX109+AZ109+BB109+BD109+BF109+BH109+BJ109+BL109+BN109</f>
        <v>20.450660000000003</v>
      </c>
      <c r="G109" s="34">
        <v>17.46</v>
      </c>
      <c r="H109" s="34">
        <f>G109*0.9</f>
        <v>15.714</v>
      </c>
      <c r="I109" s="34">
        <v>0.96</v>
      </c>
      <c r="J109" s="34">
        <f>I109*1.185</f>
        <v>1.1375999999999999</v>
      </c>
      <c r="K109" s="34">
        <v>0</v>
      </c>
      <c r="L109" s="34">
        <f>K109*0.8</f>
        <v>0</v>
      </c>
      <c r="M109" s="34">
        <v>67.62</v>
      </c>
      <c r="N109" s="34">
        <f>M109*0.44</f>
        <v>29.752800000000001</v>
      </c>
      <c r="O109" s="34">
        <v>0.35</v>
      </c>
      <c r="P109" s="34">
        <f>O109*0.91</f>
        <v>0.31850000000000001</v>
      </c>
      <c r="Q109" s="34">
        <v>0</v>
      </c>
      <c r="R109" s="34">
        <f>Q109*2.868</f>
        <v>0</v>
      </c>
      <c r="S109" s="34">
        <v>0</v>
      </c>
      <c r="T109" s="34">
        <f>S109*2.36</f>
        <v>0</v>
      </c>
      <c r="U109" s="34">
        <v>0</v>
      </c>
      <c r="V109" s="34">
        <f>U109*0.12</f>
        <v>0</v>
      </c>
      <c r="W109" s="34">
        <v>0</v>
      </c>
      <c r="X109" s="34">
        <f>W109*0.76</f>
        <v>0</v>
      </c>
      <c r="Y109" s="34">
        <v>11.58</v>
      </c>
      <c r="Z109" s="34">
        <f>Y109*0.257</f>
        <v>2.9760599999999999</v>
      </c>
      <c r="AA109" s="34">
        <v>0</v>
      </c>
      <c r="AB109" s="34">
        <f>AA109*0.337</f>
        <v>0</v>
      </c>
      <c r="AC109" s="34">
        <v>2.0299999999999998</v>
      </c>
      <c r="AD109" s="34">
        <f>AC109*0.15</f>
        <v>0.30449999999999994</v>
      </c>
      <c r="AE109" s="34">
        <v>0</v>
      </c>
      <c r="AF109" s="34">
        <f>AE109*1.662</f>
        <v>0</v>
      </c>
      <c r="AG109" s="34">
        <v>0</v>
      </c>
      <c r="AH109" s="34">
        <f>AG109*0.11</f>
        <v>0</v>
      </c>
      <c r="AI109" s="34">
        <v>0</v>
      </c>
      <c r="AJ109" s="34">
        <f>AI109*1.37</f>
        <v>0</v>
      </c>
      <c r="AK109" s="34">
        <v>0</v>
      </c>
      <c r="AL109" s="34">
        <f>AK109*0.6</f>
        <v>0</v>
      </c>
      <c r="AM109" s="34">
        <v>0</v>
      </c>
      <c r="AN109" s="34">
        <f>AM109*2.372</f>
        <v>0</v>
      </c>
      <c r="AO109" s="34">
        <v>0</v>
      </c>
      <c r="AP109" s="34">
        <f>AO109*0.28</f>
        <v>0</v>
      </c>
      <c r="AQ109" s="34">
        <v>0</v>
      </c>
      <c r="AR109" s="34">
        <f>AQ109*1.45</f>
        <v>0</v>
      </c>
      <c r="AS109" s="34">
        <v>0</v>
      </c>
      <c r="AT109" s="34">
        <f>AS109*2.279</f>
        <v>0</v>
      </c>
      <c r="AU109" s="34">
        <v>0</v>
      </c>
      <c r="AV109" s="34">
        <f>AU109*1.099</f>
        <v>0</v>
      </c>
      <c r="AW109" s="34">
        <v>0</v>
      </c>
      <c r="AX109" s="34">
        <f>AW109*0.13</f>
        <v>0</v>
      </c>
      <c r="AY109" s="34">
        <v>0</v>
      </c>
      <c r="AZ109" s="34">
        <f>AY109*0.3</f>
        <v>0</v>
      </c>
      <c r="BA109" s="34">
        <v>0</v>
      </c>
      <c r="BB109" s="34">
        <f>BA109*2.323</f>
        <v>0</v>
      </c>
      <c r="BC109" s="34">
        <v>0</v>
      </c>
      <c r="BD109" s="34">
        <f>BC109*2.077</f>
        <v>0</v>
      </c>
      <c r="BE109" s="34">
        <v>0</v>
      </c>
      <c r="BF109" s="34">
        <f>BE109*2.336</f>
        <v>0</v>
      </c>
      <c r="BG109" s="34">
        <v>0</v>
      </c>
      <c r="BH109" s="34">
        <f>BG109*1.13</f>
        <v>0</v>
      </c>
      <c r="BI109" s="34">
        <v>0</v>
      </c>
      <c r="BJ109" s="34">
        <f>BI109*1.724</f>
        <v>0</v>
      </c>
      <c r="BK109" s="34">
        <v>0</v>
      </c>
      <c r="BL109" s="34">
        <f>BK109*0.89</f>
        <v>0</v>
      </c>
      <c r="BM109" s="34">
        <v>0</v>
      </c>
      <c r="BN109" s="34">
        <f>BM109*2.54</f>
        <v>0</v>
      </c>
      <c r="BO109" s="35">
        <v>-0.255</v>
      </c>
      <c r="BP109" s="35">
        <v>15.1</v>
      </c>
      <c r="BQ109" s="35" t="s">
        <v>149</v>
      </c>
      <c r="BR109" s="35" t="s">
        <v>150</v>
      </c>
      <c r="BS109" s="35" t="s">
        <v>151</v>
      </c>
      <c r="BT109" s="35">
        <v>-0.255</v>
      </c>
      <c r="BU109" s="35" t="s">
        <v>230</v>
      </c>
      <c r="BV109" s="35"/>
      <c r="BX109" s="35">
        <v>171456.78</v>
      </c>
      <c r="BY109" s="35">
        <v>5.8323736162547785E-6</v>
      </c>
      <c r="BZ109" s="35">
        <f t="shared" si="1"/>
        <v>12.052086502166048</v>
      </c>
      <c r="CA109">
        <v>4.58</v>
      </c>
      <c r="CB109">
        <v>52.2</v>
      </c>
      <c r="CC109" s="36">
        <v>7.5560000000000002E-5</v>
      </c>
      <c r="CD109">
        <v>0.92920000000000003</v>
      </c>
      <c r="CE109">
        <v>171400</v>
      </c>
      <c r="CF109" s="36">
        <v>2.4179999999999999E-5</v>
      </c>
      <c r="CG109">
        <v>0.80789999999999995</v>
      </c>
    </row>
    <row r="110" spans="1:85" x14ac:dyDescent="0.3">
      <c r="A110" s="5" t="s">
        <v>15</v>
      </c>
      <c r="B110" s="5" t="s">
        <v>235</v>
      </c>
      <c r="D110">
        <f>F110+N110</f>
        <v>50.722149999999999</v>
      </c>
      <c r="E110">
        <v>27.957599999999999</v>
      </c>
      <c r="F110" s="35">
        <f>H110+J110+L110+P110+R110+T110+V110+X110+Z110+AB110+AD110+AF110+AH110+AJ110+AL110+AN110+AP110+AR110+AT110+AV110+AX110+AZ110+BB110+BD110+BF110+BH110+BJ110+BL110+BN110</f>
        <v>22.76455</v>
      </c>
      <c r="G110" s="34">
        <v>18.43</v>
      </c>
      <c r="H110" s="34">
        <f>G110*0.9</f>
        <v>16.587</v>
      </c>
      <c r="I110" s="34">
        <v>1.62</v>
      </c>
      <c r="J110" s="34">
        <f>I110*1.185</f>
        <v>1.9197000000000002</v>
      </c>
      <c r="K110" s="34">
        <v>0</v>
      </c>
      <c r="L110" s="34">
        <f>K110*0.8</f>
        <v>0</v>
      </c>
      <c r="M110" s="34">
        <v>63.54</v>
      </c>
      <c r="N110" s="34">
        <f>M110*0.44</f>
        <v>27.957599999999999</v>
      </c>
      <c r="O110" s="34">
        <v>0.47</v>
      </c>
      <c r="P110" s="34">
        <f>O110*0.91</f>
        <v>0.42769999999999997</v>
      </c>
      <c r="Q110" s="34">
        <v>0</v>
      </c>
      <c r="R110" s="34">
        <f>Q110*2.868</f>
        <v>0</v>
      </c>
      <c r="S110" s="34">
        <v>0</v>
      </c>
      <c r="T110" s="34">
        <f>S110*2.36</f>
        <v>0</v>
      </c>
      <c r="U110" s="34">
        <v>0</v>
      </c>
      <c r="V110" s="34">
        <f>U110*0.12</f>
        <v>0</v>
      </c>
      <c r="W110" s="34">
        <v>0</v>
      </c>
      <c r="X110" s="34">
        <f>W110*0.76</f>
        <v>0</v>
      </c>
      <c r="Y110" s="34">
        <v>13.45</v>
      </c>
      <c r="Z110" s="34">
        <f>Y110*0.257</f>
        <v>3.4566499999999998</v>
      </c>
      <c r="AA110" s="34">
        <v>0</v>
      </c>
      <c r="AB110" s="34">
        <f>AA110*0.337</f>
        <v>0</v>
      </c>
      <c r="AC110" s="34">
        <v>2.4900000000000002</v>
      </c>
      <c r="AD110" s="34">
        <f>AC110*0.15</f>
        <v>0.3735</v>
      </c>
      <c r="AE110" s="34">
        <v>0</v>
      </c>
      <c r="AF110" s="34">
        <f>AE110*1.662</f>
        <v>0</v>
      </c>
      <c r="AG110" s="34">
        <v>0</v>
      </c>
      <c r="AH110" s="34">
        <f>AG110*0.11</f>
        <v>0</v>
      </c>
      <c r="AI110" s="34">
        <v>0</v>
      </c>
      <c r="AJ110" s="34">
        <f>AI110*1.37</f>
        <v>0</v>
      </c>
      <c r="AK110" s="34">
        <v>0</v>
      </c>
      <c r="AL110" s="34">
        <f>AK110*0.6</f>
        <v>0</v>
      </c>
      <c r="AM110" s="34">
        <v>0</v>
      </c>
      <c r="AN110" s="34">
        <f>AM110*2.372</f>
        <v>0</v>
      </c>
      <c r="AO110" s="34">
        <v>0</v>
      </c>
      <c r="AP110" s="34">
        <f>AO110*0.28</f>
        <v>0</v>
      </c>
      <c r="AQ110" s="34">
        <v>0</v>
      </c>
      <c r="AR110" s="34">
        <f>AQ110*1.45</f>
        <v>0</v>
      </c>
      <c r="AS110" s="34">
        <v>0</v>
      </c>
      <c r="AT110" s="34">
        <f>AS110*2.279</f>
        <v>0</v>
      </c>
      <c r="AU110" s="34">
        <v>0</v>
      </c>
      <c r="AV110" s="34">
        <f>AU110*1.099</f>
        <v>0</v>
      </c>
      <c r="AW110" s="34">
        <v>0</v>
      </c>
      <c r="AX110" s="34">
        <f>AW110*0.13</f>
        <v>0</v>
      </c>
      <c r="AY110" s="34">
        <v>0</v>
      </c>
      <c r="AZ110" s="34">
        <f>AY110*0.3</f>
        <v>0</v>
      </c>
      <c r="BA110" s="34">
        <v>0</v>
      </c>
      <c r="BB110" s="34">
        <f>BA110*2.323</f>
        <v>0</v>
      </c>
      <c r="BC110" s="34">
        <v>0</v>
      </c>
      <c r="BD110" s="34">
        <f>BC110*2.077</f>
        <v>0</v>
      </c>
      <c r="BE110" s="34">
        <v>0</v>
      </c>
      <c r="BF110" s="34">
        <f>BE110*2.336</f>
        <v>0</v>
      </c>
      <c r="BG110" s="34">
        <v>0</v>
      </c>
      <c r="BH110" s="34">
        <f>BG110*1.13</f>
        <v>0</v>
      </c>
      <c r="BI110" s="34">
        <v>0</v>
      </c>
      <c r="BJ110" s="34">
        <f>BI110*1.724</f>
        <v>0</v>
      </c>
      <c r="BK110" s="34">
        <v>0</v>
      </c>
      <c r="BL110" s="34">
        <f>BK110*0.89</f>
        <v>0</v>
      </c>
      <c r="BM110" s="34">
        <v>0</v>
      </c>
      <c r="BN110" s="34">
        <f>BM110*2.54</f>
        <v>0</v>
      </c>
      <c r="BO110" s="35">
        <v>-0.16</v>
      </c>
      <c r="BP110" s="35">
        <v>42</v>
      </c>
      <c r="BQ110" s="35" t="s">
        <v>236</v>
      </c>
      <c r="BR110" s="35" t="s">
        <v>237</v>
      </c>
      <c r="BS110" s="35" t="s">
        <v>238</v>
      </c>
      <c r="BT110" s="35">
        <v>-0.16</v>
      </c>
      <c r="BU110" s="35" t="s">
        <v>239</v>
      </c>
      <c r="BV110" s="37">
        <v>3.5000000000000003E-2</v>
      </c>
      <c r="BX110" s="35">
        <v>173018.67</v>
      </c>
      <c r="BY110" s="35">
        <v>5.7797230784400319E-6</v>
      </c>
      <c r="BZ110" s="35">
        <f t="shared" si="1"/>
        <v>12.061154786732216</v>
      </c>
      <c r="CA110">
        <v>6.18</v>
      </c>
      <c r="CB110">
        <v>12.49</v>
      </c>
      <c r="CC110" s="36">
        <v>3.4249999999999999E-5</v>
      </c>
      <c r="CD110">
        <v>0.9</v>
      </c>
      <c r="CE110">
        <v>173000</v>
      </c>
      <c r="CF110" s="36">
        <v>1.6200000000000001E-5</v>
      </c>
      <c r="CG110">
        <v>0.89</v>
      </c>
    </row>
    <row r="111" spans="1:85" x14ac:dyDescent="0.3">
      <c r="A111" s="5" t="s">
        <v>15</v>
      </c>
      <c r="B111" s="5" t="s">
        <v>240</v>
      </c>
      <c r="D111">
        <f>F111+N111</f>
        <v>50.497610000000002</v>
      </c>
      <c r="E111">
        <v>27.830000000000002</v>
      </c>
      <c r="F111" s="35">
        <f>H111+J111+L111+P111+R111+T111+V111+X111+Z111+AB111+AD111+AF111+AH111+AJ111+AL111+AN111+AP111+AR111+AT111+AV111+AX111+AZ111+BB111+BD111+BF111+BH111+BJ111+BL111+BN111</f>
        <v>22.66761</v>
      </c>
      <c r="G111" s="34">
        <v>18.350000000000001</v>
      </c>
      <c r="H111" s="34">
        <f>G111*0.9</f>
        <v>16.515000000000001</v>
      </c>
      <c r="I111" s="34">
        <v>1.54</v>
      </c>
      <c r="J111" s="34">
        <f>I111*1.185</f>
        <v>1.8249000000000002</v>
      </c>
      <c r="K111" s="34">
        <v>0</v>
      </c>
      <c r="L111" s="34">
        <f>K111*0.8</f>
        <v>0</v>
      </c>
      <c r="M111" s="34">
        <v>63.25</v>
      </c>
      <c r="N111" s="34">
        <f>M111*0.44</f>
        <v>27.830000000000002</v>
      </c>
      <c r="O111" s="34">
        <v>0.5</v>
      </c>
      <c r="P111" s="34">
        <f>O111*0.91</f>
        <v>0.45500000000000002</v>
      </c>
      <c r="Q111" s="34">
        <v>0</v>
      </c>
      <c r="R111" s="34">
        <f>Q111*2.868</f>
        <v>0</v>
      </c>
      <c r="S111" s="34">
        <v>0</v>
      </c>
      <c r="T111" s="34">
        <f>S111*2.36</f>
        <v>0</v>
      </c>
      <c r="U111" s="34">
        <v>0</v>
      </c>
      <c r="V111" s="34">
        <f>U111*0.12</f>
        <v>0</v>
      </c>
      <c r="W111" s="34">
        <v>0</v>
      </c>
      <c r="X111" s="34">
        <f>W111*0.76</f>
        <v>0</v>
      </c>
      <c r="Y111" s="34">
        <v>13.53</v>
      </c>
      <c r="Z111" s="34">
        <f>Y111*0.257</f>
        <v>3.4772099999999999</v>
      </c>
      <c r="AA111" s="34">
        <v>0</v>
      </c>
      <c r="AB111" s="34">
        <f>AA111*0.337</f>
        <v>0</v>
      </c>
      <c r="AC111" s="34">
        <v>2.5499999999999998</v>
      </c>
      <c r="AD111" s="34">
        <f>AC111*0.15</f>
        <v>0.38249999999999995</v>
      </c>
      <c r="AE111" s="34">
        <v>0</v>
      </c>
      <c r="AF111" s="34">
        <f>AE111*1.662</f>
        <v>0</v>
      </c>
      <c r="AG111" s="34">
        <v>0</v>
      </c>
      <c r="AH111" s="34">
        <f>AG111*0.11</f>
        <v>0</v>
      </c>
      <c r="AI111" s="34">
        <v>0</v>
      </c>
      <c r="AJ111" s="34">
        <f>AI111*1.37</f>
        <v>0</v>
      </c>
      <c r="AK111" s="34">
        <v>0</v>
      </c>
      <c r="AL111" s="34">
        <f>AK111*0.6</f>
        <v>0</v>
      </c>
      <c r="AM111" s="34">
        <v>0</v>
      </c>
      <c r="AN111" s="34">
        <f>AM111*2.372</f>
        <v>0</v>
      </c>
      <c r="AO111" s="34">
        <v>0</v>
      </c>
      <c r="AP111" s="34">
        <f>AO111*0.28</f>
        <v>0</v>
      </c>
      <c r="AQ111" s="34">
        <v>0</v>
      </c>
      <c r="AR111" s="34">
        <f>AQ111*1.45</f>
        <v>0</v>
      </c>
      <c r="AS111" s="34">
        <v>0</v>
      </c>
      <c r="AT111" s="34">
        <f>AS111*2.279</f>
        <v>0</v>
      </c>
      <c r="AU111" s="34">
        <v>0</v>
      </c>
      <c r="AV111" s="34">
        <f>AU111*1.099</f>
        <v>0</v>
      </c>
      <c r="AW111" s="34">
        <v>0.1</v>
      </c>
      <c r="AX111" s="34">
        <f>AW111*0.13</f>
        <v>1.3000000000000001E-2</v>
      </c>
      <c r="AY111" s="34">
        <v>0</v>
      </c>
      <c r="AZ111" s="34">
        <f>AY111*0.3</f>
        <v>0</v>
      </c>
      <c r="BA111" s="34">
        <v>0</v>
      </c>
      <c r="BB111" s="34">
        <f>BA111*2.323</f>
        <v>0</v>
      </c>
      <c r="BC111" s="34">
        <v>0</v>
      </c>
      <c r="BD111" s="34">
        <f>BC111*2.077</f>
        <v>0</v>
      </c>
      <c r="BE111" s="34">
        <v>0</v>
      </c>
      <c r="BF111" s="34">
        <f>BE111*2.336</f>
        <v>0</v>
      </c>
      <c r="BG111" s="34">
        <v>0</v>
      </c>
      <c r="BH111" s="34">
        <f>BG111*1.13</f>
        <v>0</v>
      </c>
      <c r="BI111" s="34">
        <v>0</v>
      </c>
      <c r="BJ111" s="34">
        <f>BI111*1.724</f>
        <v>0</v>
      </c>
      <c r="BK111" s="34">
        <v>0</v>
      </c>
      <c r="BL111" s="34">
        <f>BK111*0.89</f>
        <v>0</v>
      </c>
      <c r="BM111" s="34">
        <v>0</v>
      </c>
      <c r="BN111" s="34">
        <f>BM111*2.54</f>
        <v>0</v>
      </c>
      <c r="BO111" s="35">
        <v>-0.16500000000000001</v>
      </c>
      <c r="BP111" s="35">
        <v>42</v>
      </c>
      <c r="BQ111" s="35" t="s">
        <v>236</v>
      </c>
      <c r="BR111" s="35" t="s">
        <v>237</v>
      </c>
      <c r="BS111" s="35" t="s">
        <v>238</v>
      </c>
      <c r="BT111" s="35">
        <v>-0.16500000000000001</v>
      </c>
      <c r="BU111" s="35" t="s">
        <v>239</v>
      </c>
      <c r="BV111" s="37">
        <v>3.5000000000000003E-2</v>
      </c>
      <c r="BX111" s="35">
        <v>174025.92</v>
      </c>
      <c r="BY111" s="35">
        <v>5.7462704406332112E-6</v>
      </c>
      <c r="BZ111" s="35">
        <f t="shared" si="1"/>
        <v>12.066959532619647</v>
      </c>
      <c r="CA111">
        <v>7.28</v>
      </c>
      <c r="CB111">
        <v>18.64</v>
      </c>
      <c r="CC111" s="36">
        <v>3.6550000000000001E-5</v>
      </c>
      <c r="CD111">
        <v>0.9</v>
      </c>
      <c r="CE111">
        <v>174000</v>
      </c>
      <c r="CF111" s="36">
        <v>1.588E-5</v>
      </c>
      <c r="CG111">
        <v>0.88</v>
      </c>
    </row>
    <row r="112" spans="1:85" x14ac:dyDescent="0.3">
      <c r="A112" s="5" t="s">
        <v>15</v>
      </c>
      <c r="B112" s="5" t="s">
        <v>241</v>
      </c>
      <c r="D112">
        <f>F112+N112</f>
        <v>50.506780000000006</v>
      </c>
      <c r="E112">
        <v>27.8124</v>
      </c>
      <c r="F112" s="35">
        <f>H112+J112+L112+P112+R112+T112+V112+X112+Z112+AB112+AD112+AF112+AH112+AJ112+AL112+AN112+AP112+AR112+AT112+AV112+AX112+AZ112+BB112+BD112+BF112+BH112+BJ112+BL112+BN112</f>
        <v>22.694380000000002</v>
      </c>
      <c r="G112" s="34">
        <v>18.39</v>
      </c>
      <c r="H112" s="34">
        <f>G112*0.9</f>
        <v>16.551000000000002</v>
      </c>
      <c r="I112" s="34">
        <v>1.51</v>
      </c>
      <c r="J112" s="34">
        <f>I112*1.185</f>
        <v>1.78935</v>
      </c>
      <c r="K112" s="34">
        <v>0</v>
      </c>
      <c r="L112" s="34">
        <f>K112*0.8</f>
        <v>0</v>
      </c>
      <c r="M112" s="34">
        <v>63.21</v>
      </c>
      <c r="N112" s="34">
        <f>M112*0.44</f>
        <v>27.8124</v>
      </c>
      <c r="O112" s="34">
        <v>0.49</v>
      </c>
      <c r="P112" s="34">
        <f>O112*0.91</f>
        <v>0.44590000000000002</v>
      </c>
      <c r="Q112" s="34">
        <v>0</v>
      </c>
      <c r="R112" s="34">
        <f>Q112*2.868</f>
        <v>0</v>
      </c>
      <c r="S112" s="34">
        <v>0</v>
      </c>
      <c r="T112" s="34">
        <f>S112*2.36</f>
        <v>0</v>
      </c>
      <c r="U112" s="34">
        <v>0</v>
      </c>
      <c r="V112" s="34">
        <f>U112*0.12</f>
        <v>0</v>
      </c>
      <c r="W112" s="34">
        <v>0</v>
      </c>
      <c r="X112" s="34">
        <f>W112*0.76</f>
        <v>0</v>
      </c>
      <c r="Y112" s="34">
        <v>13.59</v>
      </c>
      <c r="Z112" s="34">
        <f>Y112*0.257</f>
        <v>3.4926300000000001</v>
      </c>
      <c r="AA112" s="34">
        <v>0</v>
      </c>
      <c r="AB112" s="34">
        <f>AA112*0.337</f>
        <v>0</v>
      </c>
      <c r="AC112" s="34">
        <v>2.5099999999999998</v>
      </c>
      <c r="AD112" s="34">
        <f>AC112*0.15</f>
        <v>0.37649999999999995</v>
      </c>
      <c r="AE112" s="34">
        <v>0</v>
      </c>
      <c r="AF112" s="34">
        <f>AE112*1.662</f>
        <v>0</v>
      </c>
      <c r="AG112" s="34">
        <v>0</v>
      </c>
      <c r="AH112" s="34">
        <f>AG112*0.11</f>
        <v>0</v>
      </c>
      <c r="AI112" s="34">
        <v>0</v>
      </c>
      <c r="AJ112" s="34">
        <f>AI112*1.37</f>
        <v>0</v>
      </c>
      <c r="AK112" s="34">
        <v>0</v>
      </c>
      <c r="AL112" s="34">
        <f>AK112*0.6</f>
        <v>0</v>
      </c>
      <c r="AM112" s="34">
        <v>0</v>
      </c>
      <c r="AN112" s="34">
        <f>AM112*2.372</f>
        <v>0</v>
      </c>
      <c r="AO112" s="34">
        <v>0</v>
      </c>
      <c r="AP112" s="34">
        <f>AO112*0.28</f>
        <v>0</v>
      </c>
      <c r="AQ112" s="34">
        <v>0</v>
      </c>
      <c r="AR112" s="34">
        <f>AQ112*1.45</f>
        <v>0</v>
      </c>
      <c r="AS112" s="34">
        <v>0</v>
      </c>
      <c r="AT112" s="34">
        <f>AS112*2.279</f>
        <v>0</v>
      </c>
      <c r="AU112" s="34">
        <v>0</v>
      </c>
      <c r="AV112" s="34">
        <f>AU112*1.099</f>
        <v>0</v>
      </c>
      <c r="AW112" s="34">
        <v>0.3</v>
      </c>
      <c r="AX112" s="34">
        <f>AW112*0.13</f>
        <v>3.9E-2</v>
      </c>
      <c r="AY112" s="34">
        <v>0</v>
      </c>
      <c r="AZ112" s="34">
        <f>AY112*0.3</f>
        <v>0</v>
      </c>
      <c r="BA112" s="34">
        <v>0</v>
      </c>
      <c r="BB112" s="34">
        <f>BA112*2.323</f>
        <v>0</v>
      </c>
      <c r="BC112" s="34">
        <v>0</v>
      </c>
      <c r="BD112" s="34">
        <f>BC112*2.077</f>
        <v>0</v>
      </c>
      <c r="BE112" s="34">
        <v>0</v>
      </c>
      <c r="BF112" s="34">
        <f>BE112*2.336</f>
        <v>0</v>
      </c>
      <c r="BG112" s="34">
        <v>0</v>
      </c>
      <c r="BH112" s="34">
        <f>BG112*1.13</f>
        <v>0</v>
      </c>
      <c r="BI112" s="34">
        <v>0</v>
      </c>
      <c r="BJ112" s="34">
        <f>BI112*1.724</f>
        <v>0</v>
      </c>
      <c r="BK112" s="34">
        <v>0</v>
      </c>
      <c r="BL112" s="34">
        <f>BK112*0.89</f>
        <v>0</v>
      </c>
      <c r="BM112" s="34">
        <v>0</v>
      </c>
      <c r="BN112" s="34">
        <f>BM112*2.54</f>
        <v>0</v>
      </c>
      <c r="BO112" s="35">
        <v>-0.18</v>
      </c>
      <c r="BP112" s="35">
        <v>36</v>
      </c>
      <c r="BQ112" s="35" t="s">
        <v>242</v>
      </c>
      <c r="BR112" s="35" t="s">
        <v>243</v>
      </c>
      <c r="BS112" s="35" t="s">
        <v>244</v>
      </c>
      <c r="BT112" s="35">
        <v>-0.18</v>
      </c>
      <c r="BU112" s="35" t="s">
        <v>239</v>
      </c>
      <c r="BV112" s="37">
        <v>3.5000000000000003E-2</v>
      </c>
      <c r="BX112" s="35">
        <v>162019.94</v>
      </c>
      <c r="BY112" s="35">
        <v>6.1720798069669698E-6</v>
      </c>
      <c r="BZ112" s="35">
        <f t="shared" si="1"/>
        <v>11.995474693059762</v>
      </c>
      <c r="CA112">
        <v>6.82</v>
      </c>
      <c r="CB112">
        <v>13.12</v>
      </c>
      <c r="CC112" s="36">
        <v>3.2530000000000002E-5</v>
      </c>
      <c r="CD112">
        <v>0.9</v>
      </c>
      <c r="CE112">
        <v>162000</v>
      </c>
      <c r="CF112" s="36">
        <v>1.5829999999999999E-5</v>
      </c>
      <c r="CG112">
        <v>0.89</v>
      </c>
    </row>
    <row r="113" spans="1:85" x14ac:dyDescent="0.3">
      <c r="A113" s="5" t="s">
        <v>27</v>
      </c>
      <c r="B113" s="5" t="s">
        <v>245</v>
      </c>
      <c r="D113">
        <f>F113+N113</f>
        <v>51.645029999999998</v>
      </c>
      <c r="E113">
        <v>33.6952</v>
      </c>
      <c r="F113" s="35">
        <f>H113+J113+L113+P113+R113+T113+V113+X113+Z113+AB113+AD113+AF113+AH113+AJ113+AL113+AN113+AP113+AR113+AT113+AV113+AX113+AZ113+BB113+BD113+BF113+BH113+BJ113+BL113+BN113</f>
        <v>17.949829999999999</v>
      </c>
      <c r="G113" s="34">
        <v>17.28</v>
      </c>
      <c r="H113" s="34">
        <f>G113*0.9</f>
        <v>15.552000000000001</v>
      </c>
      <c r="I113" s="34">
        <v>0.26</v>
      </c>
      <c r="J113" s="34">
        <f>I113*1.185</f>
        <v>0.30810000000000004</v>
      </c>
      <c r="K113" s="34">
        <v>0</v>
      </c>
      <c r="L113" s="34">
        <f>K113*0.8</f>
        <v>0</v>
      </c>
      <c r="M113" s="34">
        <v>76.58</v>
      </c>
      <c r="N113" s="34">
        <f>M113*0.44</f>
        <v>33.6952</v>
      </c>
      <c r="O113" s="34">
        <v>0.98</v>
      </c>
      <c r="P113" s="34">
        <f>O113*0.91</f>
        <v>0.89180000000000004</v>
      </c>
      <c r="Q113" s="34">
        <v>0</v>
      </c>
      <c r="R113" s="34">
        <f>Q113*2.868</f>
        <v>0</v>
      </c>
      <c r="S113" s="34">
        <v>0</v>
      </c>
      <c r="T113" s="34">
        <f>S113*2.36</f>
        <v>0</v>
      </c>
      <c r="U113" s="34">
        <v>0</v>
      </c>
      <c r="V113" s="34">
        <f>U113*0.12</f>
        <v>0</v>
      </c>
      <c r="W113" s="34">
        <v>0</v>
      </c>
      <c r="X113" s="34">
        <f>W113*0.76</f>
        <v>0</v>
      </c>
      <c r="Y113" s="34">
        <v>4.3899999999999997</v>
      </c>
      <c r="Z113" s="34">
        <f>Y113*0.257</f>
        <v>1.1282299999999998</v>
      </c>
      <c r="AA113" s="34">
        <v>0</v>
      </c>
      <c r="AB113" s="34">
        <f>AA113*0.337</f>
        <v>0</v>
      </c>
      <c r="AC113" s="34">
        <v>0.34</v>
      </c>
      <c r="AD113" s="34">
        <f>AC113*0.15</f>
        <v>5.1000000000000004E-2</v>
      </c>
      <c r="AE113" s="34">
        <v>0</v>
      </c>
      <c r="AF113" s="34">
        <f>AE113*1.662</f>
        <v>0</v>
      </c>
      <c r="AG113" s="34">
        <v>0.17</v>
      </c>
      <c r="AH113" s="34">
        <f>AG113*0.11</f>
        <v>1.8700000000000001E-2</v>
      </c>
      <c r="AI113" s="34">
        <v>0</v>
      </c>
      <c r="AJ113" s="34">
        <f>AI113*1.37</f>
        <v>0</v>
      </c>
      <c r="AK113" s="34">
        <v>0</v>
      </c>
      <c r="AL113" s="34">
        <f>AK113*0.6</f>
        <v>0</v>
      </c>
      <c r="AM113" s="34">
        <v>0</v>
      </c>
      <c r="AN113" s="34">
        <f>AM113*2.372</f>
        <v>0</v>
      </c>
      <c r="AO113" s="34">
        <v>0</v>
      </c>
      <c r="AP113" s="34">
        <f>AO113*0.28</f>
        <v>0</v>
      </c>
      <c r="AQ113" s="34">
        <v>0</v>
      </c>
      <c r="AR113" s="34">
        <f>AQ113*1.45</f>
        <v>0</v>
      </c>
      <c r="AS113" s="34">
        <v>0</v>
      </c>
      <c r="AT113" s="34">
        <f>AS113*2.279</f>
        <v>0</v>
      </c>
      <c r="AU113" s="34">
        <v>0</v>
      </c>
      <c r="AV113" s="34">
        <f>AU113*1.099</f>
        <v>0</v>
      </c>
      <c r="AW113" s="34">
        <v>0</v>
      </c>
      <c r="AX113" s="34">
        <f>AW113*0.13</f>
        <v>0</v>
      </c>
      <c r="AY113" s="34">
        <v>0</v>
      </c>
      <c r="AZ113" s="34">
        <f>AY113*0.3</f>
        <v>0</v>
      </c>
      <c r="BA113" s="34">
        <v>0</v>
      </c>
      <c r="BB113" s="34">
        <f>BA113*2.323</f>
        <v>0</v>
      </c>
      <c r="BC113" s="34">
        <v>0</v>
      </c>
      <c r="BD113" s="34">
        <f>BC113*2.077</f>
        <v>0</v>
      </c>
      <c r="BE113" s="34">
        <v>0</v>
      </c>
      <c r="BF113" s="34">
        <f>BE113*2.336</f>
        <v>0</v>
      </c>
      <c r="BG113" s="34">
        <v>0</v>
      </c>
      <c r="BH113" s="34">
        <f>BG113*1.13</f>
        <v>0</v>
      </c>
      <c r="BI113" s="34">
        <v>0</v>
      </c>
      <c r="BJ113" s="34">
        <f>BI113*1.724</f>
        <v>0</v>
      </c>
      <c r="BK113" s="34">
        <v>0</v>
      </c>
      <c r="BL113" s="34">
        <f>BK113*0.89</f>
        <v>0</v>
      </c>
      <c r="BM113" s="34">
        <v>0</v>
      </c>
      <c r="BN113" s="34">
        <f>BM113*2.54</f>
        <v>0</v>
      </c>
      <c r="BO113" s="35">
        <v>-0.71899999999999997</v>
      </c>
      <c r="BP113" s="35">
        <v>14.65</v>
      </c>
      <c r="BQ113" s="35" t="s">
        <v>210</v>
      </c>
      <c r="BR113" s="35" t="s">
        <v>211</v>
      </c>
      <c r="BS113" s="35" t="s">
        <v>212</v>
      </c>
      <c r="BT113" s="35">
        <v>-0.71899999999999997</v>
      </c>
      <c r="BU113" s="35" t="s">
        <v>113</v>
      </c>
      <c r="BV113" s="35" t="s">
        <v>246</v>
      </c>
      <c r="BX113" s="35">
        <v>397876.96</v>
      </c>
      <c r="BY113" s="35">
        <v>2.5133398023348723E-6</v>
      </c>
      <c r="BZ113" s="35">
        <f t="shared" si="1"/>
        <v>12.893898090742541</v>
      </c>
      <c r="CA113">
        <v>6.96</v>
      </c>
      <c r="CB113">
        <v>22340</v>
      </c>
      <c r="CC113" s="36">
        <v>2.6529999999999998E-5</v>
      </c>
      <c r="CD113">
        <v>0.81</v>
      </c>
      <c r="CE113">
        <v>375530</v>
      </c>
      <c r="CF113" s="36">
        <v>7.3300000000000001E-6</v>
      </c>
      <c r="CG113">
        <v>0.76</v>
      </c>
    </row>
    <row r="114" spans="1:85" x14ac:dyDescent="0.3">
      <c r="A114" s="5" t="s">
        <v>27</v>
      </c>
      <c r="B114" s="5" t="s">
        <v>245</v>
      </c>
      <c r="D114">
        <f>F114+N114</f>
        <v>51.645029999999998</v>
      </c>
      <c r="E114">
        <v>33.6952</v>
      </c>
      <c r="F114" s="35">
        <f>H114+J114+L114+P114+R114+T114+V114+X114+Z114+AB114+AD114+AF114+AH114+AJ114+AL114+AN114+AP114+AR114+AT114+AV114+AX114+AZ114+BB114+BD114+BF114+BH114+BJ114+BL114+BN114</f>
        <v>17.949829999999999</v>
      </c>
      <c r="G114" s="34">
        <v>17.28</v>
      </c>
      <c r="H114" s="34">
        <f>G114*0.9</f>
        <v>15.552000000000001</v>
      </c>
      <c r="I114" s="34">
        <v>0.26</v>
      </c>
      <c r="J114" s="34">
        <f>I114*1.185</f>
        <v>0.30810000000000004</v>
      </c>
      <c r="K114" s="34">
        <v>0</v>
      </c>
      <c r="L114" s="34">
        <f>K114*0.8</f>
        <v>0</v>
      </c>
      <c r="M114" s="34">
        <v>76.58</v>
      </c>
      <c r="N114" s="34">
        <f>M114*0.44</f>
        <v>33.6952</v>
      </c>
      <c r="O114" s="34">
        <v>0.98</v>
      </c>
      <c r="P114" s="34">
        <f>O114*0.91</f>
        <v>0.89180000000000004</v>
      </c>
      <c r="Q114" s="34">
        <v>0</v>
      </c>
      <c r="R114" s="34">
        <f>Q114*2.868</f>
        <v>0</v>
      </c>
      <c r="S114" s="34">
        <v>0</v>
      </c>
      <c r="T114" s="34">
        <f>S114*2.36</f>
        <v>0</v>
      </c>
      <c r="U114" s="34">
        <v>0</v>
      </c>
      <c r="V114" s="34">
        <f>U114*0.12</f>
        <v>0</v>
      </c>
      <c r="W114" s="34">
        <v>0</v>
      </c>
      <c r="X114" s="34">
        <f>W114*0.76</f>
        <v>0</v>
      </c>
      <c r="Y114" s="34">
        <v>4.3899999999999997</v>
      </c>
      <c r="Z114" s="34">
        <f>Y114*0.257</f>
        <v>1.1282299999999998</v>
      </c>
      <c r="AA114" s="34">
        <v>0</v>
      </c>
      <c r="AB114" s="34">
        <f>AA114*0.337</f>
        <v>0</v>
      </c>
      <c r="AC114" s="34">
        <v>0.34</v>
      </c>
      <c r="AD114" s="34">
        <f>AC114*0.15</f>
        <v>5.1000000000000004E-2</v>
      </c>
      <c r="AE114" s="34">
        <v>0</v>
      </c>
      <c r="AF114" s="34">
        <f>AE114*1.662</f>
        <v>0</v>
      </c>
      <c r="AG114" s="34">
        <v>0.17</v>
      </c>
      <c r="AH114" s="34">
        <f>AG114*0.11</f>
        <v>1.8700000000000001E-2</v>
      </c>
      <c r="AI114" s="34">
        <v>0</v>
      </c>
      <c r="AJ114" s="34">
        <f>AI114*1.37</f>
        <v>0</v>
      </c>
      <c r="AK114" s="34">
        <v>0</v>
      </c>
      <c r="AL114" s="34">
        <f>AK114*0.6</f>
        <v>0</v>
      </c>
      <c r="AM114" s="34">
        <v>0</v>
      </c>
      <c r="AN114" s="34">
        <f>AM114*2.372</f>
        <v>0</v>
      </c>
      <c r="AO114" s="34">
        <v>0</v>
      </c>
      <c r="AP114" s="34">
        <f>AO114*0.28</f>
        <v>0</v>
      </c>
      <c r="AQ114" s="34">
        <v>0</v>
      </c>
      <c r="AR114" s="34">
        <f>AQ114*1.45</f>
        <v>0</v>
      </c>
      <c r="AS114" s="34">
        <v>0</v>
      </c>
      <c r="AT114" s="34">
        <f>AS114*2.279</f>
        <v>0</v>
      </c>
      <c r="AU114" s="34">
        <v>0</v>
      </c>
      <c r="AV114" s="34">
        <f>AU114*1.099</f>
        <v>0</v>
      </c>
      <c r="AW114" s="34">
        <v>0</v>
      </c>
      <c r="AX114" s="34">
        <f>AW114*0.13</f>
        <v>0</v>
      </c>
      <c r="AY114" s="34">
        <v>0</v>
      </c>
      <c r="AZ114" s="34">
        <f>AY114*0.3</f>
        <v>0</v>
      </c>
      <c r="BA114" s="34">
        <v>0</v>
      </c>
      <c r="BB114" s="34">
        <f>BA114*2.323</f>
        <v>0</v>
      </c>
      <c r="BC114" s="34">
        <v>0</v>
      </c>
      <c r="BD114" s="34">
        <f>BC114*2.077</f>
        <v>0</v>
      </c>
      <c r="BE114" s="34">
        <v>0</v>
      </c>
      <c r="BF114" s="34">
        <f>BE114*2.336</f>
        <v>0</v>
      </c>
      <c r="BG114" s="34">
        <v>0</v>
      </c>
      <c r="BH114" s="34">
        <f>BG114*1.13</f>
        <v>0</v>
      </c>
      <c r="BI114" s="34">
        <v>0</v>
      </c>
      <c r="BJ114" s="34">
        <f>BI114*1.724</f>
        <v>0</v>
      </c>
      <c r="BK114" s="34">
        <v>0</v>
      </c>
      <c r="BL114" s="34">
        <f>BK114*0.89</f>
        <v>0</v>
      </c>
      <c r="BM114" s="34">
        <v>0</v>
      </c>
      <c r="BN114" s="34">
        <f>BM114*2.54</f>
        <v>0</v>
      </c>
      <c r="BO114" s="35">
        <v>-0.71899999999999997</v>
      </c>
      <c r="BP114" s="35">
        <v>14.65</v>
      </c>
      <c r="BQ114" s="35" t="s">
        <v>210</v>
      </c>
      <c r="BR114" s="35" t="s">
        <v>211</v>
      </c>
      <c r="BS114" s="35" t="s">
        <v>212</v>
      </c>
      <c r="BT114" s="35">
        <v>-0.71899999999999997</v>
      </c>
      <c r="BU114" s="35" t="s">
        <v>113</v>
      </c>
      <c r="BV114" s="35" t="s">
        <v>246</v>
      </c>
      <c r="BX114" s="35">
        <v>389258.42</v>
      </c>
      <c r="BY114" s="35">
        <v>2.5689874608235834E-6</v>
      </c>
      <c r="BZ114" s="35">
        <f t="shared" si="1"/>
        <v>12.871998720804616</v>
      </c>
      <c r="CA114">
        <v>8.42</v>
      </c>
      <c r="CB114">
        <v>26300</v>
      </c>
      <c r="CC114" s="36">
        <v>2.957E-5</v>
      </c>
      <c r="CD114">
        <v>0.91</v>
      </c>
      <c r="CE114">
        <v>362950</v>
      </c>
      <c r="CF114" s="36">
        <v>6.0599999999999996E-6</v>
      </c>
      <c r="CG114">
        <v>0.88</v>
      </c>
    </row>
    <row r="115" spans="1:85" x14ac:dyDescent="0.3">
      <c r="A115" s="5" t="s">
        <v>27</v>
      </c>
      <c r="B115" s="5" t="s">
        <v>245</v>
      </c>
      <c r="D115">
        <f>F115+N115</f>
        <v>51.645029999999998</v>
      </c>
      <c r="E115">
        <v>33.6952</v>
      </c>
      <c r="F115" s="35">
        <f>H115+J115+L115+P115+R115+T115+V115+X115+Z115+AB115+AD115+AF115+AH115+AJ115+AL115+AN115+AP115+AR115+AT115+AV115+AX115+AZ115+BB115+BD115+BF115+BH115+BJ115+BL115+BN115</f>
        <v>17.949829999999999</v>
      </c>
      <c r="G115" s="34">
        <v>17.28</v>
      </c>
      <c r="H115" s="34">
        <f>G115*0.9</f>
        <v>15.552000000000001</v>
      </c>
      <c r="I115" s="34">
        <v>0.26</v>
      </c>
      <c r="J115" s="34">
        <f>I115*1.185</f>
        <v>0.30810000000000004</v>
      </c>
      <c r="K115" s="34">
        <v>0</v>
      </c>
      <c r="L115" s="34">
        <f>K115*0.8</f>
        <v>0</v>
      </c>
      <c r="M115" s="34">
        <v>76.58</v>
      </c>
      <c r="N115" s="34">
        <f>M115*0.44</f>
        <v>33.6952</v>
      </c>
      <c r="O115" s="34">
        <v>0.98</v>
      </c>
      <c r="P115" s="34">
        <f>O115*0.91</f>
        <v>0.89180000000000004</v>
      </c>
      <c r="Q115" s="34">
        <v>0</v>
      </c>
      <c r="R115" s="34">
        <f>Q115*2.868</f>
        <v>0</v>
      </c>
      <c r="S115" s="34">
        <v>0</v>
      </c>
      <c r="T115" s="34">
        <f>S115*2.36</f>
        <v>0</v>
      </c>
      <c r="U115" s="34">
        <v>0</v>
      </c>
      <c r="V115" s="34">
        <f>U115*0.12</f>
        <v>0</v>
      </c>
      <c r="W115" s="34">
        <v>0</v>
      </c>
      <c r="X115" s="34">
        <f>W115*0.76</f>
        <v>0</v>
      </c>
      <c r="Y115" s="34">
        <v>4.3899999999999997</v>
      </c>
      <c r="Z115" s="34">
        <f>Y115*0.257</f>
        <v>1.1282299999999998</v>
      </c>
      <c r="AA115" s="34">
        <v>0</v>
      </c>
      <c r="AB115" s="34">
        <f>AA115*0.337</f>
        <v>0</v>
      </c>
      <c r="AC115" s="34">
        <v>0.34</v>
      </c>
      <c r="AD115" s="34">
        <f>AC115*0.15</f>
        <v>5.1000000000000004E-2</v>
      </c>
      <c r="AE115" s="34">
        <v>0</v>
      </c>
      <c r="AF115" s="34">
        <f>AE115*1.662</f>
        <v>0</v>
      </c>
      <c r="AG115" s="34">
        <v>0.17</v>
      </c>
      <c r="AH115" s="34">
        <f>AG115*0.11</f>
        <v>1.8700000000000001E-2</v>
      </c>
      <c r="AI115" s="34">
        <v>0</v>
      </c>
      <c r="AJ115" s="34">
        <f>AI115*1.37</f>
        <v>0</v>
      </c>
      <c r="AK115" s="34">
        <v>0</v>
      </c>
      <c r="AL115" s="34">
        <f>AK115*0.6</f>
        <v>0</v>
      </c>
      <c r="AM115" s="34">
        <v>0</v>
      </c>
      <c r="AN115" s="34">
        <f>AM115*2.372</f>
        <v>0</v>
      </c>
      <c r="AO115" s="34">
        <v>0</v>
      </c>
      <c r="AP115" s="34">
        <f>AO115*0.28</f>
        <v>0</v>
      </c>
      <c r="AQ115" s="34">
        <v>0</v>
      </c>
      <c r="AR115" s="34">
        <f>AQ115*1.45</f>
        <v>0</v>
      </c>
      <c r="AS115" s="34">
        <v>0</v>
      </c>
      <c r="AT115" s="34">
        <f>AS115*2.279</f>
        <v>0</v>
      </c>
      <c r="AU115" s="34">
        <v>0</v>
      </c>
      <c r="AV115" s="34">
        <f>AU115*1.099</f>
        <v>0</v>
      </c>
      <c r="AW115" s="34">
        <v>0</v>
      </c>
      <c r="AX115" s="34">
        <f>AW115*0.13</f>
        <v>0</v>
      </c>
      <c r="AY115" s="34">
        <v>0</v>
      </c>
      <c r="AZ115" s="34">
        <f>AY115*0.3</f>
        <v>0</v>
      </c>
      <c r="BA115" s="34">
        <v>0</v>
      </c>
      <c r="BB115" s="34">
        <f>BA115*2.323</f>
        <v>0</v>
      </c>
      <c r="BC115" s="34">
        <v>0</v>
      </c>
      <c r="BD115" s="34">
        <f>BC115*2.077</f>
        <v>0</v>
      </c>
      <c r="BE115" s="34">
        <v>0</v>
      </c>
      <c r="BF115" s="34">
        <f>BE115*2.336</f>
        <v>0</v>
      </c>
      <c r="BG115" s="34">
        <v>0</v>
      </c>
      <c r="BH115" s="34">
        <f>BG115*1.13</f>
        <v>0</v>
      </c>
      <c r="BI115" s="34">
        <v>0</v>
      </c>
      <c r="BJ115" s="34">
        <f>BI115*1.724</f>
        <v>0</v>
      </c>
      <c r="BK115" s="34">
        <v>0</v>
      </c>
      <c r="BL115" s="34">
        <f>BK115*0.89</f>
        <v>0</v>
      </c>
      <c r="BM115" s="34">
        <v>0</v>
      </c>
      <c r="BN115" s="34">
        <f>BM115*2.54</f>
        <v>0</v>
      </c>
      <c r="BO115" s="35">
        <v>-0.71899999999999997</v>
      </c>
      <c r="BP115" s="35">
        <v>14.65</v>
      </c>
      <c r="BQ115" s="35" t="s">
        <v>210</v>
      </c>
      <c r="BR115" s="35" t="s">
        <v>211</v>
      </c>
      <c r="BS115" s="35" t="s">
        <v>212</v>
      </c>
      <c r="BT115" s="35">
        <v>-0.71899999999999997</v>
      </c>
      <c r="BU115" s="35" t="s">
        <v>113</v>
      </c>
      <c r="BV115" s="35" t="s">
        <v>246</v>
      </c>
      <c r="BX115" s="35">
        <v>282946.53999999998</v>
      </c>
      <c r="BY115" s="35">
        <v>3.5342365381106976E-6</v>
      </c>
      <c r="BZ115" s="35">
        <f t="shared" si="1"/>
        <v>12.553013254187015</v>
      </c>
      <c r="CA115">
        <v>6.54</v>
      </c>
      <c r="CB115">
        <v>20260</v>
      </c>
      <c r="CC115" s="36">
        <v>2.845E-5</v>
      </c>
      <c r="CD115">
        <v>0.85</v>
      </c>
      <c r="CE115">
        <v>262680</v>
      </c>
      <c r="CF115" s="36">
        <v>8.0499999999999992E-6</v>
      </c>
      <c r="CG115">
        <v>0.93</v>
      </c>
    </row>
    <row r="116" spans="1:85" x14ac:dyDescent="0.3">
      <c r="A116" s="5" t="s">
        <v>27</v>
      </c>
      <c r="B116" s="5" t="s">
        <v>245</v>
      </c>
      <c r="D116">
        <f>F116+N116</f>
        <v>51.645029999999998</v>
      </c>
      <c r="E116">
        <v>33.6952</v>
      </c>
      <c r="F116" s="35">
        <f>H116+J116+L116+P116+R116+T116+V116+X116+Z116+AB116+AD116+AF116+AH116+AJ116+AL116+AN116+AP116+AR116+AT116+AV116+AX116+AZ116+BB116+BD116+BF116+BH116+BJ116+BL116+BN116</f>
        <v>17.949829999999999</v>
      </c>
      <c r="G116" s="34">
        <v>17.28</v>
      </c>
      <c r="H116" s="34">
        <f>G116*0.9</f>
        <v>15.552000000000001</v>
      </c>
      <c r="I116" s="34">
        <v>0.26</v>
      </c>
      <c r="J116" s="34">
        <f>I116*1.185</f>
        <v>0.30810000000000004</v>
      </c>
      <c r="K116" s="34">
        <v>0</v>
      </c>
      <c r="L116" s="34">
        <f>K116*0.8</f>
        <v>0</v>
      </c>
      <c r="M116" s="34">
        <v>76.58</v>
      </c>
      <c r="N116" s="34">
        <f>M116*0.44</f>
        <v>33.6952</v>
      </c>
      <c r="O116" s="34">
        <v>0.98</v>
      </c>
      <c r="P116" s="34">
        <f>O116*0.91</f>
        <v>0.89180000000000004</v>
      </c>
      <c r="Q116" s="34">
        <v>0</v>
      </c>
      <c r="R116" s="34">
        <f>Q116*2.868</f>
        <v>0</v>
      </c>
      <c r="S116" s="34">
        <v>0</v>
      </c>
      <c r="T116" s="34">
        <f>S116*2.36</f>
        <v>0</v>
      </c>
      <c r="U116" s="34">
        <v>0</v>
      </c>
      <c r="V116" s="34">
        <f>U116*0.12</f>
        <v>0</v>
      </c>
      <c r="W116" s="34">
        <v>0</v>
      </c>
      <c r="X116" s="34">
        <f>W116*0.76</f>
        <v>0</v>
      </c>
      <c r="Y116" s="34">
        <v>4.3899999999999997</v>
      </c>
      <c r="Z116" s="34">
        <f>Y116*0.257</f>
        <v>1.1282299999999998</v>
      </c>
      <c r="AA116" s="34">
        <v>0</v>
      </c>
      <c r="AB116" s="34">
        <f>AA116*0.337</f>
        <v>0</v>
      </c>
      <c r="AC116" s="34">
        <v>0.34</v>
      </c>
      <c r="AD116" s="34">
        <f>AC116*0.15</f>
        <v>5.1000000000000004E-2</v>
      </c>
      <c r="AE116" s="34">
        <v>0</v>
      </c>
      <c r="AF116" s="34">
        <f>AE116*1.662</f>
        <v>0</v>
      </c>
      <c r="AG116" s="34">
        <v>0.17</v>
      </c>
      <c r="AH116" s="34">
        <f>AG116*0.11</f>
        <v>1.8700000000000001E-2</v>
      </c>
      <c r="AI116" s="34">
        <v>0</v>
      </c>
      <c r="AJ116" s="34">
        <f>AI116*1.37</f>
        <v>0</v>
      </c>
      <c r="AK116" s="34">
        <v>0</v>
      </c>
      <c r="AL116" s="34">
        <f>AK116*0.6</f>
        <v>0</v>
      </c>
      <c r="AM116" s="34">
        <v>0</v>
      </c>
      <c r="AN116" s="34">
        <f>AM116*2.372</f>
        <v>0</v>
      </c>
      <c r="AO116" s="34">
        <v>0</v>
      </c>
      <c r="AP116" s="34">
        <f>AO116*0.28</f>
        <v>0</v>
      </c>
      <c r="AQ116" s="34">
        <v>0</v>
      </c>
      <c r="AR116" s="34">
        <f>AQ116*1.45</f>
        <v>0</v>
      </c>
      <c r="AS116" s="34">
        <v>0</v>
      </c>
      <c r="AT116" s="34">
        <f>AS116*2.279</f>
        <v>0</v>
      </c>
      <c r="AU116" s="34">
        <v>0</v>
      </c>
      <c r="AV116" s="34">
        <f>AU116*1.099</f>
        <v>0</v>
      </c>
      <c r="AW116" s="34">
        <v>0</v>
      </c>
      <c r="AX116" s="34">
        <f>AW116*0.13</f>
        <v>0</v>
      </c>
      <c r="AY116" s="34">
        <v>0</v>
      </c>
      <c r="AZ116" s="34">
        <f>AY116*0.3</f>
        <v>0</v>
      </c>
      <c r="BA116" s="34">
        <v>0</v>
      </c>
      <c r="BB116" s="34">
        <f>BA116*2.323</f>
        <v>0</v>
      </c>
      <c r="BC116" s="34">
        <v>0</v>
      </c>
      <c r="BD116" s="34">
        <f>BC116*2.077</f>
        <v>0</v>
      </c>
      <c r="BE116" s="34">
        <v>0</v>
      </c>
      <c r="BF116" s="34">
        <f>BE116*2.336</f>
        <v>0</v>
      </c>
      <c r="BG116" s="34">
        <v>0</v>
      </c>
      <c r="BH116" s="34">
        <f>BG116*1.13</f>
        <v>0</v>
      </c>
      <c r="BI116" s="34">
        <v>0</v>
      </c>
      <c r="BJ116" s="34">
        <f>BI116*1.724</f>
        <v>0</v>
      </c>
      <c r="BK116" s="34">
        <v>0</v>
      </c>
      <c r="BL116" s="34">
        <f>BK116*0.89</f>
        <v>0</v>
      </c>
      <c r="BM116" s="34">
        <v>0</v>
      </c>
      <c r="BN116" s="34">
        <f>BM116*2.54</f>
        <v>0</v>
      </c>
      <c r="BO116" s="35">
        <v>-0.71899999999999997</v>
      </c>
      <c r="BP116" s="35">
        <v>14.65</v>
      </c>
      <c r="BQ116" s="35" t="s">
        <v>210</v>
      </c>
      <c r="BR116" s="35" t="s">
        <v>211</v>
      </c>
      <c r="BS116" s="35" t="s">
        <v>212</v>
      </c>
      <c r="BT116" s="35">
        <v>-0.71899999999999997</v>
      </c>
      <c r="BU116" s="35" t="s">
        <v>113</v>
      </c>
      <c r="BV116" s="35" t="s">
        <v>246</v>
      </c>
      <c r="BX116" s="35">
        <v>356697.31</v>
      </c>
      <c r="BY116" s="35">
        <v>2.803497452784267E-6</v>
      </c>
      <c r="BZ116" s="35">
        <f t="shared" si="1"/>
        <v>12.784642829967272</v>
      </c>
      <c r="CA116">
        <v>7.31</v>
      </c>
      <c r="CB116">
        <v>22970</v>
      </c>
      <c r="CC116" s="36">
        <v>2.8180000000000001E-5</v>
      </c>
      <c r="CD116">
        <v>0.86</v>
      </c>
      <c r="CE116">
        <v>333720</v>
      </c>
      <c r="CF116" s="36">
        <v>7.1500000000000002E-6</v>
      </c>
      <c r="CG116">
        <v>0.86</v>
      </c>
    </row>
    <row r="117" spans="1:85" x14ac:dyDescent="0.3">
      <c r="A117" s="5" t="s">
        <v>27</v>
      </c>
      <c r="B117" s="5" t="s">
        <v>247</v>
      </c>
      <c r="D117">
        <f>F117+N117</f>
        <v>51.645029999999998</v>
      </c>
      <c r="E117">
        <v>33.6952</v>
      </c>
      <c r="F117" s="35">
        <f>H117+J117+L117+P117+R117+T117+V117+X117+Z117+AB117+AD117+AF117+AH117+AJ117+AL117+AN117+AP117+AR117+AT117+AV117+AX117+AZ117+BB117+BD117+BF117+BH117+BJ117+BL117+BN117</f>
        <v>17.949829999999999</v>
      </c>
      <c r="G117" s="34">
        <v>17.28</v>
      </c>
      <c r="H117" s="34">
        <f>G117*0.9</f>
        <v>15.552000000000001</v>
      </c>
      <c r="I117" s="34">
        <v>0.26</v>
      </c>
      <c r="J117" s="34">
        <f>I117*1.185</f>
        <v>0.30810000000000004</v>
      </c>
      <c r="K117" s="34">
        <v>0</v>
      </c>
      <c r="L117" s="34">
        <f>K117*0.8</f>
        <v>0</v>
      </c>
      <c r="M117" s="34">
        <v>76.58</v>
      </c>
      <c r="N117" s="34">
        <f>M117*0.44</f>
        <v>33.6952</v>
      </c>
      <c r="O117" s="34">
        <v>0.98</v>
      </c>
      <c r="P117" s="34">
        <f>O117*0.91</f>
        <v>0.89180000000000004</v>
      </c>
      <c r="Q117" s="34">
        <v>0</v>
      </c>
      <c r="R117" s="34">
        <f>Q117*2.868</f>
        <v>0</v>
      </c>
      <c r="S117" s="34">
        <v>0</v>
      </c>
      <c r="T117" s="34">
        <f>S117*2.36</f>
        <v>0</v>
      </c>
      <c r="U117" s="34">
        <v>0</v>
      </c>
      <c r="V117" s="34">
        <f>U117*0.12</f>
        <v>0</v>
      </c>
      <c r="W117" s="34">
        <v>0</v>
      </c>
      <c r="X117" s="34">
        <f>W117*0.76</f>
        <v>0</v>
      </c>
      <c r="Y117" s="34">
        <v>4.3899999999999997</v>
      </c>
      <c r="Z117" s="34">
        <f>Y117*0.257</f>
        <v>1.1282299999999998</v>
      </c>
      <c r="AA117" s="34">
        <v>0</v>
      </c>
      <c r="AB117" s="34">
        <f>AA117*0.337</f>
        <v>0</v>
      </c>
      <c r="AC117" s="34">
        <v>0.34</v>
      </c>
      <c r="AD117" s="34">
        <f>AC117*0.15</f>
        <v>5.1000000000000004E-2</v>
      </c>
      <c r="AE117" s="34">
        <v>0</v>
      </c>
      <c r="AF117" s="34">
        <f>AE117*1.662</f>
        <v>0</v>
      </c>
      <c r="AG117" s="34">
        <v>0.17</v>
      </c>
      <c r="AH117" s="34">
        <f>AG117*0.11</f>
        <v>1.8700000000000001E-2</v>
      </c>
      <c r="AI117" s="34">
        <v>0</v>
      </c>
      <c r="AJ117" s="34">
        <f>AI117*1.37</f>
        <v>0</v>
      </c>
      <c r="AK117" s="34">
        <v>0</v>
      </c>
      <c r="AL117" s="34">
        <f>AK117*0.6</f>
        <v>0</v>
      </c>
      <c r="AM117" s="34">
        <v>0</v>
      </c>
      <c r="AN117" s="34">
        <f>AM117*2.372</f>
        <v>0</v>
      </c>
      <c r="AO117" s="34">
        <v>0</v>
      </c>
      <c r="AP117" s="34">
        <f>AO117*0.28</f>
        <v>0</v>
      </c>
      <c r="AQ117" s="34">
        <v>0</v>
      </c>
      <c r="AR117" s="34">
        <f>AQ117*1.45</f>
        <v>0</v>
      </c>
      <c r="AS117" s="34">
        <v>0</v>
      </c>
      <c r="AT117" s="34">
        <f>AS117*2.279</f>
        <v>0</v>
      </c>
      <c r="AU117" s="34">
        <v>0</v>
      </c>
      <c r="AV117" s="34">
        <f>AU117*1.099</f>
        <v>0</v>
      </c>
      <c r="AW117" s="34">
        <v>0</v>
      </c>
      <c r="AX117" s="34">
        <f>AW117*0.13</f>
        <v>0</v>
      </c>
      <c r="AY117" s="34">
        <v>0</v>
      </c>
      <c r="AZ117" s="34">
        <f>AY117*0.3</f>
        <v>0</v>
      </c>
      <c r="BA117" s="34">
        <v>0</v>
      </c>
      <c r="BB117" s="34">
        <f>BA117*2.323</f>
        <v>0</v>
      </c>
      <c r="BC117" s="34">
        <v>0</v>
      </c>
      <c r="BD117" s="34">
        <f>BC117*2.077</f>
        <v>0</v>
      </c>
      <c r="BE117" s="34">
        <v>0</v>
      </c>
      <c r="BF117" s="34">
        <f>BE117*2.336</f>
        <v>0</v>
      </c>
      <c r="BG117" s="34">
        <v>0</v>
      </c>
      <c r="BH117" s="34">
        <f>BG117*1.13</f>
        <v>0</v>
      </c>
      <c r="BI117" s="34">
        <v>0</v>
      </c>
      <c r="BJ117" s="34">
        <f>BI117*1.724</f>
        <v>0</v>
      </c>
      <c r="BK117" s="34">
        <v>0</v>
      </c>
      <c r="BL117" s="34">
        <f>BK117*0.89</f>
        <v>0</v>
      </c>
      <c r="BM117" s="34">
        <v>0</v>
      </c>
      <c r="BN117" s="34">
        <f>BM117*2.54</f>
        <v>0</v>
      </c>
      <c r="BO117" s="35">
        <v>-0.55500000000000005</v>
      </c>
      <c r="BP117" s="35">
        <v>1.1499999999999999</v>
      </c>
      <c r="BQ117" s="35" t="s">
        <v>248</v>
      </c>
      <c r="BR117" s="35" t="s">
        <v>249</v>
      </c>
      <c r="BS117" s="35" t="s">
        <v>250</v>
      </c>
      <c r="BT117" s="35">
        <v>-0.55500000000000005</v>
      </c>
      <c r="BU117" s="35" t="s">
        <v>113</v>
      </c>
      <c r="BV117" s="35" t="s">
        <v>246</v>
      </c>
      <c r="BX117" s="35">
        <v>581836.88</v>
      </c>
      <c r="BY117" s="35">
        <v>1.7186947654469754E-6</v>
      </c>
      <c r="BZ117" s="35">
        <f t="shared" si="1"/>
        <v>13.273945412515131</v>
      </c>
      <c r="CA117">
        <v>6.88</v>
      </c>
      <c r="CB117">
        <v>125210</v>
      </c>
      <c r="CC117" s="36">
        <v>2.5530000000000001E-5</v>
      </c>
      <c r="CD117">
        <v>0.86</v>
      </c>
      <c r="CE117">
        <v>456620</v>
      </c>
      <c r="CF117" s="36">
        <v>5.4399999999999996E-6</v>
      </c>
      <c r="CG117">
        <v>0.91</v>
      </c>
    </row>
    <row r="118" spans="1:85" x14ac:dyDescent="0.3">
      <c r="A118" s="5" t="s">
        <v>27</v>
      </c>
      <c r="B118" s="5" t="s">
        <v>247</v>
      </c>
      <c r="D118">
        <f>F118+N118</f>
        <v>51.645029999999998</v>
      </c>
      <c r="E118">
        <v>33.6952</v>
      </c>
      <c r="F118" s="35">
        <f>H118+J118+L118+P118+R118+T118+V118+X118+Z118+AB118+AD118+AF118+AH118+AJ118+AL118+AN118+AP118+AR118+AT118+AV118+AX118+AZ118+BB118+BD118+BF118+BH118+BJ118+BL118+BN118</f>
        <v>17.949829999999999</v>
      </c>
      <c r="G118" s="34">
        <v>17.28</v>
      </c>
      <c r="H118" s="34">
        <f>G118*0.9</f>
        <v>15.552000000000001</v>
      </c>
      <c r="I118" s="34">
        <v>0.26</v>
      </c>
      <c r="J118" s="34">
        <f>I118*1.185</f>
        <v>0.30810000000000004</v>
      </c>
      <c r="K118" s="34">
        <v>0</v>
      </c>
      <c r="L118" s="34">
        <f>K118*0.8</f>
        <v>0</v>
      </c>
      <c r="M118" s="34">
        <v>76.58</v>
      </c>
      <c r="N118" s="34">
        <f>M118*0.44</f>
        <v>33.6952</v>
      </c>
      <c r="O118" s="34">
        <v>0.98</v>
      </c>
      <c r="P118" s="34">
        <f>O118*0.91</f>
        <v>0.89180000000000004</v>
      </c>
      <c r="Q118" s="34">
        <v>0</v>
      </c>
      <c r="R118" s="34">
        <f>Q118*2.868</f>
        <v>0</v>
      </c>
      <c r="S118" s="34">
        <v>0</v>
      </c>
      <c r="T118" s="34">
        <f>S118*2.36</f>
        <v>0</v>
      </c>
      <c r="U118" s="34">
        <v>0</v>
      </c>
      <c r="V118" s="34">
        <f>U118*0.12</f>
        <v>0</v>
      </c>
      <c r="W118" s="34">
        <v>0</v>
      </c>
      <c r="X118" s="34">
        <f>W118*0.76</f>
        <v>0</v>
      </c>
      <c r="Y118" s="34">
        <v>4.3899999999999997</v>
      </c>
      <c r="Z118" s="34">
        <f>Y118*0.257</f>
        <v>1.1282299999999998</v>
      </c>
      <c r="AA118" s="34">
        <v>0</v>
      </c>
      <c r="AB118" s="34">
        <f>AA118*0.337</f>
        <v>0</v>
      </c>
      <c r="AC118" s="34">
        <v>0.34</v>
      </c>
      <c r="AD118" s="34">
        <f>AC118*0.15</f>
        <v>5.1000000000000004E-2</v>
      </c>
      <c r="AE118" s="34">
        <v>0</v>
      </c>
      <c r="AF118" s="34">
        <f>AE118*1.662</f>
        <v>0</v>
      </c>
      <c r="AG118" s="34">
        <v>0.17</v>
      </c>
      <c r="AH118" s="34">
        <f>AG118*0.11</f>
        <v>1.8700000000000001E-2</v>
      </c>
      <c r="AI118" s="34">
        <v>0</v>
      </c>
      <c r="AJ118" s="34">
        <f>AI118*1.37</f>
        <v>0</v>
      </c>
      <c r="AK118" s="34">
        <v>0</v>
      </c>
      <c r="AL118" s="34">
        <f>AK118*0.6</f>
        <v>0</v>
      </c>
      <c r="AM118" s="34">
        <v>0</v>
      </c>
      <c r="AN118" s="34">
        <f>AM118*2.372</f>
        <v>0</v>
      </c>
      <c r="AO118" s="34">
        <v>0</v>
      </c>
      <c r="AP118" s="34">
        <f>AO118*0.28</f>
        <v>0</v>
      </c>
      <c r="AQ118" s="34">
        <v>0</v>
      </c>
      <c r="AR118" s="34">
        <f>AQ118*1.45</f>
        <v>0</v>
      </c>
      <c r="AS118" s="34">
        <v>0</v>
      </c>
      <c r="AT118" s="34">
        <f>AS118*2.279</f>
        <v>0</v>
      </c>
      <c r="AU118" s="34">
        <v>0</v>
      </c>
      <c r="AV118" s="34">
        <f>AU118*1.099</f>
        <v>0</v>
      </c>
      <c r="AW118" s="34">
        <v>0</v>
      </c>
      <c r="AX118" s="34">
        <f>AW118*0.13</f>
        <v>0</v>
      </c>
      <c r="AY118" s="34">
        <v>0</v>
      </c>
      <c r="AZ118" s="34">
        <f>AY118*0.3</f>
        <v>0</v>
      </c>
      <c r="BA118" s="34">
        <v>0</v>
      </c>
      <c r="BB118" s="34">
        <f>BA118*2.323</f>
        <v>0</v>
      </c>
      <c r="BC118" s="34">
        <v>0</v>
      </c>
      <c r="BD118" s="34">
        <f>BC118*2.077</f>
        <v>0</v>
      </c>
      <c r="BE118" s="34">
        <v>0</v>
      </c>
      <c r="BF118" s="34">
        <f>BE118*2.336</f>
        <v>0</v>
      </c>
      <c r="BG118" s="34">
        <v>0</v>
      </c>
      <c r="BH118" s="34">
        <f>BG118*1.13</f>
        <v>0</v>
      </c>
      <c r="BI118" s="34">
        <v>0</v>
      </c>
      <c r="BJ118" s="34">
        <f>BI118*1.724</f>
        <v>0</v>
      </c>
      <c r="BK118" s="34">
        <v>0</v>
      </c>
      <c r="BL118" s="34">
        <f>BK118*0.89</f>
        <v>0</v>
      </c>
      <c r="BM118" s="34">
        <v>0</v>
      </c>
      <c r="BN118" s="34">
        <f>BM118*2.54</f>
        <v>0</v>
      </c>
      <c r="BO118" s="35">
        <v>-0.55500000000000005</v>
      </c>
      <c r="BP118" s="35">
        <v>1.1499999999999999</v>
      </c>
      <c r="BQ118" s="35" t="s">
        <v>248</v>
      </c>
      <c r="BR118" s="35" t="s">
        <v>249</v>
      </c>
      <c r="BS118" s="35" t="s">
        <v>250</v>
      </c>
      <c r="BT118" s="35">
        <v>-0.55500000000000005</v>
      </c>
      <c r="BU118" s="35" t="s">
        <v>113</v>
      </c>
      <c r="BV118" s="35" t="s">
        <v>246</v>
      </c>
      <c r="BX118" s="35">
        <v>668577.12</v>
      </c>
      <c r="BY118" s="35">
        <v>1.4957137629836929E-6</v>
      </c>
      <c r="BZ118" s="35">
        <f t="shared" si="1"/>
        <v>13.412907031622796</v>
      </c>
      <c r="CA118">
        <v>7.12</v>
      </c>
      <c r="CB118">
        <v>107050</v>
      </c>
      <c r="CC118" s="36">
        <v>2.156E-5</v>
      </c>
      <c r="CD118">
        <v>0.85</v>
      </c>
      <c r="CE118">
        <v>561520</v>
      </c>
      <c r="CF118" s="36">
        <v>3.0900000000000001E-6</v>
      </c>
      <c r="CG118">
        <v>0.86</v>
      </c>
    </row>
    <row r="119" spans="1:85" x14ac:dyDescent="0.3">
      <c r="A119" s="5" t="s">
        <v>27</v>
      </c>
      <c r="B119" s="5" t="s">
        <v>247</v>
      </c>
      <c r="D119">
        <f>F119+N119</f>
        <v>51.645029999999998</v>
      </c>
      <c r="E119">
        <v>33.6952</v>
      </c>
      <c r="F119" s="35">
        <f>H119+J119+L119+P119+R119+T119+V119+X119+Z119+AB119+AD119+AF119+AH119+AJ119+AL119+AN119+AP119+AR119+AT119+AV119+AX119+AZ119+BB119+BD119+BF119+BH119+BJ119+BL119+BN119</f>
        <v>17.949829999999999</v>
      </c>
      <c r="G119" s="34">
        <v>17.28</v>
      </c>
      <c r="H119" s="34">
        <f>G119*0.9</f>
        <v>15.552000000000001</v>
      </c>
      <c r="I119" s="34">
        <v>0.26</v>
      </c>
      <c r="J119" s="34">
        <f>I119*1.185</f>
        <v>0.30810000000000004</v>
      </c>
      <c r="K119" s="34">
        <v>0</v>
      </c>
      <c r="L119" s="34">
        <f>K119*0.8</f>
        <v>0</v>
      </c>
      <c r="M119" s="34">
        <v>76.58</v>
      </c>
      <c r="N119" s="34">
        <f>M119*0.44</f>
        <v>33.6952</v>
      </c>
      <c r="O119" s="34">
        <v>0.98</v>
      </c>
      <c r="P119" s="34">
        <f>O119*0.91</f>
        <v>0.89180000000000004</v>
      </c>
      <c r="Q119" s="34">
        <v>0</v>
      </c>
      <c r="R119" s="34">
        <f>Q119*2.868</f>
        <v>0</v>
      </c>
      <c r="S119" s="34">
        <v>0</v>
      </c>
      <c r="T119" s="34">
        <f>S119*2.36</f>
        <v>0</v>
      </c>
      <c r="U119" s="34">
        <v>0</v>
      </c>
      <c r="V119" s="34">
        <f>U119*0.12</f>
        <v>0</v>
      </c>
      <c r="W119" s="34">
        <v>0</v>
      </c>
      <c r="X119" s="34">
        <f>W119*0.76</f>
        <v>0</v>
      </c>
      <c r="Y119" s="34">
        <v>4.3899999999999997</v>
      </c>
      <c r="Z119" s="34">
        <f>Y119*0.257</f>
        <v>1.1282299999999998</v>
      </c>
      <c r="AA119" s="34">
        <v>0</v>
      </c>
      <c r="AB119" s="34">
        <f>AA119*0.337</f>
        <v>0</v>
      </c>
      <c r="AC119" s="34">
        <v>0.34</v>
      </c>
      <c r="AD119" s="34">
        <f>AC119*0.15</f>
        <v>5.1000000000000004E-2</v>
      </c>
      <c r="AE119" s="34">
        <v>0</v>
      </c>
      <c r="AF119" s="34">
        <f>AE119*1.662</f>
        <v>0</v>
      </c>
      <c r="AG119" s="34">
        <v>0.17</v>
      </c>
      <c r="AH119" s="34">
        <f>AG119*0.11</f>
        <v>1.8700000000000001E-2</v>
      </c>
      <c r="AI119" s="34">
        <v>0</v>
      </c>
      <c r="AJ119" s="34">
        <f>AI119*1.37</f>
        <v>0</v>
      </c>
      <c r="AK119" s="34">
        <v>0</v>
      </c>
      <c r="AL119" s="34">
        <f>AK119*0.6</f>
        <v>0</v>
      </c>
      <c r="AM119" s="34">
        <v>0</v>
      </c>
      <c r="AN119" s="34">
        <f>AM119*2.372</f>
        <v>0</v>
      </c>
      <c r="AO119" s="34">
        <v>0</v>
      </c>
      <c r="AP119" s="34">
        <f>AO119*0.28</f>
        <v>0</v>
      </c>
      <c r="AQ119" s="34">
        <v>0</v>
      </c>
      <c r="AR119" s="34">
        <f>AQ119*1.45</f>
        <v>0</v>
      </c>
      <c r="AS119" s="34">
        <v>0</v>
      </c>
      <c r="AT119" s="34">
        <f>AS119*2.279</f>
        <v>0</v>
      </c>
      <c r="AU119" s="34">
        <v>0</v>
      </c>
      <c r="AV119" s="34">
        <f>AU119*1.099</f>
        <v>0</v>
      </c>
      <c r="AW119" s="34">
        <v>0</v>
      </c>
      <c r="AX119" s="34">
        <f>AW119*0.13</f>
        <v>0</v>
      </c>
      <c r="AY119" s="34">
        <v>0</v>
      </c>
      <c r="AZ119" s="34">
        <f>AY119*0.3</f>
        <v>0</v>
      </c>
      <c r="BA119" s="34">
        <v>0</v>
      </c>
      <c r="BB119" s="34">
        <f>BA119*2.323</f>
        <v>0</v>
      </c>
      <c r="BC119" s="34">
        <v>0</v>
      </c>
      <c r="BD119" s="34">
        <f>BC119*2.077</f>
        <v>0</v>
      </c>
      <c r="BE119" s="34">
        <v>0</v>
      </c>
      <c r="BF119" s="34">
        <f>BE119*2.336</f>
        <v>0</v>
      </c>
      <c r="BG119" s="34">
        <v>0</v>
      </c>
      <c r="BH119" s="34">
        <f>BG119*1.13</f>
        <v>0</v>
      </c>
      <c r="BI119" s="34">
        <v>0</v>
      </c>
      <c r="BJ119" s="34">
        <f>BI119*1.724</f>
        <v>0</v>
      </c>
      <c r="BK119" s="34">
        <v>0</v>
      </c>
      <c r="BL119" s="34">
        <f>BK119*0.89</f>
        <v>0</v>
      </c>
      <c r="BM119" s="34">
        <v>0</v>
      </c>
      <c r="BN119" s="34">
        <f>BM119*2.54</f>
        <v>0</v>
      </c>
      <c r="BO119" s="35">
        <v>-0.55500000000000005</v>
      </c>
      <c r="BP119" s="35">
        <v>1.1499999999999999</v>
      </c>
      <c r="BQ119" s="35" t="s">
        <v>248</v>
      </c>
      <c r="BR119" s="35" t="s">
        <v>249</v>
      </c>
      <c r="BS119" s="35" t="s">
        <v>250</v>
      </c>
      <c r="BT119" s="35">
        <v>-0.55500000000000005</v>
      </c>
      <c r="BU119" s="35" t="s">
        <v>113</v>
      </c>
      <c r="BV119" s="35" t="s">
        <v>246</v>
      </c>
      <c r="BX119" s="35">
        <v>878956.42</v>
      </c>
      <c r="BY119" s="35">
        <v>1.1377128344998038E-6</v>
      </c>
      <c r="BZ119" s="35">
        <f t="shared" si="1"/>
        <v>13.68649059637111</v>
      </c>
      <c r="CA119">
        <v>6.42</v>
      </c>
      <c r="CB119">
        <v>149270</v>
      </c>
      <c r="CC119" s="36">
        <v>2.0849999999999999E-5</v>
      </c>
      <c r="CD119">
        <v>0.89</v>
      </c>
      <c r="CE119">
        <v>729680</v>
      </c>
      <c r="CF119" s="36">
        <v>8.0999999999999997E-7</v>
      </c>
      <c r="CG119">
        <v>0.9</v>
      </c>
    </row>
    <row r="120" spans="1:85" x14ac:dyDescent="0.3">
      <c r="A120" s="5" t="s">
        <v>27</v>
      </c>
      <c r="B120" s="5" t="s">
        <v>247</v>
      </c>
      <c r="D120">
        <f>F120+N120</f>
        <v>51.645029999999998</v>
      </c>
      <c r="E120">
        <v>33.6952</v>
      </c>
      <c r="F120" s="35">
        <f>H120+J120+L120+P120+R120+T120+V120+X120+Z120+AB120+AD120+AF120+AH120+AJ120+AL120+AN120+AP120+AR120+AT120+AV120+AX120+AZ120+BB120+BD120+BF120+BH120+BJ120+BL120+BN120</f>
        <v>17.949829999999999</v>
      </c>
      <c r="G120" s="34">
        <v>17.28</v>
      </c>
      <c r="H120" s="34">
        <f>G120*0.9</f>
        <v>15.552000000000001</v>
      </c>
      <c r="I120" s="34">
        <v>0.26</v>
      </c>
      <c r="J120" s="34">
        <f>I120*1.185</f>
        <v>0.30810000000000004</v>
      </c>
      <c r="K120" s="34">
        <v>0</v>
      </c>
      <c r="L120" s="34">
        <f>K120*0.8</f>
        <v>0</v>
      </c>
      <c r="M120" s="34">
        <v>76.58</v>
      </c>
      <c r="N120" s="34">
        <f>M120*0.44</f>
        <v>33.6952</v>
      </c>
      <c r="O120" s="34">
        <v>0.98</v>
      </c>
      <c r="P120" s="34">
        <f>O120*0.91</f>
        <v>0.89180000000000004</v>
      </c>
      <c r="Q120" s="34">
        <v>0</v>
      </c>
      <c r="R120" s="34">
        <f>Q120*2.868</f>
        <v>0</v>
      </c>
      <c r="S120" s="34">
        <v>0</v>
      </c>
      <c r="T120" s="34">
        <f>S120*2.36</f>
        <v>0</v>
      </c>
      <c r="U120" s="34">
        <v>0</v>
      </c>
      <c r="V120" s="34">
        <f>U120*0.12</f>
        <v>0</v>
      </c>
      <c r="W120" s="34">
        <v>0</v>
      </c>
      <c r="X120" s="34">
        <f>W120*0.76</f>
        <v>0</v>
      </c>
      <c r="Y120" s="34">
        <v>4.3899999999999997</v>
      </c>
      <c r="Z120" s="34">
        <f>Y120*0.257</f>
        <v>1.1282299999999998</v>
      </c>
      <c r="AA120" s="34">
        <v>0</v>
      </c>
      <c r="AB120" s="34">
        <f>AA120*0.337</f>
        <v>0</v>
      </c>
      <c r="AC120" s="34">
        <v>0.34</v>
      </c>
      <c r="AD120" s="34">
        <f>AC120*0.15</f>
        <v>5.1000000000000004E-2</v>
      </c>
      <c r="AE120" s="34">
        <v>0</v>
      </c>
      <c r="AF120" s="34">
        <f>AE120*1.662</f>
        <v>0</v>
      </c>
      <c r="AG120" s="34">
        <v>0.17</v>
      </c>
      <c r="AH120" s="34">
        <f>AG120*0.11</f>
        <v>1.8700000000000001E-2</v>
      </c>
      <c r="AI120" s="34">
        <v>0</v>
      </c>
      <c r="AJ120" s="34">
        <f>AI120*1.37</f>
        <v>0</v>
      </c>
      <c r="AK120" s="34">
        <v>0</v>
      </c>
      <c r="AL120" s="34">
        <f>AK120*0.6</f>
        <v>0</v>
      </c>
      <c r="AM120" s="34">
        <v>0</v>
      </c>
      <c r="AN120" s="34">
        <f>AM120*2.372</f>
        <v>0</v>
      </c>
      <c r="AO120" s="34">
        <v>0</v>
      </c>
      <c r="AP120" s="34">
        <f>AO120*0.28</f>
        <v>0</v>
      </c>
      <c r="AQ120" s="34">
        <v>0</v>
      </c>
      <c r="AR120" s="34">
        <f>AQ120*1.45</f>
        <v>0</v>
      </c>
      <c r="AS120" s="34">
        <v>0</v>
      </c>
      <c r="AT120" s="34">
        <f>AS120*2.279</f>
        <v>0</v>
      </c>
      <c r="AU120" s="34">
        <v>0</v>
      </c>
      <c r="AV120" s="34">
        <f>AU120*1.099</f>
        <v>0</v>
      </c>
      <c r="AW120" s="34">
        <v>0</v>
      </c>
      <c r="AX120" s="34">
        <f>AW120*0.13</f>
        <v>0</v>
      </c>
      <c r="AY120" s="34">
        <v>0</v>
      </c>
      <c r="AZ120" s="34">
        <f>AY120*0.3</f>
        <v>0</v>
      </c>
      <c r="BA120" s="34">
        <v>0</v>
      </c>
      <c r="BB120" s="34">
        <f>BA120*2.323</f>
        <v>0</v>
      </c>
      <c r="BC120" s="34">
        <v>0</v>
      </c>
      <c r="BD120" s="34">
        <f>BC120*2.077</f>
        <v>0</v>
      </c>
      <c r="BE120" s="34">
        <v>0</v>
      </c>
      <c r="BF120" s="34">
        <f>BE120*2.336</f>
        <v>0</v>
      </c>
      <c r="BG120" s="34">
        <v>0</v>
      </c>
      <c r="BH120" s="34">
        <f>BG120*1.13</f>
        <v>0</v>
      </c>
      <c r="BI120" s="34">
        <v>0</v>
      </c>
      <c r="BJ120" s="34">
        <f>BI120*1.724</f>
        <v>0</v>
      </c>
      <c r="BK120" s="34">
        <v>0</v>
      </c>
      <c r="BL120" s="34">
        <f>BK120*0.89</f>
        <v>0</v>
      </c>
      <c r="BM120" s="34">
        <v>0</v>
      </c>
      <c r="BN120" s="34">
        <f>BM120*2.54</f>
        <v>0</v>
      </c>
      <c r="BO120" s="35">
        <v>-0.55500000000000005</v>
      </c>
      <c r="BP120" s="35">
        <v>1.1499999999999999</v>
      </c>
      <c r="BQ120" s="35" t="s">
        <v>248</v>
      </c>
      <c r="BR120" s="35" t="s">
        <v>249</v>
      </c>
      <c r="BS120" s="35" t="s">
        <v>250</v>
      </c>
      <c r="BT120" s="35">
        <v>-0.55500000000000005</v>
      </c>
      <c r="BU120" s="35" t="s">
        <v>113</v>
      </c>
      <c r="BV120" s="35" t="s">
        <v>246</v>
      </c>
      <c r="BX120" s="35">
        <v>709796.81</v>
      </c>
      <c r="BY120" s="35">
        <v>1.4088538943983137E-6</v>
      </c>
      <c r="BZ120" s="35">
        <f t="shared" si="1"/>
        <v>13.47273402496071</v>
      </c>
      <c r="CA120">
        <v>6.81</v>
      </c>
      <c r="CB120">
        <v>127180</v>
      </c>
      <c r="CC120" s="36">
        <v>2.2650000000000002E-5</v>
      </c>
      <c r="CD120">
        <v>0.87</v>
      </c>
      <c r="CE120">
        <v>582610</v>
      </c>
      <c r="CF120" s="36">
        <v>3.1099999999999999E-6</v>
      </c>
      <c r="CG120">
        <v>0.89</v>
      </c>
    </row>
    <row r="121" spans="1:85" x14ac:dyDescent="0.3">
      <c r="A121" s="5" t="s">
        <v>28</v>
      </c>
      <c r="B121" s="5" t="s">
        <v>161</v>
      </c>
      <c r="D121">
        <f>F121+N121</f>
        <v>50.213700000000003</v>
      </c>
      <c r="E121">
        <v>30.668000000000003</v>
      </c>
      <c r="F121" s="35">
        <f>H121+J121+L121+P121+R121+T121+V121+X121+Z121+AB121+AD121+AF121+AH121+AJ121+AL121+AN121+AP121+AR121+AT121+AV121+AX121+AZ121+BB121+BD121+BF121+BH121+BJ121+BL121+BN121</f>
        <v>19.545700000000004</v>
      </c>
      <c r="G121" s="34">
        <v>16.600000000000001</v>
      </c>
      <c r="H121" s="34">
        <f>G121*0.9</f>
        <v>14.940000000000001</v>
      </c>
      <c r="I121" s="34">
        <v>1.2</v>
      </c>
      <c r="J121" s="34">
        <f>I121*1.185</f>
        <v>1.4219999999999999</v>
      </c>
      <c r="K121" s="34">
        <v>0</v>
      </c>
      <c r="L121" s="34">
        <f>K121*0.8</f>
        <v>0</v>
      </c>
      <c r="M121" s="34">
        <v>69.7</v>
      </c>
      <c r="N121" s="34">
        <f>M121*0.44</f>
        <v>30.668000000000003</v>
      </c>
      <c r="O121" s="34">
        <v>0.3</v>
      </c>
      <c r="P121" s="34">
        <f>O121*0.91</f>
        <v>0.27300000000000002</v>
      </c>
      <c r="Q121" s="34">
        <v>0</v>
      </c>
      <c r="R121" s="34">
        <f>Q121*2.868</f>
        <v>0</v>
      </c>
      <c r="S121" s="34">
        <v>0</v>
      </c>
      <c r="T121" s="34">
        <f>S121*2.36</f>
        <v>0</v>
      </c>
      <c r="U121" s="34">
        <v>0</v>
      </c>
      <c r="V121" s="34">
        <f>U121*0.12</f>
        <v>0</v>
      </c>
      <c r="W121" s="34">
        <v>0</v>
      </c>
      <c r="X121" s="34">
        <f>W121*0.76</f>
        <v>0</v>
      </c>
      <c r="Y121" s="34">
        <v>10.1</v>
      </c>
      <c r="Z121" s="34">
        <f>Y121*0.257</f>
        <v>2.5956999999999999</v>
      </c>
      <c r="AA121" s="34">
        <v>0</v>
      </c>
      <c r="AB121" s="34">
        <f>AA121*0.337</f>
        <v>0</v>
      </c>
      <c r="AC121" s="34">
        <v>2.1</v>
      </c>
      <c r="AD121" s="34">
        <f>AC121*0.15</f>
        <v>0.315</v>
      </c>
      <c r="AE121" s="34">
        <v>0</v>
      </c>
      <c r="AF121" s="34">
        <f>AE121*1.662</f>
        <v>0</v>
      </c>
      <c r="AG121" s="34">
        <v>0</v>
      </c>
      <c r="AH121" s="34">
        <f>AG121*0.11</f>
        <v>0</v>
      </c>
      <c r="AI121" s="34">
        <v>0</v>
      </c>
      <c r="AJ121" s="34">
        <f>AI121*1.37</f>
        <v>0</v>
      </c>
      <c r="AK121" s="34">
        <v>0</v>
      </c>
      <c r="AL121" s="34">
        <f>AK121*0.6</f>
        <v>0</v>
      </c>
      <c r="AM121" s="34">
        <v>0</v>
      </c>
      <c r="AN121" s="34">
        <f>AM121*2.372</f>
        <v>0</v>
      </c>
      <c r="AO121" s="34">
        <v>0</v>
      </c>
      <c r="AP121" s="34">
        <f>AO121*0.28</f>
        <v>0</v>
      </c>
      <c r="AQ121" s="34">
        <v>0</v>
      </c>
      <c r="AR121" s="34">
        <f>AQ121*1.45</f>
        <v>0</v>
      </c>
      <c r="AS121" s="34">
        <v>0</v>
      </c>
      <c r="AT121" s="34">
        <f>AS121*2.279</f>
        <v>0</v>
      </c>
      <c r="AU121" s="34">
        <v>0</v>
      </c>
      <c r="AV121" s="34">
        <f>AU121*1.099</f>
        <v>0</v>
      </c>
      <c r="AW121" s="34">
        <v>0</v>
      </c>
      <c r="AX121" s="34">
        <f>AW121*0.13</f>
        <v>0</v>
      </c>
      <c r="AY121" s="34">
        <v>0</v>
      </c>
      <c r="AZ121" s="34">
        <f>AY121*0.3</f>
        <v>0</v>
      </c>
      <c r="BA121" s="34">
        <v>0</v>
      </c>
      <c r="BB121" s="34">
        <f>BA121*2.323</f>
        <v>0</v>
      </c>
      <c r="BC121" s="34">
        <v>0</v>
      </c>
      <c r="BD121" s="34">
        <f>BC121*2.077</f>
        <v>0</v>
      </c>
      <c r="BE121" s="34">
        <v>0</v>
      </c>
      <c r="BF121" s="34">
        <f>BE121*2.336</f>
        <v>0</v>
      </c>
      <c r="BG121" s="34">
        <v>0</v>
      </c>
      <c r="BH121" s="34">
        <f>BG121*1.13</f>
        <v>0</v>
      </c>
      <c r="BI121" s="34">
        <v>0</v>
      </c>
      <c r="BJ121" s="34">
        <f>BI121*1.724</f>
        <v>0</v>
      </c>
      <c r="BK121" s="34">
        <v>0</v>
      </c>
      <c r="BL121" s="34">
        <f>BK121*0.89</f>
        <v>0</v>
      </c>
      <c r="BM121" s="34">
        <v>0</v>
      </c>
      <c r="BN121" s="34">
        <f>BM121*2.54</f>
        <v>0</v>
      </c>
      <c r="BO121" s="35">
        <v>-0.2</v>
      </c>
      <c r="BP121" s="35">
        <v>25</v>
      </c>
      <c r="BQ121" s="35" t="s">
        <v>149</v>
      </c>
      <c r="BR121" s="35" t="s">
        <v>150</v>
      </c>
      <c r="BS121" s="35" t="s">
        <v>151</v>
      </c>
      <c r="BT121" s="35">
        <v>-0.2</v>
      </c>
      <c r="BU121" s="35" t="s">
        <v>113</v>
      </c>
      <c r="BV121" s="37">
        <v>3.5000000000000003E-2</v>
      </c>
      <c r="BX121" s="35">
        <v>3550004.48</v>
      </c>
      <c r="BY121" s="35">
        <v>2.8168978536049621E-7</v>
      </c>
      <c r="BZ121" s="35">
        <f t="shared" si="1"/>
        <v>15.082459423422634</v>
      </c>
      <c r="CA121">
        <v>4.4800000000000004</v>
      </c>
      <c r="CB121">
        <v>3550000</v>
      </c>
      <c r="CC121" s="36">
        <v>2.9E-5</v>
      </c>
      <c r="CD121">
        <v>0.92</v>
      </c>
      <c r="CE121">
        <v>0</v>
      </c>
      <c r="CF121" s="36">
        <v>0</v>
      </c>
      <c r="CG121">
        <v>0</v>
      </c>
    </row>
    <row r="122" spans="1:85" x14ac:dyDescent="0.3">
      <c r="A122" s="5" t="s">
        <v>28</v>
      </c>
      <c r="B122" s="5" t="s">
        <v>251</v>
      </c>
      <c r="D122">
        <f>F122+N122</f>
        <v>50.182299999999998</v>
      </c>
      <c r="E122">
        <v>27.896000000000001</v>
      </c>
      <c r="F122" s="35">
        <f>H122+J122+L122+P122+R122+T122+V122+X122+Z122+AB122+AD122+AF122+AH122+AJ122+AL122+AN122+AP122+AR122+AT122+AV122+AX122+AZ122+BB122+BD122+BF122+BH122+BJ122+BL122+BN122</f>
        <v>22.286300000000001</v>
      </c>
      <c r="G122" s="34">
        <v>17.899999999999999</v>
      </c>
      <c r="H122" s="34">
        <f>G122*0.9</f>
        <v>16.11</v>
      </c>
      <c r="I122" s="34">
        <v>1.6</v>
      </c>
      <c r="J122" s="34">
        <f>I122*1.185</f>
        <v>1.8960000000000001</v>
      </c>
      <c r="K122" s="34">
        <v>0</v>
      </c>
      <c r="L122" s="34">
        <f>K122*0.8</f>
        <v>0</v>
      </c>
      <c r="M122" s="34">
        <v>63.4</v>
      </c>
      <c r="N122" s="34">
        <f>M122*0.44</f>
        <v>27.896000000000001</v>
      </c>
      <c r="O122" s="34">
        <v>0.3</v>
      </c>
      <c r="P122" s="34">
        <f>O122*0.91</f>
        <v>0.27300000000000002</v>
      </c>
      <c r="Q122" s="34">
        <v>0</v>
      </c>
      <c r="R122" s="34">
        <f>Q122*2.868</f>
        <v>0</v>
      </c>
      <c r="S122" s="34">
        <v>0</v>
      </c>
      <c r="T122" s="34">
        <f>S122*2.36</f>
        <v>0</v>
      </c>
      <c r="U122" s="34">
        <v>0</v>
      </c>
      <c r="V122" s="34">
        <f>U122*0.12</f>
        <v>0</v>
      </c>
      <c r="W122" s="34">
        <v>0</v>
      </c>
      <c r="X122" s="34">
        <f>W122*0.76</f>
        <v>0</v>
      </c>
      <c r="Y122" s="34">
        <v>13.9</v>
      </c>
      <c r="Z122" s="34">
        <f>Y122*0.257</f>
        <v>3.5723000000000003</v>
      </c>
      <c r="AA122" s="34">
        <v>0</v>
      </c>
      <c r="AB122" s="34">
        <f>AA122*0.337</f>
        <v>0</v>
      </c>
      <c r="AC122" s="34">
        <v>2.9</v>
      </c>
      <c r="AD122" s="34">
        <f>AC122*0.15</f>
        <v>0.435</v>
      </c>
      <c r="AE122" s="34">
        <v>0</v>
      </c>
      <c r="AF122" s="34">
        <f>AE122*1.662</f>
        <v>0</v>
      </c>
      <c r="AG122" s="34">
        <v>0</v>
      </c>
      <c r="AH122" s="34">
        <f>AG122*0.11</f>
        <v>0</v>
      </c>
      <c r="AI122" s="34">
        <v>0</v>
      </c>
      <c r="AJ122" s="34">
        <f>AI122*1.37</f>
        <v>0</v>
      </c>
      <c r="AK122" s="34">
        <v>0</v>
      </c>
      <c r="AL122" s="34">
        <f>AK122*0.6</f>
        <v>0</v>
      </c>
      <c r="AM122" s="34">
        <v>0</v>
      </c>
      <c r="AN122" s="34">
        <f>AM122*2.372</f>
        <v>0</v>
      </c>
      <c r="AO122" s="34">
        <v>0</v>
      </c>
      <c r="AP122" s="34">
        <f>AO122*0.28</f>
        <v>0</v>
      </c>
      <c r="AQ122" s="34">
        <v>0</v>
      </c>
      <c r="AR122" s="34">
        <f>AQ122*1.45</f>
        <v>0</v>
      </c>
      <c r="AS122" s="34">
        <v>0</v>
      </c>
      <c r="AT122" s="34">
        <f>AS122*2.279</f>
        <v>0</v>
      </c>
      <c r="AU122" s="34">
        <v>0</v>
      </c>
      <c r="AV122" s="34">
        <f>AU122*1.099</f>
        <v>0</v>
      </c>
      <c r="AW122" s="34">
        <v>0</v>
      </c>
      <c r="AX122" s="34">
        <f>AW122*0.13</f>
        <v>0</v>
      </c>
      <c r="AY122" s="34">
        <v>0</v>
      </c>
      <c r="AZ122" s="34">
        <f>AY122*0.3</f>
        <v>0</v>
      </c>
      <c r="BA122" s="34">
        <v>0</v>
      </c>
      <c r="BB122" s="34">
        <f>BA122*2.323</f>
        <v>0</v>
      </c>
      <c r="BC122" s="34">
        <v>0</v>
      </c>
      <c r="BD122" s="34">
        <f>BC122*2.077</f>
        <v>0</v>
      </c>
      <c r="BE122" s="34">
        <v>0</v>
      </c>
      <c r="BF122" s="34">
        <f>BE122*2.336</f>
        <v>0</v>
      </c>
      <c r="BG122" s="34">
        <v>0</v>
      </c>
      <c r="BH122" s="34">
        <f>BG122*1.13</f>
        <v>0</v>
      </c>
      <c r="BI122" s="34">
        <v>0</v>
      </c>
      <c r="BJ122" s="34">
        <f>BI122*1.724</f>
        <v>0</v>
      </c>
      <c r="BK122" s="34">
        <v>0</v>
      </c>
      <c r="BL122" s="34">
        <f>BK122*0.89</f>
        <v>0</v>
      </c>
      <c r="BM122" s="34">
        <v>0</v>
      </c>
      <c r="BN122" s="34">
        <f>BM122*2.54</f>
        <v>0</v>
      </c>
      <c r="BO122" s="35">
        <v>-0.2</v>
      </c>
      <c r="BP122" s="35">
        <v>16</v>
      </c>
      <c r="BQ122" s="35" t="s">
        <v>149</v>
      </c>
      <c r="BR122" s="35" t="s">
        <v>150</v>
      </c>
      <c r="BS122" s="35" t="s">
        <v>151</v>
      </c>
      <c r="BT122" s="35">
        <v>-0.2</v>
      </c>
      <c r="BU122" s="35" t="s">
        <v>113</v>
      </c>
      <c r="BV122" s="37">
        <v>3.5000000000000003E-2</v>
      </c>
      <c r="BX122" s="35">
        <v>6950004.9199999999</v>
      </c>
      <c r="BY122" s="35">
        <v>1.4388479022832117E-7</v>
      </c>
      <c r="BZ122" s="35">
        <f t="shared" si="1"/>
        <v>15.754252925454393</v>
      </c>
      <c r="CA122">
        <v>4.92</v>
      </c>
      <c r="CB122">
        <v>6950000</v>
      </c>
      <c r="CC122" s="36">
        <v>2.5000000000000001E-5</v>
      </c>
      <c r="CD122">
        <v>0.92</v>
      </c>
      <c r="CE122">
        <v>0</v>
      </c>
      <c r="CF122" s="36">
        <v>0</v>
      </c>
      <c r="CG122">
        <v>0</v>
      </c>
    </row>
    <row r="123" spans="1:85" x14ac:dyDescent="0.3">
      <c r="A123" s="5" t="s">
        <v>28</v>
      </c>
      <c r="B123" s="5" t="s">
        <v>252</v>
      </c>
      <c r="D123">
        <f>F123+N123</f>
        <v>49.957600000000006</v>
      </c>
      <c r="E123">
        <v>29.172000000000001</v>
      </c>
      <c r="F123" s="35">
        <f>H123+J123+L123+P123+R123+T123+V123+X123+Z123+AB123+AD123+AF123+AH123+AJ123+AL123+AN123+AP123+AR123+AT123+AV123+AX123+AZ123+BB123+BD123+BF123+BH123+BJ123+BL123+BN123</f>
        <v>20.785600000000006</v>
      </c>
      <c r="G123" s="34">
        <v>17</v>
      </c>
      <c r="H123" s="34">
        <f>G123*0.9</f>
        <v>15.3</v>
      </c>
      <c r="I123" s="34">
        <v>1.3</v>
      </c>
      <c r="J123" s="34">
        <f>I123*1.185</f>
        <v>1.5405000000000002</v>
      </c>
      <c r="K123" s="34">
        <v>0</v>
      </c>
      <c r="L123" s="34">
        <f>K123*0.8</f>
        <v>0</v>
      </c>
      <c r="M123" s="34">
        <v>66.3</v>
      </c>
      <c r="N123" s="34">
        <f>M123*0.44</f>
        <v>29.172000000000001</v>
      </c>
      <c r="O123" s="34">
        <v>0.4</v>
      </c>
      <c r="P123" s="34">
        <f>O123*0.91</f>
        <v>0.36400000000000005</v>
      </c>
      <c r="Q123" s="34">
        <v>0</v>
      </c>
      <c r="R123" s="34">
        <f>Q123*2.868</f>
        <v>0</v>
      </c>
      <c r="S123" s="34">
        <v>0</v>
      </c>
      <c r="T123" s="34">
        <f>S123*2.36</f>
        <v>0</v>
      </c>
      <c r="U123" s="34">
        <v>0</v>
      </c>
      <c r="V123" s="34">
        <f>U123*0.12</f>
        <v>0</v>
      </c>
      <c r="W123" s="34">
        <v>0</v>
      </c>
      <c r="X123" s="34">
        <f>W123*0.76</f>
        <v>0</v>
      </c>
      <c r="Y123" s="34">
        <v>12.3</v>
      </c>
      <c r="Z123" s="34">
        <f>Y123*0.257</f>
        <v>3.1611000000000002</v>
      </c>
      <c r="AA123" s="34">
        <v>0</v>
      </c>
      <c r="AB123" s="34">
        <f>AA123*0.337</f>
        <v>0</v>
      </c>
      <c r="AC123" s="34">
        <v>2.8</v>
      </c>
      <c r="AD123" s="34">
        <f>AC123*0.15</f>
        <v>0.42</v>
      </c>
      <c r="AE123" s="34">
        <v>0</v>
      </c>
      <c r="AF123" s="34">
        <f>AE123*1.662</f>
        <v>0</v>
      </c>
      <c r="AG123" s="34">
        <v>0</v>
      </c>
      <c r="AH123" s="34">
        <f>AG123*0.11</f>
        <v>0</v>
      </c>
      <c r="AI123" s="34">
        <v>0</v>
      </c>
      <c r="AJ123" s="34">
        <f>AI123*1.37</f>
        <v>0</v>
      </c>
      <c r="AK123" s="34">
        <v>0</v>
      </c>
      <c r="AL123" s="34">
        <f>AK123*0.6</f>
        <v>0</v>
      </c>
      <c r="AM123" s="34">
        <v>0</v>
      </c>
      <c r="AN123" s="34">
        <f>AM123*2.372</f>
        <v>0</v>
      </c>
      <c r="AO123" s="34">
        <v>0</v>
      </c>
      <c r="AP123" s="34">
        <f>AO123*0.28</f>
        <v>0</v>
      </c>
      <c r="AQ123" s="34">
        <v>0</v>
      </c>
      <c r="AR123" s="34">
        <f>AQ123*1.45</f>
        <v>0</v>
      </c>
      <c r="AS123" s="34">
        <v>0</v>
      </c>
      <c r="AT123" s="34">
        <f>AS123*2.279</f>
        <v>0</v>
      </c>
      <c r="AU123" s="34">
        <v>0</v>
      </c>
      <c r="AV123" s="34">
        <f>AU123*1.099</f>
        <v>0</v>
      </c>
      <c r="AW123" s="34">
        <v>0</v>
      </c>
      <c r="AX123" s="34">
        <f>AW123*0.13</f>
        <v>0</v>
      </c>
      <c r="AY123" s="34">
        <v>0</v>
      </c>
      <c r="AZ123" s="34">
        <f>AY123*0.3</f>
        <v>0</v>
      </c>
      <c r="BA123" s="34">
        <v>0</v>
      </c>
      <c r="BB123" s="34">
        <f>BA123*2.323</f>
        <v>0</v>
      </c>
      <c r="BC123" s="34">
        <v>0</v>
      </c>
      <c r="BD123" s="34">
        <f>BC123*2.077</f>
        <v>0</v>
      </c>
      <c r="BE123" s="34">
        <v>0</v>
      </c>
      <c r="BF123" s="34">
        <f>BE123*2.336</f>
        <v>0</v>
      </c>
      <c r="BG123" s="34">
        <v>0</v>
      </c>
      <c r="BH123" s="34">
        <f>BG123*1.13</f>
        <v>0</v>
      </c>
      <c r="BI123" s="34">
        <v>0</v>
      </c>
      <c r="BJ123" s="34">
        <f>BI123*1.724</f>
        <v>0</v>
      </c>
      <c r="BK123" s="34">
        <v>0</v>
      </c>
      <c r="BL123" s="34">
        <f>BK123*0.89</f>
        <v>0</v>
      </c>
      <c r="BM123" s="34">
        <v>0</v>
      </c>
      <c r="BN123" s="34">
        <f>BM123*2.54</f>
        <v>0</v>
      </c>
      <c r="BO123" s="35">
        <v>-0.2</v>
      </c>
      <c r="BP123" s="35">
        <v>15</v>
      </c>
      <c r="BQ123" s="35" t="s">
        <v>149</v>
      </c>
      <c r="BR123" s="35" t="s">
        <v>150</v>
      </c>
      <c r="BS123" s="35" t="s">
        <v>151</v>
      </c>
      <c r="BT123" s="35">
        <v>-0.2</v>
      </c>
      <c r="BU123" s="35" t="s">
        <v>113</v>
      </c>
      <c r="BV123" s="37">
        <v>3.5000000000000003E-2</v>
      </c>
      <c r="BX123" s="35">
        <v>7360004.5800000001</v>
      </c>
      <c r="BY123" s="35">
        <v>1.3586948066817644E-7</v>
      </c>
      <c r="BZ123" s="35">
        <f t="shared" si="1"/>
        <v>15.811571112987474</v>
      </c>
      <c r="CA123">
        <v>4.58</v>
      </c>
      <c r="CB123">
        <v>7360000</v>
      </c>
      <c r="CC123" s="36">
        <v>2.5000000000000001E-5</v>
      </c>
      <c r="CD123">
        <v>0.92</v>
      </c>
      <c r="CE123">
        <v>0</v>
      </c>
      <c r="CF123" s="36">
        <v>0</v>
      </c>
      <c r="CG123">
        <v>0</v>
      </c>
    </row>
    <row r="124" spans="1:85" x14ac:dyDescent="0.3">
      <c r="A124" s="5">
        <v>304</v>
      </c>
      <c r="B124" s="5" t="s">
        <v>253</v>
      </c>
      <c r="D124">
        <f>F124+N124</f>
        <v>49.61345</v>
      </c>
      <c r="E124">
        <v>30.1554</v>
      </c>
      <c r="F124" s="35">
        <f>H124+J124+L124+P124+R124+T124+V124+X124+Z124+AB124+AD124+AF124+AH124+AJ124+AL124+AN124+AP124+AR124+AT124+AV124+AX124+AZ124+BB124+BD124+BF124+BH124+BJ124+BL124+BN124</f>
        <v>19.45805</v>
      </c>
      <c r="G124" s="34">
        <v>17.7</v>
      </c>
      <c r="H124" s="34">
        <f>G124*0.9</f>
        <v>15.93</v>
      </c>
      <c r="I124" s="34">
        <v>0</v>
      </c>
      <c r="J124" s="34">
        <f>I124*1.185</f>
        <v>0</v>
      </c>
      <c r="K124" s="34">
        <v>0</v>
      </c>
      <c r="L124" s="34">
        <f>K124*0.8</f>
        <v>0</v>
      </c>
      <c r="M124" s="34">
        <v>68.534999999999997</v>
      </c>
      <c r="N124" s="34">
        <f>M124*0.44</f>
        <v>30.1554</v>
      </c>
      <c r="O124" s="34">
        <v>0</v>
      </c>
      <c r="P124" s="34">
        <f>O124*0.91</f>
        <v>0</v>
      </c>
      <c r="Q124" s="34">
        <v>0</v>
      </c>
      <c r="R124" s="34">
        <f>Q124*2.868</f>
        <v>0</v>
      </c>
      <c r="S124" s="34">
        <v>0</v>
      </c>
      <c r="T124" s="34">
        <f>S124*2.36</f>
        <v>0</v>
      </c>
      <c r="U124" s="34">
        <v>0</v>
      </c>
      <c r="V124" s="34">
        <f>U124*0.12</f>
        <v>0</v>
      </c>
      <c r="W124" s="34">
        <v>0</v>
      </c>
      <c r="X124" s="34">
        <f>W124*0.76</f>
        <v>0</v>
      </c>
      <c r="Y124" s="34">
        <v>13.7</v>
      </c>
      <c r="Z124" s="34">
        <f>Y124*0.257</f>
        <v>3.5208999999999997</v>
      </c>
      <c r="AA124" s="34">
        <v>0</v>
      </c>
      <c r="AB124" s="34">
        <f>AA124*0.337</f>
        <v>0</v>
      </c>
      <c r="AC124" s="34">
        <v>0</v>
      </c>
      <c r="AD124" s="34">
        <f>AC124*0.15</f>
        <v>0</v>
      </c>
      <c r="AE124" s="34">
        <v>0</v>
      </c>
      <c r="AF124" s="34">
        <f>AE124*1.662</f>
        <v>0</v>
      </c>
      <c r="AG124" s="34">
        <v>6.5000000000000002E-2</v>
      </c>
      <c r="AH124" s="34">
        <f>AG124*0.11</f>
        <v>7.1500000000000001E-3</v>
      </c>
      <c r="AI124" s="34">
        <v>0</v>
      </c>
      <c r="AJ124" s="34">
        <f>AI124*1.37</f>
        <v>0</v>
      </c>
      <c r="AK124" s="34">
        <v>0</v>
      </c>
      <c r="AL124" s="34">
        <f>AK124*0.6</f>
        <v>0</v>
      </c>
      <c r="AM124" s="34">
        <v>0</v>
      </c>
      <c r="AN124" s="34">
        <f>AM124*2.372</f>
        <v>0</v>
      </c>
      <c r="AO124" s="34">
        <v>0</v>
      </c>
      <c r="AP124" s="34">
        <f>AO124*0.28</f>
        <v>0</v>
      </c>
      <c r="AQ124" s="34">
        <v>0</v>
      </c>
      <c r="AR124" s="34">
        <f>AQ124*1.45</f>
        <v>0</v>
      </c>
      <c r="AS124" s="34">
        <v>0</v>
      </c>
      <c r="AT124" s="34">
        <f>AS124*2.279</f>
        <v>0</v>
      </c>
      <c r="AU124" s="34">
        <v>0</v>
      </c>
      <c r="AV124" s="34">
        <f>AU124*1.099</f>
        <v>0</v>
      </c>
      <c r="AW124" s="34">
        <v>0</v>
      </c>
      <c r="AX124" s="34">
        <f>AW124*0.13</f>
        <v>0</v>
      </c>
      <c r="AY124" s="34">
        <v>0</v>
      </c>
      <c r="AZ124" s="34">
        <f>AY124*0.3</f>
        <v>0</v>
      </c>
      <c r="BA124" s="34">
        <v>0</v>
      </c>
      <c r="BB124" s="34">
        <f>BA124*2.323</f>
        <v>0</v>
      </c>
      <c r="BC124" s="34">
        <v>0</v>
      </c>
      <c r="BD124" s="34">
        <f>BC124*2.077</f>
        <v>0</v>
      </c>
      <c r="BE124" s="34">
        <v>0</v>
      </c>
      <c r="BF124" s="34">
        <f>BE124*2.336</f>
        <v>0</v>
      </c>
      <c r="BG124" s="34">
        <v>0</v>
      </c>
      <c r="BH124" s="34">
        <f>BG124*1.13</f>
        <v>0</v>
      </c>
      <c r="BI124" s="34">
        <v>0</v>
      </c>
      <c r="BJ124" s="34">
        <f>BI124*1.724</f>
        <v>0</v>
      </c>
      <c r="BK124" s="34">
        <v>0</v>
      </c>
      <c r="BL124" s="34">
        <f>BK124*0.89</f>
        <v>0</v>
      </c>
      <c r="BM124" s="34">
        <v>0</v>
      </c>
      <c r="BN124" s="34">
        <f>BM124*2.54</f>
        <v>0</v>
      </c>
      <c r="BO124" s="35">
        <v>-0.05</v>
      </c>
      <c r="BP124" s="35">
        <v>15</v>
      </c>
      <c r="BQ124" s="35" t="s">
        <v>254</v>
      </c>
      <c r="BR124" s="35" t="s">
        <v>255</v>
      </c>
      <c r="BS124" s="35" t="s">
        <v>256</v>
      </c>
      <c r="BT124" s="35">
        <v>-0.05</v>
      </c>
      <c r="BU124" s="35" t="s">
        <v>113</v>
      </c>
      <c r="BV124" s="37">
        <v>3.5000000000000003E-2</v>
      </c>
      <c r="BX124" s="35">
        <v>394017.1</v>
      </c>
      <c r="BY124" s="35">
        <v>2.5379609159094875E-6</v>
      </c>
      <c r="BZ124" s="35">
        <f t="shared" si="1"/>
        <v>12.884149588353502</v>
      </c>
      <c r="CA124">
        <v>17.100000000000001</v>
      </c>
      <c r="CB124">
        <v>64000</v>
      </c>
      <c r="CC124" s="36">
        <v>4.3000000000000003E-6</v>
      </c>
      <c r="CD124">
        <v>0.89</v>
      </c>
      <c r="CE124">
        <v>330000</v>
      </c>
      <c r="CF124" s="36">
        <v>1.5999999999999999E-6</v>
      </c>
      <c r="CG124">
        <v>0.75</v>
      </c>
    </row>
    <row r="125" spans="1:85" x14ac:dyDescent="0.3">
      <c r="A125" s="5">
        <v>304</v>
      </c>
      <c r="B125" s="5" t="s">
        <v>257</v>
      </c>
      <c r="D125">
        <f>F125+N125</f>
        <v>49.61345</v>
      </c>
      <c r="E125">
        <v>30.1554</v>
      </c>
      <c r="F125" s="35">
        <f>H125+J125+L125+P125+R125+T125+V125+X125+Z125+AB125+AD125+AF125+AH125+AJ125+AL125+AN125+AP125+AR125+AT125+AV125+AX125+AZ125+BB125+BD125+BF125+BH125+BJ125+BL125+BN125</f>
        <v>19.45805</v>
      </c>
      <c r="G125" s="34">
        <v>17.7</v>
      </c>
      <c r="H125" s="34">
        <f>G125*0.9</f>
        <v>15.93</v>
      </c>
      <c r="I125" s="34">
        <v>0</v>
      </c>
      <c r="J125" s="34">
        <f>I125*1.185</f>
        <v>0</v>
      </c>
      <c r="K125" s="34">
        <v>0</v>
      </c>
      <c r="L125" s="34">
        <f>K125*0.8</f>
        <v>0</v>
      </c>
      <c r="M125" s="34">
        <v>68.534999999999997</v>
      </c>
      <c r="N125" s="34">
        <f>M125*0.44</f>
        <v>30.1554</v>
      </c>
      <c r="O125" s="34">
        <v>0</v>
      </c>
      <c r="P125" s="34">
        <f>O125*0.91</f>
        <v>0</v>
      </c>
      <c r="Q125" s="34">
        <v>0</v>
      </c>
      <c r="R125" s="34">
        <f>Q125*2.868</f>
        <v>0</v>
      </c>
      <c r="S125" s="34">
        <v>0</v>
      </c>
      <c r="T125" s="34">
        <f>S125*2.36</f>
        <v>0</v>
      </c>
      <c r="U125" s="34">
        <v>0</v>
      </c>
      <c r="V125" s="34">
        <f>U125*0.12</f>
        <v>0</v>
      </c>
      <c r="W125" s="34">
        <v>0</v>
      </c>
      <c r="X125" s="34">
        <f>W125*0.76</f>
        <v>0</v>
      </c>
      <c r="Y125" s="34">
        <v>13.7</v>
      </c>
      <c r="Z125" s="34">
        <f>Y125*0.257</f>
        <v>3.5208999999999997</v>
      </c>
      <c r="AA125" s="34">
        <v>0</v>
      </c>
      <c r="AB125" s="34">
        <f>AA125*0.337</f>
        <v>0</v>
      </c>
      <c r="AC125" s="34">
        <v>0</v>
      </c>
      <c r="AD125" s="34">
        <f>AC125*0.15</f>
        <v>0</v>
      </c>
      <c r="AE125" s="34">
        <v>0</v>
      </c>
      <c r="AF125" s="34">
        <f>AE125*1.662</f>
        <v>0</v>
      </c>
      <c r="AG125" s="34">
        <v>6.5000000000000002E-2</v>
      </c>
      <c r="AH125" s="34">
        <f>AG125*0.11</f>
        <v>7.1500000000000001E-3</v>
      </c>
      <c r="AI125" s="34">
        <v>0</v>
      </c>
      <c r="AJ125" s="34">
        <f>AI125*1.37</f>
        <v>0</v>
      </c>
      <c r="AK125" s="34">
        <v>0</v>
      </c>
      <c r="AL125" s="34">
        <f>AK125*0.6</f>
        <v>0</v>
      </c>
      <c r="AM125" s="34">
        <v>0</v>
      </c>
      <c r="AN125" s="34">
        <f>AM125*2.372</f>
        <v>0</v>
      </c>
      <c r="AO125" s="34">
        <v>0</v>
      </c>
      <c r="AP125" s="34">
        <f>AO125*0.28</f>
        <v>0</v>
      </c>
      <c r="AQ125" s="34">
        <v>0</v>
      </c>
      <c r="AR125" s="34">
        <f>AQ125*1.45</f>
        <v>0</v>
      </c>
      <c r="AS125" s="34">
        <v>0</v>
      </c>
      <c r="AT125" s="34">
        <f>AS125*2.279</f>
        <v>0</v>
      </c>
      <c r="AU125" s="34">
        <v>0</v>
      </c>
      <c r="AV125" s="34">
        <f>AU125*1.099</f>
        <v>0</v>
      </c>
      <c r="AW125" s="34">
        <v>0</v>
      </c>
      <c r="AX125" s="34">
        <f>AW125*0.13</f>
        <v>0</v>
      </c>
      <c r="AY125" s="34">
        <v>0</v>
      </c>
      <c r="AZ125" s="34">
        <f>AY125*0.3</f>
        <v>0</v>
      </c>
      <c r="BA125" s="34">
        <v>0</v>
      </c>
      <c r="BB125" s="34">
        <f>BA125*2.323</f>
        <v>0</v>
      </c>
      <c r="BC125" s="34">
        <v>0</v>
      </c>
      <c r="BD125" s="34">
        <f>BC125*2.077</f>
        <v>0</v>
      </c>
      <c r="BE125" s="34">
        <v>0</v>
      </c>
      <c r="BF125" s="34">
        <f>BE125*2.336</f>
        <v>0</v>
      </c>
      <c r="BG125" s="34">
        <v>0</v>
      </c>
      <c r="BH125" s="34">
        <f>BG125*1.13</f>
        <v>0</v>
      </c>
      <c r="BI125" s="34">
        <v>0</v>
      </c>
      <c r="BJ125" s="34">
        <f>BI125*1.724</f>
        <v>0</v>
      </c>
      <c r="BK125" s="34">
        <v>0</v>
      </c>
      <c r="BL125" s="34">
        <f>BK125*0.89</f>
        <v>0</v>
      </c>
      <c r="BM125" s="34">
        <v>0</v>
      </c>
      <c r="BN125" s="34">
        <f>BM125*2.54</f>
        <v>0</v>
      </c>
      <c r="BO125" s="35">
        <v>-0.125</v>
      </c>
      <c r="BP125" s="35">
        <v>14</v>
      </c>
      <c r="BQ125" s="35" t="s">
        <v>254</v>
      </c>
      <c r="BR125" s="35" t="s">
        <v>255</v>
      </c>
      <c r="BS125" s="35" t="s">
        <v>256</v>
      </c>
      <c r="BT125" s="35">
        <v>-0.125</v>
      </c>
      <c r="BU125" s="35" t="s">
        <v>113</v>
      </c>
      <c r="BV125" s="37">
        <v>3.5000000000000003E-2</v>
      </c>
      <c r="BX125" s="35">
        <v>289016.09999999998</v>
      </c>
      <c r="BY125" s="35">
        <v>3.4600148573037976E-6</v>
      </c>
      <c r="BZ125" s="35">
        <f t="shared" si="1"/>
        <v>12.574237674885422</v>
      </c>
      <c r="CA125">
        <v>16.100000000000001</v>
      </c>
      <c r="CB125">
        <v>49000</v>
      </c>
      <c r="CC125" s="36">
        <v>4.7999999999999998E-6</v>
      </c>
      <c r="CD125">
        <v>0.89</v>
      </c>
      <c r="CE125">
        <v>240000</v>
      </c>
      <c r="CF125" s="36">
        <v>1.7E-6</v>
      </c>
      <c r="CG125">
        <v>0.68</v>
      </c>
    </row>
    <row r="126" spans="1:85" x14ac:dyDescent="0.3">
      <c r="A126" s="5">
        <v>304</v>
      </c>
      <c r="B126" s="5" t="s">
        <v>258</v>
      </c>
      <c r="D126">
        <f>F126+N126</f>
        <v>49.61345</v>
      </c>
      <c r="E126">
        <v>30.1554</v>
      </c>
      <c r="F126" s="35">
        <f>H126+J126+L126+P126+R126+T126+V126+X126+Z126+AB126+AD126+AF126+AH126+AJ126+AL126+AN126+AP126+AR126+AT126+AV126+AX126+AZ126+BB126+BD126+BF126+BH126+BJ126+BL126+BN126</f>
        <v>19.45805</v>
      </c>
      <c r="G126" s="34">
        <v>17.7</v>
      </c>
      <c r="H126" s="34">
        <f>G126*0.9</f>
        <v>15.93</v>
      </c>
      <c r="I126" s="34">
        <v>0</v>
      </c>
      <c r="J126" s="34">
        <f>I126*1.185</f>
        <v>0</v>
      </c>
      <c r="K126" s="34">
        <v>0</v>
      </c>
      <c r="L126" s="34">
        <f>K126*0.8</f>
        <v>0</v>
      </c>
      <c r="M126" s="34">
        <v>68.534999999999997</v>
      </c>
      <c r="N126" s="34">
        <f>M126*0.44</f>
        <v>30.1554</v>
      </c>
      <c r="O126" s="34">
        <v>0</v>
      </c>
      <c r="P126" s="34">
        <f>O126*0.91</f>
        <v>0</v>
      </c>
      <c r="Q126" s="34">
        <v>0</v>
      </c>
      <c r="R126" s="34">
        <f>Q126*2.868</f>
        <v>0</v>
      </c>
      <c r="S126" s="34">
        <v>0</v>
      </c>
      <c r="T126" s="34">
        <f>S126*2.36</f>
        <v>0</v>
      </c>
      <c r="U126" s="34">
        <v>0</v>
      </c>
      <c r="V126" s="34">
        <f>U126*0.12</f>
        <v>0</v>
      </c>
      <c r="W126" s="34">
        <v>0</v>
      </c>
      <c r="X126" s="34">
        <f>W126*0.76</f>
        <v>0</v>
      </c>
      <c r="Y126" s="34">
        <v>13.7</v>
      </c>
      <c r="Z126" s="34">
        <f>Y126*0.257</f>
        <v>3.5208999999999997</v>
      </c>
      <c r="AA126" s="34">
        <v>0</v>
      </c>
      <c r="AB126" s="34">
        <f>AA126*0.337</f>
        <v>0</v>
      </c>
      <c r="AC126" s="34">
        <v>0</v>
      </c>
      <c r="AD126" s="34">
        <f>AC126*0.15</f>
        <v>0</v>
      </c>
      <c r="AE126" s="34">
        <v>0</v>
      </c>
      <c r="AF126" s="34">
        <f>AE126*1.662</f>
        <v>0</v>
      </c>
      <c r="AG126" s="34">
        <v>6.5000000000000002E-2</v>
      </c>
      <c r="AH126" s="34">
        <f>AG126*0.11</f>
        <v>7.1500000000000001E-3</v>
      </c>
      <c r="AI126" s="34">
        <v>0</v>
      </c>
      <c r="AJ126" s="34">
        <f>AI126*1.37</f>
        <v>0</v>
      </c>
      <c r="AK126" s="34">
        <v>0</v>
      </c>
      <c r="AL126" s="34">
        <f>AK126*0.6</f>
        <v>0</v>
      </c>
      <c r="AM126" s="34">
        <v>0</v>
      </c>
      <c r="AN126" s="34">
        <f>AM126*2.372</f>
        <v>0</v>
      </c>
      <c r="AO126" s="34">
        <v>0</v>
      </c>
      <c r="AP126" s="34">
        <f>AO126*0.28</f>
        <v>0</v>
      </c>
      <c r="AQ126" s="34">
        <v>0</v>
      </c>
      <c r="AR126" s="34">
        <f>AQ126*1.45</f>
        <v>0</v>
      </c>
      <c r="AS126" s="34">
        <v>0</v>
      </c>
      <c r="AT126" s="34">
        <f>AS126*2.279</f>
        <v>0</v>
      </c>
      <c r="AU126" s="34">
        <v>0</v>
      </c>
      <c r="AV126" s="34">
        <f>AU126*1.099</f>
        <v>0</v>
      </c>
      <c r="AW126" s="34">
        <v>0</v>
      </c>
      <c r="AX126" s="34">
        <f>AW126*0.13</f>
        <v>0</v>
      </c>
      <c r="AY126" s="34">
        <v>0</v>
      </c>
      <c r="AZ126" s="34">
        <f>AY126*0.3</f>
        <v>0</v>
      </c>
      <c r="BA126" s="34">
        <v>0</v>
      </c>
      <c r="BB126" s="34">
        <f>BA126*2.323</f>
        <v>0</v>
      </c>
      <c r="BC126" s="34">
        <v>0</v>
      </c>
      <c r="BD126" s="34">
        <f>BC126*2.077</f>
        <v>0</v>
      </c>
      <c r="BE126" s="34">
        <v>0</v>
      </c>
      <c r="BF126" s="34">
        <f>BE126*2.336</f>
        <v>0</v>
      </c>
      <c r="BG126" s="34">
        <v>0</v>
      </c>
      <c r="BH126" s="34">
        <f>BG126*1.13</f>
        <v>0</v>
      </c>
      <c r="BI126" s="34">
        <v>0</v>
      </c>
      <c r="BJ126" s="34">
        <f>BI126*1.724</f>
        <v>0</v>
      </c>
      <c r="BK126" s="34">
        <v>0</v>
      </c>
      <c r="BL126" s="34">
        <f>BK126*0.89</f>
        <v>0</v>
      </c>
      <c r="BM126" s="34">
        <v>0</v>
      </c>
      <c r="BN126" s="34">
        <f>BM126*2.54</f>
        <v>0</v>
      </c>
      <c r="BO126" s="35">
        <v>-0.15</v>
      </c>
      <c r="BP126" s="35">
        <v>16</v>
      </c>
      <c r="BQ126" s="35" t="s">
        <v>254</v>
      </c>
      <c r="BR126" s="35" t="s">
        <v>255</v>
      </c>
      <c r="BS126" s="35" t="s">
        <v>256</v>
      </c>
      <c r="BT126" s="35">
        <v>-0.15</v>
      </c>
      <c r="BU126" s="35" t="s">
        <v>113</v>
      </c>
      <c r="BV126" s="37">
        <v>3.5000000000000003E-2</v>
      </c>
      <c r="BX126" s="35">
        <v>261018</v>
      </c>
      <c r="BY126" s="35">
        <v>3.8311534070447249E-6</v>
      </c>
      <c r="BZ126" s="35">
        <f t="shared" si="1"/>
        <v>12.472344649444059</v>
      </c>
      <c r="CA126">
        <v>18</v>
      </c>
      <c r="CB126">
        <v>41000</v>
      </c>
      <c r="CC126" s="36">
        <v>4.6999999999999999E-6</v>
      </c>
      <c r="CD126">
        <v>0.92</v>
      </c>
      <c r="CE126">
        <v>220000</v>
      </c>
      <c r="CF126" s="36">
        <v>1.3999999999999999E-6</v>
      </c>
      <c r="CG126">
        <v>0.7</v>
      </c>
    </row>
    <row r="127" spans="1:85" x14ac:dyDescent="0.3">
      <c r="A127" s="5">
        <v>304</v>
      </c>
      <c r="B127" s="5" t="s">
        <v>259</v>
      </c>
      <c r="D127">
        <f>F127+N127</f>
        <v>49.61345</v>
      </c>
      <c r="E127">
        <v>30.1554</v>
      </c>
      <c r="F127" s="35">
        <f>H127+J127+L127+P127+R127+T127+V127+X127+Z127+AB127+AD127+AF127+AH127+AJ127+AL127+AN127+AP127+AR127+AT127+AV127+AX127+AZ127+BB127+BD127+BF127+BH127+BJ127+BL127+BN127</f>
        <v>19.45805</v>
      </c>
      <c r="G127" s="34">
        <v>17.7</v>
      </c>
      <c r="H127" s="34">
        <f>G127*0.9</f>
        <v>15.93</v>
      </c>
      <c r="I127" s="34">
        <v>0</v>
      </c>
      <c r="J127" s="34">
        <f>I127*1.185</f>
        <v>0</v>
      </c>
      <c r="K127" s="34">
        <v>0</v>
      </c>
      <c r="L127" s="34">
        <f>K127*0.8</f>
        <v>0</v>
      </c>
      <c r="M127" s="34">
        <v>68.534999999999997</v>
      </c>
      <c r="N127" s="34">
        <f>M127*0.44</f>
        <v>30.1554</v>
      </c>
      <c r="O127" s="34">
        <v>0</v>
      </c>
      <c r="P127" s="34">
        <f>O127*0.91</f>
        <v>0</v>
      </c>
      <c r="Q127" s="34">
        <v>0</v>
      </c>
      <c r="R127" s="34">
        <f>Q127*2.868</f>
        <v>0</v>
      </c>
      <c r="S127" s="34">
        <v>0</v>
      </c>
      <c r="T127" s="34">
        <f>S127*2.36</f>
        <v>0</v>
      </c>
      <c r="U127" s="34">
        <v>0</v>
      </c>
      <c r="V127" s="34">
        <f>U127*0.12</f>
        <v>0</v>
      </c>
      <c r="W127" s="34">
        <v>0</v>
      </c>
      <c r="X127" s="34">
        <f>W127*0.76</f>
        <v>0</v>
      </c>
      <c r="Y127" s="34">
        <v>13.7</v>
      </c>
      <c r="Z127" s="34">
        <f>Y127*0.257</f>
        <v>3.5208999999999997</v>
      </c>
      <c r="AA127" s="34">
        <v>0</v>
      </c>
      <c r="AB127" s="34">
        <f>AA127*0.337</f>
        <v>0</v>
      </c>
      <c r="AC127" s="34">
        <v>0</v>
      </c>
      <c r="AD127" s="34">
        <f>AC127*0.15</f>
        <v>0</v>
      </c>
      <c r="AE127" s="34">
        <v>0</v>
      </c>
      <c r="AF127" s="34">
        <f>AE127*1.662</f>
        <v>0</v>
      </c>
      <c r="AG127" s="34">
        <v>6.5000000000000002E-2</v>
      </c>
      <c r="AH127" s="34">
        <f>AG127*0.11</f>
        <v>7.1500000000000001E-3</v>
      </c>
      <c r="AI127" s="34">
        <v>0</v>
      </c>
      <c r="AJ127" s="34">
        <f>AI127*1.37</f>
        <v>0</v>
      </c>
      <c r="AK127" s="34">
        <v>0</v>
      </c>
      <c r="AL127" s="34">
        <f>AK127*0.6</f>
        <v>0</v>
      </c>
      <c r="AM127" s="34">
        <v>0</v>
      </c>
      <c r="AN127" s="34">
        <f>AM127*2.372</f>
        <v>0</v>
      </c>
      <c r="AO127" s="34">
        <v>0</v>
      </c>
      <c r="AP127" s="34">
        <f>AO127*0.28</f>
        <v>0</v>
      </c>
      <c r="AQ127" s="34">
        <v>0</v>
      </c>
      <c r="AR127" s="34">
        <f>AQ127*1.45</f>
        <v>0</v>
      </c>
      <c r="AS127" s="34">
        <v>0</v>
      </c>
      <c r="AT127" s="34">
        <f>AS127*2.279</f>
        <v>0</v>
      </c>
      <c r="AU127" s="34">
        <v>0</v>
      </c>
      <c r="AV127" s="34">
        <f>AU127*1.099</f>
        <v>0</v>
      </c>
      <c r="AW127" s="34">
        <v>0</v>
      </c>
      <c r="AX127" s="34">
        <f>AW127*0.13</f>
        <v>0</v>
      </c>
      <c r="AY127" s="34">
        <v>0</v>
      </c>
      <c r="AZ127" s="34">
        <f>AY127*0.3</f>
        <v>0</v>
      </c>
      <c r="BA127" s="34">
        <v>0</v>
      </c>
      <c r="BB127" s="34">
        <f>BA127*2.323</f>
        <v>0</v>
      </c>
      <c r="BC127" s="34">
        <v>0</v>
      </c>
      <c r="BD127" s="34">
        <f>BC127*2.077</f>
        <v>0</v>
      </c>
      <c r="BE127" s="34">
        <v>0</v>
      </c>
      <c r="BF127" s="34">
        <f>BE127*2.336</f>
        <v>0</v>
      </c>
      <c r="BG127" s="34">
        <v>0</v>
      </c>
      <c r="BH127" s="34">
        <f>BG127*1.13</f>
        <v>0</v>
      </c>
      <c r="BI127" s="34">
        <v>0</v>
      </c>
      <c r="BJ127" s="34">
        <f>BI127*1.724</f>
        <v>0</v>
      </c>
      <c r="BK127" s="34">
        <v>0</v>
      </c>
      <c r="BL127" s="34">
        <f>BK127*0.89</f>
        <v>0</v>
      </c>
      <c r="BM127" s="34">
        <v>0</v>
      </c>
      <c r="BN127" s="34">
        <f>BM127*2.54</f>
        <v>0</v>
      </c>
      <c r="BO127" s="35">
        <v>-0.16</v>
      </c>
      <c r="BP127" s="35">
        <v>38</v>
      </c>
      <c r="BQ127" s="35" t="s">
        <v>254</v>
      </c>
      <c r="BR127" s="35" t="s">
        <v>255</v>
      </c>
      <c r="BS127" s="35" t="s">
        <v>256</v>
      </c>
      <c r="BT127" s="35">
        <v>-0.16</v>
      </c>
      <c r="BU127" s="35" t="s">
        <v>113</v>
      </c>
      <c r="BV127" s="37">
        <v>3.5000000000000003E-2</v>
      </c>
      <c r="BX127" s="35">
        <v>580018.5</v>
      </c>
      <c r="BY127" s="35">
        <v>1.7240829387338508E-6</v>
      </c>
      <c r="BZ127" s="35">
        <f t="shared" si="1"/>
        <v>13.270815278565642</v>
      </c>
      <c r="CA127">
        <v>18.5</v>
      </c>
      <c r="CB127">
        <v>120000</v>
      </c>
      <c r="CC127" s="36">
        <v>3.8999999999999999E-6</v>
      </c>
      <c r="CD127">
        <v>0.89</v>
      </c>
      <c r="CE127">
        <v>460000</v>
      </c>
      <c r="CF127" s="36">
        <v>1.1000000000000001E-6</v>
      </c>
      <c r="CG127">
        <v>0.7</v>
      </c>
    </row>
    <row r="128" spans="1:85" x14ac:dyDescent="0.3">
      <c r="A128" s="5">
        <v>304</v>
      </c>
      <c r="B128" s="5" t="s">
        <v>260</v>
      </c>
      <c r="D128">
        <f>F128+N128</f>
        <v>49.61345</v>
      </c>
      <c r="E128">
        <v>30.1554</v>
      </c>
      <c r="F128" s="35">
        <f>H128+J128+L128+P128+R128+T128+V128+X128+Z128+AB128+AD128+AF128+AH128+AJ128+AL128+AN128+AP128+AR128+AT128+AV128+AX128+AZ128+BB128+BD128+BF128+BH128+BJ128+BL128+BN128</f>
        <v>19.45805</v>
      </c>
      <c r="G128" s="34">
        <v>17.7</v>
      </c>
      <c r="H128" s="34">
        <f>G128*0.9</f>
        <v>15.93</v>
      </c>
      <c r="I128" s="34">
        <v>0</v>
      </c>
      <c r="J128" s="34">
        <f>I128*1.185</f>
        <v>0</v>
      </c>
      <c r="K128" s="34">
        <v>0</v>
      </c>
      <c r="L128" s="34">
        <f>K128*0.8</f>
        <v>0</v>
      </c>
      <c r="M128" s="34">
        <v>68.534999999999997</v>
      </c>
      <c r="N128" s="34">
        <f>M128*0.44</f>
        <v>30.1554</v>
      </c>
      <c r="O128" s="34">
        <v>0</v>
      </c>
      <c r="P128" s="34">
        <f>O128*0.91</f>
        <v>0</v>
      </c>
      <c r="Q128" s="34">
        <v>0</v>
      </c>
      <c r="R128" s="34">
        <f>Q128*2.868</f>
        <v>0</v>
      </c>
      <c r="S128" s="34">
        <v>0</v>
      </c>
      <c r="T128" s="34">
        <f>S128*2.36</f>
        <v>0</v>
      </c>
      <c r="U128" s="34">
        <v>0</v>
      </c>
      <c r="V128" s="34">
        <f>U128*0.12</f>
        <v>0</v>
      </c>
      <c r="W128" s="34">
        <v>0</v>
      </c>
      <c r="X128" s="34">
        <f>W128*0.76</f>
        <v>0</v>
      </c>
      <c r="Y128" s="34">
        <v>13.7</v>
      </c>
      <c r="Z128" s="34">
        <f>Y128*0.257</f>
        <v>3.5208999999999997</v>
      </c>
      <c r="AA128" s="34">
        <v>0</v>
      </c>
      <c r="AB128" s="34">
        <f>AA128*0.337</f>
        <v>0</v>
      </c>
      <c r="AC128" s="34">
        <v>0</v>
      </c>
      <c r="AD128" s="34">
        <f>AC128*0.15</f>
        <v>0</v>
      </c>
      <c r="AE128" s="34">
        <v>0</v>
      </c>
      <c r="AF128" s="34">
        <f>AE128*1.662</f>
        <v>0</v>
      </c>
      <c r="AG128" s="34">
        <v>6.5000000000000002E-2</v>
      </c>
      <c r="AH128" s="34">
        <f>AG128*0.11</f>
        <v>7.1500000000000001E-3</v>
      </c>
      <c r="AI128" s="34">
        <v>0</v>
      </c>
      <c r="AJ128" s="34">
        <f>AI128*1.37</f>
        <v>0</v>
      </c>
      <c r="AK128" s="34">
        <v>0</v>
      </c>
      <c r="AL128" s="34">
        <f>AK128*0.6</f>
        <v>0</v>
      </c>
      <c r="AM128" s="34">
        <v>0</v>
      </c>
      <c r="AN128" s="34">
        <f>AM128*2.372</f>
        <v>0</v>
      </c>
      <c r="AO128" s="34">
        <v>0</v>
      </c>
      <c r="AP128" s="34">
        <f>AO128*0.28</f>
        <v>0</v>
      </c>
      <c r="AQ128" s="34">
        <v>0</v>
      </c>
      <c r="AR128" s="34">
        <f>AQ128*1.45</f>
        <v>0</v>
      </c>
      <c r="AS128" s="34">
        <v>0</v>
      </c>
      <c r="AT128" s="34">
        <f>AS128*2.279</f>
        <v>0</v>
      </c>
      <c r="AU128" s="34">
        <v>0</v>
      </c>
      <c r="AV128" s="34">
        <f>AU128*1.099</f>
        <v>0</v>
      </c>
      <c r="AW128" s="34">
        <v>0</v>
      </c>
      <c r="AX128" s="34">
        <f>AW128*0.13</f>
        <v>0</v>
      </c>
      <c r="AY128" s="34">
        <v>0</v>
      </c>
      <c r="AZ128" s="34">
        <f>AY128*0.3</f>
        <v>0</v>
      </c>
      <c r="BA128" s="34">
        <v>0</v>
      </c>
      <c r="BB128" s="34">
        <f>BA128*2.323</f>
        <v>0</v>
      </c>
      <c r="BC128" s="34">
        <v>0</v>
      </c>
      <c r="BD128" s="34">
        <f>BC128*2.077</f>
        <v>0</v>
      </c>
      <c r="BE128" s="34">
        <v>0</v>
      </c>
      <c r="BF128" s="34">
        <f>BE128*2.336</f>
        <v>0</v>
      </c>
      <c r="BG128" s="34">
        <v>0</v>
      </c>
      <c r="BH128" s="34">
        <f>BG128*1.13</f>
        <v>0</v>
      </c>
      <c r="BI128" s="34">
        <v>0</v>
      </c>
      <c r="BJ128" s="34">
        <f>BI128*1.724</f>
        <v>0</v>
      </c>
      <c r="BK128" s="34">
        <v>0</v>
      </c>
      <c r="BL128" s="34">
        <f>BK128*0.89</f>
        <v>0</v>
      </c>
      <c r="BM128" s="34">
        <v>0</v>
      </c>
      <c r="BN128" s="34">
        <f>BM128*2.54</f>
        <v>0</v>
      </c>
      <c r="BO128" s="35">
        <v>-0.19</v>
      </c>
      <c r="BP128" s="35">
        <v>17</v>
      </c>
      <c r="BQ128" s="35" t="s">
        <v>254</v>
      </c>
      <c r="BR128" s="35" t="s">
        <v>255</v>
      </c>
      <c r="BS128" s="35" t="s">
        <v>256</v>
      </c>
      <c r="BT128" s="35">
        <v>-0.19</v>
      </c>
      <c r="BU128" s="35" t="s">
        <v>113</v>
      </c>
      <c r="BV128" s="37">
        <v>3.5000000000000003E-2</v>
      </c>
      <c r="BX128" s="35">
        <v>750015.5</v>
      </c>
      <c r="BY128" s="35">
        <v>1.3333057783472475E-6</v>
      </c>
      <c r="BZ128" s="35">
        <f t="shared" si="1"/>
        <v>13.527849151965608</v>
      </c>
      <c r="CA128">
        <v>15.5</v>
      </c>
      <c r="CB128">
        <v>170000</v>
      </c>
      <c r="CC128" s="36">
        <v>3.8E-6</v>
      </c>
      <c r="CD128">
        <v>0.85</v>
      </c>
      <c r="CE128">
        <v>580000</v>
      </c>
      <c r="CF128" s="36">
        <v>1.1000000000000001E-6</v>
      </c>
      <c r="CG128">
        <v>0.62</v>
      </c>
    </row>
    <row r="129" spans="1:85" x14ac:dyDescent="0.3">
      <c r="A129" s="5" t="s">
        <v>29</v>
      </c>
      <c r="B129" s="5" t="s">
        <v>261</v>
      </c>
      <c r="D129">
        <f>F129+N129</f>
        <v>55.684160000000006</v>
      </c>
      <c r="E129">
        <v>34.038400000000003</v>
      </c>
      <c r="F129" s="35">
        <f>H129+J129+L129+P129+R129+T129+V129+X129+Z129+AB129+AD129+AF129+AH129+AJ129+AL129+AN129+AP129+AR129+AT129+AV129+AX129+AZ129+BB129+BD129+BF129+BH129+BJ129+BL129+BN129</f>
        <v>21.645760000000003</v>
      </c>
      <c r="G129" s="34">
        <v>2.2000000000000002</v>
      </c>
      <c r="H129" s="34">
        <f>G129*0.9</f>
        <v>1.9800000000000002</v>
      </c>
      <c r="I129" s="34">
        <v>15.53</v>
      </c>
      <c r="J129" s="34">
        <f>I129*1.185</f>
        <v>18.40305</v>
      </c>
      <c r="K129" s="34">
        <v>0</v>
      </c>
      <c r="L129" s="34">
        <f>K129*0.8</f>
        <v>0</v>
      </c>
      <c r="M129" s="34">
        <v>77.36</v>
      </c>
      <c r="N129" s="34">
        <f>M129*0.44</f>
        <v>34.038400000000003</v>
      </c>
      <c r="O129" s="34">
        <v>0.3</v>
      </c>
      <c r="P129" s="34">
        <f>O129*0.91</f>
        <v>0.27300000000000002</v>
      </c>
      <c r="Q129" s="34">
        <v>0</v>
      </c>
      <c r="R129" s="34">
        <f>Q129*2.868</f>
        <v>0</v>
      </c>
      <c r="S129" s="34">
        <v>0</v>
      </c>
      <c r="T129" s="34">
        <f>S129*2.36</f>
        <v>0</v>
      </c>
      <c r="U129" s="34">
        <v>0</v>
      </c>
      <c r="V129" s="34">
        <f>U129*0.12</f>
        <v>0</v>
      </c>
      <c r="W129" s="34">
        <v>0</v>
      </c>
      <c r="X129" s="34">
        <f>W129*0.76</f>
        <v>0</v>
      </c>
      <c r="Y129" s="34">
        <v>3.03</v>
      </c>
      <c r="Z129" s="34">
        <f>Y129*0.257</f>
        <v>0.77871000000000001</v>
      </c>
      <c r="AA129" s="34">
        <v>0</v>
      </c>
      <c r="AB129" s="34">
        <f>AA129*0.337</f>
        <v>0</v>
      </c>
      <c r="AC129" s="34">
        <v>0.93</v>
      </c>
      <c r="AD129" s="34">
        <f>AC129*0.15</f>
        <v>0.13950000000000001</v>
      </c>
      <c r="AE129" s="34">
        <v>0</v>
      </c>
      <c r="AF129" s="34">
        <f>AE129*1.662</f>
        <v>0</v>
      </c>
      <c r="AG129" s="34">
        <v>0.65</v>
      </c>
      <c r="AH129" s="34">
        <f>AG129*0.11</f>
        <v>7.1500000000000008E-2</v>
      </c>
      <c r="AI129" s="34">
        <v>0</v>
      </c>
      <c r="AJ129" s="34">
        <f>AI129*1.37</f>
        <v>0</v>
      </c>
      <c r="AK129" s="34">
        <v>0</v>
      </c>
      <c r="AL129" s="34">
        <f>AK129*0.6</f>
        <v>0</v>
      </c>
      <c r="AM129" s="34">
        <v>0</v>
      </c>
      <c r="AN129" s="34">
        <f>AM129*2.372</f>
        <v>0</v>
      </c>
      <c r="AO129" s="34">
        <v>0</v>
      </c>
      <c r="AP129" s="34">
        <f>AO129*0.28</f>
        <v>0</v>
      </c>
      <c r="AQ129" s="34">
        <v>0</v>
      </c>
      <c r="AR129" s="34">
        <f>AQ129*1.45</f>
        <v>0</v>
      </c>
      <c r="AS129" s="34">
        <v>0</v>
      </c>
      <c r="AT129" s="34">
        <f>AS129*2.279</f>
        <v>0</v>
      </c>
      <c r="AU129" s="34">
        <v>0</v>
      </c>
      <c r="AV129" s="34">
        <f>AU129*1.099</f>
        <v>0</v>
      </c>
      <c r="AW129" s="34">
        <v>0</v>
      </c>
      <c r="AX129" s="34">
        <f>AW129*0.13</f>
        <v>0</v>
      </c>
      <c r="AY129" s="34">
        <v>0</v>
      </c>
      <c r="AZ129" s="34">
        <f>AY129*0.3</f>
        <v>0</v>
      </c>
      <c r="BA129" s="34">
        <v>0</v>
      </c>
      <c r="BB129" s="34">
        <f>BA129*2.323</f>
        <v>0</v>
      </c>
      <c r="BC129" s="34">
        <v>0</v>
      </c>
      <c r="BD129" s="34">
        <f>BC129*2.077</f>
        <v>0</v>
      </c>
      <c r="BE129" s="34">
        <v>0</v>
      </c>
      <c r="BF129" s="34">
        <f>BE129*2.336</f>
        <v>0</v>
      </c>
      <c r="BG129" s="34">
        <v>0</v>
      </c>
      <c r="BH129" s="34">
        <f>BG129*1.13</f>
        <v>0</v>
      </c>
      <c r="BI129" s="34">
        <v>0</v>
      </c>
      <c r="BJ129" s="34">
        <f>BI129*1.724</f>
        <v>0</v>
      </c>
      <c r="BK129" s="34">
        <v>0</v>
      </c>
      <c r="BL129" s="34">
        <f>BK129*0.89</f>
        <v>0</v>
      </c>
      <c r="BM129" s="34">
        <v>0</v>
      </c>
      <c r="BN129" s="34">
        <f>BM129*2.54</f>
        <v>0</v>
      </c>
      <c r="BO129" s="35">
        <v>-0.85</v>
      </c>
      <c r="BP129" s="35">
        <v>53</v>
      </c>
      <c r="BQ129" s="35" t="s">
        <v>262</v>
      </c>
      <c r="BR129" s="35" t="s">
        <v>263</v>
      </c>
      <c r="BS129" s="35" t="s">
        <v>264</v>
      </c>
      <c r="BT129" s="35">
        <v>-0.85</v>
      </c>
      <c r="BU129" s="35"/>
      <c r="BV129" s="35"/>
      <c r="BX129" s="35">
        <v>1973.02</v>
      </c>
      <c r="BY129" s="35">
        <v>5.0683723429057988E-4</v>
      </c>
      <c r="BZ129" s="35">
        <f t="shared" si="1"/>
        <v>7.5873206428186784</v>
      </c>
      <c r="CA129">
        <v>7.57</v>
      </c>
      <c r="CB129" s="35">
        <v>9.4499999999999993</v>
      </c>
      <c r="CC129" s="36"/>
      <c r="CE129" s="35">
        <v>1956</v>
      </c>
      <c r="CF129" s="36"/>
    </row>
    <row r="130" spans="1:85" x14ac:dyDescent="0.3">
      <c r="A130" s="5" t="s">
        <v>29</v>
      </c>
      <c r="B130" s="5" t="s">
        <v>265</v>
      </c>
      <c r="D130">
        <f>F130+N130</f>
        <v>55.684160000000006</v>
      </c>
      <c r="E130">
        <v>34.038400000000003</v>
      </c>
      <c r="F130" s="35">
        <f>H130+J130+L130+P130+R130+T130+V130+X130+Z130+AB130+AD130+AF130+AH130+AJ130+AL130+AN130+AP130+AR130+AT130+AV130+AX130+AZ130+BB130+BD130+BF130+BH130+BJ130+BL130+BN130</f>
        <v>21.645760000000003</v>
      </c>
      <c r="G130" s="34">
        <v>2.2000000000000002</v>
      </c>
      <c r="H130" s="34">
        <f>G130*0.9</f>
        <v>1.9800000000000002</v>
      </c>
      <c r="I130" s="34">
        <v>15.53</v>
      </c>
      <c r="J130" s="34">
        <f>I130*1.185</f>
        <v>18.40305</v>
      </c>
      <c r="K130" s="34">
        <v>0</v>
      </c>
      <c r="L130" s="34">
        <f>K130*0.8</f>
        <v>0</v>
      </c>
      <c r="M130" s="34">
        <v>77.36</v>
      </c>
      <c r="N130" s="34">
        <f>M130*0.44</f>
        <v>34.038400000000003</v>
      </c>
      <c r="O130" s="34">
        <v>0.3</v>
      </c>
      <c r="P130" s="34">
        <f>O130*0.91</f>
        <v>0.27300000000000002</v>
      </c>
      <c r="Q130" s="34">
        <v>0</v>
      </c>
      <c r="R130" s="34">
        <f>Q130*2.868</f>
        <v>0</v>
      </c>
      <c r="S130" s="34">
        <v>0</v>
      </c>
      <c r="T130" s="34">
        <f>S130*2.36</f>
        <v>0</v>
      </c>
      <c r="U130" s="34">
        <v>0</v>
      </c>
      <c r="V130" s="34">
        <f>U130*0.12</f>
        <v>0</v>
      </c>
      <c r="W130" s="34">
        <v>0</v>
      </c>
      <c r="X130" s="34">
        <f>W130*0.76</f>
        <v>0</v>
      </c>
      <c r="Y130" s="34">
        <v>3.03</v>
      </c>
      <c r="Z130" s="34">
        <f>Y130*0.257</f>
        <v>0.77871000000000001</v>
      </c>
      <c r="AA130" s="34">
        <v>0</v>
      </c>
      <c r="AB130" s="34">
        <f>AA130*0.337</f>
        <v>0</v>
      </c>
      <c r="AC130" s="34">
        <v>0.93</v>
      </c>
      <c r="AD130" s="34">
        <f>AC130*0.15</f>
        <v>0.13950000000000001</v>
      </c>
      <c r="AE130" s="34">
        <v>0</v>
      </c>
      <c r="AF130" s="34">
        <f>AE130*1.662</f>
        <v>0</v>
      </c>
      <c r="AG130" s="34">
        <v>0.65</v>
      </c>
      <c r="AH130" s="34">
        <f>AG130*0.11</f>
        <v>7.1500000000000008E-2</v>
      </c>
      <c r="AI130" s="34">
        <v>0</v>
      </c>
      <c r="AJ130" s="34">
        <f>AI130*1.37</f>
        <v>0</v>
      </c>
      <c r="AK130" s="34">
        <v>0</v>
      </c>
      <c r="AL130" s="34">
        <f>AK130*0.6</f>
        <v>0</v>
      </c>
      <c r="AM130" s="34">
        <v>0</v>
      </c>
      <c r="AN130" s="34">
        <f>AM130*2.372</f>
        <v>0</v>
      </c>
      <c r="AO130" s="34">
        <v>0</v>
      </c>
      <c r="AP130" s="34">
        <f>AO130*0.28</f>
        <v>0</v>
      </c>
      <c r="AQ130" s="34">
        <v>0</v>
      </c>
      <c r="AR130" s="34">
        <f>AQ130*1.45</f>
        <v>0</v>
      </c>
      <c r="AS130" s="34">
        <v>0</v>
      </c>
      <c r="AT130" s="34">
        <f>AS130*2.279</f>
        <v>0</v>
      </c>
      <c r="AU130" s="34">
        <v>0</v>
      </c>
      <c r="AV130" s="34">
        <f>AU130*1.099</f>
        <v>0</v>
      </c>
      <c r="AW130" s="34">
        <v>0</v>
      </c>
      <c r="AX130" s="34">
        <f>AW130*0.13</f>
        <v>0</v>
      </c>
      <c r="AY130" s="34">
        <v>0</v>
      </c>
      <c r="AZ130" s="34">
        <f>AY130*0.3</f>
        <v>0</v>
      </c>
      <c r="BA130" s="34">
        <v>0</v>
      </c>
      <c r="BB130" s="34">
        <f>BA130*2.323</f>
        <v>0</v>
      </c>
      <c r="BC130" s="34">
        <v>0</v>
      </c>
      <c r="BD130" s="34">
        <f>BC130*2.077</f>
        <v>0</v>
      </c>
      <c r="BE130" s="34">
        <v>0</v>
      </c>
      <c r="BF130" s="34">
        <f>BE130*2.336</f>
        <v>0</v>
      </c>
      <c r="BG130" s="34">
        <v>0</v>
      </c>
      <c r="BH130" s="34">
        <f>BG130*1.13</f>
        <v>0</v>
      </c>
      <c r="BI130" s="34">
        <v>0</v>
      </c>
      <c r="BJ130" s="34">
        <f>BI130*1.724</f>
        <v>0</v>
      </c>
      <c r="BK130" s="34">
        <v>0</v>
      </c>
      <c r="BL130" s="34">
        <f>BK130*0.89</f>
        <v>0</v>
      </c>
      <c r="BM130" s="34">
        <v>0</v>
      </c>
      <c r="BN130" s="34">
        <f>BM130*2.54</f>
        <v>0</v>
      </c>
      <c r="BO130" s="35">
        <v>-0.93</v>
      </c>
      <c r="BP130" s="35">
        <v>53</v>
      </c>
      <c r="BQ130" s="35" t="s">
        <v>262</v>
      </c>
      <c r="BR130" s="35" t="s">
        <v>263</v>
      </c>
      <c r="BS130" s="35" t="s">
        <v>264</v>
      </c>
      <c r="BT130" s="35">
        <v>-0.93</v>
      </c>
      <c r="BU130" s="35"/>
      <c r="BV130" s="35"/>
      <c r="BX130" s="35">
        <v>1392.91</v>
      </c>
      <c r="BY130" s="35">
        <v>7.1792147374920127E-4</v>
      </c>
      <c r="BZ130" s="35">
        <f t="shared" si="1"/>
        <v>7.2391503629344935</v>
      </c>
      <c r="CA130">
        <v>8.0500000000000007</v>
      </c>
      <c r="CB130" s="35">
        <v>7.86</v>
      </c>
      <c r="CC130" s="36"/>
      <c r="CE130" s="35">
        <v>1377</v>
      </c>
      <c r="CF130" s="36"/>
    </row>
    <row r="131" spans="1:85" x14ac:dyDescent="0.3">
      <c r="A131" s="5" t="s">
        <v>29</v>
      </c>
      <c r="B131" s="5" t="s">
        <v>266</v>
      </c>
      <c r="D131">
        <f>F131+N131</f>
        <v>55.684160000000006</v>
      </c>
      <c r="E131">
        <v>34.038400000000003</v>
      </c>
      <c r="F131" s="35">
        <f>H131+J131+L131+P131+R131+T131+V131+X131+Z131+AB131+AD131+AF131+AH131+AJ131+AL131+AN131+AP131+AR131+AT131+AV131+AX131+AZ131+BB131+BD131+BF131+BH131+BJ131+BL131+BN131</f>
        <v>21.645760000000003</v>
      </c>
      <c r="G131" s="34">
        <v>2.2000000000000002</v>
      </c>
      <c r="H131" s="34">
        <f>G131*0.9</f>
        <v>1.9800000000000002</v>
      </c>
      <c r="I131" s="34">
        <v>15.53</v>
      </c>
      <c r="J131" s="34">
        <f>I131*1.185</f>
        <v>18.40305</v>
      </c>
      <c r="K131" s="34">
        <v>0</v>
      </c>
      <c r="L131" s="34">
        <f>K131*0.8</f>
        <v>0</v>
      </c>
      <c r="M131" s="34">
        <v>77.36</v>
      </c>
      <c r="N131" s="34">
        <f>M131*0.44</f>
        <v>34.038400000000003</v>
      </c>
      <c r="O131" s="34">
        <v>0.3</v>
      </c>
      <c r="P131" s="34">
        <f>O131*0.91</f>
        <v>0.27300000000000002</v>
      </c>
      <c r="Q131" s="34">
        <v>0</v>
      </c>
      <c r="R131" s="34">
        <f>Q131*2.868</f>
        <v>0</v>
      </c>
      <c r="S131" s="34">
        <v>0</v>
      </c>
      <c r="T131" s="34">
        <f>S131*2.36</f>
        <v>0</v>
      </c>
      <c r="U131" s="34">
        <v>0</v>
      </c>
      <c r="V131" s="34">
        <f>U131*0.12</f>
        <v>0</v>
      </c>
      <c r="W131" s="34">
        <v>0</v>
      </c>
      <c r="X131" s="34">
        <f>W131*0.76</f>
        <v>0</v>
      </c>
      <c r="Y131" s="34">
        <v>3.03</v>
      </c>
      <c r="Z131" s="34">
        <f>Y131*0.257</f>
        <v>0.77871000000000001</v>
      </c>
      <c r="AA131" s="34">
        <v>0</v>
      </c>
      <c r="AB131" s="34">
        <f>AA131*0.337</f>
        <v>0</v>
      </c>
      <c r="AC131" s="34">
        <v>0.93</v>
      </c>
      <c r="AD131" s="34">
        <f>AC131*0.15</f>
        <v>0.13950000000000001</v>
      </c>
      <c r="AE131" s="34">
        <v>0</v>
      </c>
      <c r="AF131" s="34">
        <f>AE131*1.662</f>
        <v>0</v>
      </c>
      <c r="AG131" s="34">
        <v>0.65</v>
      </c>
      <c r="AH131" s="34">
        <f>AG131*0.11</f>
        <v>7.1500000000000008E-2</v>
      </c>
      <c r="AI131" s="34">
        <v>0</v>
      </c>
      <c r="AJ131" s="34">
        <f>AI131*1.37</f>
        <v>0</v>
      </c>
      <c r="AK131" s="34">
        <v>0</v>
      </c>
      <c r="AL131" s="34">
        <f>AK131*0.6</f>
        <v>0</v>
      </c>
      <c r="AM131" s="34">
        <v>0</v>
      </c>
      <c r="AN131" s="34">
        <f>AM131*2.372</f>
        <v>0</v>
      </c>
      <c r="AO131" s="34">
        <v>0</v>
      </c>
      <c r="AP131" s="34">
        <f>AO131*0.28</f>
        <v>0</v>
      </c>
      <c r="AQ131" s="34">
        <v>0</v>
      </c>
      <c r="AR131" s="34">
        <f>AQ131*1.45</f>
        <v>0</v>
      </c>
      <c r="AS131" s="34">
        <v>0</v>
      </c>
      <c r="AT131" s="34">
        <f>AS131*2.279</f>
        <v>0</v>
      </c>
      <c r="AU131" s="34">
        <v>0</v>
      </c>
      <c r="AV131" s="34">
        <f>AU131*1.099</f>
        <v>0</v>
      </c>
      <c r="AW131" s="34">
        <v>0</v>
      </c>
      <c r="AX131" s="34">
        <f>AW131*0.13</f>
        <v>0</v>
      </c>
      <c r="AY131" s="34">
        <v>0</v>
      </c>
      <c r="AZ131" s="34">
        <f>AY131*0.3</f>
        <v>0</v>
      </c>
      <c r="BA131" s="34">
        <v>0</v>
      </c>
      <c r="BB131" s="34">
        <f>BA131*2.323</f>
        <v>0</v>
      </c>
      <c r="BC131" s="34">
        <v>0</v>
      </c>
      <c r="BD131" s="34">
        <f>BC131*2.077</f>
        <v>0</v>
      </c>
      <c r="BE131" s="34">
        <v>0</v>
      </c>
      <c r="BF131" s="34">
        <f>BE131*2.336</f>
        <v>0</v>
      </c>
      <c r="BG131" s="34">
        <v>0</v>
      </c>
      <c r="BH131" s="34">
        <f>BG131*1.13</f>
        <v>0</v>
      </c>
      <c r="BI131" s="34">
        <v>0</v>
      </c>
      <c r="BJ131" s="34">
        <f>BI131*1.724</f>
        <v>0</v>
      </c>
      <c r="BK131" s="34">
        <v>0</v>
      </c>
      <c r="BL131" s="34">
        <f>BK131*0.89</f>
        <v>0</v>
      </c>
      <c r="BM131" s="34">
        <v>0</v>
      </c>
      <c r="BN131" s="34">
        <f>BM131*2.54</f>
        <v>0</v>
      </c>
      <c r="BO131" s="35">
        <v>-0.97</v>
      </c>
      <c r="BP131" s="35">
        <v>53</v>
      </c>
      <c r="BQ131" s="35" t="s">
        <v>262</v>
      </c>
      <c r="BR131" s="35" t="s">
        <v>263</v>
      </c>
      <c r="BS131" s="35" t="s">
        <v>264</v>
      </c>
      <c r="BT131" s="35">
        <v>-0.97</v>
      </c>
      <c r="BU131" s="35"/>
      <c r="BV131" s="35"/>
      <c r="BX131" s="35">
        <v>884.16</v>
      </c>
      <c r="BY131" s="35">
        <v>1.1310170104958379E-3</v>
      </c>
      <c r="BZ131" s="35">
        <f t="shared" si="1"/>
        <v>6.784638041735052</v>
      </c>
      <c r="CA131">
        <v>7.89</v>
      </c>
      <c r="CB131" s="35">
        <v>9.4700000000000006</v>
      </c>
      <c r="CC131" s="36"/>
      <c r="CE131" s="35">
        <v>866.8</v>
      </c>
      <c r="CF131" s="36"/>
    </row>
    <row r="132" spans="1:85" x14ac:dyDescent="0.3">
      <c r="A132" s="5" t="s">
        <v>30</v>
      </c>
      <c r="B132" s="5" t="s">
        <v>172</v>
      </c>
      <c r="D132">
        <f>F132+N132</f>
        <v>51.820269999999994</v>
      </c>
      <c r="E132">
        <v>31.820799999999998</v>
      </c>
      <c r="F132" s="35">
        <f>H132+J132+L132+P132+R132+T132+V132+X132+Z132+AB132+AD132+AF132+AH132+AJ132+AL132+AN132+AP132+AR132+AT132+AV132+AX132+AZ132+BB132+BD132+BF132+BH132+BJ132+BL132+BN132</f>
        <v>19.999469999999999</v>
      </c>
      <c r="G132" s="34">
        <v>18.09</v>
      </c>
      <c r="H132" s="34">
        <f>G132*0.9</f>
        <v>16.280999999999999</v>
      </c>
      <c r="I132" s="34">
        <v>1.1299999999999999</v>
      </c>
      <c r="J132" s="34">
        <f>I132*1.185</f>
        <v>1.3390499999999999</v>
      </c>
      <c r="K132" s="34">
        <v>0</v>
      </c>
      <c r="L132" s="34">
        <f>K132*0.8</f>
        <v>0</v>
      </c>
      <c r="M132" s="34">
        <v>72.319999999999993</v>
      </c>
      <c r="N132" s="34">
        <f>M132*0.44</f>
        <v>31.820799999999998</v>
      </c>
      <c r="O132" s="34">
        <v>0.33</v>
      </c>
      <c r="P132" s="34">
        <f>O132*0.91</f>
        <v>0.30030000000000001</v>
      </c>
      <c r="Q132" s="34">
        <v>0</v>
      </c>
      <c r="R132" s="34">
        <f>Q132*2.868</f>
        <v>0</v>
      </c>
      <c r="S132" s="34">
        <v>0</v>
      </c>
      <c r="T132" s="34">
        <f>S132*2.36</f>
        <v>0</v>
      </c>
      <c r="U132" s="34">
        <v>0</v>
      </c>
      <c r="V132" s="34">
        <f>U132*0.12</f>
        <v>0</v>
      </c>
      <c r="W132" s="34">
        <v>0</v>
      </c>
      <c r="X132" s="34">
        <f>W132*0.76</f>
        <v>0</v>
      </c>
      <c r="Y132" s="34">
        <v>8.06</v>
      </c>
      <c r="Z132" s="34">
        <f>Y132*0.257</f>
        <v>2.0714200000000003</v>
      </c>
      <c r="AA132" s="34">
        <v>0</v>
      </c>
      <c r="AB132" s="34">
        <f>AA132*0.337</f>
        <v>0</v>
      </c>
      <c r="AC132" s="34">
        <v>0</v>
      </c>
      <c r="AD132" s="34">
        <f>AC132*0.15</f>
        <v>0</v>
      </c>
      <c r="AE132" s="34">
        <v>0</v>
      </c>
      <c r="AF132" s="34">
        <f>AE132*1.662</f>
        <v>0</v>
      </c>
      <c r="AG132" s="34">
        <v>7.0000000000000007E-2</v>
      </c>
      <c r="AH132" s="34">
        <f>AG132*0.11</f>
        <v>7.7000000000000011E-3</v>
      </c>
      <c r="AI132" s="34">
        <v>0</v>
      </c>
      <c r="AJ132" s="34">
        <f>AI132*1.37</f>
        <v>0</v>
      </c>
      <c r="AK132" s="34">
        <v>0</v>
      </c>
      <c r="AL132" s="34">
        <f>AK132*0.6</f>
        <v>0</v>
      </c>
      <c r="AM132" s="34">
        <v>0</v>
      </c>
      <c r="AN132" s="34">
        <f>AM132*2.372</f>
        <v>0</v>
      </c>
      <c r="AO132" s="34">
        <v>0</v>
      </c>
      <c r="AP132" s="34">
        <f>AO132*0.28</f>
        <v>0</v>
      </c>
      <c r="AQ132" s="34">
        <v>0</v>
      </c>
      <c r="AR132" s="34">
        <f>AQ132*1.45</f>
        <v>0</v>
      </c>
      <c r="AS132" s="34">
        <v>0</v>
      </c>
      <c r="AT132" s="34">
        <f>AS132*2.279</f>
        <v>0</v>
      </c>
      <c r="AU132" s="34">
        <v>0</v>
      </c>
      <c r="AV132" s="34">
        <f>AU132*1.099</f>
        <v>0</v>
      </c>
      <c r="AW132" s="34">
        <v>0</v>
      </c>
      <c r="AX132" s="34">
        <f>AW132*0.13</f>
        <v>0</v>
      </c>
      <c r="AY132" s="34">
        <v>0</v>
      </c>
      <c r="AZ132" s="34">
        <f>AY132*0.3</f>
        <v>0</v>
      </c>
      <c r="BA132" s="34">
        <v>0</v>
      </c>
      <c r="BB132" s="34">
        <f>BA132*2.323</f>
        <v>0</v>
      </c>
      <c r="BC132" s="34">
        <v>0</v>
      </c>
      <c r="BD132" s="34">
        <f>BC132*2.077</f>
        <v>0</v>
      </c>
      <c r="BE132" s="34">
        <v>0</v>
      </c>
      <c r="BF132" s="34">
        <f>BE132*2.336</f>
        <v>0</v>
      </c>
      <c r="BG132" s="34">
        <v>0</v>
      </c>
      <c r="BH132" s="34">
        <f>BG132*1.13</f>
        <v>0</v>
      </c>
      <c r="BI132" s="34">
        <v>0</v>
      </c>
      <c r="BJ132" s="34">
        <f>BI132*1.724</f>
        <v>0</v>
      </c>
      <c r="BK132" s="34">
        <v>0</v>
      </c>
      <c r="BL132" s="34">
        <f>BK132*0.89</f>
        <v>0</v>
      </c>
      <c r="BM132" s="34">
        <v>0</v>
      </c>
      <c r="BN132" s="34">
        <f>BM132*2.54</f>
        <v>0</v>
      </c>
      <c r="BO132" s="35">
        <v>-0.13139999999999999</v>
      </c>
      <c r="BP132" s="35">
        <v>120</v>
      </c>
      <c r="BQ132" s="35" t="s">
        <v>254</v>
      </c>
      <c r="BR132" s="35" t="s">
        <v>255</v>
      </c>
      <c r="BS132" s="35" t="s">
        <v>256</v>
      </c>
      <c r="BT132" s="35">
        <v>-0.13139999999999999</v>
      </c>
      <c r="BU132" s="35"/>
      <c r="BV132" s="35"/>
      <c r="BX132" s="35">
        <v>34575.498999999996</v>
      </c>
      <c r="BY132" s="35">
        <v>2.8922214542731547E-5</v>
      </c>
      <c r="BZ132" s="35">
        <f t="shared" ref="BZ132:BZ195" si="2">-LN(BY132)</f>
        <v>10.450900588822162</v>
      </c>
      <c r="CA132">
        <v>5.4989999999999997</v>
      </c>
      <c r="CB132" s="35">
        <v>25120</v>
      </c>
      <c r="CC132" s="36"/>
      <c r="CE132" s="35">
        <v>9450</v>
      </c>
      <c r="CF132" s="36"/>
    </row>
    <row r="133" spans="1:85" x14ac:dyDescent="0.3">
      <c r="A133" s="5" t="s">
        <v>30</v>
      </c>
      <c r="B133" s="5" t="s">
        <v>267</v>
      </c>
      <c r="D133">
        <f>F133+N133</f>
        <v>51.820269999999994</v>
      </c>
      <c r="E133">
        <v>31.820799999999998</v>
      </c>
      <c r="F133" s="35">
        <f>H133+J133+L133+P133+R133+T133+V133+X133+Z133+AB133+AD133+AF133+AH133+AJ133+AL133+AN133+AP133+AR133+AT133+AV133+AX133+AZ133+BB133+BD133+BF133+BH133+BJ133+BL133+BN133</f>
        <v>19.999469999999999</v>
      </c>
      <c r="G133" s="34">
        <v>18.09</v>
      </c>
      <c r="H133" s="34">
        <f>G133*0.9</f>
        <v>16.280999999999999</v>
      </c>
      <c r="I133" s="34">
        <v>1.1299999999999999</v>
      </c>
      <c r="J133" s="34">
        <f>I133*1.185</f>
        <v>1.3390499999999999</v>
      </c>
      <c r="K133" s="34">
        <v>0</v>
      </c>
      <c r="L133" s="34">
        <f>K133*0.8</f>
        <v>0</v>
      </c>
      <c r="M133" s="34">
        <v>72.319999999999993</v>
      </c>
      <c r="N133" s="34">
        <f>M133*0.44</f>
        <v>31.820799999999998</v>
      </c>
      <c r="O133" s="34">
        <v>0.33</v>
      </c>
      <c r="P133" s="34">
        <f>O133*0.91</f>
        <v>0.30030000000000001</v>
      </c>
      <c r="Q133" s="34">
        <v>0</v>
      </c>
      <c r="R133" s="34">
        <f>Q133*2.868</f>
        <v>0</v>
      </c>
      <c r="S133" s="34">
        <v>0</v>
      </c>
      <c r="T133" s="34">
        <f>S133*2.36</f>
        <v>0</v>
      </c>
      <c r="U133" s="34">
        <v>0</v>
      </c>
      <c r="V133" s="34">
        <f>U133*0.12</f>
        <v>0</v>
      </c>
      <c r="W133" s="34">
        <v>0</v>
      </c>
      <c r="X133" s="34">
        <f>W133*0.76</f>
        <v>0</v>
      </c>
      <c r="Y133" s="34">
        <v>8.06</v>
      </c>
      <c r="Z133" s="34">
        <f>Y133*0.257</f>
        <v>2.0714200000000003</v>
      </c>
      <c r="AA133" s="34">
        <v>0</v>
      </c>
      <c r="AB133" s="34">
        <f>AA133*0.337</f>
        <v>0</v>
      </c>
      <c r="AC133" s="34">
        <v>0</v>
      </c>
      <c r="AD133" s="34">
        <f>AC133*0.15</f>
        <v>0</v>
      </c>
      <c r="AE133" s="34">
        <v>0</v>
      </c>
      <c r="AF133" s="34">
        <f>AE133*1.662</f>
        <v>0</v>
      </c>
      <c r="AG133" s="34">
        <v>7.0000000000000007E-2</v>
      </c>
      <c r="AH133" s="34">
        <f>AG133*0.11</f>
        <v>7.7000000000000011E-3</v>
      </c>
      <c r="AI133" s="34">
        <v>0</v>
      </c>
      <c r="AJ133" s="34">
        <f>AI133*1.37</f>
        <v>0</v>
      </c>
      <c r="AK133" s="34">
        <v>0</v>
      </c>
      <c r="AL133" s="34">
        <f>AK133*0.6</f>
        <v>0</v>
      </c>
      <c r="AM133" s="34">
        <v>0</v>
      </c>
      <c r="AN133" s="34">
        <f>AM133*2.372</f>
        <v>0</v>
      </c>
      <c r="AO133" s="34">
        <v>0</v>
      </c>
      <c r="AP133" s="34">
        <f>AO133*0.28</f>
        <v>0</v>
      </c>
      <c r="AQ133" s="34">
        <v>0</v>
      </c>
      <c r="AR133" s="34">
        <f>AQ133*1.45</f>
        <v>0</v>
      </c>
      <c r="AS133" s="34">
        <v>0</v>
      </c>
      <c r="AT133" s="34">
        <f>AS133*2.279</f>
        <v>0</v>
      </c>
      <c r="AU133" s="34">
        <v>0</v>
      </c>
      <c r="AV133" s="34">
        <f>AU133*1.099</f>
        <v>0</v>
      </c>
      <c r="AW133" s="34">
        <v>0</v>
      </c>
      <c r="AX133" s="34">
        <f>AW133*0.13</f>
        <v>0</v>
      </c>
      <c r="AY133" s="34">
        <v>0</v>
      </c>
      <c r="AZ133" s="34">
        <f>AY133*0.3</f>
        <v>0</v>
      </c>
      <c r="BA133" s="34">
        <v>0</v>
      </c>
      <c r="BB133" s="34">
        <f>BA133*2.323</f>
        <v>0</v>
      </c>
      <c r="BC133" s="34">
        <v>0</v>
      </c>
      <c r="BD133" s="34">
        <f>BC133*2.077</f>
        <v>0</v>
      </c>
      <c r="BE133" s="34">
        <v>0</v>
      </c>
      <c r="BF133" s="34">
        <f>BE133*2.336</f>
        <v>0</v>
      </c>
      <c r="BG133" s="34">
        <v>0</v>
      </c>
      <c r="BH133" s="34">
        <f>BG133*1.13</f>
        <v>0</v>
      </c>
      <c r="BI133" s="34">
        <v>0</v>
      </c>
      <c r="BJ133" s="34">
        <f>BI133*1.724</f>
        <v>0</v>
      </c>
      <c r="BK133" s="34">
        <v>0</v>
      </c>
      <c r="BL133" s="34">
        <f>BK133*0.89</f>
        <v>0</v>
      </c>
      <c r="BM133" s="34">
        <v>0</v>
      </c>
      <c r="BN133" s="34">
        <f>BM133*2.54</f>
        <v>0</v>
      </c>
      <c r="BO133" s="35">
        <v>-0.21929999999999999</v>
      </c>
      <c r="BP133" s="35">
        <v>75</v>
      </c>
      <c r="BQ133" s="35" t="s">
        <v>254</v>
      </c>
      <c r="BR133" s="35" t="s">
        <v>255</v>
      </c>
      <c r="BS133" s="35" t="s">
        <v>256</v>
      </c>
      <c r="BT133" s="35">
        <v>-0.21929999999999999</v>
      </c>
      <c r="BU133" s="35"/>
      <c r="BV133" s="35"/>
      <c r="BX133" s="35">
        <v>15913.346</v>
      </c>
      <c r="BY133" s="35">
        <v>6.2840335401492564E-5</v>
      </c>
      <c r="BZ133" s="35">
        <f t="shared" si="2"/>
        <v>9.6749134072026095</v>
      </c>
      <c r="CA133">
        <v>5.3460000000000001</v>
      </c>
      <c r="CB133" s="35">
        <v>14770</v>
      </c>
      <c r="CC133" s="36"/>
      <c r="CE133" s="35">
        <v>1138</v>
      </c>
      <c r="CF133" s="36"/>
    </row>
    <row r="134" spans="1:85" x14ac:dyDescent="0.3">
      <c r="A134" s="5" t="s">
        <v>30</v>
      </c>
      <c r="B134" s="5" t="s">
        <v>268</v>
      </c>
      <c r="D134">
        <f>F134+N134</f>
        <v>51.820269999999994</v>
      </c>
      <c r="E134">
        <v>31.820799999999998</v>
      </c>
      <c r="F134" s="35">
        <f>H134+J134+L134+P134+R134+T134+V134+X134+Z134+AB134+AD134+AF134+AH134+AJ134+AL134+AN134+AP134+AR134+AT134+AV134+AX134+AZ134+BB134+BD134+BF134+BH134+BJ134+BL134+BN134</f>
        <v>19.999469999999999</v>
      </c>
      <c r="G134" s="34">
        <v>18.09</v>
      </c>
      <c r="H134" s="34">
        <f>G134*0.9</f>
        <v>16.280999999999999</v>
      </c>
      <c r="I134" s="34">
        <v>1.1299999999999999</v>
      </c>
      <c r="J134" s="34">
        <f>I134*1.185</f>
        <v>1.3390499999999999</v>
      </c>
      <c r="K134" s="34">
        <v>0</v>
      </c>
      <c r="L134" s="34">
        <f>K134*0.8</f>
        <v>0</v>
      </c>
      <c r="M134" s="34">
        <v>72.319999999999993</v>
      </c>
      <c r="N134" s="34">
        <f>M134*0.44</f>
        <v>31.820799999999998</v>
      </c>
      <c r="O134" s="34">
        <v>0.33</v>
      </c>
      <c r="P134" s="34">
        <f>O134*0.91</f>
        <v>0.30030000000000001</v>
      </c>
      <c r="Q134" s="34">
        <v>0</v>
      </c>
      <c r="R134" s="34">
        <f>Q134*2.868</f>
        <v>0</v>
      </c>
      <c r="S134" s="34">
        <v>0</v>
      </c>
      <c r="T134" s="34">
        <f>S134*2.36</f>
        <v>0</v>
      </c>
      <c r="U134" s="34">
        <v>0</v>
      </c>
      <c r="V134" s="34">
        <f>U134*0.12</f>
        <v>0</v>
      </c>
      <c r="W134" s="34">
        <v>0</v>
      </c>
      <c r="X134" s="34">
        <f>W134*0.76</f>
        <v>0</v>
      </c>
      <c r="Y134" s="34">
        <v>8.06</v>
      </c>
      <c r="Z134" s="34">
        <f>Y134*0.257</f>
        <v>2.0714200000000003</v>
      </c>
      <c r="AA134" s="34">
        <v>0</v>
      </c>
      <c r="AB134" s="34">
        <f>AA134*0.337</f>
        <v>0</v>
      </c>
      <c r="AC134" s="34">
        <v>0</v>
      </c>
      <c r="AD134" s="34">
        <f>AC134*0.15</f>
        <v>0</v>
      </c>
      <c r="AE134" s="34">
        <v>0</v>
      </c>
      <c r="AF134" s="34">
        <f>AE134*1.662</f>
        <v>0</v>
      </c>
      <c r="AG134" s="34">
        <v>7.0000000000000007E-2</v>
      </c>
      <c r="AH134" s="34">
        <f>AG134*0.11</f>
        <v>7.7000000000000011E-3</v>
      </c>
      <c r="AI134" s="34">
        <v>0</v>
      </c>
      <c r="AJ134" s="34">
        <f>AI134*1.37</f>
        <v>0</v>
      </c>
      <c r="AK134" s="34">
        <v>0</v>
      </c>
      <c r="AL134" s="34">
        <f>AK134*0.6</f>
        <v>0</v>
      </c>
      <c r="AM134" s="34">
        <v>0</v>
      </c>
      <c r="AN134" s="34">
        <f>AM134*2.372</f>
        <v>0</v>
      </c>
      <c r="AO134" s="34">
        <v>0</v>
      </c>
      <c r="AP134" s="34">
        <f>AO134*0.28</f>
        <v>0</v>
      </c>
      <c r="AQ134" s="34">
        <v>0</v>
      </c>
      <c r="AR134" s="34">
        <f>AQ134*1.45</f>
        <v>0</v>
      </c>
      <c r="AS134" s="34">
        <v>0</v>
      </c>
      <c r="AT134" s="34">
        <f>AS134*2.279</f>
        <v>0</v>
      </c>
      <c r="AU134" s="34">
        <v>0</v>
      </c>
      <c r="AV134" s="34">
        <f>AU134*1.099</f>
        <v>0</v>
      </c>
      <c r="AW134" s="34">
        <v>0</v>
      </c>
      <c r="AX134" s="34">
        <f>AW134*0.13</f>
        <v>0</v>
      </c>
      <c r="AY134" s="34">
        <v>0</v>
      </c>
      <c r="AZ134" s="34">
        <f>AY134*0.3</f>
        <v>0</v>
      </c>
      <c r="BA134" s="34">
        <v>0</v>
      </c>
      <c r="BB134" s="34">
        <f>BA134*2.323</f>
        <v>0</v>
      </c>
      <c r="BC134" s="34">
        <v>0</v>
      </c>
      <c r="BD134" s="34">
        <f>BC134*2.077</f>
        <v>0</v>
      </c>
      <c r="BE134" s="34">
        <v>0</v>
      </c>
      <c r="BF134" s="34">
        <f>BE134*2.336</f>
        <v>0</v>
      </c>
      <c r="BG134" s="34">
        <v>0</v>
      </c>
      <c r="BH134" s="34">
        <f>BG134*1.13</f>
        <v>0</v>
      </c>
      <c r="BI134" s="34">
        <v>0</v>
      </c>
      <c r="BJ134" s="34">
        <f>BI134*1.724</f>
        <v>0</v>
      </c>
      <c r="BK134" s="34">
        <v>0</v>
      </c>
      <c r="BL134" s="34">
        <f>BK134*0.89</f>
        <v>0</v>
      </c>
      <c r="BM134" s="34">
        <v>0</v>
      </c>
      <c r="BN134" s="34">
        <f>BM134*2.54</f>
        <v>0</v>
      </c>
      <c r="BO134" s="35">
        <v>-0.15939999999999999</v>
      </c>
      <c r="BP134" s="35">
        <v>15</v>
      </c>
      <c r="BQ134" s="35" t="s">
        <v>254</v>
      </c>
      <c r="BR134" s="35" t="s">
        <v>255</v>
      </c>
      <c r="BS134" s="35" t="s">
        <v>256</v>
      </c>
      <c r="BT134" s="35">
        <v>-0.15939999999999999</v>
      </c>
      <c r="BU134" s="35"/>
      <c r="BV134" s="35"/>
      <c r="BX134" s="35">
        <v>24606.764999999999</v>
      </c>
      <c r="BY134" s="35">
        <v>4.063923071561825E-5</v>
      </c>
      <c r="BZ134" s="35">
        <f t="shared" si="2"/>
        <v>10.110776684114885</v>
      </c>
      <c r="CA134">
        <v>5.7649999999999997</v>
      </c>
      <c r="CB134" s="35">
        <v>16760</v>
      </c>
      <c r="CC134" s="36"/>
      <c r="CE134" s="35">
        <v>7841</v>
      </c>
      <c r="CF134" s="36"/>
    </row>
    <row r="135" spans="1:85" x14ac:dyDescent="0.3">
      <c r="A135" s="6" t="s">
        <v>31</v>
      </c>
      <c r="B135" s="6" t="s">
        <v>269</v>
      </c>
      <c r="D135">
        <f>F135+Z135</f>
        <v>37.338300000000004</v>
      </c>
      <c r="E135">
        <v>21.048300000000001</v>
      </c>
      <c r="F135" s="35">
        <f>H135+J135+L135+N135+P135+R135+T135+V135+X135+AB135+AD135+AF135+AH135+AJ135+AL135+AN135+AP135+AR135+AT135+AV135+AX135+AZ135+BB135+BD135+BF135+BH135+BJ135+BL135+BN135</f>
        <v>16.290000000000003</v>
      </c>
      <c r="G135" s="34">
        <v>18.100000000000001</v>
      </c>
      <c r="H135" s="34">
        <f>G135*0.9</f>
        <v>16.290000000000003</v>
      </c>
      <c r="I135" s="34">
        <v>0</v>
      </c>
      <c r="J135" s="34">
        <f>I135*1.185</f>
        <v>0</v>
      </c>
      <c r="K135" s="34">
        <v>0</v>
      </c>
      <c r="L135" s="34">
        <f>K135*0.8</f>
        <v>0</v>
      </c>
      <c r="M135" s="34">
        <v>0</v>
      </c>
      <c r="N135" s="34">
        <f>M135*0.44</f>
        <v>0</v>
      </c>
      <c r="O135" s="34">
        <v>0</v>
      </c>
      <c r="P135" s="34">
        <f>O135*0.91</f>
        <v>0</v>
      </c>
      <c r="Q135" s="34">
        <v>0</v>
      </c>
      <c r="R135" s="34">
        <f>Q135*2.868</f>
        <v>0</v>
      </c>
      <c r="S135" s="34">
        <v>0</v>
      </c>
      <c r="T135" s="34">
        <f>S135*2.36</f>
        <v>0</v>
      </c>
      <c r="U135" s="34">
        <v>0</v>
      </c>
      <c r="V135" s="34">
        <f>U135*0.12</f>
        <v>0</v>
      </c>
      <c r="W135" s="34">
        <v>0</v>
      </c>
      <c r="X135" s="34">
        <f>W135*0.76</f>
        <v>0</v>
      </c>
      <c r="Y135" s="34">
        <v>81.900000000000006</v>
      </c>
      <c r="Z135" s="34">
        <f>Y135*0.257</f>
        <v>21.048300000000001</v>
      </c>
      <c r="AA135" s="34">
        <v>0</v>
      </c>
      <c r="AB135" s="34">
        <f>AA135*0.337</f>
        <v>0</v>
      </c>
      <c r="AC135" s="34">
        <v>0</v>
      </c>
      <c r="AD135" s="34">
        <f>AC135*0.15</f>
        <v>0</v>
      </c>
      <c r="AE135" s="34">
        <v>0</v>
      </c>
      <c r="AF135" s="34">
        <f>AE135*1.662</f>
        <v>0</v>
      </c>
      <c r="AG135" s="34">
        <v>0</v>
      </c>
      <c r="AH135" s="34">
        <f>AG135*0.11</f>
        <v>0</v>
      </c>
      <c r="AI135" s="34">
        <v>0</v>
      </c>
      <c r="AJ135" s="34">
        <f>AI135*1.37</f>
        <v>0</v>
      </c>
      <c r="AK135" s="34">
        <v>0</v>
      </c>
      <c r="AL135" s="34">
        <f>AK135*0.6</f>
        <v>0</v>
      </c>
      <c r="AM135" s="34">
        <v>0</v>
      </c>
      <c r="AN135" s="34">
        <f>AM135*2.372</f>
        <v>0</v>
      </c>
      <c r="AO135" s="34">
        <v>0</v>
      </c>
      <c r="AP135" s="34">
        <f>AO135*0.28</f>
        <v>0</v>
      </c>
      <c r="AQ135" s="34">
        <v>0</v>
      </c>
      <c r="AR135" s="34">
        <f>AQ135*1.45</f>
        <v>0</v>
      </c>
      <c r="AS135" s="34">
        <v>0</v>
      </c>
      <c r="AT135" s="34">
        <f>AS135*2.279</f>
        <v>0</v>
      </c>
      <c r="AU135" s="34">
        <v>0</v>
      </c>
      <c r="AV135" s="34">
        <f>AU135*1.099</f>
        <v>0</v>
      </c>
      <c r="AW135" s="34">
        <v>0</v>
      </c>
      <c r="AX135" s="34">
        <f>AW135*0.13</f>
        <v>0</v>
      </c>
      <c r="AY135" s="34">
        <v>0</v>
      </c>
      <c r="AZ135" s="34">
        <f>AY135*0.3</f>
        <v>0</v>
      </c>
      <c r="BA135" s="34">
        <v>0</v>
      </c>
      <c r="BB135" s="34">
        <f>BA135*2.323</f>
        <v>0</v>
      </c>
      <c r="BC135" s="34">
        <v>0</v>
      </c>
      <c r="BD135" s="34">
        <f>BC135*2.077</f>
        <v>0</v>
      </c>
      <c r="BE135" s="34">
        <v>0</v>
      </c>
      <c r="BF135" s="34">
        <f>BE135*2.336</f>
        <v>0</v>
      </c>
      <c r="BG135" s="34">
        <v>0</v>
      </c>
      <c r="BH135" s="34">
        <f>BG135*1.13</f>
        <v>0</v>
      </c>
      <c r="BI135" s="34">
        <v>0</v>
      </c>
      <c r="BJ135" s="34">
        <f>BI135*1.724</f>
        <v>0</v>
      </c>
      <c r="BK135" s="34">
        <v>0</v>
      </c>
      <c r="BL135" s="34">
        <f>BK135*0.89</f>
        <v>0</v>
      </c>
      <c r="BM135" s="34">
        <v>0</v>
      </c>
      <c r="BN135" s="34">
        <f>BM135*2.54</f>
        <v>0</v>
      </c>
      <c r="BO135" s="35">
        <v>-0.26400000000000001</v>
      </c>
      <c r="BP135" s="35">
        <v>350</v>
      </c>
      <c r="BQ135" s="35" t="s">
        <v>270</v>
      </c>
      <c r="BR135" s="35" t="s">
        <v>271</v>
      </c>
      <c r="BS135" s="35" t="s">
        <v>272</v>
      </c>
      <c r="BT135" s="35">
        <v>-0.26400000000000001</v>
      </c>
      <c r="BU135" s="35" t="s">
        <v>113</v>
      </c>
      <c r="BV135" s="37">
        <v>3.5000000000000003E-2</v>
      </c>
      <c r="BX135" s="35">
        <v>1090052.1000000001</v>
      </c>
      <c r="BY135" s="35">
        <v>9.1738734322882355E-7</v>
      </c>
      <c r="BZ135" s="35">
        <f t="shared" si="2"/>
        <v>13.901736051228168</v>
      </c>
      <c r="CA135">
        <v>52.1</v>
      </c>
      <c r="CB135">
        <v>450000</v>
      </c>
      <c r="CC135" s="36">
        <v>1.5E-5</v>
      </c>
      <c r="CD135">
        <v>0.95</v>
      </c>
      <c r="CE135">
        <v>640000</v>
      </c>
      <c r="CF135" s="36">
        <v>1.1E-5</v>
      </c>
      <c r="CG135">
        <v>0.98</v>
      </c>
    </row>
    <row r="136" spans="1:85" x14ac:dyDescent="0.3">
      <c r="A136" s="6" t="s">
        <v>31</v>
      </c>
      <c r="B136" s="6" t="s">
        <v>273</v>
      </c>
      <c r="D136">
        <f>F136+Z136</f>
        <v>37.338300000000004</v>
      </c>
      <c r="E136">
        <v>21.048300000000001</v>
      </c>
      <c r="F136" s="35">
        <f>H136+J136+L136+N136+P136+R136+T136+V136+X136+AB136+AD136+AF136+AH136+AJ136+AL136+AN136+AP136+AR136+AT136+AV136+AX136+AZ136+BB136+BD136+BF136+BH136+BJ136+BL136+BN136</f>
        <v>16.290000000000003</v>
      </c>
      <c r="G136" s="34">
        <v>18.100000000000001</v>
      </c>
      <c r="H136" s="34">
        <f>G136*0.9</f>
        <v>16.290000000000003</v>
      </c>
      <c r="I136" s="34">
        <v>0</v>
      </c>
      <c r="J136" s="34">
        <f>I136*1.185</f>
        <v>0</v>
      </c>
      <c r="K136" s="34">
        <v>0</v>
      </c>
      <c r="L136" s="34">
        <f>K136*0.8</f>
        <v>0</v>
      </c>
      <c r="M136" s="34">
        <v>0</v>
      </c>
      <c r="N136" s="34">
        <f>M136*0.44</f>
        <v>0</v>
      </c>
      <c r="O136" s="34">
        <v>0</v>
      </c>
      <c r="P136" s="34">
        <f>O136*0.91</f>
        <v>0</v>
      </c>
      <c r="Q136" s="34">
        <v>0</v>
      </c>
      <c r="R136" s="34">
        <f>Q136*2.868</f>
        <v>0</v>
      </c>
      <c r="S136" s="34">
        <v>0</v>
      </c>
      <c r="T136" s="34">
        <f>S136*2.36</f>
        <v>0</v>
      </c>
      <c r="U136" s="34">
        <v>0</v>
      </c>
      <c r="V136" s="34">
        <f>U136*0.12</f>
        <v>0</v>
      </c>
      <c r="W136" s="34">
        <v>0</v>
      </c>
      <c r="X136" s="34">
        <f>W136*0.76</f>
        <v>0</v>
      </c>
      <c r="Y136" s="34">
        <v>81.900000000000006</v>
      </c>
      <c r="Z136" s="34">
        <f>Y136*0.257</f>
        <v>21.048300000000001</v>
      </c>
      <c r="AA136" s="34">
        <v>0</v>
      </c>
      <c r="AB136" s="34">
        <f>AA136*0.337</f>
        <v>0</v>
      </c>
      <c r="AC136" s="34">
        <v>0</v>
      </c>
      <c r="AD136" s="34">
        <f>AC136*0.15</f>
        <v>0</v>
      </c>
      <c r="AE136" s="34">
        <v>0</v>
      </c>
      <c r="AF136" s="34">
        <f>AE136*1.662</f>
        <v>0</v>
      </c>
      <c r="AG136" s="34">
        <v>0</v>
      </c>
      <c r="AH136" s="34">
        <f>AG136*0.11</f>
        <v>0</v>
      </c>
      <c r="AI136" s="34">
        <v>0</v>
      </c>
      <c r="AJ136" s="34">
        <f>AI136*1.37</f>
        <v>0</v>
      </c>
      <c r="AK136" s="34">
        <v>0</v>
      </c>
      <c r="AL136" s="34">
        <f>AK136*0.6</f>
        <v>0</v>
      </c>
      <c r="AM136" s="34">
        <v>0</v>
      </c>
      <c r="AN136" s="34">
        <f>AM136*2.372</f>
        <v>0</v>
      </c>
      <c r="AO136" s="34">
        <v>0</v>
      </c>
      <c r="AP136" s="34">
        <f>AO136*0.28</f>
        <v>0</v>
      </c>
      <c r="AQ136" s="34">
        <v>0</v>
      </c>
      <c r="AR136" s="34">
        <f>AQ136*1.45</f>
        <v>0</v>
      </c>
      <c r="AS136" s="34">
        <v>0</v>
      </c>
      <c r="AT136" s="34">
        <f>AS136*2.279</f>
        <v>0</v>
      </c>
      <c r="AU136" s="34">
        <v>0</v>
      </c>
      <c r="AV136" s="34">
        <f>AU136*1.099</f>
        <v>0</v>
      </c>
      <c r="AW136" s="34">
        <v>0</v>
      </c>
      <c r="AX136" s="34">
        <f>AW136*0.13</f>
        <v>0</v>
      </c>
      <c r="AY136" s="34">
        <v>0</v>
      </c>
      <c r="AZ136" s="34">
        <f>AY136*0.3</f>
        <v>0</v>
      </c>
      <c r="BA136" s="34">
        <v>0</v>
      </c>
      <c r="BB136" s="34">
        <f>BA136*2.323</f>
        <v>0</v>
      </c>
      <c r="BC136" s="34">
        <v>0</v>
      </c>
      <c r="BD136" s="34">
        <f>BC136*2.077</f>
        <v>0</v>
      </c>
      <c r="BE136" s="34">
        <v>0</v>
      </c>
      <c r="BF136" s="34">
        <f>BE136*2.336</f>
        <v>0</v>
      </c>
      <c r="BG136" s="34">
        <v>0</v>
      </c>
      <c r="BH136" s="34">
        <f>BG136*1.13</f>
        <v>0</v>
      </c>
      <c r="BI136" s="34">
        <v>0</v>
      </c>
      <c r="BJ136" s="34">
        <f>BI136*1.724</f>
        <v>0</v>
      </c>
      <c r="BK136" s="34">
        <v>0</v>
      </c>
      <c r="BL136" s="34">
        <f>BK136*0.89</f>
        <v>0</v>
      </c>
      <c r="BM136" s="34">
        <v>0</v>
      </c>
      <c r="BN136" s="34">
        <f>BM136*2.54</f>
        <v>0</v>
      </c>
      <c r="BO136" s="35">
        <v>-0.24</v>
      </c>
      <c r="BP136" s="35">
        <v>0.1</v>
      </c>
      <c r="BQ136" s="35" t="s">
        <v>274</v>
      </c>
      <c r="BR136" s="35" t="s">
        <v>198</v>
      </c>
      <c r="BS136" s="35" t="s">
        <v>275</v>
      </c>
      <c r="BT136" s="35">
        <v>-0.24</v>
      </c>
      <c r="BU136" s="35" t="s">
        <v>113</v>
      </c>
      <c r="BV136" s="37">
        <v>3.5000000000000003E-2</v>
      </c>
      <c r="BX136" s="35">
        <v>101022.1</v>
      </c>
      <c r="BY136" s="35">
        <v>9.8988241186829411E-6</v>
      </c>
      <c r="BZ136" s="35">
        <f t="shared" si="2"/>
        <v>11.523094583768756</v>
      </c>
      <c r="CA136">
        <v>22.1</v>
      </c>
      <c r="CB136">
        <v>8000</v>
      </c>
      <c r="CC136" s="36">
        <v>1.9000000000000001E-5</v>
      </c>
      <c r="CD136">
        <v>0.9</v>
      </c>
      <c r="CE136">
        <v>93000</v>
      </c>
      <c r="CF136" s="36">
        <v>4.7999999999999998E-6</v>
      </c>
      <c r="CG136">
        <v>0.71</v>
      </c>
    </row>
    <row r="137" spans="1:85" x14ac:dyDescent="0.3">
      <c r="A137" s="6" t="s">
        <v>32</v>
      </c>
      <c r="B137" s="6" t="s">
        <v>276</v>
      </c>
      <c r="D137">
        <f>F137+Z137</f>
        <v>47.897100000000009</v>
      </c>
      <c r="E137">
        <v>17.655900000000003</v>
      </c>
      <c r="F137" s="35">
        <f>H137+J137+L137+N137+P137+R137+T137+V137+X137+AB137+AD137+AF137+AH137+AJ137+AL137+AN137+AP137+AR137+AT137+AV137+AX137+AZ137+BB137+BD137+BF137+BH137+BJ137+BL137+BN137</f>
        <v>30.241200000000003</v>
      </c>
      <c r="G137" s="34">
        <v>28.8</v>
      </c>
      <c r="H137" s="34">
        <f>G137*0.9</f>
        <v>25.92</v>
      </c>
      <c r="I137" s="34">
        <v>0</v>
      </c>
      <c r="J137" s="34">
        <f>I137*1.185</f>
        <v>0</v>
      </c>
      <c r="K137" s="34">
        <v>0</v>
      </c>
      <c r="L137" s="34">
        <f>K137*0.8</f>
        <v>0</v>
      </c>
      <c r="M137" s="34">
        <v>0</v>
      </c>
      <c r="N137" s="34">
        <f>M137*0.44</f>
        <v>0</v>
      </c>
      <c r="O137" s="34">
        <v>0</v>
      </c>
      <c r="P137" s="34">
        <f>O137*0.91</f>
        <v>0</v>
      </c>
      <c r="Q137" s="34">
        <v>0</v>
      </c>
      <c r="R137" s="34">
        <f>Q137*2.868</f>
        <v>0</v>
      </c>
      <c r="S137" s="34">
        <v>0</v>
      </c>
      <c r="T137" s="34">
        <f>S137*2.36</f>
        <v>0</v>
      </c>
      <c r="U137" s="34">
        <v>0</v>
      </c>
      <c r="V137" s="34">
        <f>U137*0.12</f>
        <v>0</v>
      </c>
      <c r="W137" s="34">
        <v>0</v>
      </c>
      <c r="X137" s="34">
        <f>W137*0.76</f>
        <v>0</v>
      </c>
      <c r="Y137" s="34">
        <v>68.7</v>
      </c>
      <c r="Z137" s="34">
        <f>Y137*0.257</f>
        <v>17.655900000000003</v>
      </c>
      <c r="AA137" s="34">
        <v>0</v>
      </c>
      <c r="AB137" s="34">
        <f>AA137*0.337</f>
        <v>0</v>
      </c>
      <c r="AC137" s="34">
        <v>0</v>
      </c>
      <c r="AD137" s="34">
        <f>AC137*0.15</f>
        <v>0</v>
      </c>
      <c r="AE137" s="34">
        <v>2.6</v>
      </c>
      <c r="AF137" s="34">
        <f>AE137*1.662</f>
        <v>4.3212000000000002</v>
      </c>
      <c r="AG137" s="34">
        <v>0</v>
      </c>
      <c r="AH137" s="34">
        <f>AG137*0.11</f>
        <v>0</v>
      </c>
      <c r="AI137" s="34">
        <v>0</v>
      </c>
      <c r="AJ137" s="34">
        <f>AI137*1.37</f>
        <v>0</v>
      </c>
      <c r="AK137" s="34">
        <v>0</v>
      </c>
      <c r="AL137" s="34">
        <f>AK137*0.6</f>
        <v>0</v>
      </c>
      <c r="AM137" s="34">
        <v>0</v>
      </c>
      <c r="AN137" s="34">
        <f>AM137*2.372</f>
        <v>0</v>
      </c>
      <c r="AO137" s="34">
        <v>0</v>
      </c>
      <c r="AP137" s="34">
        <f>AO137*0.28</f>
        <v>0</v>
      </c>
      <c r="AQ137" s="34">
        <v>0</v>
      </c>
      <c r="AR137" s="34">
        <f>AQ137*1.45</f>
        <v>0</v>
      </c>
      <c r="AS137" s="34">
        <v>0</v>
      </c>
      <c r="AT137" s="34">
        <f>AS137*2.279</f>
        <v>0</v>
      </c>
      <c r="AU137" s="34">
        <v>0</v>
      </c>
      <c r="AV137" s="34">
        <f>AU137*1.099</f>
        <v>0</v>
      </c>
      <c r="AW137" s="34">
        <v>0</v>
      </c>
      <c r="AX137" s="34">
        <f>AW137*0.13</f>
        <v>0</v>
      </c>
      <c r="AY137" s="34">
        <v>0</v>
      </c>
      <c r="AZ137" s="34">
        <f>AY137*0.3</f>
        <v>0</v>
      </c>
      <c r="BA137" s="34">
        <v>0</v>
      </c>
      <c r="BB137" s="34">
        <f>BA137*2.323</f>
        <v>0</v>
      </c>
      <c r="BC137" s="34">
        <v>0</v>
      </c>
      <c r="BD137" s="34">
        <f>BC137*2.077</f>
        <v>0</v>
      </c>
      <c r="BE137" s="34">
        <v>0</v>
      </c>
      <c r="BF137" s="34">
        <f>BE137*2.336</f>
        <v>0</v>
      </c>
      <c r="BG137" s="34">
        <v>0</v>
      </c>
      <c r="BH137" s="34">
        <f>BG137*1.13</f>
        <v>0</v>
      </c>
      <c r="BI137" s="34">
        <v>0</v>
      </c>
      <c r="BJ137" s="34">
        <f>BI137*1.724</f>
        <v>0</v>
      </c>
      <c r="BK137" s="34">
        <v>0</v>
      </c>
      <c r="BL137" s="34">
        <f>BK137*0.89</f>
        <v>0</v>
      </c>
      <c r="BM137" s="34">
        <v>0</v>
      </c>
      <c r="BN137" s="34">
        <f>BM137*2.54</f>
        <v>0</v>
      </c>
      <c r="BO137" s="35">
        <v>-0.28000000000000003</v>
      </c>
      <c r="BP137" s="35">
        <v>35.200000000000003</v>
      </c>
      <c r="BQ137" s="35" t="s">
        <v>277</v>
      </c>
      <c r="BR137" s="35" t="s">
        <v>278</v>
      </c>
      <c r="BS137" s="35" t="s">
        <v>279</v>
      </c>
      <c r="BT137" s="35">
        <v>-0.28000000000000003</v>
      </c>
      <c r="BU137" s="35" t="s">
        <v>280</v>
      </c>
      <c r="BV137" s="35" t="s">
        <v>281</v>
      </c>
      <c r="BX137" s="35">
        <v>1281.4056699999999</v>
      </c>
      <c r="BY137" s="35">
        <v>7.8039298827201238E-4</v>
      </c>
      <c r="BZ137" s="35">
        <f t="shared" si="2"/>
        <v>7.1557129340429544</v>
      </c>
      <c r="CA137">
        <v>1.3879999999999999</v>
      </c>
      <c r="CB137">
        <v>1280</v>
      </c>
      <c r="CC137" s="36">
        <v>1.0789999999999999E-4</v>
      </c>
      <c r="CD137">
        <v>0.87</v>
      </c>
      <c r="CE137">
        <v>1.7670000000000002E-2</v>
      </c>
      <c r="CF137" s="36">
        <v>0</v>
      </c>
      <c r="CG137">
        <v>0</v>
      </c>
    </row>
    <row r="138" spans="1:85" x14ac:dyDescent="0.3">
      <c r="A138" s="6" t="s">
        <v>32</v>
      </c>
      <c r="B138" s="6" t="s">
        <v>282</v>
      </c>
      <c r="D138">
        <f>F138+Z138</f>
        <v>48.069500000000005</v>
      </c>
      <c r="E138">
        <v>17.655900000000003</v>
      </c>
      <c r="F138" s="35">
        <f>H138+J138+L138+N138+P138+R138+T138+V138+X138+AB138+AD138+AF138+AH138+AJ138+AL138+AN138+AP138+AR138+AT138+AV138+AX138+AZ138+BB138+BD138+BF138+BH138+BJ138+BL138+BN138</f>
        <v>30.413600000000002</v>
      </c>
      <c r="G138" s="34">
        <v>28.8</v>
      </c>
      <c r="H138" s="34">
        <f>G138*0.9</f>
        <v>25.92</v>
      </c>
      <c r="I138" s="34">
        <v>0</v>
      </c>
      <c r="J138" s="34">
        <f>I138*1.185</f>
        <v>0</v>
      </c>
      <c r="K138" s="34">
        <v>0</v>
      </c>
      <c r="L138" s="34">
        <f>K138*0.8</f>
        <v>0</v>
      </c>
      <c r="M138" s="34">
        <v>0</v>
      </c>
      <c r="N138" s="34">
        <f>M138*0.44</f>
        <v>0</v>
      </c>
      <c r="O138" s="34">
        <v>0</v>
      </c>
      <c r="P138" s="34">
        <f>O138*0.91</f>
        <v>0</v>
      </c>
      <c r="Q138" s="34">
        <v>0</v>
      </c>
      <c r="R138" s="34">
        <f>Q138*2.868</f>
        <v>0</v>
      </c>
      <c r="S138" s="34">
        <v>0</v>
      </c>
      <c r="T138" s="34">
        <f>S138*2.36</f>
        <v>0</v>
      </c>
      <c r="U138" s="34">
        <v>0</v>
      </c>
      <c r="V138" s="34">
        <f>U138*0.12</f>
        <v>0</v>
      </c>
      <c r="W138" s="34">
        <v>0</v>
      </c>
      <c r="X138" s="34">
        <f>W138*0.76</f>
        <v>0</v>
      </c>
      <c r="Y138" s="34">
        <v>68.7</v>
      </c>
      <c r="Z138" s="34">
        <f>Y138*0.257</f>
        <v>17.655900000000003</v>
      </c>
      <c r="AA138" s="34">
        <v>0</v>
      </c>
      <c r="AB138" s="34">
        <f>AA138*0.337</f>
        <v>0</v>
      </c>
      <c r="AC138" s="34">
        <v>0</v>
      </c>
      <c r="AD138" s="34">
        <f>AC138*0.15</f>
        <v>0</v>
      </c>
      <c r="AE138" s="34">
        <v>2.6</v>
      </c>
      <c r="AF138" s="34">
        <f>AE138*1.662</f>
        <v>4.3212000000000002</v>
      </c>
      <c r="AG138" s="34">
        <v>0</v>
      </c>
      <c r="AH138" s="34">
        <f>AG138*0.11</f>
        <v>0</v>
      </c>
      <c r="AI138" s="34">
        <v>0</v>
      </c>
      <c r="AJ138" s="34">
        <f>AI138*1.37</f>
        <v>0</v>
      </c>
      <c r="AK138" s="34">
        <v>0</v>
      </c>
      <c r="AL138" s="34">
        <f>AK138*0.6</f>
        <v>0</v>
      </c>
      <c r="AM138" s="34">
        <v>0</v>
      </c>
      <c r="AN138" s="34">
        <f>AM138*2.372</f>
        <v>0</v>
      </c>
      <c r="AO138" s="34">
        <v>0</v>
      </c>
      <c r="AP138" s="34">
        <f>AO138*0.28</f>
        <v>0</v>
      </c>
      <c r="AQ138" s="34">
        <v>0</v>
      </c>
      <c r="AR138" s="34">
        <f>AQ138*1.45</f>
        <v>0</v>
      </c>
      <c r="AS138" s="34">
        <v>0</v>
      </c>
      <c r="AT138" s="34">
        <f>AS138*2.279</f>
        <v>0</v>
      </c>
      <c r="AU138" s="34">
        <v>0</v>
      </c>
      <c r="AV138" s="34">
        <f>AU138*1.099</f>
        <v>0</v>
      </c>
      <c r="AW138" s="34">
        <v>0</v>
      </c>
      <c r="AX138" s="34">
        <f>AW138*0.13</f>
        <v>0</v>
      </c>
      <c r="AY138" s="34">
        <v>0</v>
      </c>
      <c r="AZ138" s="34">
        <f>AY138*0.3</f>
        <v>0</v>
      </c>
      <c r="BA138" s="34">
        <v>0</v>
      </c>
      <c r="BB138" s="34">
        <f>BA138*2.323</f>
        <v>0</v>
      </c>
      <c r="BC138" s="34">
        <v>0</v>
      </c>
      <c r="BD138" s="34">
        <f>BC138*2.077</f>
        <v>0</v>
      </c>
      <c r="BE138" s="34">
        <v>0</v>
      </c>
      <c r="BF138" s="34">
        <f>BE138*2.336</f>
        <v>0</v>
      </c>
      <c r="BG138" s="34">
        <v>0</v>
      </c>
      <c r="BH138" s="34">
        <f>BG138*1.13</f>
        <v>0</v>
      </c>
      <c r="BI138" s="34">
        <v>0.1</v>
      </c>
      <c r="BJ138" s="34">
        <f>BI138*1.724</f>
        <v>0.1724</v>
      </c>
      <c r="BK138" s="34">
        <v>0</v>
      </c>
      <c r="BL138" s="34">
        <f>BK138*0.89</f>
        <v>0</v>
      </c>
      <c r="BM138" s="34">
        <v>0</v>
      </c>
      <c r="BN138" s="34">
        <f>BM138*2.54</f>
        <v>0</v>
      </c>
      <c r="BO138" s="35">
        <v>-0.27100000000000002</v>
      </c>
      <c r="BP138" s="35">
        <v>26.4</v>
      </c>
      <c r="BQ138" s="35" t="s">
        <v>283</v>
      </c>
      <c r="BR138" s="35" t="s">
        <v>284</v>
      </c>
      <c r="BS138" s="35" t="s">
        <v>285</v>
      </c>
      <c r="BT138" s="35">
        <v>-0.27100000000000002</v>
      </c>
      <c r="BU138" s="35" t="s">
        <v>280</v>
      </c>
      <c r="BV138" s="35" t="s">
        <v>281</v>
      </c>
      <c r="BX138" s="35">
        <v>2129.2822000000001</v>
      </c>
      <c r="BY138" s="35">
        <v>4.6964183516867795E-4</v>
      </c>
      <c r="BZ138" s="35">
        <f t="shared" si="2"/>
        <v>7.6635402066026286</v>
      </c>
      <c r="CA138">
        <v>1.266</v>
      </c>
      <c r="CB138">
        <v>2128</v>
      </c>
      <c r="CC138" s="36">
        <v>1.061E-4</v>
      </c>
      <c r="CD138">
        <v>0.86</v>
      </c>
      <c r="CE138">
        <v>1.6199999999999999E-2</v>
      </c>
      <c r="CF138" s="36">
        <v>0</v>
      </c>
      <c r="CG138">
        <v>0</v>
      </c>
    </row>
    <row r="139" spans="1:85" x14ac:dyDescent="0.3">
      <c r="A139" s="6" t="s">
        <v>32</v>
      </c>
      <c r="B139" s="6" t="s">
        <v>286</v>
      </c>
      <c r="D139">
        <f>F139+Z139</f>
        <v>48.759100000000004</v>
      </c>
      <c r="E139">
        <v>17.655900000000003</v>
      </c>
      <c r="F139" s="35">
        <f>H139+J139+L139+N139+P139+R139+T139+V139+X139+AB139+AD139+AF139+AH139+AJ139+AL139+AN139+AP139+AR139+AT139+AV139+AX139+AZ139+BB139+BD139+BF139+BH139+BJ139+BL139+BN139</f>
        <v>31.103200000000001</v>
      </c>
      <c r="G139" s="34">
        <v>28.8</v>
      </c>
      <c r="H139" s="34">
        <f>G139*0.9</f>
        <v>25.92</v>
      </c>
      <c r="I139" s="34">
        <v>0</v>
      </c>
      <c r="J139" s="34">
        <f>I139*1.185</f>
        <v>0</v>
      </c>
      <c r="K139" s="34">
        <v>0</v>
      </c>
      <c r="L139" s="34">
        <f>K139*0.8</f>
        <v>0</v>
      </c>
      <c r="M139" s="34">
        <v>0</v>
      </c>
      <c r="N139" s="34">
        <f>M139*0.44</f>
        <v>0</v>
      </c>
      <c r="O139" s="34">
        <v>0</v>
      </c>
      <c r="P139" s="34">
        <f>O139*0.91</f>
        <v>0</v>
      </c>
      <c r="Q139" s="34">
        <v>0</v>
      </c>
      <c r="R139" s="34">
        <f>Q139*2.868</f>
        <v>0</v>
      </c>
      <c r="S139" s="34">
        <v>0</v>
      </c>
      <c r="T139" s="34">
        <f>S139*2.36</f>
        <v>0</v>
      </c>
      <c r="U139" s="34">
        <v>0</v>
      </c>
      <c r="V139" s="34">
        <f>U139*0.12</f>
        <v>0</v>
      </c>
      <c r="W139" s="34">
        <v>0</v>
      </c>
      <c r="X139" s="34">
        <f>W139*0.76</f>
        <v>0</v>
      </c>
      <c r="Y139" s="34">
        <v>68.7</v>
      </c>
      <c r="Z139" s="34">
        <f>Y139*0.257</f>
        <v>17.655900000000003</v>
      </c>
      <c r="AA139" s="34">
        <v>0</v>
      </c>
      <c r="AB139" s="34">
        <f>AA139*0.337</f>
        <v>0</v>
      </c>
      <c r="AC139" s="34">
        <v>0</v>
      </c>
      <c r="AD139" s="34">
        <f>AC139*0.15</f>
        <v>0</v>
      </c>
      <c r="AE139" s="34">
        <v>2.6</v>
      </c>
      <c r="AF139" s="34">
        <f>AE139*1.662</f>
        <v>4.3212000000000002</v>
      </c>
      <c r="AG139" s="34">
        <v>0</v>
      </c>
      <c r="AH139" s="34">
        <f>AG139*0.11</f>
        <v>0</v>
      </c>
      <c r="AI139" s="34">
        <v>0</v>
      </c>
      <c r="AJ139" s="34">
        <f>AI139*1.37</f>
        <v>0</v>
      </c>
      <c r="AK139" s="34">
        <v>0</v>
      </c>
      <c r="AL139" s="34">
        <f>AK139*0.6</f>
        <v>0</v>
      </c>
      <c r="AM139" s="34">
        <v>0</v>
      </c>
      <c r="AN139" s="34">
        <f>AM139*2.372</f>
        <v>0</v>
      </c>
      <c r="AO139" s="34">
        <v>0</v>
      </c>
      <c r="AP139" s="34">
        <f>AO139*0.28</f>
        <v>0</v>
      </c>
      <c r="AQ139" s="34">
        <v>0</v>
      </c>
      <c r="AR139" s="34">
        <f>AQ139*1.45</f>
        <v>0</v>
      </c>
      <c r="AS139" s="34">
        <v>0</v>
      </c>
      <c r="AT139" s="34">
        <f>AS139*2.279</f>
        <v>0</v>
      </c>
      <c r="AU139" s="34">
        <v>0</v>
      </c>
      <c r="AV139" s="34">
        <f>AU139*1.099</f>
        <v>0</v>
      </c>
      <c r="AW139" s="34">
        <v>0</v>
      </c>
      <c r="AX139" s="34">
        <f>AW139*0.13</f>
        <v>0</v>
      </c>
      <c r="AY139" s="34">
        <v>0</v>
      </c>
      <c r="AZ139" s="34">
        <f>AY139*0.3</f>
        <v>0</v>
      </c>
      <c r="BA139" s="34">
        <v>0</v>
      </c>
      <c r="BB139" s="34">
        <f>BA139*2.323</f>
        <v>0</v>
      </c>
      <c r="BC139" s="34">
        <v>0</v>
      </c>
      <c r="BD139" s="34">
        <f>BC139*2.077</f>
        <v>0</v>
      </c>
      <c r="BE139" s="34">
        <v>0</v>
      </c>
      <c r="BF139" s="34">
        <f>BE139*2.336</f>
        <v>0</v>
      </c>
      <c r="BG139" s="34">
        <v>0</v>
      </c>
      <c r="BH139" s="34">
        <f>BG139*1.13</f>
        <v>0</v>
      </c>
      <c r="BI139" s="34">
        <v>0.5</v>
      </c>
      <c r="BJ139" s="34">
        <f>BI139*1.724</f>
        <v>0.86199999999999999</v>
      </c>
      <c r="BK139" s="34">
        <v>0</v>
      </c>
      <c r="BL139" s="34">
        <f>BK139*0.89</f>
        <v>0</v>
      </c>
      <c r="BM139" s="34">
        <v>0</v>
      </c>
      <c r="BN139" s="34">
        <f>BM139*2.54</f>
        <v>0</v>
      </c>
      <c r="BO139" s="35">
        <v>-0.32</v>
      </c>
      <c r="BP139" s="35">
        <v>5.37</v>
      </c>
      <c r="BQ139" s="35" t="s">
        <v>277</v>
      </c>
      <c r="BR139" s="35" t="s">
        <v>278</v>
      </c>
      <c r="BS139" s="35" t="s">
        <v>279</v>
      </c>
      <c r="BT139" s="35">
        <v>-0.32</v>
      </c>
      <c r="BU139" s="35" t="s">
        <v>280</v>
      </c>
      <c r="BV139" s="35" t="s">
        <v>281</v>
      </c>
      <c r="BX139" s="35">
        <v>1095.38051</v>
      </c>
      <c r="BY139" s="35">
        <v>9.1292476985919719E-4</v>
      </c>
      <c r="BZ139" s="35">
        <f t="shared" si="2"/>
        <v>6.9988570796041483</v>
      </c>
      <c r="CA139">
        <v>1.3460000000000001</v>
      </c>
      <c r="CB139">
        <v>1094</v>
      </c>
      <c r="CC139" s="36">
        <v>1.2779999999999999E-4</v>
      </c>
      <c r="CD139">
        <v>0.86</v>
      </c>
      <c r="CE139">
        <v>3.4509999999999999E-2</v>
      </c>
      <c r="CF139" s="36">
        <v>0</v>
      </c>
      <c r="CG139">
        <v>0</v>
      </c>
    </row>
    <row r="140" spans="1:85" x14ac:dyDescent="0.3">
      <c r="A140" s="6" t="s">
        <v>32</v>
      </c>
      <c r="B140" s="6" t="s">
        <v>287</v>
      </c>
      <c r="D140">
        <f>F140+Z140</f>
        <v>49.621100000000006</v>
      </c>
      <c r="E140">
        <v>17.655900000000003</v>
      </c>
      <c r="F140" s="35">
        <f>H140+J140+L140+N140+P140+R140+T140+V140+X140+AB140+AD140+AF140+AH140+AJ140+AL140+AN140+AP140+AR140+AT140+AV140+AX140+AZ140+BB140+BD140+BF140+BH140+BJ140+BL140+BN140</f>
        <v>31.965200000000003</v>
      </c>
      <c r="G140" s="34">
        <v>28.8</v>
      </c>
      <c r="H140" s="34">
        <f>G140*0.9</f>
        <v>25.92</v>
      </c>
      <c r="I140" s="34">
        <v>0</v>
      </c>
      <c r="J140" s="34">
        <f>I140*1.185</f>
        <v>0</v>
      </c>
      <c r="K140" s="34">
        <v>0</v>
      </c>
      <c r="L140" s="34">
        <f>K140*0.8</f>
        <v>0</v>
      </c>
      <c r="M140" s="34">
        <v>0</v>
      </c>
      <c r="N140" s="34">
        <f>M140*0.44</f>
        <v>0</v>
      </c>
      <c r="O140" s="34">
        <v>0</v>
      </c>
      <c r="P140" s="34">
        <f>O140*0.91</f>
        <v>0</v>
      </c>
      <c r="Q140" s="34">
        <v>0</v>
      </c>
      <c r="R140" s="34">
        <f>Q140*2.868</f>
        <v>0</v>
      </c>
      <c r="S140" s="34">
        <v>0</v>
      </c>
      <c r="T140" s="34">
        <f>S140*2.36</f>
        <v>0</v>
      </c>
      <c r="U140" s="34">
        <v>0</v>
      </c>
      <c r="V140" s="34">
        <f>U140*0.12</f>
        <v>0</v>
      </c>
      <c r="W140" s="34">
        <v>0</v>
      </c>
      <c r="X140" s="34">
        <f>W140*0.76</f>
        <v>0</v>
      </c>
      <c r="Y140" s="34">
        <v>68.7</v>
      </c>
      <c r="Z140" s="34">
        <f>Y140*0.257</f>
        <v>17.655900000000003</v>
      </c>
      <c r="AA140" s="34">
        <v>0</v>
      </c>
      <c r="AB140" s="34">
        <f>AA140*0.337</f>
        <v>0</v>
      </c>
      <c r="AC140" s="34">
        <v>0</v>
      </c>
      <c r="AD140" s="34">
        <f>AC140*0.15</f>
        <v>0</v>
      </c>
      <c r="AE140" s="34">
        <v>2.6</v>
      </c>
      <c r="AF140" s="34">
        <f>AE140*1.662</f>
        <v>4.3212000000000002</v>
      </c>
      <c r="AG140" s="34">
        <v>0</v>
      </c>
      <c r="AH140" s="34">
        <f>AG140*0.11</f>
        <v>0</v>
      </c>
      <c r="AI140" s="34">
        <v>0</v>
      </c>
      <c r="AJ140" s="34">
        <f>AI140*1.37</f>
        <v>0</v>
      </c>
      <c r="AK140" s="34">
        <v>0</v>
      </c>
      <c r="AL140" s="34">
        <f>AK140*0.6</f>
        <v>0</v>
      </c>
      <c r="AM140" s="34">
        <v>0</v>
      </c>
      <c r="AN140" s="34">
        <f>AM140*2.372</f>
        <v>0</v>
      </c>
      <c r="AO140" s="34">
        <v>0</v>
      </c>
      <c r="AP140" s="34">
        <f>AO140*0.28</f>
        <v>0</v>
      </c>
      <c r="AQ140" s="34">
        <v>0</v>
      </c>
      <c r="AR140" s="34">
        <f>AQ140*1.45</f>
        <v>0</v>
      </c>
      <c r="AS140" s="34">
        <v>0</v>
      </c>
      <c r="AT140" s="34">
        <f>AS140*2.279</f>
        <v>0</v>
      </c>
      <c r="AU140" s="34">
        <v>0</v>
      </c>
      <c r="AV140" s="34">
        <f>AU140*1.099</f>
        <v>0</v>
      </c>
      <c r="AW140" s="34">
        <v>0</v>
      </c>
      <c r="AX140" s="34">
        <f>AW140*0.13</f>
        <v>0</v>
      </c>
      <c r="AY140" s="34">
        <v>0</v>
      </c>
      <c r="AZ140" s="34">
        <f>AY140*0.3</f>
        <v>0</v>
      </c>
      <c r="BA140" s="34">
        <v>0</v>
      </c>
      <c r="BB140" s="34">
        <f>BA140*2.323</f>
        <v>0</v>
      </c>
      <c r="BC140" s="34">
        <v>0</v>
      </c>
      <c r="BD140" s="34">
        <f>BC140*2.077</f>
        <v>0</v>
      </c>
      <c r="BE140" s="34">
        <v>0</v>
      </c>
      <c r="BF140" s="34">
        <f>BE140*2.336</f>
        <v>0</v>
      </c>
      <c r="BG140" s="34">
        <v>0</v>
      </c>
      <c r="BH140" s="34">
        <f>BG140*1.13</f>
        <v>0</v>
      </c>
      <c r="BI140" s="34">
        <v>1</v>
      </c>
      <c r="BJ140" s="34">
        <f>BI140*1.724</f>
        <v>1.724</v>
      </c>
      <c r="BK140" s="34">
        <v>0</v>
      </c>
      <c r="BL140" s="34">
        <f>BK140*0.89</f>
        <v>0</v>
      </c>
      <c r="BM140" s="34">
        <v>0</v>
      </c>
      <c r="BN140" s="34">
        <f>BM140*2.54</f>
        <v>0</v>
      </c>
      <c r="BO140" s="35">
        <v>-0.32500000000000001</v>
      </c>
      <c r="BP140" s="35">
        <v>4.3</v>
      </c>
      <c r="BQ140" s="35" t="s">
        <v>277</v>
      </c>
      <c r="BR140" s="35" t="s">
        <v>278</v>
      </c>
      <c r="BS140" s="35" t="s">
        <v>279</v>
      </c>
      <c r="BT140" s="35">
        <v>-0.32500000000000001</v>
      </c>
      <c r="BU140" s="35" t="s">
        <v>280</v>
      </c>
      <c r="BV140" s="35" t="s">
        <v>281</v>
      </c>
      <c r="BX140" s="35">
        <v>554.41336999999999</v>
      </c>
      <c r="BY140" s="35">
        <v>1.8037083052308063E-3</v>
      </c>
      <c r="BZ140" s="35">
        <f t="shared" si="2"/>
        <v>6.31791056374652</v>
      </c>
      <c r="CA140">
        <v>1.974</v>
      </c>
      <c r="CB140">
        <v>552.4</v>
      </c>
      <c r="CC140" s="36">
        <v>1.6459999999999999E-4</v>
      </c>
      <c r="CD140">
        <v>0.87</v>
      </c>
      <c r="CE140">
        <v>3.9370000000000002E-2</v>
      </c>
      <c r="CF140" s="36">
        <v>0</v>
      </c>
      <c r="CG140">
        <v>0</v>
      </c>
    </row>
    <row r="141" spans="1:85" x14ac:dyDescent="0.3">
      <c r="A141" s="6" t="s">
        <v>33</v>
      </c>
      <c r="B141" s="6" t="s">
        <v>288</v>
      </c>
      <c r="D141">
        <f>F141+Z141</f>
        <v>32.456299999999999</v>
      </c>
      <c r="E141">
        <v>16.805230000000002</v>
      </c>
      <c r="F141" s="35">
        <f>H141+J141+L141+N141+P141+R141+T141+V141+X141+AB141+AD141+AF141+AH141+AJ141+AL141+AN141+AP141+AR141+AT141+AV141+AX141+AZ141+BB141+BD141+BF141+BH141+BJ141+BL141+BN141</f>
        <v>15.651070000000001</v>
      </c>
      <c r="G141" s="34">
        <v>0</v>
      </c>
      <c r="H141" s="34">
        <f>G141*0.9</f>
        <v>0</v>
      </c>
      <c r="I141" s="34">
        <v>0</v>
      </c>
      <c r="J141" s="34">
        <f>I141*1.185</f>
        <v>0</v>
      </c>
      <c r="K141" s="34">
        <v>0</v>
      </c>
      <c r="L141" s="34">
        <f>K141*0.8</f>
        <v>0</v>
      </c>
      <c r="M141" s="34">
        <v>1.89</v>
      </c>
      <c r="N141" s="34">
        <f>M141*0.44</f>
        <v>0.83160000000000001</v>
      </c>
      <c r="O141" s="34">
        <v>0</v>
      </c>
      <c r="P141" s="34">
        <f>O141*0.91</f>
        <v>0</v>
      </c>
      <c r="Q141" s="34">
        <v>0</v>
      </c>
      <c r="R141" s="34">
        <f>Q141*2.868</f>
        <v>0</v>
      </c>
      <c r="S141" s="34">
        <v>0</v>
      </c>
      <c r="T141" s="34">
        <f>S141*2.36</f>
        <v>0</v>
      </c>
      <c r="U141" s="34">
        <v>0</v>
      </c>
      <c r="V141" s="34">
        <f>U141*0.12</f>
        <v>0</v>
      </c>
      <c r="W141" s="34">
        <v>0</v>
      </c>
      <c r="X141" s="34">
        <f>W141*0.76</f>
        <v>0</v>
      </c>
      <c r="Y141" s="34">
        <v>65.39</v>
      </c>
      <c r="Z141" s="34">
        <f>Y141*0.257</f>
        <v>16.805230000000002</v>
      </c>
      <c r="AA141" s="34">
        <v>29.69</v>
      </c>
      <c r="AB141" s="34">
        <f>AA141*0.337</f>
        <v>10.00553</v>
      </c>
      <c r="AC141" s="34">
        <v>0</v>
      </c>
      <c r="AD141" s="34">
        <f>AC141*0.15</f>
        <v>0</v>
      </c>
      <c r="AE141" s="34">
        <v>2.27</v>
      </c>
      <c r="AF141" s="34">
        <f>AE141*1.662</f>
        <v>3.7727399999999998</v>
      </c>
      <c r="AG141" s="34">
        <v>0</v>
      </c>
      <c r="AH141" s="34">
        <f>AG141*0.11</f>
        <v>0</v>
      </c>
      <c r="AI141" s="34">
        <v>0.76</v>
      </c>
      <c r="AJ141" s="34">
        <f>AI141*1.37</f>
        <v>1.0412000000000001</v>
      </c>
      <c r="AK141" s="34">
        <v>0</v>
      </c>
      <c r="AL141" s="34">
        <f>AK141*0.6</f>
        <v>0</v>
      </c>
      <c r="AM141" s="34">
        <v>0</v>
      </c>
      <c r="AN141" s="34">
        <f>AM141*2.372</f>
        <v>0</v>
      </c>
      <c r="AO141" s="34">
        <v>0</v>
      </c>
      <c r="AP141" s="34">
        <f>AO141*0.28</f>
        <v>0</v>
      </c>
      <c r="AQ141" s="34">
        <v>0</v>
      </c>
      <c r="AR141" s="34">
        <f>AQ141*1.45</f>
        <v>0</v>
      </c>
      <c r="AS141" s="34">
        <v>0</v>
      </c>
      <c r="AT141" s="34">
        <f>AS141*2.279</f>
        <v>0</v>
      </c>
      <c r="AU141" s="34">
        <v>0</v>
      </c>
      <c r="AV141" s="34">
        <f>AU141*1.099</f>
        <v>0</v>
      </c>
      <c r="AW141" s="34">
        <v>0</v>
      </c>
      <c r="AX141" s="34">
        <f>AW141*0.13</f>
        <v>0</v>
      </c>
      <c r="AY141" s="34">
        <v>0</v>
      </c>
      <c r="AZ141" s="34">
        <f>AY141*0.3</f>
        <v>0</v>
      </c>
      <c r="BA141" s="34">
        <v>0</v>
      </c>
      <c r="BB141" s="34">
        <f>BA141*2.323</f>
        <v>0</v>
      </c>
      <c r="BC141" s="34">
        <v>0</v>
      </c>
      <c r="BD141" s="34">
        <f>BC141*2.077</f>
        <v>0</v>
      </c>
      <c r="BE141" s="34">
        <v>0</v>
      </c>
      <c r="BF141" s="34">
        <f>BE141*2.336</f>
        <v>0</v>
      </c>
      <c r="BG141" s="34">
        <v>0</v>
      </c>
      <c r="BH141" s="34">
        <f>BG141*1.13</f>
        <v>0</v>
      </c>
      <c r="BI141" s="34">
        <v>0</v>
      </c>
      <c r="BJ141" s="34">
        <f>BI141*1.724</f>
        <v>0</v>
      </c>
      <c r="BK141" s="34">
        <v>0</v>
      </c>
      <c r="BL141" s="34">
        <f>BK141*0.89</f>
        <v>0</v>
      </c>
      <c r="BM141" s="34">
        <v>0</v>
      </c>
      <c r="BN141" s="34">
        <f>BM141*2.54</f>
        <v>0</v>
      </c>
      <c r="BO141" s="35">
        <v>-0.23780000000000001</v>
      </c>
      <c r="BP141" s="35">
        <v>18</v>
      </c>
      <c r="BQ141" s="35" t="s">
        <v>289</v>
      </c>
      <c r="BR141" s="35" t="s">
        <v>290</v>
      </c>
      <c r="BS141" s="35" t="s">
        <v>291</v>
      </c>
      <c r="BT141" s="35">
        <v>-0.23780000000000001</v>
      </c>
      <c r="BU141" s="35" t="s">
        <v>113</v>
      </c>
      <c r="BV141" s="37">
        <v>3.5000000000000003E-2</v>
      </c>
      <c r="BX141" s="35">
        <v>34160.57</v>
      </c>
      <c r="BY141" s="35">
        <v>2.9273516220601705E-5</v>
      </c>
      <c r="BZ141" s="35">
        <f t="shared" si="2"/>
        <v>10.438827333945962</v>
      </c>
      <c r="CA141">
        <v>5.57</v>
      </c>
      <c r="CB141">
        <v>20450</v>
      </c>
      <c r="CC141" s="36">
        <v>8.0099999999999995E-5</v>
      </c>
      <c r="CD141">
        <v>0.93600000000000005</v>
      </c>
      <c r="CE141">
        <v>13705</v>
      </c>
      <c r="CF141" s="36">
        <v>1.3400000000000001E-32</v>
      </c>
      <c r="CG141">
        <v>0.88400000000000001</v>
      </c>
    </row>
    <row r="142" spans="1:85" x14ac:dyDescent="0.3">
      <c r="A142" s="6" t="s">
        <v>33</v>
      </c>
      <c r="B142" s="6" t="s">
        <v>288</v>
      </c>
      <c r="D142">
        <f>F142+Z142</f>
        <v>32.456299999999999</v>
      </c>
      <c r="E142">
        <v>16.805230000000002</v>
      </c>
      <c r="F142" s="35">
        <f>H142+J142+L142+N142+P142+R142+T142+V142+X142+AB142+AD142+AF142+AH142+AJ142+AL142+AN142+AP142+AR142+AT142+AV142+AX142+AZ142+BB142+BD142+BF142+BH142+BJ142+BL142+BN142</f>
        <v>15.651070000000001</v>
      </c>
      <c r="G142" s="34">
        <v>0</v>
      </c>
      <c r="H142" s="34">
        <f>G142*0.9</f>
        <v>0</v>
      </c>
      <c r="I142" s="34">
        <v>0</v>
      </c>
      <c r="J142" s="34">
        <f>I142*1.185</f>
        <v>0</v>
      </c>
      <c r="K142" s="34">
        <v>0</v>
      </c>
      <c r="L142" s="34">
        <f>K142*0.8</f>
        <v>0</v>
      </c>
      <c r="M142" s="34">
        <v>1.89</v>
      </c>
      <c r="N142" s="34">
        <f>M142*0.44</f>
        <v>0.83160000000000001</v>
      </c>
      <c r="O142" s="34">
        <v>0</v>
      </c>
      <c r="P142" s="34">
        <f>O142*0.91</f>
        <v>0</v>
      </c>
      <c r="Q142" s="34">
        <v>0</v>
      </c>
      <c r="R142" s="34">
        <f>Q142*2.868</f>
        <v>0</v>
      </c>
      <c r="S142" s="34">
        <v>0</v>
      </c>
      <c r="T142" s="34">
        <f>S142*2.36</f>
        <v>0</v>
      </c>
      <c r="U142" s="34">
        <v>0</v>
      </c>
      <c r="V142" s="34">
        <f>U142*0.12</f>
        <v>0</v>
      </c>
      <c r="W142" s="34">
        <v>0</v>
      </c>
      <c r="X142" s="34">
        <f>W142*0.76</f>
        <v>0</v>
      </c>
      <c r="Y142" s="34">
        <v>65.39</v>
      </c>
      <c r="Z142" s="34">
        <f>Y142*0.257</f>
        <v>16.805230000000002</v>
      </c>
      <c r="AA142" s="34">
        <v>29.69</v>
      </c>
      <c r="AB142" s="34">
        <f>AA142*0.337</f>
        <v>10.00553</v>
      </c>
      <c r="AC142" s="34">
        <v>0</v>
      </c>
      <c r="AD142" s="34">
        <f>AC142*0.15</f>
        <v>0</v>
      </c>
      <c r="AE142" s="34">
        <v>2.27</v>
      </c>
      <c r="AF142" s="34">
        <f>AE142*1.662</f>
        <v>3.7727399999999998</v>
      </c>
      <c r="AG142" s="34">
        <v>0</v>
      </c>
      <c r="AH142" s="34">
        <f>AG142*0.11</f>
        <v>0</v>
      </c>
      <c r="AI142" s="34">
        <v>0.76</v>
      </c>
      <c r="AJ142" s="34">
        <f>AI142*1.37</f>
        <v>1.0412000000000001</v>
      </c>
      <c r="AK142" s="34">
        <v>0</v>
      </c>
      <c r="AL142" s="34">
        <f>AK142*0.6</f>
        <v>0</v>
      </c>
      <c r="AM142" s="34">
        <v>0</v>
      </c>
      <c r="AN142" s="34">
        <f>AM142*2.372</f>
        <v>0</v>
      </c>
      <c r="AO142" s="34">
        <v>0</v>
      </c>
      <c r="AP142" s="34">
        <f>AO142*0.28</f>
        <v>0</v>
      </c>
      <c r="AQ142" s="34">
        <v>0</v>
      </c>
      <c r="AR142" s="34">
        <f>AQ142*1.45</f>
        <v>0</v>
      </c>
      <c r="AS142" s="34">
        <v>0</v>
      </c>
      <c r="AT142" s="34">
        <f>AS142*2.279</f>
        <v>0</v>
      </c>
      <c r="AU142" s="34">
        <v>0</v>
      </c>
      <c r="AV142" s="34">
        <f>AU142*1.099</f>
        <v>0</v>
      </c>
      <c r="AW142" s="34">
        <v>0</v>
      </c>
      <c r="AX142" s="34">
        <f>AW142*0.13</f>
        <v>0</v>
      </c>
      <c r="AY142" s="34">
        <v>0</v>
      </c>
      <c r="AZ142" s="34">
        <f>AY142*0.3</f>
        <v>0</v>
      </c>
      <c r="BA142" s="34">
        <v>0</v>
      </c>
      <c r="BB142" s="34">
        <f>BA142*2.323</f>
        <v>0</v>
      </c>
      <c r="BC142" s="34">
        <v>0</v>
      </c>
      <c r="BD142" s="34">
        <f>BC142*2.077</f>
        <v>0</v>
      </c>
      <c r="BE142" s="34">
        <v>0</v>
      </c>
      <c r="BF142" s="34">
        <f>BE142*2.336</f>
        <v>0</v>
      </c>
      <c r="BG142" s="34">
        <v>0</v>
      </c>
      <c r="BH142" s="34">
        <f>BG142*1.13</f>
        <v>0</v>
      </c>
      <c r="BI142" s="34">
        <v>0</v>
      </c>
      <c r="BJ142" s="34">
        <f>BI142*1.724</f>
        <v>0</v>
      </c>
      <c r="BK142" s="34">
        <v>0</v>
      </c>
      <c r="BL142" s="34">
        <f>BK142*0.89</f>
        <v>0</v>
      </c>
      <c r="BM142" s="34">
        <v>0</v>
      </c>
      <c r="BN142" s="34">
        <f>BM142*2.54</f>
        <v>0</v>
      </c>
      <c r="BO142" s="35">
        <v>-0.27629999999999999</v>
      </c>
      <c r="BP142" s="35">
        <v>18</v>
      </c>
      <c r="BQ142" s="35" t="s">
        <v>289</v>
      </c>
      <c r="BR142" s="35" t="s">
        <v>290</v>
      </c>
      <c r="BS142" s="35" t="s">
        <v>291</v>
      </c>
      <c r="BT142" s="35">
        <v>-0.27629999999999999</v>
      </c>
      <c r="BU142" s="35" t="s">
        <v>113</v>
      </c>
      <c r="BV142" s="37">
        <v>3.5000000000000003E-2</v>
      </c>
      <c r="BX142" s="35">
        <v>108595.25</v>
      </c>
      <c r="BY142" s="35">
        <v>9.2085058968969641E-6</v>
      </c>
      <c r="BZ142" s="35">
        <f t="shared" si="2"/>
        <v>11.595382947035546</v>
      </c>
      <c r="CA142">
        <v>5.25</v>
      </c>
      <c r="CB142">
        <v>57980</v>
      </c>
      <c r="CC142" s="36">
        <v>8.1599999999999999E-4</v>
      </c>
      <c r="CD142">
        <v>0.92500000000000004</v>
      </c>
      <c r="CE142">
        <v>50610</v>
      </c>
      <c r="CF142" s="36">
        <v>2.5700000000000001E-4</v>
      </c>
      <c r="CG142">
        <v>0.92500000000000004</v>
      </c>
    </row>
    <row r="143" spans="1:85" x14ac:dyDescent="0.3">
      <c r="A143" s="6" t="s">
        <v>33</v>
      </c>
      <c r="B143" s="6" t="s">
        <v>288</v>
      </c>
      <c r="D143">
        <f>F143+Z143</f>
        <v>32.456299999999999</v>
      </c>
      <c r="E143">
        <v>16.805230000000002</v>
      </c>
      <c r="F143" s="35">
        <f>H143+J143+L143+N143+P143+R143+T143+V143+X143+AB143+AD143+AF143+AH143+AJ143+AL143+AN143+AP143+AR143+AT143+AV143+AX143+AZ143+BB143+BD143+BF143+BH143+BJ143+BL143+BN143</f>
        <v>15.651070000000001</v>
      </c>
      <c r="G143" s="34">
        <v>0</v>
      </c>
      <c r="H143" s="34">
        <f>G143*0.9</f>
        <v>0</v>
      </c>
      <c r="I143" s="34">
        <v>0</v>
      </c>
      <c r="J143" s="34">
        <f>I143*1.185</f>
        <v>0</v>
      </c>
      <c r="K143" s="34">
        <v>0</v>
      </c>
      <c r="L143" s="34">
        <f>K143*0.8</f>
        <v>0</v>
      </c>
      <c r="M143" s="34">
        <v>1.89</v>
      </c>
      <c r="N143" s="34">
        <f>M143*0.44</f>
        <v>0.83160000000000001</v>
      </c>
      <c r="O143" s="34">
        <v>0</v>
      </c>
      <c r="P143" s="34">
        <f>O143*0.91</f>
        <v>0</v>
      </c>
      <c r="Q143" s="34">
        <v>0</v>
      </c>
      <c r="R143" s="34">
        <f>Q143*2.868</f>
        <v>0</v>
      </c>
      <c r="S143" s="34">
        <v>0</v>
      </c>
      <c r="T143" s="34">
        <f>S143*2.36</f>
        <v>0</v>
      </c>
      <c r="U143" s="34">
        <v>0</v>
      </c>
      <c r="V143" s="34">
        <f>U143*0.12</f>
        <v>0</v>
      </c>
      <c r="W143" s="34">
        <v>0</v>
      </c>
      <c r="X143" s="34">
        <f>W143*0.76</f>
        <v>0</v>
      </c>
      <c r="Y143" s="34">
        <v>65.39</v>
      </c>
      <c r="Z143" s="34">
        <f>Y143*0.257</f>
        <v>16.805230000000002</v>
      </c>
      <c r="AA143" s="34">
        <v>29.69</v>
      </c>
      <c r="AB143" s="34">
        <f>AA143*0.337</f>
        <v>10.00553</v>
      </c>
      <c r="AC143" s="34">
        <v>0</v>
      </c>
      <c r="AD143" s="34">
        <f>AC143*0.15</f>
        <v>0</v>
      </c>
      <c r="AE143" s="34">
        <v>2.27</v>
      </c>
      <c r="AF143" s="34">
        <f>AE143*1.662</f>
        <v>3.7727399999999998</v>
      </c>
      <c r="AG143" s="34">
        <v>0</v>
      </c>
      <c r="AH143" s="34">
        <f>AG143*0.11</f>
        <v>0</v>
      </c>
      <c r="AI143" s="34">
        <v>0.76</v>
      </c>
      <c r="AJ143" s="34">
        <f>AI143*1.37</f>
        <v>1.0412000000000001</v>
      </c>
      <c r="AK143" s="34">
        <v>0</v>
      </c>
      <c r="AL143" s="34">
        <f>AK143*0.6</f>
        <v>0</v>
      </c>
      <c r="AM143" s="34">
        <v>0</v>
      </c>
      <c r="AN143" s="34">
        <f>AM143*2.372</f>
        <v>0</v>
      </c>
      <c r="AO143" s="34">
        <v>0</v>
      </c>
      <c r="AP143" s="34">
        <f>AO143*0.28</f>
        <v>0</v>
      </c>
      <c r="AQ143" s="34">
        <v>0</v>
      </c>
      <c r="AR143" s="34">
        <f>AQ143*1.45</f>
        <v>0</v>
      </c>
      <c r="AS143" s="34">
        <v>0</v>
      </c>
      <c r="AT143" s="34">
        <f>AS143*2.279</f>
        <v>0</v>
      </c>
      <c r="AU143" s="34">
        <v>0</v>
      </c>
      <c r="AV143" s="34">
        <f>AU143*1.099</f>
        <v>0</v>
      </c>
      <c r="AW143" s="34">
        <v>0</v>
      </c>
      <c r="AX143" s="34">
        <f>AW143*0.13</f>
        <v>0</v>
      </c>
      <c r="AY143" s="34">
        <v>0</v>
      </c>
      <c r="AZ143" s="34">
        <f>AY143*0.3</f>
        <v>0</v>
      </c>
      <c r="BA143" s="34">
        <v>0</v>
      </c>
      <c r="BB143" s="34">
        <f>BA143*2.323</f>
        <v>0</v>
      </c>
      <c r="BC143" s="34">
        <v>0</v>
      </c>
      <c r="BD143" s="34">
        <f>BC143*2.077</f>
        <v>0</v>
      </c>
      <c r="BE143" s="34">
        <v>0</v>
      </c>
      <c r="BF143" s="34">
        <f>BE143*2.336</f>
        <v>0</v>
      </c>
      <c r="BG143" s="34">
        <v>0</v>
      </c>
      <c r="BH143" s="34">
        <f>BG143*1.13</f>
        <v>0</v>
      </c>
      <c r="BI143" s="34">
        <v>0</v>
      </c>
      <c r="BJ143" s="34">
        <f>BI143*1.724</f>
        <v>0</v>
      </c>
      <c r="BK143" s="34">
        <v>0</v>
      </c>
      <c r="BL143" s="34">
        <f>BK143*0.89</f>
        <v>0</v>
      </c>
      <c r="BM143" s="34">
        <v>0</v>
      </c>
      <c r="BN143" s="34">
        <f>BM143*2.54</f>
        <v>0</v>
      </c>
      <c r="BO143" s="35">
        <v>-0.28639999999999999</v>
      </c>
      <c r="BP143" s="35">
        <v>18</v>
      </c>
      <c r="BQ143" s="35" t="s">
        <v>289</v>
      </c>
      <c r="BR143" s="35" t="s">
        <v>290</v>
      </c>
      <c r="BS143" s="35" t="s">
        <v>291</v>
      </c>
      <c r="BT143" s="35">
        <v>-0.28639999999999999</v>
      </c>
      <c r="BU143" s="35" t="s">
        <v>113</v>
      </c>
      <c r="BV143" s="37">
        <v>3.5000000000000003E-2</v>
      </c>
      <c r="BX143" s="35">
        <v>148325.39000000001</v>
      </c>
      <c r="BY143" s="35">
        <v>6.7419340680648125E-6</v>
      </c>
      <c r="BZ143" s="35">
        <f t="shared" si="2"/>
        <v>11.907163720484588</v>
      </c>
      <c r="CA143">
        <v>5.39</v>
      </c>
      <c r="CB143">
        <v>67640</v>
      </c>
      <c r="CC143" s="36">
        <v>7.8200000000000003E-4</v>
      </c>
      <c r="CD143">
        <v>0.93300000000000005</v>
      </c>
      <c r="CE143">
        <v>80680</v>
      </c>
      <c r="CF143" s="36">
        <v>5.9100000000000005E-4</v>
      </c>
      <c r="CG143">
        <v>0.93300000000000005</v>
      </c>
    </row>
    <row r="144" spans="1:85" x14ac:dyDescent="0.3">
      <c r="A144" s="6" t="s">
        <v>33</v>
      </c>
      <c r="B144" s="6" t="s">
        <v>288</v>
      </c>
      <c r="D144">
        <f>F144+Z144</f>
        <v>32.456299999999999</v>
      </c>
      <c r="E144">
        <v>16.805230000000002</v>
      </c>
      <c r="F144" s="35">
        <f>H144+J144+L144+N144+P144+R144+T144+V144+X144+AB144+AD144+AF144+AH144+AJ144+AL144+AN144+AP144+AR144+AT144+AV144+AX144+AZ144+BB144+BD144+BF144+BH144+BJ144+BL144+BN144</f>
        <v>15.651070000000001</v>
      </c>
      <c r="G144" s="34">
        <v>0</v>
      </c>
      <c r="H144" s="34">
        <f>G144*0.9</f>
        <v>0</v>
      </c>
      <c r="I144" s="34">
        <v>0</v>
      </c>
      <c r="J144" s="34">
        <f>I144*1.185</f>
        <v>0</v>
      </c>
      <c r="K144" s="34">
        <v>0</v>
      </c>
      <c r="L144" s="34">
        <f>K144*0.8</f>
        <v>0</v>
      </c>
      <c r="M144" s="34">
        <v>1.89</v>
      </c>
      <c r="N144" s="34">
        <f>M144*0.44</f>
        <v>0.83160000000000001</v>
      </c>
      <c r="O144" s="34">
        <v>0</v>
      </c>
      <c r="P144" s="34">
        <f>O144*0.91</f>
        <v>0</v>
      </c>
      <c r="Q144" s="34">
        <v>0</v>
      </c>
      <c r="R144" s="34">
        <f>Q144*2.868</f>
        <v>0</v>
      </c>
      <c r="S144" s="34">
        <v>0</v>
      </c>
      <c r="T144" s="34">
        <f>S144*2.36</f>
        <v>0</v>
      </c>
      <c r="U144" s="34">
        <v>0</v>
      </c>
      <c r="V144" s="34">
        <f>U144*0.12</f>
        <v>0</v>
      </c>
      <c r="W144" s="34">
        <v>0</v>
      </c>
      <c r="X144" s="34">
        <f>W144*0.76</f>
        <v>0</v>
      </c>
      <c r="Y144" s="34">
        <v>65.39</v>
      </c>
      <c r="Z144" s="34">
        <f>Y144*0.257</f>
        <v>16.805230000000002</v>
      </c>
      <c r="AA144" s="34">
        <v>29.69</v>
      </c>
      <c r="AB144" s="34">
        <f>AA144*0.337</f>
        <v>10.00553</v>
      </c>
      <c r="AC144" s="34">
        <v>0</v>
      </c>
      <c r="AD144" s="34">
        <f>AC144*0.15</f>
        <v>0</v>
      </c>
      <c r="AE144" s="34">
        <v>2.27</v>
      </c>
      <c r="AF144" s="34">
        <f>AE144*1.662</f>
        <v>3.7727399999999998</v>
      </c>
      <c r="AG144" s="34">
        <v>0</v>
      </c>
      <c r="AH144" s="34">
        <f>AG144*0.11</f>
        <v>0</v>
      </c>
      <c r="AI144" s="34">
        <v>0.76</v>
      </c>
      <c r="AJ144" s="34">
        <f>AI144*1.37</f>
        <v>1.0412000000000001</v>
      </c>
      <c r="AK144" s="34">
        <v>0</v>
      </c>
      <c r="AL144" s="34">
        <f>AK144*0.6</f>
        <v>0</v>
      </c>
      <c r="AM144" s="34">
        <v>0</v>
      </c>
      <c r="AN144" s="34">
        <f>AM144*2.372</f>
        <v>0</v>
      </c>
      <c r="AO144" s="34">
        <v>0</v>
      </c>
      <c r="AP144" s="34">
        <f>AO144*0.28</f>
        <v>0</v>
      </c>
      <c r="AQ144" s="34">
        <v>0</v>
      </c>
      <c r="AR144" s="34">
        <f>AQ144*1.45</f>
        <v>0</v>
      </c>
      <c r="AS144" s="34">
        <v>0</v>
      </c>
      <c r="AT144" s="34">
        <f>AS144*2.279</f>
        <v>0</v>
      </c>
      <c r="AU144" s="34">
        <v>0</v>
      </c>
      <c r="AV144" s="34">
        <f>AU144*1.099</f>
        <v>0</v>
      </c>
      <c r="AW144" s="34">
        <v>0</v>
      </c>
      <c r="AX144" s="34">
        <f>AW144*0.13</f>
        <v>0</v>
      </c>
      <c r="AY144" s="34">
        <v>0</v>
      </c>
      <c r="AZ144" s="34">
        <f>AY144*0.3</f>
        <v>0</v>
      </c>
      <c r="BA144" s="34">
        <v>0</v>
      </c>
      <c r="BB144" s="34">
        <f>BA144*2.323</f>
        <v>0</v>
      </c>
      <c r="BC144" s="34">
        <v>0</v>
      </c>
      <c r="BD144" s="34">
        <f>BC144*2.077</f>
        <v>0</v>
      </c>
      <c r="BE144" s="34">
        <v>0</v>
      </c>
      <c r="BF144" s="34">
        <f>BE144*2.336</f>
        <v>0</v>
      </c>
      <c r="BG144" s="34">
        <v>0</v>
      </c>
      <c r="BH144" s="34">
        <f>BG144*1.13</f>
        <v>0</v>
      </c>
      <c r="BI144" s="34">
        <v>0</v>
      </c>
      <c r="BJ144" s="34">
        <f>BI144*1.724</f>
        <v>0</v>
      </c>
      <c r="BK144" s="34">
        <v>0</v>
      </c>
      <c r="BL144" s="34">
        <f>BK144*0.89</f>
        <v>0</v>
      </c>
      <c r="BM144" s="34">
        <v>0</v>
      </c>
      <c r="BN144" s="34">
        <f>BM144*2.54</f>
        <v>0</v>
      </c>
      <c r="BO144" s="35">
        <v>-0.26869999999999999</v>
      </c>
      <c r="BP144" s="35">
        <v>18</v>
      </c>
      <c r="BQ144" s="35" t="s">
        <v>289</v>
      </c>
      <c r="BR144" s="35" t="s">
        <v>290</v>
      </c>
      <c r="BS144" s="35" t="s">
        <v>291</v>
      </c>
      <c r="BT144" s="35">
        <v>-0.26869999999999999</v>
      </c>
      <c r="BU144" s="35" t="s">
        <v>113</v>
      </c>
      <c r="BV144" s="37">
        <v>3.5000000000000003E-2</v>
      </c>
      <c r="BX144" s="35">
        <v>36955.129999999997</v>
      </c>
      <c r="BY144" s="35">
        <v>2.7059842571247889E-5</v>
      </c>
      <c r="BZ144" s="35">
        <f t="shared" si="2"/>
        <v>10.517459753004708</v>
      </c>
      <c r="CA144">
        <v>5.13</v>
      </c>
      <c r="CB144">
        <v>6340</v>
      </c>
      <c r="CC144" s="36">
        <v>1.1400000000000001E-4</v>
      </c>
      <c r="CD144">
        <v>0.92700000000000005</v>
      </c>
      <c r="CE144">
        <v>30610</v>
      </c>
      <c r="CF144" s="36">
        <v>3.6000000000000002E-4</v>
      </c>
      <c r="CG144">
        <v>0.92700000000000005</v>
      </c>
    </row>
    <row r="145" spans="1:85" x14ac:dyDescent="0.3">
      <c r="A145" s="6" t="s">
        <v>34</v>
      </c>
      <c r="B145" s="6" t="s">
        <v>292</v>
      </c>
      <c r="D145">
        <f>F145+Z145</f>
        <v>44.76135</v>
      </c>
      <c r="E145">
        <v>14.692690000000001</v>
      </c>
      <c r="F145" s="35">
        <f>H145+J145+L145+N145+P145+R145+T145+V145+X145+AB145+AD145+AF145+AH145+AJ145+AL145+AN145+AP145+AR145+AT145+AV145+AX145+AZ145+BB145+BD145+BF145+BH145+BJ145+BL145+BN145</f>
        <v>30.068660000000001</v>
      </c>
      <c r="G145" s="34">
        <v>15.67</v>
      </c>
      <c r="H145" s="34">
        <f>G145*0.9</f>
        <v>14.103</v>
      </c>
      <c r="I145" s="34">
        <v>0</v>
      </c>
      <c r="J145" s="34">
        <f>I145*1.185</f>
        <v>0</v>
      </c>
      <c r="K145" s="34">
        <v>0</v>
      </c>
      <c r="L145" s="34">
        <f>K145*0.8</f>
        <v>0</v>
      </c>
      <c r="M145" s="34">
        <v>0</v>
      </c>
      <c r="N145" s="34">
        <f>M145*0.44</f>
        <v>0</v>
      </c>
      <c r="O145" s="34">
        <v>0</v>
      </c>
      <c r="P145" s="34">
        <f>O145*0.91</f>
        <v>0</v>
      </c>
      <c r="Q145" s="34">
        <v>0</v>
      </c>
      <c r="R145" s="34">
        <f>Q145*2.868</f>
        <v>0</v>
      </c>
      <c r="S145" s="34">
        <v>0</v>
      </c>
      <c r="T145" s="34">
        <f>S145*2.36</f>
        <v>0</v>
      </c>
      <c r="U145" s="34">
        <v>1.52</v>
      </c>
      <c r="V145" s="34">
        <f>U145*0.12</f>
        <v>0.18240000000000001</v>
      </c>
      <c r="W145" s="34">
        <v>0</v>
      </c>
      <c r="X145" s="34">
        <f>W145*0.76</f>
        <v>0</v>
      </c>
      <c r="Y145" s="34">
        <v>57.17</v>
      </c>
      <c r="Z145" s="34">
        <f>Y145*0.257</f>
        <v>14.692690000000001</v>
      </c>
      <c r="AA145" s="34">
        <v>0</v>
      </c>
      <c r="AB145" s="34">
        <f>AA145*0.337</f>
        <v>0</v>
      </c>
      <c r="AC145" s="34">
        <v>2.93</v>
      </c>
      <c r="AD145" s="34">
        <f>AC145*0.15</f>
        <v>0.4395</v>
      </c>
      <c r="AE145" s="34">
        <v>2.58</v>
      </c>
      <c r="AF145" s="34">
        <f>AE145*1.662</f>
        <v>4.28796</v>
      </c>
      <c r="AG145" s="34">
        <v>0.18</v>
      </c>
      <c r="AH145" s="34">
        <f>AG145*0.11</f>
        <v>1.9799999999999998E-2</v>
      </c>
      <c r="AI145" s="34">
        <v>5</v>
      </c>
      <c r="AJ145" s="34">
        <f>AI145*1.37</f>
        <v>6.8500000000000005</v>
      </c>
      <c r="AK145" s="34">
        <v>0</v>
      </c>
      <c r="AL145" s="34">
        <f>AK145*0.6</f>
        <v>0</v>
      </c>
      <c r="AM145" s="34">
        <v>0</v>
      </c>
      <c r="AN145" s="34">
        <f>AM145*2.372</f>
        <v>0</v>
      </c>
      <c r="AO145" s="34">
        <v>14.95</v>
      </c>
      <c r="AP145" s="34">
        <f>AO145*0.28</f>
        <v>4.1859999999999999</v>
      </c>
      <c r="AQ145" s="34">
        <v>0</v>
      </c>
      <c r="AR145" s="34">
        <f>AQ145*1.45</f>
        <v>0</v>
      </c>
      <c r="AS145" s="34">
        <v>0</v>
      </c>
      <c r="AT145" s="34">
        <f>AS145*2.279</f>
        <v>0</v>
      </c>
      <c r="AU145" s="34">
        <v>0</v>
      </c>
      <c r="AV145" s="34">
        <f>AU145*1.099</f>
        <v>0</v>
      </c>
      <c r="AW145" s="34">
        <v>0</v>
      </c>
      <c r="AX145" s="34">
        <f>AW145*0.13</f>
        <v>0</v>
      </c>
      <c r="AY145" s="34">
        <v>0</v>
      </c>
      <c r="AZ145" s="34">
        <f>AY145*0.3</f>
        <v>0</v>
      </c>
      <c r="BA145" s="34">
        <v>0</v>
      </c>
      <c r="BB145" s="34">
        <f>BA145*2.323</f>
        <v>0</v>
      </c>
      <c r="BC145" s="34">
        <v>0</v>
      </c>
      <c r="BD145" s="34">
        <f>BC145*2.077</f>
        <v>0</v>
      </c>
      <c r="BE145" s="34">
        <v>0</v>
      </c>
      <c r="BF145" s="34">
        <f>BE145*2.336</f>
        <v>0</v>
      </c>
      <c r="BG145" s="34">
        <v>0</v>
      </c>
      <c r="BH145" s="34">
        <f>BG145*1.13</f>
        <v>0</v>
      </c>
      <c r="BI145" s="34">
        <v>0</v>
      </c>
      <c r="BJ145" s="34">
        <f>BI145*1.724</f>
        <v>0</v>
      </c>
      <c r="BK145" s="34">
        <v>0</v>
      </c>
      <c r="BL145" s="34">
        <f>BK145*0.89</f>
        <v>0</v>
      </c>
      <c r="BM145" s="34">
        <v>0</v>
      </c>
      <c r="BN145" s="34">
        <f>BM145*2.54</f>
        <v>0</v>
      </c>
      <c r="BO145" s="35">
        <v>-0.28677000000000002</v>
      </c>
      <c r="BP145" s="35">
        <v>38.909999999999997</v>
      </c>
      <c r="BQ145" s="35" t="s">
        <v>117</v>
      </c>
      <c r="BR145" s="35" t="s">
        <v>116</v>
      </c>
      <c r="BS145" s="35" t="s">
        <v>293</v>
      </c>
      <c r="BT145" s="35">
        <v>-0.28677000000000002</v>
      </c>
      <c r="BU145" s="35" t="s">
        <v>113</v>
      </c>
      <c r="BV145" s="37">
        <v>3.5000000000000003E-2</v>
      </c>
      <c r="BX145" s="35">
        <v>748638.61</v>
      </c>
      <c r="BY145" s="35">
        <v>1.3357579834147212E-6</v>
      </c>
      <c r="BZ145" s="35">
        <f t="shared" si="2"/>
        <v>13.526011649398169</v>
      </c>
      <c r="CA145">
        <v>18.61</v>
      </c>
      <c r="CB145">
        <v>14620</v>
      </c>
      <c r="CC145" s="36">
        <v>7.5329999999999997E-6</v>
      </c>
      <c r="CD145">
        <v>0.92510000000000003</v>
      </c>
      <c r="CE145">
        <v>734000</v>
      </c>
      <c r="CF145" s="36">
        <v>3.8689999999999997E-6</v>
      </c>
      <c r="CG145">
        <v>0.76519999999999999</v>
      </c>
    </row>
    <row r="146" spans="1:85" x14ac:dyDescent="0.3">
      <c r="A146" s="6" t="s">
        <v>34</v>
      </c>
      <c r="B146" s="6" t="s">
        <v>292</v>
      </c>
      <c r="D146">
        <f>F146+Z146</f>
        <v>44.76135</v>
      </c>
      <c r="E146">
        <v>14.692690000000001</v>
      </c>
      <c r="F146" s="35">
        <f>H146+J146+L146+N146+P146+R146+T146+V146+X146+AB146+AD146+AF146+AH146+AJ146+AL146+AN146+AP146+AR146+AT146+AV146+AX146+AZ146+BB146+BD146+BF146+BH146+BJ146+BL146+BN146</f>
        <v>30.068660000000001</v>
      </c>
      <c r="G146" s="34">
        <v>15.67</v>
      </c>
      <c r="H146" s="34">
        <f>G146*0.9</f>
        <v>14.103</v>
      </c>
      <c r="I146" s="34">
        <v>0</v>
      </c>
      <c r="J146" s="34">
        <f>I146*1.185</f>
        <v>0</v>
      </c>
      <c r="K146" s="34">
        <v>0</v>
      </c>
      <c r="L146" s="34">
        <f>K146*0.8</f>
        <v>0</v>
      </c>
      <c r="M146" s="34">
        <v>0</v>
      </c>
      <c r="N146" s="34">
        <f>M146*0.44</f>
        <v>0</v>
      </c>
      <c r="O146" s="34">
        <v>0</v>
      </c>
      <c r="P146" s="34">
        <f>O146*0.91</f>
        <v>0</v>
      </c>
      <c r="Q146" s="34">
        <v>0</v>
      </c>
      <c r="R146" s="34">
        <f>Q146*2.868</f>
        <v>0</v>
      </c>
      <c r="S146" s="34">
        <v>0</v>
      </c>
      <c r="T146" s="34">
        <f>S146*2.36</f>
        <v>0</v>
      </c>
      <c r="U146" s="34">
        <v>1.52</v>
      </c>
      <c r="V146" s="34">
        <f>U146*0.12</f>
        <v>0.18240000000000001</v>
      </c>
      <c r="W146" s="34">
        <v>0</v>
      </c>
      <c r="X146" s="34">
        <f>W146*0.76</f>
        <v>0</v>
      </c>
      <c r="Y146" s="34">
        <v>57.17</v>
      </c>
      <c r="Z146" s="34">
        <f>Y146*0.257</f>
        <v>14.692690000000001</v>
      </c>
      <c r="AA146" s="34">
        <v>0</v>
      </c>
      <c r="AB146" s="34">
        <f>AA146*0.337</f>
        <v>0</v>
      </c>
      <c r="AC146" s="34">
        <v>2.93</v>
      </c>
      <c r="AD146" s="34">
        <f>AC146*0.15</f>
        <v>0.4395</v>
      </c>
      <c r="AE146" s="34">
        <v>2.58</v>
      </c>
      <c r="AF146" s="34">
        <f>AE146*1.662</f>
        <v>4.28796</v>
      </c>
      <c r="AG146" s="34">
        <v>0.18</v>
      </c>
      <c r="AH146" s="34">
        <f>AG146*0.11</f>
        <v>1.9799999999999998E-2</v>
      </c>
      <c r="AI146" s="34">
        <v>5</v>
      </c>
      <c r="AJ146" s="34">
        <f>AI146*1.37</f>
        <v>6.8500000000000005</v>
      </c>
      <c r="AK146" s="34">
        <v>0</v>
      </c>
      <c r="AL146" s="34">
        <f>AK146*0.6</f>
        <v>0</v>
      </c>
      <c r="AM146" s="34">
        <v>0</v>
      </c>
      <c r="AN146" s="34">
        <f>AM146*2.372</f>
        <v>0</v>
      </c>
      <c r="AO146" s="34">
        <v>14.95</v>
      </c>
      <c r="AP146" s="34">
        <f>AO146*0.28</f>
        <v>4.1859999999999999</v>
      </c>
      <c r="AQ146" s="34">
        <v>0</v>
      </c>
      <c r="AR146" s="34">
        <f>AQ146*1.45</f>
        <v>0</v>
      </c>
      <c r="AS146" s="34">
        <v>0</v>
      </c>
      <c r="AT146" s="34">
        <f>AS146*2.279</f>
        <v>0</v>
      </c>
      <c r="AU146" s="34">
        <v>0</v>
      </c>
      <c r="AV146" s="34">
        <f>AU146*1.099</f>
        <v>0</v>
      </c>
      <c r="AW146" s="34">
        <v>0</v>
      </c>
      <c r="AX146" s="34">
        <f>AW146*0.13</f>
        <v>0</v>
      </c>
      <c r="AY146" s="34">
        <v>0</v>
      </c>
      <c r="AZ146" s="34">
        <f>AY146*0.3</f>
        <v>0</v>
      </c>
      <c r="BA146" s="34">
        <v>0</v>
      </c>
      <c r="BB146" s="34">
        <f>BA146*2.323</f>
        <v>0</v>
      </c>
      <c r="BC146" s="34">
        <v>0</v>
      </c>
      <c r="BD146" s="34">
        <f>BC146*2.077</f>
        <v>0</v>
      </c>
      <c r="BE146" s="34">
        <v>0</v>
      </c>
      <c r="BF146" s="34">
        <f>BE146*2.336</f>
        <v>0</v>
      </c>
      <c r="BG146" s="34">
        <v>0</v>
      </c>
      <c r="BH146" s="34">
        <f>BG146*1.13</f>
        <v>0</v>
      </c>
      <c r="BI146" s="34">
        <v>0</v>
      </c>
      <c r="BJ146" s="34">
        <f>BI146*1.724</f>
        <v>0</v>
      </c>
      <c r="BK146" s="34">
        <v>0</v>
      </c>
      <c r="BL146" s="34">
        <f>BK146*0.89</f>
        <v>0</v>
      </c>
      <c r="BM146" s="34">
        <v>0</v>
      </c>
      <c r="BN146" s="34">
        <f>BM146*2.54</f>
        <v>0</v>
      </c>
      <c r="BO146" s="35">
        <v>-0.25916600000000001</v>
      </c>
      <c r="BP146" s="35">
        <v>10</v>
      </c>
      <c r="BQ146" s="35" t="s">
        <v>133</v>
      </c>
      <c r="BR146" s="35" t="s">
        <v>134</v>
      </c>
      <c r="BS146" s="35" t="s">
        <v>135</v>
      </c>
      <c r="BT146" s="35">
        <v>-0.25916600000000001</v>
      </c>
      <c r="BU146" s="35" t="s">
        <v>113</v>
      </c>
      <c r="BV146" s="37">
        <v>3.5000000000000003E-2</v>
      </c>
      <c r="BX146" s="35">
        <v>862088.46</v>
      </c>
      <c r="BY146" s="35">
        <v>1.1599737688171814E-6</v>
      </c>
      <c r="BZ146" s="35">
        <f t="shared" si="2"/>
        <v>13.667113166190317</v>
      </c>
      <c r="CA146">
        <v>18.46</v>
      </c>
      <c r="CB146">
        <v>23170</v>
      </c>
      <c r="CC146" s="36">
        <v>6.9979999999999997E-6</v>
      </c>
      <c r="CD146">
        <v>0.93430000000000002</v>
      </c>
      <c r="CE146">
        <v>838900</v>
      </c>
      <c r="CF146" s="36">
        <v>4.1579999999999998E-6</v>
      </c>
      <c r="CG146">
        <v>0.69820000000000004</v>
      </c>
    </row>
    <row r="147" spans="1:85" x14ac:dyDescent="0.3">
      <c r="A147" s="6" t="s">
        <v>34</v>
      </c>
      <c r="B147" s="6" t="s">
        <v>292</v>
      </c>
      <c r="D147">
        <f>F147+Z147</f>
        <v>44.76135</v>
      </c>
      <c r="E147">
        <v>14.692690000000001</v>
      </c>
      <c r="F147" s="35">
        <f>H147+J147+L147+N147+P147+R147+T147+V147+X147+AB147+AD147+AF147+AH147+AJ147+AL147+AN147+AP147+AR147+AT147+AV147+AX147+AZ147+BB147+BD147+BF147+BH147+BJ147+BL147+BN147</f>
        <v>30.068660000000001</v>
      </c>
      <c r="G147" s="34">
        <v>15.67</v>
      </c>
      <c r="H147" s="34">
        <f>G147*0.9</f>
        <v>14.103</v>
      </c>
      <c r="I147" s="34">
        <v>0</v>
      </c>
      <c r="J147" s="34">
        <f>I147*1.185</f>
        <v>0</v>
      </c>
      <c r="K147" s="34">
        <v>0</v>
      </c>
      <c r="L147" s="34">
        <f>K147*0.8</f>
        <v>0</v>
      </c>
      <c r="M147" s="34">
        <v>0</v>
      </c>
      <c r="N147" s="34">
        <f>M147*0.44</f>
        <v>0</v>
      </c>
      <c r="O147" s="34">
        <v>0</v>
      </c>
      <c r="P147" s="34">
        <f>O147*0.91</f>
        <v>0</v>
      </c>
      <c r="Q147" s="34">
        <v>0</v>
      </c>
      <c r="R147" s="34">
        <f>Q147*2.868</f>
        <v>0</v>
      </c>
      <c r="S147" s="34">
        <v>0</v>
      </c>
      <c r="T147" s="34">
        <f>S147*2.36</f>
        <v>0</v>
      </c>
      <c r="U147" s="34">
        <v>1.52</v>
      </c>
      <c r="V147" s="34">
        <f>U147*0.12</f>
        <v>0.18240000000000001</v>
      </c>
      <c r="W147" s="34">
        <v>0</v>
      </c>
      <c r="X147" s="34">
        <f>W147*0.76</f>
        <v>0</v>
      </c>
      <c r="Y147" s="34">
        <v>57.17</v>
      </c>
      <c r="Z147" s="34">
        <f>Y147*0.257</f>
        <v>14.692690000000001</v>
      </c>
      <c r="AA147" s="34">
        <v>0</v>
      </c>
      <c r="AB147" s="34">
        <f>AA147*0.337</f>
        <v>0</v>
      </c>
      <c r="AC147" s="34">
        <v>2.93</v>
      </c>
      <c r="AD147" s="34">
        <f>AC147*0.15</f>
        <v>0.4395</v>
      </c>
      <c r="AE147" s="34">
        <v>2.58</v>
      </c>
      <c r="AF147" s="34">
        <f>AE147*1.662</f>
        <v>4.28796</v>
      </c>
      <c r="AG147" s="34">
        <v>0.18</v>
      </c>
      <c r="AH147" s="34">
        <f>AG147*0.11</f>
        <v>1.9799999999999998E-2</v>
      </c>
      <c r="AI147" s="34">
        <v>5</v>
      </c>
      <c r="AJ147" s="34">
        <f>AI147*1.37</f>
        <v>6.8500000000000005</v>
      </c>
      <c r="AK147" s="34">
        <v>0</v>
      </c>
      <c r="AL147" s="34">
        <f>AK147*0.6</f>
        <v>0</v>
      </c>
      <c r="AM147" s="34">
        <v>0</v>
      </c>
      <c r="AN147" s="34">
        <f>AM147*2.372</f>
        <v>0</v>
      </c>
      <c r="AO147" s="34">
        <v>14.95</v>
      </c>
      <c r="AP147" s="34">
        <f>AO147*0.28</f>
        <v>4.1859999999999999</v>
      </c>
      <c r="AQ147" s="34">
        <v>0</v>
      </c>
      <c r="AR147" s="34">
        <f>AQ147*1.45</f>
        <v>0</v>
      </c>
      <c r="AS147" s="34">
        <v>0</v>
      </c>
      <c r="AT147" s="34">
        <f>AS147*2.279</f>
        <v>0</v>
      </c>
      <c r="AU147" s="34">
        <v>0</v>
      </c>
      <c r="AV147" s="34">
        <f>AU147*1.099</f>
        <v>0</v>
      </c>
      <c r="AW147" s="34">
        <v>0</v>
      </c>
      <c r="AX147" s="34">
        <f>AW147*0.13</f>
        <v>0</v>
      </c>
      <c r="AY147" s="34">
        <v>0</v>
      </c>
      <c r="AZ147" s="34">
        <f>AY147*0.3</f>
        <v>0</v>
      </c>
      <c r="BA147" s="34">
        <v>0</v>
      </c>
      <c r="BB147" s="34">
        <f>BA147*2.323</f>
        <v>0</v>
      </c>
      <c r="BC147" s="34">
        <v>0</v>
      </c>
      <c r="BD147" s="34">
        <f>BC147*2.077</f>
        <v>0</v>
      </c>
      <c r="BE147" s="34">
        <v>0</v>
      </c>
      <c r="BF147" s="34">
        <f>BE147*2.336</f>
        <v>0</v>
      </c>
      <c r="BG147" s="34">
        <v>0</v>
      </c>
      <c r="BH147" s="34">
        <f>BG147*1.13</f>
        <v>0</v>
      </c>
      <c r="BI147" s="34">
        <v>0</v>
      </c>
      <c r="BJ147" s="34">
        <f>BI147*1.724</f>
        <v>0</v>
      </c>
      <c r="BK147" s="34">
        <v>0</v>
      </c>
      <c r="BL147" s="34">
        <f>BK147*0.89</f>
        <v>0</v>
      </c>
      <c r="BM147" s="34">
        <v>0</v>
      </c>
      <c r="BN147" s="34">
        <f>BM147*2.54</f>
        <v>0</v>
      </c>
      <c r="BO147" s="35">
        <v>-0.252419</v>
      </c>
      <c r="BP147" s="35">
        <v>7.44</v>
      </c>
      <c r="BQ147" s="35" t="s">
        <v>294</v>
      </c>
      <c r="BR147" s="35" t="s">
        <v>295</v>
      </c>
      <c r="BS147" s="35" t="s">
        <v>296</v>
      </c>
      <c r="BT147" s="35">
        <v>-0.252419</v>
      </c>
      <c r="BU147" s="35" t="s">
        <v>113</v>
      </c>
      <c r="BV147" s="37">
        <v>3.5000000000000003E-2</v>
      </c>
      <c r="BX147" s="35">
        <v>1170698.6100000001</v>
      </c>
      <c r="BY147" s="35">
        <v>8.541908151748808E-7</v>
      </c>
      <c r="BZ147" s="35">
        <f t="shared" si="2"/>
        <v>13.973111231143235</v>
      </c>
      <c r="CA147">
        <v>18.61</v>
      </c>
      <c r="CB147">
        <v>50680</v>
      </c>
      <c r="CC147" s="36">
        <v>6.1009999999999997E-6</v>
      </c>
      <c r="CD147">
        <v>0.93940000000000001</v>
      </c>
      <c r="CE147">
        <v>1120000</v>
      </c>
      <c r="CF147" s="36">
        <v>3.2320000000000001E-6</v>
      </c>
      <c r="CG147">
        <v>0.66390000000000005</v>
      </c>
    </row>
    <row r="148" spans="1:85" x14ac:dyDescent="0.3">
      <c r="A148" s="6" t="s">
        <v>35</v>
      </c>
      <c r="B148" s="6" t="s">
        <v>108</v>
      </c>
      <c r="D148">
        <f>F148+Z148</f>
        <v>38.283699999999996</v>
      </c>
      <c r="E148">
        <v>15.677</v>
      </c>
      <c r="F148" s="35">
        <f>H148+J148+L148+N148+P148+R148+T148+V148+X148+AB148+AD148+AF148+AH148+AJ148+AL148+AN148+AP148+AR148+AT148+AV148+AX148+AZ148+BB148+BD148+BF148+BH148+BJ148+BL148+BN148</f>
        <v>22.606699999999996</v>
      </c>
      <c r="G148" s="34">
        <v>4.3</v>
      </c>
      <c r="H148" s="34">
        <f>G148*0.9</f>
        <v>3.87</v>
      </c>
      <c r="I148" s="34">
        <v>0</v>
      </c>
      <c r="J148" s="34">
        <f>I148*1.185</f>
        <v>0</v>
      </c>
      <c r="K148" s="34">
        <v>0</v>
      </c>
      <c r="L148" s="34">
        <f>K148*0.8</f>
        <v>0</v>
      </c>
      <c r="M148" s="34">
        <v>0</v>
      </c>
      <c r="N148" s="34">
        <f>M148*0.44</f>
        <v>0</v>
      </c>
      <c r="O148" s="34">
        <v>0</v>
      </c>
      <c r="P148" s="34">
        <f>O148*0.91</f>
        <v>0</v>
      </c>
      <c r="Q148" s="34">
        <v>0</v>
      </c>
      <c r="R148" s="34">
        <f>Q148*2.868</f>
        <v>0</v>
      </c>
      <c r="S148" s="34">
        <v>0</v>
      </c>
      <c r="T148" s="34">
        <f>S148*2.36</f>
        <v>0</v>
      </c>
      <c r="U148" s="34">
        <v>8</v>
      </c>
      <c r="V148" s="34">
        <f>U148*0.12</f>
        <v>0.96</v>
      </c>
      <c r="W148" s="34">
        <v>0</v>
      </c>
      <c r="X148" s="34">
        <f>W148*0.76</f>
        <v>0</v>
      </c>
      <c r="Y148" s="34">
        <v>61</v>
      </c>
      <c r="Z148" s="34">
        <f>Y148*0.257</f>
        <v>15.677</v>
      </c>
      <c r="AA148" s="34">
        <v>0</v>
      </c>
      <c r="AB148" s="34">
        <f>AA148*0.337</f>
        <v>0</v>
      </c>
      <c r="AC148" s="34">
        <v>2</v>
      </c>
      <c r="AD148" s="34">
        <f>AC148*0.15</f>
        <v>0.3</v>
      </c>
      <c r="AE148" s="34">
        <v>5.6</v>
      </c>
      <c r="AF148" s="34">
        <f>AE148*1.662</f>
        <v>9.3071999999999981</v>
      </c>
      <c r="AG148" s="34">
        <v>0</v>
      </c>
      <c r="AH148" s="34">
        <f>AG148*0.11</f>
        <v>0</v>
      </c>
      <c r="AI148" s="34">
        <v>0</v>
      </c>
      <c r="AJ148" s="34">
        <f>AI148*1.37</f>
        <v>0</v>
      </c>
      <c r="AK148" s="34">
        <v>7.5</v>
      </c>
      <c r="AL148" s="34">
        <f>AK148*0.6</f>
        <v>4.5</v>
      </c>
      <c r="AM148" s="34">
        <v>0</v>
      </c>
      <c r="AN148" s="34">
        <f>AM148*2.372</f>
        <v>0</v>
      </c>
      <c r="AO148" s="34">
        <v>9</v>
      </c>
      <c r="AP148" s="34">
        <f>AO148*0.28</f>
        <v>2.5200000000000005</v>
      </c>
      <c r="AQ148" s="34">
        <v>0</v>
      </c>
      <c r="AR148" s="34">
        <f>AQ148*1.45</f>
        <v>0</v>
      </c>
      <c r="AS148" s="34">
        <v>0</v>
      </c>
      <c r="AT148" s="34">
        <f>AS148*2.279</f>
        <v>0</v>
      </c>
      <c r="AU148" s="34">
        <v>0.5</v>
      </c>
      <c r="AV148" s="34">
        <f>AU148*1.099</f>
        <v>0.54949999999999999</v>
      </c>
      <c r="AW148" s="34">
        <v>0</v>
      </c>
      <c r="AX148" s="34">
        <f>AW148*0.13</f>
        <v>0</v>
      </c>
      <c r="AY148" s="34">
        <v>2</v>
      </c>
      <c r="AZ148" s="34">
        <f>AY148*0.3</f>
        <v>0.6</v>
      </c>
      <c r="BA148" s="34">
        <v>0</v>
      </c>
      <c r="BB148" s="34">
        <f>BA148*2.323</f>
        <v>0</v>
      </c>
      <c r="BC148" s="34">
        <v>0</v>
      </c>
      <c r="BD148" s="34">
        <f>BC148*2.077</f>
        <v>0</v>
      </c>
      <c r="BE148" s="34">
        <v>0</v>
      </c>
      <c r="BF148" s="34">
        <f>BE148*2.336</f>
        <v>0</v>
      </c>
      <c r="BG148" s="34">
        <v>0</v>
      </c>
      <c r="BH148" s="34">
        <f>BG148*1.13</f>
        <v>0</v>
      </c>
      <c r="BI148" s="34">
        <v>0</v>
      </c>
      <c r="BJ148" s="34">
        <f>BI148*1.724</f>
        <v>0</v>
      </c>
      <c r="BK148" s="34">
        <v>0</v>
      </c>
      <c r="BL148" s="34">
        <f>BK148*0.89</f>
        <v>0</v>
      </c>
      <c r="BM148" s="34">
        <v>0</v>
      </c>
      <c r="BN148" s="34">
        <f>BM148*2.54</f>
        <v>0</v>
      </c>
      <c r="BO148" s="35">
        <v>-0.311</v>
      </c>
      <c r="BP148" s="35">
        <v>23.5</v>
      </c>
      <c r="BQ148" s="35" t="s">
        <v>127</v>
      </c>
      <c r="BR148" s="35" t="s">
        <v>127</v>
      </c>
      <c r="BS148" s="35" t="s">
        <v>128</v>
      </c>
      <c r="BT148" s="35">
        <v>-0.311</v>
      </c>
      <c r="BU148" s="35" t="s">
        <v>113</v>
      </c>
      <c r="BV148" s="37">
        <v>3.5000000000000003E-2</v>
      </c>
      <c r="BX148" s="35">
        <v>41862.879999999997</v>
      </c>
      <c r="BY148" s="35">
        <v>2.3887510844929926E-5</v>
      </c>
      <c r="BZ148" s="35">
        <f t="shared" si="2"/>
        <v>10.642154794397779</v>
      </c>
      <c r="CA148">
        <v>2.88</v>
      </c>
      <c r="CB148">
        <v>5360</v>
      </c>
      <c r="CC148" s="36">
        <v>2.8699999999999998E-4</v>
      </c>
      <c r="CD148">
        <v>0.89</v>
      </c>
      <c r="CE148">
        <v>36500</v>
      </c>
      <c r="CF148" s="36">
        <v>5.4600000000000004E-4</v>
      </c>
      <c r="CG148">
        <v>0.78</v>
      </c>
    </row>
    <row r="149" spans="1:85" x14ac:dyDescent="0.3">
      <c r="A149" s="6" t="s">
        <v>35</v>
      </c>
      <c r="B149" s="6" t="s">
        <v>297</v>
      </c>
      <c r="D149">
        <f>F149+Z149</f>
        <v>38.283699999999996</v>
      </c>
      <c r="E149">
        <v>15.677</v>
      </c>
      <c r="F149" s="35">
        <f>H149+J149+L149+N149+P149+R149+T149+V149+X149+AB149+AD149+AF149+AH149+AJ149+AL149+AN149+AP149+AR149+AT149+AV149+AX149+AZ149+BB149+BD149+BF149+BH149+BJ149+BL149+BN149</f>
        <v>22.606699999999996</v>
      </c>
      <c r="G149" s="34">
        <v>4.3</v>
      </c>
      <c r="H149" s="34">
        <f>G149*0.9</f>
        <v>3.87</v>
      </c>
      <c r="I149" s="34">
        <v>0</v>
      </c>
      <c r="J149" s="34">
        <f>I149*1.185</f>
        <v>0</v>
      </c>
      <c r="K149" s="34">
        <v>0</v>
      </c>
      <c r="L149" s="34">
        <f>K149*0.8</f>
        <v>0</v>
      </c>
      <c r="M149" s="34">
        <v>0</v>
      </c>
      <c r="N149" s="34">
        <f>M149*0.44</f>
        <v>0</v>
      </c>
      <c r="O149" s="34">
        <v>0</v>
      </c>
      <c r="P149" s="34">
        <f>O149*0.91</f>
        <v>0</v>
      </c>
      <c r="Q149" s="34">
        <v>0</v>
      </c>
      <c r="R149" s="34">
        <f>Q149*2.868</f>
        <v>0</v>
      </c>
      <c r="S149" s="34">
        <v>0</v>
      </c>
      <c r="T149" s="34">
        <f>S149*2.36</f>
        <v>0</v>
      </c>
      <c r="U149" s="34">
        <v>8</v>
      </c>
      <c r="V149" s="34">
        <f>U149*0.12</f>
        <v>0.96</v>
      </c>
      <c r="W149" s="34">
        <v>0</v>
      </c>
      <c r="X149" s="34">
        <f>W149*0.76</f>
        <v>0</v>
      </c>
      <c r="Y149" s="34">
        <v>61</v>
      </c>
      <c r="Z149" s="34">
        <f>Y149*0.257</f>
        <v>15.677</v>
      </c>
      <c r="AA149" s="34">
        <v>0</v>
      </c>
      <c r="AB149" s="34">
        <f>AA149*0.337</f>
        <v>0</v>
      </c>
      <c r="AC149" s="34">
        <v>2</v>
      </c>
      <c r="AD149" s="34">
        <f>AC149*0.15</f>
        <v>0.3</v>
      </c>
      <c r="AE149" s="34">
        <v>5.6</v>
      </c>
      <c r="AF149" s="34">
        <f>AE149*1.662</f>
        <v>9.3071999999999981</v>
      </c>
      <c r="AG149" s="34">
        <v>0</v>
      </c>
      <c r="AH149" s="34">
        <f>AG149*0.11</f>
        <v>0</v>
      </c>
      <c r="AI149" s="34">
        <v>0</v>
      </c>
      <c r="AJ149" s="34">
        <f>AI149*1.37</f>
        <v>0</v>
      </c>
      <c r="AK149" s="34">
        <v>7.5</v>
      </c>
      <c r="AL149" s="34">
        <f>AK149*0.6</f>
        <v>4.5</v>
      </c>
      <c r="AM149" s="34">
        <v>0</v>
      </c>
      <c r="AN149" s="34">
        <f>AM149*2.372</f>
        <v>0</v>
      </c>
      <c r="AO149" s="34">
        <v>9</v>
      </c>
      <c r="AP149" s="34">
        <f>AO149*0.28</f>
        <v>2.5200000000000005</v>
      </c>
      <c r="AQ149" s="34">
        <v>0</v>
      </c>
      <c r="AR149" s="34">
        <f>AQ149*1.45</f>
        <v>0</v>
      </c>
      <c r="AS149" s="34">
        <v>0</v>
      </c>
      <c r="AT149" s="34">
        <f>AS149*2.279</f>
        <v>0</v>
      </c>
      <c r="AU149" s="34">
        <v>0.5</v>
      </c>
      <c r="AV149" s="34">
        <f>AU149*1.099</f>
        <v>0.54949999999999999</v>
      </c>
      <c r="AW149" s="34">
        <v>0</v>
      </c>
      <c r="AX149" s="34">
        <f>AW149*0.13</f>
        <v>0</v>
      </c>
      <c r="AY149" s="34">
        <v>2</v>
      </c>
      <c r="AZ149" s="34">
        <f>AY149*0.3</f>
        <v>0.6</v>
      </c>
      <c r="BA149" s="34">
        <v>0</v>
      </c>
      <c r="BB149" s="34">
        <f>BA149*2.323</f>
        <v>0</v>
      </c>
      <c r="BC149" s="34">
        <v>0</v>
      </c>
      <c r="BD149" s="34">
        <f>BC149*2.077</f>
        <v>0</v>
      </c>
      <c r="BE149" s="34">
        <v>0</v>
      </c>
      <c r="BF149" s="34">
        <f>BE149*2.336</f>
        <v>0</v>
      </c>
      <c r="BG149" s="34">
        <v>0</v>
      </c>
      <c r="BH149" s="34">
        <f>BG149*1.13</f>
        <v>0</v>
      </c>
      <c r="BI149" s="34">
        <v>0</v>
      </c>
      <c r="BJ149" s="34">
        <f>BI149*1.724</f>
        <v>0</v>
      </c>
      <c r="BK149" s="34">
        <v>0</v>
      </c>
      <c r="BL149" s="34">
        <f>BK149*0.89</f>
        <v>0</v>
      </c>
      <c r="BM149" s="34">
        <v>0</v>
      </c>
      <c r="BN149" s="34">
        <f>BM149*2.54</f>
        <v>0</v>
      </c>
      <c r="BO149" s="35">
        <v>-0.24</v>
      </c>
      <c r="BP149" s="35">
        <v>23.5</v>
      </c>
      <c r="BQ149" s="35" t="s">
        <v>127</v>
      </c>
      <c r="BR149" s="35" t="s">
        <v>127</v>
      </c>
      <c r="BS149" s="35" t="s">
        <v>128</v>
      </c>
      <c r="BT149" s="35">
        <v>-0.24</v>
      </c>
      <c r="BU149" s="35" t="s">
        <v>113</v>
      </c>
      <c r="BV149" s="37">
        <v>3.5000000000000003E-2</v>
      </c>
      <c r="BX149" s="35">
        <v>84804.26</v>
      </c>
      <c r="BY149" s="35">
        <v>1.1791860456066712E-5</v>
      </c>
      <c r="BZ149" s="35">
        <f t="shared" si="2"/>
        <v>11.348101056367273</v>
      </c>
      <c r="CA149">
        <v>4.26</v>
      </c>
      <c r="CB149">
        <v>21000</v>
      </c>
      <c r="CC149" s="36">
        <v>9.2E-5</v>
      </c>
      <c r="CD149">
        <v>0.89</v>
      </c>
      <c r="CE149">
        <v>63800</v>
      </c>
      <c r="CF149" s="36">
        <v>1.44E-4</v>
      </c>
      <c r="CG149">
        <v>0.94</v>
      </c>
    </row>
    <row r="150" spans="1:85" x14ac:dyDescent="0.3">
      <c r="A150" s="7" t="s">
        <v>36</v>
      </c>
      <c r="B150" s="43" t="s">
        <v>298</v>
      </c>
      <c r="D150">
        <f>F150+Z150</f>
        <v>42.485399999999998</v>
      </c>
      <c r="E150">
        <v>12.130400000000002</v>
      </c>
      <c r="F150" s="35">
        <f>H150+J150+L150+N150+P150+R150+T150+V150+X150+AB150+AD150+AF150+AH150+AJ150+AL150+AN150+AP150+AR150+AT150+AV150+AX150+AZ150+BB150+BD150+BF150+BH150+BJ150+BL150+BN150</f>
        <v>30.355</v>
      </c>
      <c r="G150" s="40">
        <v>21.9</v>
      </c>
      <c r="H150" s="34">
        <f>G150*0.9</f>
        <v>19.71</v>
      </c>
      <c r="I150" s="34">
        <v>0</v>
      </c>
      <c r="J150" s="34">
        <f>I150*1.185</f>
        <v>0</v>
      </c>
      <c r="K150" s="34">
        <v>0</v>
      </c>
      <c r="L150" s="34">
        <f>K150*0.8</f>
        <v>0</v>
      </c>
      <c r="M150" s="40">
        <v>18.600000000000001</v>
      </c>
      <c r="N150" s="34">
        <f>M150*0.44</f>
        <v>8.1840000000000011</v>
      </c>
      <c r="O150" s="40">
        <v>0.5</v>
      </c>
      <c r="P150" s="34">
        <f>O150*0.91</f>
        <v>0.45500000000000002</v>
      </c>
      <c r="Q150" s="40">
        <v>0</v>
      </c>
      <c r="R150" s="34">
        <f>Q150*2.868</f>
        <v>0</v>
      </c>
      <c r="S150" s="40">
        <v>0</v>
      </c>
      <c r="T150" s="34">
        <f>S150*2.36</f>
        <v>0</v>
      </c>
      <c r="U150" s="40">
        <v>0.8</v>
      </c>
      <c r="V150" s="34">
        <f>U150*0.12</f>
        <v>9.6000000000000002E-2</v>
      </c>
      <c r="W150" s="40">
        <v>0</v>
      </c>
      <c r="X150" s="34">
        <f>W150*0.76</f>
        <v>0</v>
      </c>
      <c r="Y150" s="40">
        <v>47.2</v>
      </c>
      <c r="Z150" s="34">
        <f>Y150*0.257</f>
        <v>12.130400000000002</v>
      </c>
      <c r="AA150" s="40">
        <v>0</v>
      </c>
      <c r="AB150" s="34">
        <f>AA150*0.337</f>
        <v>0</v>
      </c>
      <c r="AC150" s="40">
        <v>9</v>
      </c>
      <c r="AD150" s="34">
        <f>AC150*0.15</f>
        <v>1.3499999999999999</v>
      </c>
      <c r="AE150" s="40">
        <v>0</v>
      </c>
      <c r="AF150" s="34">
        <f>AE150*1.662</f>
        <v>0</v>
      </c>
      <c r="AG150" s="40">
        <v>0</v>
      </c>
      <c r="AH150" s="34">
        <f>AG150*0.11</f>
        <v>0</v>
      </c>
      <c r="AI150" s="40">
        <v>0</v>
      </c>
      <c r="AJ150" s="34">
        <f>AI150*1.37</f>
        <v>0</v>
      </c>
      <c r="AK150" s="40">
        <v>0</v>
      </c>
      <c r="AL150" s="34">
        <f>AK150*0.6</f>
        <v>0</v>
      </c>
      <c r="AM150" s="40">
        <v>0</v>
      </c>
      <c r="AN150" s="34">
        <f>AM150*2.372</f>
        <v>0</v>
      </c>
      <c r="AO150" s="40">
        <v>2</v>
      </c>
      <c r="AP150" s="34">
        <f>AO150*0.28</f>
        <v>0.56000000000000005</v>
      </c>
      <c r="AQ150" s="40">
        <v>0</v>
      </c>
      <c r="AR150" s="34">
        <f>AQ150*1.45</f>
        <v>0</v>
      </c>
      <c r="AS150" s="40">
        <v>0</v>
      </c>
      <c r="AT150" s="34">
        <f>AS150*2.279</f>
        <v>0</v>
      </c>
      <c r="AU150" s="40">
        <v>0</v>
      </c>
      <c r="AV150" s="34">
        <f>AU150*1.099</f>
        <v>0</v>
      </c>
      <c r="AW150" s="40">
        <v>0</v>
      </c>
      <c r="AX150" s="34">
        <f>AW150*0.13</f>
        <v>0</v>
      </c>
      <c r="AY150" s="40">
        <v>0</v>
      </c>
      <c r="AZ150" s="34">
        <f>AY150*0.3</f>
        <v>0</v>
      </c>
      <c r="BA150" s="40">
        <v>0</v>
      </c>
      <c r="BB150" s="34">
        <f>BA150*2.323</f>
        <v>0</v>
      </c>
      <c r="BC150" s="40">
        <v>0</v>
      </c>
      <c r="BD150" s="34">
        <f>BC150*2.077</f>
        <v>0</v>
      </c>
      <c r="BE150" s="40">
        <v>0</v>
      </c>
      <c r="BF150" s="34">
        <f>BE150*2.336</f>
        <v>0</v>
      </c>
      <c r="BG150" s="40">
        <v>0</v>
      </c>
      <c r="BH150" s="34">
        <f>BG150*1.13</f>
        <v>0</v>
      </c>
      <c r="BI150" s="40">
        <v>0</v>
      </c>
      <c r="BJ150" s="34">
        <f>BI150*1.724</f>
        <v>0</v>
      </c>
      <c r="BK150" s="40">
        <v>0</v>
      </c>
      <c r="BL150" s="34">
        <f>BK150*0.89</f>
        <v>0</v>
      </c>
      <c r="BM150" s="40">
        <v>0</v>
      </c>
      <c r="BN150" s="34">
        <f>BM150*2.54</f>
        <v>0</v>
      </c>
      <c r="BO150" s="41">
        <v>-0.12</v>
      </c>
      <c r="BP150" s="41">
        <v>14.6</v>
      </c>
      <c r="BQ150" s="35" t="s">
        <v>299</v>
      </c>
      <c r="BR150" s="35" t="s">
        <v>300</v>
      </c>
      <c r="BS150" s="41" t="s">
        <v>301</v>
      </c>
      <c r="BT150" s="41">
        <v>0.2</v>
      </c>
      <c r="BU150" s="35"/>
      <c r="BV150" s="35"/>
      <c r="BX150" s="35">
        <v>43654.53</v>
      </c>
      <c r="BY150" s="35">
        <v>2.2907130142049406E-5</v>
      </c>
      <c r="BZ150" s="35">
        <f t="shared" si="2"/>
        <v>10.684062335951698</v>
      </c>
      <c r="CA150" s="41">
        <v>4.53</v>
      </c>
      <c r="CB150" s="42">
        <v>42100</v>
      </c>
      <c r="CC150" s="36"/>
      <c r="CE150" s="41">
        <v>1550</v>
      </c>
      <c r="CF150" s="36"/>
    </row>
    <row r="151" spans="1:85" x14ac:dyDescent="0.3">
      <c r="A151" s="7" t="s">
        <v>36</v>
      </c>
      <c r="B151" s="43" t="s">
        <v>298</v>
      </c>
      <c r="D151">
        <f>F151+Z151</f>
        <v>42.485399999999998</v>
      </c>
      <c r="E151">
        <v>12.130400000000002</v>
      </c>
      <c r="F151" s="35">
        <f>H151+J151+L151+N151+P151+R151+T151+V151+X151+AB151+AD151+AF151+AH151+AJ151+AL151+AN151+AP151+AR151+AT151+AV151+AX151+AZ151+BB151+BD151+BF151+BH151+BJ151+BL151+BN151</f>
        <v>30.355</v>
      </c>
      <c r="G151" s="40">
        <v>21.9</v>
      </c>
      <c r="H151" s="34">
        <f>G151*0.9</f>
        <v>19.71</v>
      </c>
      <c r="I151" s="34">
        <v>0</v>
      </c>
      <c r="J151" s="34">
        <f>I151*1.185</f>
        <v>0</v>
      </c>
      <c r="K151" s="34">
        <v>0</v>
      </c>
      <c r="L151" s="34">
        <f>K151*0.8</f>
        <v>0</v>
      </c>
      <c r="M151" s="40">
        <v>18.600000000000001</v>
      </c>
      <c r="N151" s="34">
        <f>M151*0.44</f>
        <v>8.1840000000000011</v>
      </c>
      <c r="O151" s="40">
        <v>0.5</v>
      </c>
      <c r="P151" s="34">
        <f>O151*0.91</f>
        <v>0.45500000000000002</v>
      </c>
      <c r="Q151" s="40">
        <v>0</v>
      </c>
      <c r="R151" s="34">
        <f>Q151*2.868</f>
        <v>0</v>
      </c>
      <c r="S151" s="40">
        <v>0</v>
      </c>
      <c r="T151" s="34">
        <f>S151*2.36</f>
        <v>0</v>
      </c>
      <c r="U151" s="40">
        <v>0.8</v>
      </c>
      <c r="V151" s="34">
        <f>U151*0.12</f>
        <v>9.6000000000000002E-2</v>
      </c>
      <c r="W151" s="40">
        <v>0</v>
      </c>
      <c r="X151" s="34">
        <f>W151*0.76</f>
        <v>0</v>
      </c>
      <c r="Y151" s="40">
        <v>47.2</v>
      </c>
      <c r="Z151" s="34">
        <f>Y151*0.257</f>
        <v>12.130400000000002</v>
      </c>
      <c r="AA151" s="40">
        <v>0</v>
      </c>
      <c r="AB151" s="34">
        <f>AA151*0.337</f>
        <v>0</v>
      </c>
      <c r="AC151" s="40">
        <v>9</v>
      </c>
      <c r="AD151" s="34">
        <f>AC151*0.15</f>
        <v>1.3499999999999999</v>
      </c>
      <c r="AE151" s="40">
        <v>0</v>
      </c>
      <c r="AF151" s="34">
        <f>AE151*1.662</f>
        <v>0</v>
      </c>
      <c r="AG151" s="40">
        <v>0</v>
      </c>
      <c r="AH151" s="34">
        <f>AG151*0.11</f>
        <v>0</v>
      </c>
      <c r="AI151" s="40">
        <v>0</v>
      </c>
      <c r="AJ151" s="34">
        <f>AI151*1.37</f>
        <v>0</v>
      </c>
      <c r="AK151" s="40">
        <v>0</v>
      </c>
      <c r="AL151" s="34">
        <f>AK151*0.6</f>
        <v>0</v>
      </c>
      <c r="AM151" s="40">
        <v>0</v>
      </c>
      <c r="AN151" s="34">
        <f>AM151*2.372</f>
        <v>0</v>
      </c>
      <c r="AO151" s="40">
        <v>2</v>
      </c>
      <c r="AP151" s="34">
        <f>AO151*0.28</f>
        <v>0.56000000000000005</v>
      </c>
      <c r="AQ151" s="40">
        <v>0</v>
      </c>
      <c r="AR151" s="34">
        <f>AQ151*1.45</f>
        <v>0</v>
      </c>
      <c r="AS151" s="40">
        <v>0</v>
      </c>
      <c r="AT151" s="34">
        <f>AS151*2.279</f>
        <v>0</v>
      </c>
      <c r="AU151" s="40">
        <v>0</v>
      </c>
      <c r="AV151" s="34">
        <f>AU151*1.099</f>
        <v>0</v>
      </c>
      <c r="AW151" s="40">
        <v>0</v>
      </c>
      <c r="AX151" s="34">
        <f>AW151*0.13</f>
        <v>0</v>
      </c>
      <c r="AY151" s="40">
        <v>0</v>
      </c>
      <c r="AZ151" s="34">
        <f>AY151*0.3</f>
        <v>0</v>
      </c>
      <c r="BA151" s="40">
        <v>0</v>
      </c>
      <c r="BB151" s="34">
        <f>BA151*2.323</f>
        <v>0</v>
      </c>
      <c r="BC151" s="40">
        <v>0</v>
      </c>
      <c r="BD151" s="34">
        <f>BC151*2.077</f>
        <v>0</v>
      </c>
      <c r="BE151" s="40">
        <v>0</v>
      </c>
      <c r="BF151" s="34">
        <f>BE151*2.336</f>
        <v>0</v>
      </c>
      <c r="BG151" s="40">
        <v>0</v>
      </c>
      <c r="BH151" s="34">
        <f>BG151*1.13</f>
        <v>0</v>
      </c>
      <c r="BI151" s="40">
        <v>0</v>
      </c>
      <c r="BJ151" s="34">
        <f>BI151*1.724</f>
        <v>0</v>
      </c>
      <c r="BK151" s="40">
        <v>0</v>
      </c>
      <c r="BL151" s="34">
        <f>BK151*0.89</f>
        <v>0</v>
      </c>
      <c r="BM151" s="40">
        <v>0</v>
      </c>
      <c r="BN151" s="34">
        <f>BM151*2.54</f>
        <v>0</v>
      </c>
      <c r="BO151" s="41">
        <v>-0.12</v>
      </c>
      <c r="BP151" s="41">
        <v>14.6</v>
      </c>
      <c r="BQ151" s="35" t="s">
        <v>299</v>
      </c>
      <c r="BR151" s="35" t="s">
        <v>300</v>
      </c>
      <c r="BS151" s="41" t="s">
        <v>301</v>
      </c>
      <c r="BT151" s="41">
        <v>0.4</v>
      </c>
      <c r="BU151" s="35"/>
      <c r="BV151" s="35"/>
      <c r="BX151" s="35">
        <v>39234.269999999997</v>
      </c>
      <c r="BY151" s="35">
        <v>2.5487921656245933E-5</v>
      </c>
      <c r="BZ151" s="35">
        <f t="shared" si="2"/>
        <v>10.577305878551858</v>
      </c>
      <c r="CA151" s="41">
        <v>4.2699999999999996</v>
      </c>
      <c r="CB151" s="42">
        <v>37600</v>
      </c>
      <c r="CC151" s="36"/>
      <c r="CE151" s="41">
        <v>1630</v>
      </c>
      <c r="CF151" s="36"/>
    </row>
    <row r="152" spans="1:85" x14ac:dyDescent="0.3">
      <c r="A152" s="7" t="s">
        <v>36</v>
      </c>
      <c r="B152" s="43" t="s">
        <v>298</v>
      </c>
      <c r="D152">
        <f>F152+Z152</f>
        <v>42.485399999999998</v>
      </c>
      <c r="E152">
        <v>12.130400000000002</v>
      </c>
      <c r="F152" s="35">
        <f>H152+J152+L152+N152+P152+R152+T152+V152+X152+AB152+AD152+AF152+AH152+AJ152+AL152+AN152+AP152+AR152+AT152+AV152+AX152+AZ152+BB152+BD152+BF152+BH152+BJ152+BL152+BN152</f>
        <v>30.355</v>
      </c>
      <c r="G152" s="40">
        <v>21.9</v>
      </c>
      <c r="H152" s="34">
        <f>G152*0.9</f>
        <v>19.71</v>
      </c>
      <c r="I152" s="34">
        <v>0</v>
      </c>
      <c r="J152" s="34">
        <f>I152*1.185</f>
        <v>0</v>
      </c>
      <c r="K152" s="34">
        <v>0</v>
      </c>
      <c r="L152" s="34">
        <f>K152*0.8</f>
        <v>0</v>
      </c>
      <c r="M152" s="40">
        <v>18.600000000000001</v>
      </c>
      <c r="N152" s="34">
        <f>M152*0.44</f>
        <v>8.1840000000000011</v>
      </c>
      <c r="O152" s="40">
        <v>0.5</v>
      </c>
      <c r="P152" s="34">
        <f>O152*0.91</f>
        <v>0.45500000000000002</v>
      </c>
      <c r="Q152" s="40">
        <v>0</v>
      </c>
      <c r="R152" s="34">
        <f>Q152*2.868</f>
        <v>0</v>
      </c>
      <c r="S152" s="40">
        <v>0</v>
      </c>
      <c r="T152" s="34">
        <f>S152*2.36</f>
        <v>0</v>
      </c>
      <c r="U152" s="40">
        <v>0.8</v>
      </c>
      <c r="V152" s="34">
        <f>U152*0.12</f>
        <v>9.6000000000000002E-2</v>
      </c>
      <c r="W152" s="40">
        <v>0</v>
      </c>
      <c r="X152" s="34">
        <f>W152*0.76</f>
        <v>0</v>
      </c>
      <c r="Y152" s="40">
        <v>47.2</v>
      </c>
      <c r="Z152" s="34">
        <f>Y152*0.257</f>
        <v>12.130400000000002</v>
      </c>
      <c r="AA152" s="40">
        <v>0</v>
      </c>
      <c r="AB152" s="34">
        <f>AA152*0.337</f>
        <v>0</v>
      </c>
      <c r="AC152" s="40">
        <v>9</v>
      </c>
      <c r="AD152" s="34">
        <f>AC152*0.15</f>
        <v>1.3499999999999999</v>
      </c>
      <c r="AE152" s="40">
        <v>0</v>
      </c>
      <c r="AF152" s="34">
        <f>AE152*1.662</f>
        <v>0</v>
      </c>
      <c r="AG152" s="40">
        <v>0</v>
      </c>
      <c r="AH152" s="34">
        <f>AG152*0.11</f>
        <v>0</v>
      </c>
      <c r="AI152" s="40">
        <v>0</v>
      </c>
      <c r="AJ152" s="34">
        <f>AI152*1.37</f>
        <v>0</v>
      </c>
      <c r="AK152" s="40">
        <v>0</v>
      </c>
      <c r="AL152" s="34">
        <f>AK152*0.6</f>
        <v>0</v>
      </c>
      <c r="AM152" s="40">
        <v>0</v>
      </c>
      <c r="AN152" s="34">
        <f>AM152*2.372</f>
        <v>0</v>
      </c>
      <c r="AO152" s="40">
        <v>2</v>
      </c>
      <c r="AP152" s="34">
        <f>AO152*0.28</f>
        <v>0.56000000000000005</v>
      </c>
      <c r="AQ152" s="40">
        <v>0</v>
      </c>
      <c r="AR152" s="34">
        <f>AQ152*1.45</f>
        <v>0</v>
      </c>
      <c r="AS152" s="40">
        <v>0</v>
      </c>
      <c r="AT152" s="34">
        <f>AS152*2.279</f>
        <v>0</v>
      </c>
      <c r="AU152" s="40">
        <v>0</v>
      </c>
      <c r="AV152" s="34">
        <f>AU152*1.099</f>
        <v>0</v>
      </c>
      <c r="AW152" s="40">
        <v>0</v>
      </c>
      <c r="AX152" s="34">
        <f>AW152*0.13</f>
        <v>0</v>
      </c>
      <c r="AY152" s="40">
        <v>0</v>
      </c>
      <c r="AZ152" s="34">
        <f>AY152*0.3</f>
        <v>0</v>
      </c>
      <c r="BA152" s="40">
        <v>0</v>
      </c>
      <c r="BB152" s="34">
        <f>BA152*2.323</f>
        <v>0</v>
      </c>
      <c r="BC152" s="40">
        <v>0</v>
      </c>
      <c r="BD152" s="34">
        <f>BC152*2.077</f>
        <v>0</v>
      </c>
      <c r="BE152" s="40">
        <v>0</v>
      </c>
      <c r="BF152" s="34">
        <f>BE152*2.336</f>
        <v>0</v>
      </c>
      <c r="BG152" s="40">
        <v>0</v>
      </c>
      <c r="BH152" s="34">
        <f>BG152*1.13</f>
        <v>0</v>
      </c>
      <c r="BI152" s="40">
        <v>0</v>
      </c>
      <c r="BJ152" s="34">
        <f>BI152*1.724</f>
        <v>0</v>
      </c>
      <c r="BK152" s="40">
        <v>0</v>
      </c>
      <c r="BL152" s="34">
        <f>BK152*0.89</f>
        <v>0</v>
      </c>
      <c r="BM152" s="40">
        <v>0</v>
      </c>
      <c r="BN152" s="34">
        <f>BM152*2.54</f>
        <v>0</v>
      </c>
      <c r="BO152" s="41">
        <v>-0.12</v>
      </c>
      <c r="BP152" s="41">
        <v>14.6</v>
      </c>
      <c r="BQ152" s="35" t="s">
        <v>299</v>
      </c>
      <c r="BR152" s="35" t="s">
        <v>300</v>
      </c>
      <c r="BS152" s="41" t="s">
        <v>301</v>
      </c>
      <c r="BT152" s="41">
        <v>0.6</v>
      </c>
      <c r="BU152" s="35"/>
      <c r="BV152" s="35"/>
      <c r="BX152" s="35">
        <v>25004.16</v>
      </c>
      <c r="BY152" s="35">
        <v>3.999334510737413E-5</v>
      </c>
      <c r="BZ152" s="35">
        <f t="shared" si="2"/>
        <v>10.126797490007393</v>
      </c>
      <c r="CA152" s="41">
        <v>4.16</v>
      </c>
      <c r="CB152" s="42">
        <v>23100</v>
      </c>
      <c r="CC152" s="36"/>
      <c r="CE152" s="41">
        <v>1900</v>
      </c>
      <c r="CF152" s="36"/>
    </row>
    <row r="153" spans="1:85" x14ac:dyDescent="0.3">
      <c r="A153" s="7" t="s">
        <v>36</v>
      </c>
      <c r="B153" s="43" t="s">
        <v>298</v>
      </c>
      <c r="D153">
        <f>F153+Z153</f>
        <v>42.485399999999998</v>
      </c>
      <c r="E153">
        <v>12.130400000000002</v>
      </c>
      <c r="F153" s="35">
        <f>H153+J153+L153+N153+P153+R153+T153+V153+X153+AB153+AD153+AF153+AH153+AJ153+AL153+AN153+AP153+AR153+AT153+AV153+AX153+AZ153+BB153+BD153+BF153+BH153+BJ153+BL153+BN153</f>
        <v>30.355</v>
      </c>
      <c r="G153" s="40">
        <v>21.9</v>
      </c>
      <c r="H153" s="34">
        <f>G153*0.9</f>
        <v>19.71</v>
      </c>
      <c r="I153" s="34">
        <v>0</v>
      </c>
      <c r="J153" s="34">
        <f>I153*1.185</f>
        <v>0</v>
      </c>
      <c r="K153" s="34">
        <v>0</v>
      </c>
      <c r="L153" s="34">
        <f>K153*0.8</f>
        <v>0</v>
      </c>
      <c r="M153" s="40">
        <v>18.600000000000001</v>
      </c>
      <c r="N153" s="34">
        <f>M153*0.44</f>
        <v>8.1840000000000011</v>
      </c>
      <c r="O153" s="40">
        <v>0.5</v>
      </c>
      <c r="P153" s="34">
        <f>O153*0.91</f>
        <v>0.45500000000000002</v>
      </c>
      <c r="Q153" s="40">
        <v>0</v>
      </c>
      <c r="R153" s="34">
        <f>Q153*2.868</f>
        <v>0</v>
      </c>
      <c r="S153" s="40">
        <v>0</v>
      </c>
      <c r="T153" s="34">
        <f>S153*2.36</f>
        <v>0</v>
      </c>
      <c r="U153" s="40">
        <v>0.8</v>
      </c>
      <c r="V153" s="34">
        <f>U153*0.12</f>
        <v>9.6000000000000002E-2</v>
      </c>
      <c r="W153" s="40">
        <v>0</v>
      </c>
      <c r="X153" s="34">
        <f>W153*0.76</f>
        <v>0</v>
      </c>
      <c r="Y153" s="40">
        <v>47.2</v>
      </c>
      <c r="Z153" s="34">
        <f>Y153*0.257</f>
        <v>12.130400000000002</v>
      </c>
      <c r="AA153" s="40">
        <v>0</v>
      </c>
      <c r="AB153" s="34">
        <f>AA153*0.337</f>
        <v>0</v>
      </c>
      <c r="AC153" s="40">
        <v>9</v>
      </c>
      <c r="AD153" s="34">
        <f>AC153*0.15</f>
        <v>1.3499999999999999</v>
      </c>
      <c r="AE153" s="40">
        <v>0</v>
      </c>
      <c r="AF153" s="34">
        <f>AE153*1.662</f>
        <v>0</v>
      </c>
      <c r="AG153" s="40">
        <v>0</v>
      </c>
      <c r="AH153" s="34">
        <f>AG153*0.11</f>
        <v>0</v>
      </c>
      <c r="AI153" s="40">
        <v>0</v>
      </c>
      <c r="AJ153" s="34">
        <f>AI153*1.37</f>
        <v>0</v>
      </c>
      <c r="AK153" s="40">
        <v>0</v>
      </c>
      <c r="AL153" s="34">
        <f>AK153*0.6</f>
        <v>0</v>
      </c>
      <c r="AM153" s="40">
        <v>0</v>
      </c>
      <c r="AN153" s="34">
        <f>AM153*2.372</f>
        <v>0</v>
      </c>
      <c r="AO153" s="40">
        <v>2</v>
      </c>
      <c r="AP153" s="34">
        <f>AO153*0.28</f>
        <v>0.56000000000000005</v>
      </c>
      <c r="AQ153" s="40">
        <v>0</v>
      </c>
      <c r="AR153" s="34">
        <f>AQ153*1.45</f>
        <v>0</v>
      </c>
      <c r="AS153" s="40">
        <v>0</v>
      </c>
      <c r="AT153" s="34">
        <f>AS153*2.279</f>
        <v>0</v>
      </c>
      <c r="AU153" s="40">
        <v>0</v>
      </c>
      <c r="AV153" s="34">
        <f>AU153*1.099</f>
        <v>0</v>
      </c>
      <c r="AW153" s="40">
        <v>0</v>
      </c>
      <c r="AX153" s="34">
        <f>AW153*0.13</f>
        <v>0</v>
      </c>
      <c r="AY153" s="40">
        <v>0</v>
      </c>
      <c r="AZ153" s="34">
        <f>AY153*0.3</f>
        <v>0</v>
      </c>
      <c r="BA153" s="40">
        <v>0</v>
      </c>
      <c r="BB153" s="34">
        <f>BA153*2.323</f>
        <v>0</v>
      </c>
      <c r="BC153" s="40">
        <v>0</v>
      </c>
      <c r="BD153" s="34">
        <f>BC153*2.077</f>
        <v>0</v>
      </c>
      <c r="BE153" s="40">
        <v>0</v>
      </c>
      <c r="BF153" s="34">
        <f>BE153*2.336</f>
        <v>0</v>
      </c>
      <c r="BG153" s="40">
        <v>0</v>
      </c>
      <c r="BH153" s="34">
        <f>BG153*1.13</f>
        <v>0</v>
      </c>
      <c r="BI153" s="40">
        <v>0</v>
      </c>
      <c r="BJ153" s="34">
        <f>BI153*1.724</f>
        <v>0</v>
      </c>
      <c r="BK153" s="40">
        <v>0</v>
      </c>
      <c r="BL153" s="34">
        <f>BK153*0.89</f>
        <v>0</v>
      </c>
      <c r="BM153" s="40">
        <v>0</v>
      </c>
      <c r="BN153" s="34">
        <f>BM153*2.54</f>
        <v>0</v>
      </c>
      <c r="BO153" s="41">
        <v>-0.12</v>
      </c>
      <c r="BP153" s="41">
        <v>14.6</v>
      </c>
      <c r="BQ153" s="35" t="s">
        <v>299</v>
      </c>
      <c r="BR153" s="35" t="s">
        <v>300</v>
      </c>
      <c r="BS153" s="41" t="s">
        <v>301</v>
      </c>
      <c r="BT153" s="41">
        <v>0.8</v>
      </c>
      <c r="BU153" s="35"/>
      <c r="BV153" s="35"/>
      <c r="BX153" s="35">
        <v>21824.27</v>
      </c>
      <c r="BY153" s="35">
        <v>4.5820547491393752E-5</v>
      </c>
      <c r="BZ153" s="35">
        <f t="shared" si="2"/>
        <v>9.9907779322675392</v>
      </c>
      <c r="CA153" s="41">
        <v>4.2699999999999996</v>
      </c>
      <c r="CB153" s="42">
        <v>19700</v>
      </c>
      <c r="CC153" s="36"/>
      <c r="CE153" s="41">
        <v>2120</v>
      </c>
      <c r="CF153" s="36"/>
    </row>
    <row r="154" spans="1:85" x14ac:dyDescent="0.3">
      <c r="A154" s="7" t="s">
        <v>36</v>
      </c>
      <c r="B154" s="43" t="s">
        <v>302</v>
      </c>
      <c r="D154">
        <f>F154+Z154</f>
        <v>42.485399999999998</v>
      </c>
      <c r="E154">
        <v>12.130400000000002</v>
      </c>
      <c r="F154" s="35">
        <f>H154+J154+L154+N154+P154+R154+T154+V154+X154+AB154+AD154+AF154+AH154+AJ154+AL154+AN154+AP154+AR154+AT154+AV154+AX154+AZ154+BB154+BD154+BF154+BH154+BJ154+BL154+BN154</f>
        <v>30.355</v>
      </c>
      <c r="G154" s="40">
        <v>21.9</v>
      </c>
      <c r="H154" s="34">
        <f>G154*0.9</f>
        <v>19.71</v>
      </c>
      <c r="I154" s="34">
        <v>0</v>
      </c>
      <c r="J154" s="34">
        <f>I154*1.185</f>
        <v>0</v>
      </c>
      <c r="K154" s="34">
        <v>0</v>
      </c>
      <c r="L154" s="34">
        <f>K154*0.8</f>
        <v>0</v>
      </c>
      <c r="M154" s="40">
        <v>18.600000000000001</v>
      </c>
      <c r="N154" s="34">
        <f>M154*0.44</f>
        <v>8.1840000000000011</v>
      </c>
      <c r="O154" s="40">
        <v>0.5</v>
      </c>
      <c r="P154" s="34">
        <f>O154*0.91</f>
        <v>0.45500000000000002</v>
      </c>
      <c r="Q154" s="40">
        <v>0</v>
      </c>
      <c r="R154" s="34">
        <f>Q154*2.868</f>
        <v>0</v>
      </c>
      <c r="S154" s="40">
        <v>0</v>
      </c>
      <c r="T154" s="34">
        <f>S154*2.36</f>
        <v>0</v>
      </c>
      <c r="U154" s="40">
        <v>0.8</v>
      </c>
      <c r="V154" s="34">
        <f>U154*0.12</f>
        <v>9.6000000000000002E-2</v>
      </c>
      <c r="W154" s="40">
        <v>0</v>
      </c>
      <c r="X154" s="34">
        <f>W154*0.76</f>
        <v>0</v>
      </c>
      <c r="Y154" s="40">
        <v>47.2</v>
      </c>
      <c r="Z154" s="34">
        <f>Y154*0.257</f>
        <v>12.130400000000002</v>
      </c>
      <c r="AA154" s="40">
        <v>0</v>
      </c>
      <c r="AB154" s="34">
        <f>AA154*0.337</f>
        <v>0</v>
      </c>
      <c r="AC154" s="40">
        <v>9</v>
      </c>
      <c r="AD154" s="34">
        <f>AC154*0.15</f>
        <v>1.3499999999999999</v>
      </c>
      <c r="AE154" s="40">
        <v>0</v>
      </c>
      <c r="AF154" s="34">
        <f>AE154*1.662</f>
        <v>0</v>
      </c>
      <c r="AG154" s="40">
        <v>0</v>
      </c>
      <c r="AH154" s="34">
        <f>AG154*0.11</f>
        <v>0</v>
      </c>
      <c r="AI154" s="40">
        <v>0</v>
      </c>
      <c r="AJ154" s="34">
        <f>AI154*1.37</f>
        <v>0</v>
      </c>
      <c r="AK154" s="40">
        <v>0</v>
      </c>
      <c r="AL154" s="34">
        <f>AK154*0.6</f>
        <v>0</v>
      </c>
      <c r="AM154" s="40">
        <v>0</v>
      </c>
      <c r="AN154" s="34">
        <f>AM154*2.372</f>
        <v>0</v>
      </c>
      <c r="AO154" s="40">
        <v>2</v>
      </c>
      <c r="AP154" s="34">
        <f>AO154*0.28</f>
        <v>0.56000000000000005</v>
      </c>
      <c r="AQ154" s="40">
        <v>0</v>
      </c>
      <c r="AR154" s="34">
        <f>AQ154*1.45</f>
        <v>0</v>
      </c>
      <c r="AS154" s="40">
        <v>0</v>
      </c>
      <c r="AT154" s="34">
        <f>AS154*2.279</f>
        <v>0</v>
      </c>
      <c r="AU154" s="40">
        <v>0</v>
      </c>
      <c r="AV154" s="34">
        <f>AU154*1.099</f>
        <v>0</v>
      </c>
      <c r="AW154" s="40">
        <v>0</v>
      </c>
      <c r="AX154" s="34">
        <f>AW154*0.13</f>
        <v>0</v>
      </c>
      <c r="AY154" s="40">
        <v>0</v>
      </c>
      <c r="AZ154" s="34">
        <f>AY154*0.3</f>
        <v>0</v>
      </c>
      <c r="BA154" s="40">
        <v>0</v>
      </c>
      <c r="BB154" s="34">
        <f>BA154*2.323</f>
        <v>0</v>
      </c>
      <c r="BC154" s="40">
        <v>0</v>
      </c>
      <c r="BD154" s="34">
        <f>BC154*2.077</f>
        <v>0</v>
      </c>
      <c r="BE154" s="40">
        <v>0</v>
      </c>
      <c r="BF154" s="34">
        <f>BE154*2.336</f>
        <v>0</v>
      </c>
      <c r="BG154" s="40">
        <v>0</v>
      </c>
      <c r="BH154" s="34">
        <f>BG154*1.13</f>
        <v>0</v>
      </c>
      <c r="BI154" s="40">
        <v>0</v>
      </c>
      <c r="BJ154" s="34">
        <f>BI154*1.724</f>
        <v>0</v>
      </c>
      <c r="BK154" s="40">
        <v>0</v>
      </c>
      <c r="BL154" s="34">
        <f>BK154*0.89</f>
        <v>0</v>
      </c>
      <c r="BM154" s="40">
        <v>0</v>
      </c>
      <c r="BN154" s="34">
        <f>BM154*2.54</f>
        <v>0</v>
      </c>
      <c r="BO154" s="41">
        <v>-0.13500000000000001</v>
      </c>
      <c r="BP154" s="41">
        <v>16.2</v>
      </c>
      <c r="BQ154" s="35" t="s">
        <v>303</v>
      </c>
      <c r="BR154" s="35" t="s">
        <v>304</v>
      </c>
      <c r="BS154" s="41" t="s">
        <v>305</v>
      </c>
      <c r="BT154" s="41">
        <v>0.2</v>
      </c>
      <c r="BU154" s="35"/>
      <c r="BV154" s="35"/>
      <c r="BX154" s="35">
        <v>42605.33</v>
      </c>
      <c r="BY154" s="35">
        <v>2.3471241743697325E-5</v>
      </c>
      <c r="BZ154" s="35">
        <f t="shared" si="2"/>
        <v>10.659734641801828</v>
      </c>
      <c r="CA154" s="41">
        <v>5.33</v>
      </c>
      <c r="CB154" s="42">
        <v>41000</v>
      </c>
      <c r="CC154" s="36"/>
      <c r="CE154" s="41">
        <v>1600</v>
      </c>
      <c r="CF154" s="36"/>
    </row>
    <row r="155" spans="1:85" x14ac:dyDescent="0.3">
      <c r="A155" s="7" t="s">
        <v>36</v>
      </c>
      <c r="B155" s="43" t="s">
        <v>302</v>
      </c>
      <c r="D155">
        <f>F155+Z155</f>
        <v>42.485399999999998</v>
      </c>
      <c r="E155">
        <v>12.130400000000002</v>
      </c>
      <c r="F155" s="35">
        <f>H155+J155+L155+N155+P155+R155+T155+V155+X155+AB155+AD155+AF155+AH155+AJ155+AL155+AN155+AP155+AR155+AT155+AV155+AX155+AZ155+BB155+BD155+BF155+BH155+BJ155+BL155+BN155</f>
        <v>30.355</v>
      </c>
      <c r="G155" s="40">
        <v>21.9</v>
      </c>
      <c r="H155" s="34">
        <f>G155*0.9</f>
        <v>19.71</v>
      </c>
      <c r="I155" s="34">
        <v>0</v>
      </c>
      <c r="J155" s="34">
        <f>I155*1.185</f>
        <v>0</v>
      </c>
      <c r="K155" s="34">
        <v>0</v>
      </c>
      <c r="L155" s="34">
        <f>K155*0.8</f>
        <v>0</v>
      </c>
      <c r="M155" s="40">
        <v>18.600000000000001</v>
      </c>
      <c r="N155" s="34">
        <f>M155*0.44</f>
        <v>8.1840000000000011</v>
      </c>
      <c r="O155" s="40">
        <v>0.5</v>
      </c>
      <c r="P155" s="34">
        <f>O155*0.91</f>
        <v>0.45500000000000002</v>
      </c>
      <c r="Q155" s="40">
        <v>0</v>
      </c>
      <c r="R155" s="34">
        <f>Q155*2.868</f>
        <v>0</v>
      </c>
      <c r="S155" s="40">
        <v>0</v>
      </c>
      <c r="T155" s="34">
        <f>S155*2.36</f>
        <v>0</v>
      </c>
      <c r="U155" s="40">
        <v>0.8</v>
      </c>
      <c r="V155" s="34">
        <f>U155*0.12</f>
        <v>9.6000000000000002E-2</v>
      </c>
      <c r="W155" s="40">
        <v>0</v>
      </c>
      <c r="X155" s="34">
        <f>W155*0.76</f>
        <v>0</v>
      </c>
      <c r="Y155" s="40">
        <v>47.2</v>
      </c>
      <c r="Z155" s="34">
        <f>Y155*0.257</f>
        <v>12.130400000000002</v>
      </c>
      <c r="AA155" s="40">
        <v>0</v>
      </c>
      <c r="AB155" s="34">
        <f>AA155*0.337</f>
        <v>0</v>
      </c>
      <c r="AC155" s="40">
        <v>9</v>
      </c>
      <c r="AD155" s="34">
        <f>AC155*0.15</f>
        <v>1.3499999999999999</v>
      </c>
      <c r="AE155" s="40">
        <v>0</v>
      </c>
      <c r="AF155" s="34">
        <f>AE155*1.662</f>
        <v>0</v>
      </c>
      <c r="AG155" s="40">
        <v>0</v>
      </c>
      <c r="AH155" s="34">
        <f>AG155*0.11</f>
        <v>0</v>
      </c>
      <c r="AI155" s="40">
        <v>0</v>
      </c>
      <c r="AJ155" s="34">
        <f>AI155*1.37</f>
        <v>0</v>
      </c>
      <c r="AK155" s="40">
        <v>0</v>
      </c>
      <c r="AL155" s="34">
        <f>AK155*0.6</f>
        <v>0</v>
      </c>
      <c r="AM155" s="40">
        <v>0</v>
      </c>
      <c r="AN155" s="34">
        <f>AM155*2.372</f>
        <v>0</v>
      </c>
      <c r="AO155" s="40">
        <v>2</v>
      </c>
      <c r="AP155" s="34">
        <f>AO155*0.28</f>
        <v>0.56000000000000005</v>
      </c>
      <c r="AQ155" s="40">
        <v>0</v>
      </c>
      <c r="AR155" s="34">
        <f>AQ155*1.45</f>
        <v>0</v>
      </c>
      <c r="AS155" s="40">
        <v>0</v>
      </c>
      <c r="AT155" s="34">
        <f>AS155*2.279</f>
        <v>0</v>
      </c>
      <c r="AU155" s="40">
        <v>0</v>
      </c>
      <c r="AV155" s="34">
        <f>AU155*1.099</f>
        <v>0</v>
      </c>
      <c r="AW155" s="40">
        <v>0</v>
      </c>
      <c r="AX155" s="34">
        <f>AW155*0.13</f>
        <v>0</v>
      </c>
      <c r="AY155" s="40">
        <v>0</v>
      </c>
      <c r="AZ155" s="34">
        <f>AY155*0.3</f>
        <v>0</v>
      </c>
      <c r="BA155" s="40">
        <v>0</v>
      </c>
      <c r="BB155" s="34">
        <f>BA155*2.323</f>
        <v>0</v>
      </c>
      <c r="BC155" s="40">
        <v>0</v>
      </c>
      <c r="BD155" s="34">
        <f>BC155*2.077</f>
        <v>0</v>
      </c>
      <c r="BE155" s="40">
        <v>0</v>
      </c>
      <c r="BF155" s="34">
        <f>BE155*2.336</f>
        <v>0</v>
      </c>
      <c r="BG155" s="40">
        <v>0</v>
      </c>
      <c r="BH155" s="34">
        <f>BG155*1.13</f>
        <v>0</v>
      </c>
      <c r="BI155" s="40">
        <v>0</v>
      </c>
      <c r="BJ155" s="34">
        <f>BI155*1.724</f>
        <v>0</v>
      </c>
      <c r="BK155" s="40">
        <v>0</v>
      </c>
      <c r="BL155" s="34">
        <f>BK155*0.89</f>
        <v>0</v>
      </c>
      <c r="BM155" s="40">
        <v>0</v>
      </c>
      <c r="BN155" s="34">
        <f>BM155*2.54</f>
        <v>0</v>
      </c>
      <c r="BO155" s="41">
        <v>-0.13500000000000001</v>
      </c>
      <c r="BP155" s="41">
        <v>16.2</v>
      </c>
      <c r="BQ155" s="35" t="s">
        <v>303</v>
      </c>
      <c r="BR155" s="35" t="s">
        <v>304</v>
      </c>
      <c r="BS155" s="41" t="s">
        <v>305</v>
      </c>
      <c r="BT155" s="41">
        <v>0.4</v>
      </c>
      <c r="BU155" s="35"/>
      <c r="BV155" s="35"/>
      <c r="BX155" s="35">
        <v>38464.26</v>
      </c>
      <c r="BY155" s="35">
        <v>2.5998160370172204E-5</v>
      </c>
      <c r="BZ155" s="35">
        <f t="shared" si="2"/>
        <v>10.557484777439422</v>
      </c>
      <c r="CA155" s="41">
        <v>4.26</v>
      </c>
      <c r="CB155" s="42">
        <v>36800</v>
      </c>
      <c r="CC155" s="36"/>
      <c r="CE155" s="41">
        <v>1660</v>
      </c>
      <c r="CF155" s="36"/>
    </row>
    <row r="156" spans="1:85" x14ac:dyDescent="0.3">
      <c r="A156" s="7" t="s">
        <v>36</v>
      </c>
      <c r="B156" s="43" t="s">
        <v>302</v>
      </c>
      <c r="D156">
        <f>F156+Z156</f>
        <v>42.485399999999998</v>
      </c>
      <c r="E156">
        <v>12.130400000000002</v>
      </c>
      <c r="F156" s="35">
        <f>H156+J156+L156+N156+P156+R156+T156+V156+X156+AB156+AD156+AF156+AH156+AJ156+AL156+AN156+AP156+AR156+AT156+AV156+AX156+AZ156+BB156+BD156+BF156+BH156+BJ156+BL156+BN156</f>
        <v>30.355</v>
      </c>
      <c r="G156" s="40">
        <v>21.9</v>
      </c>
      <c r="H156" s="34">
        <f>G156*0.9</f>
        <v>19.71</v>
      </c>
      <c r="I156" s="34">
        <v>0</v>
      </c>
      <c r="J156" s="34">
        <f>I156*1.185</f>
        <v>0</v>
      </c>
      <c r="K156" s="34">
        <v>0</v>
      </c>
      <c r="L156" s="34">
        <f>K156*0.8</f>
        <v>0</v>
      </c>
      <c r="M156" s="40">
        <v>18.600000000000001</v>
      </c>
      <c r="N156" s="34">
        <f>M156*0.44</f>
        <v>8.1840000000000011</v>
      </c>
      <c r="O156" s="40">
        <v>0.5</v>
      </c>
      <c r="P156" s="34">
        <f>O156*0.91</f>
        <v>0.45500000000000002</v>
      </c>
      <c r="Q156" s="40">
        <v>0</v>
      </c>
      <c r="R156" s="34">
        <f>Q156*2.868</f>
        <v>0</v>
      </c>
      <c r="S156" s="40">
        <v>0</v>
      </c>
      <c r="T156" s="34">
        <f>S156*2.36</f>
        <v>0</v>
      </c>
      <c r="U156" s="40">
        <v>0.8</v>
      </c>
      <c r="V156" s="34">
        <f>U156*0.12</f>
        <v>9.6000000000000002E-2</v>
      </c>
      <c r="W156" s="40">
        <v>0</v>
      </c>
      <c r="X156" s="34">
        <f>W156*0.76</f>
        <v>0</v>
      </c>
      <c r="Y156" s="40">
        <v>47.2</v>
      </c>
      <c r="Z156" s="34">
        <f>Y156*0.257</f>
        <v>12.130400000000002</v>
      </c>
      <c r="AA156" s="40">
        <v>0</v>
      </c>
      <c r="AB156" s="34">
        <f>AA156*0.337</f>
        <v>0</v>
      </c>
      <c r="AC156" s="40">
        <v>9</v>
      </c>
      <c r="AD156" s="34">
        <f>AC156*0.15</f>
        <v>1.3499999999999999</v>
      </c>
      <c r="AE156" s="40">
        <v>0</v>
      </c>
      <c r="AF156" s="34">
        <f>AE156*1.662</f>
        <v>0</v>
      </c>
      <c r="AG156" s="40">
        <v>0</v>
      </c>
      <c r="AH156" s="34">
        <f>AG156*0.11</f>
        <v>0</v>
      </c>
      <c r="AI156" s="40">
        <v>0</v>
      </c>
      <c r="AJ156" s="34">
        <f>AI156*1.37</f>
        <v>0</v>
      </c>
      <c r="AK156" s="40">
        <v>0</v>
      </c>
      <c r="AL156" s="34">
        <f>AK156*0.6</f>
        <v>0</v>
      </c>
      <c r="AM156" s="40">
        <v>0</v>
      </c>
      <c r="AN156" s="34">
        <f>AM156*2.372</f>
        <v>0</v>
      </c>
      <c r="AO156" s="40">
        <v>2</v>
      </c>
      <c r="AP156" s="34">
        <f>AO156*0.28</f>
        <v>0.56000000000000005</v>
      </c>
      <c r="AQ156" s="40">
        <v>0</v>
      </c>
      <c r="AR156" s="34">
        <f>AQ156*1.45</f>
        <v>0</v>
      </c>
      <c r="AS156" s="40">
        <v>0</v>
      </c>
      <c r="AT156" s="34">
        <f>AS156*2.279</f>
        <v>0</v>
      </c>
      <c r="AU156" s="40">
        <v>0</v>
      </c>
      <c r="AV156" s="34">
        <f>AU156*1.099</f>
        <v>0</v>
      </c>
      <c r="AW156" s="40">
        <v>0</v>
      </c>
      <c r="AX156" s="34">
        <f>AW156*0.13</f>
        <v>0</v>
      </c>
      <c r="AY156" s="40">
        <v>0</v>
      </c>
      <c r="AZ156" s="34">
        <f>AY156*0.3</f>
        <v>0</v>
      </c>
      <c r="BA156" s="40">
        <v>0</v>
      </c>
      <c r="BB156" s="34">
        <f>BA156*2.323</f>
        <v>0</v>
      </c>
      <c r="BC156" s="40">
        <v>0</v>
      </c>
      <c r="BD156" s="34">
        <f>BC156*2.077</f>
        <v>0</v>
      </c>
      <c r="BE156" s="40">
        <v>0</v>
      </c>
      <c r="BF156" s="34">
        <f>BE156*2.336</f>
        <v>0</v>
      </c>
      <c r="BG156" s="40">
        <v>0</v>
      </c>
      <c r="BH156" s="34">
        <f>BG156*1.13</f>
        <v>0</v>
      </c>
      <c r="BI156" s="40">
        <v>0</v>
      </c>
      <c r="BJ156" s="34">
        <f>BI156*1.724</f>
        <v>0</v>
      </c>
      <c r="BK156" s="40">
        <v>0</v>
      </c>
      <c r="BL156" s="34">
        <f>BK156*0.89</f>
        <v>0</v>
      </c>
      <c r="BM156" s="40">
        <v>0</v>
      </c>
      <c r="BN156" s="34">
        <f>BM156*2.54</f>
        <v>0</v>
      </c>
      <c r="BO156" s="41">
        <v>-0.13500000000000001</v>
      </c>
      <c r="BP156" s="41">
        <v>16.2</v>
      </c>
      <c r="BQ156" s="35" t="s">
        <v>303</v>
      </c>
      <c r="BR156" s="35" t="s">
        <v>304</v>
      </c>
      <c r="BS156" s="41" t="s">
        <v>305</v>
      </c>
      <c r="BT156" s="41">
        <v>0.6</v>
      </c>
      <c r="BU156" s="35"/>
      <c r="BV156" s="35"/>
      <c r="BX156" s="35">
        <v>24893.24</v>
      </c>
      <c r="BY156" s="35">
        <v>4.0171548581060561E-5</v>
      </c>
      <c r="BZ156" s="35">
        <f t="shared" si="2"/>
        <v>10.122351559650044</v>
      </c>
      <c r="CA156" s="41">
        <v>3.24</v>
      </c>
      <c r="CB156" s="42">
        <v>23000</v>
      </c>
      <c r="CC156" s="36"/>
      <c r="CE156" s="41">
        <v>1890</v>
      </c>
      <c r="CF156" s="36"/>
    </row>
    <row r="157" spans="1:85" x14ac:dyDescent="0.3">
      <c r="A157" s="7" t="s">
        <v>36</v>
      </c>
      <c r="B157" s="43" t="s">
        <v>302</v>
      </c>
      <c r="D157">
        <f>F157+Z157</f>
        <v>42.485399999999998</v>
      </c>
      <c r="E157">
        <v>12.130400000000002</v>
      </c>
      <c r="F157" s="35">
        <f>H157+J157+L157+N157+P157+R157+T157+V157+X157+AB157+AD157+AF157+AH157+AJ157+AL157+AN157+AP157+AR157+AT157+AV157+AX157+AZ157+BB157+BD157+BF157+BH157+BJ157+BL157+BN157</f>
        <v>30.355</v>
      </c>
      <c r="G157" s="40">
        <v>21.9</v>
      </c>
      <c r="H157" s="34">
        <f>G157*0.9</f>
        <v>19.71</v>
      </c>
      <c r="I157" s="34">
        <v>0</v>
      </c>
      <c r="J157" s="34">
        <f>I157*1.185</f>
        <v>0</v>
      </c>
      <c r="K157" s="34">
        <v>0</v>
      </c>
      <c r="L157" s="34">
        <f>K157*0.8</f>
        <v>0</v>
      </c>
      <c r="M157" s="40">
        <v>18.600000000000001</v>
      </c>
      <c r="N157" s="34">
        <f>M157*0.44</f>
        <v>8.1840000000000011</v>
      </c>
      <c r="O157" s="40">
        <v>0.5</v>
      </c>
      <c r="P157" s="34">
        <f>O157*0.91</f>
        <v>0.45500000000000002</v>
      </c>
      <c r="Q157" s="40">
        <v>0</v>
      </c>
      <c r="R157" s="34">
        <f>Q157*2.868</f>
        <v>0</v>
      </c>
      <c r="S157" s="40">
        <v>0</v>
      </c>
      <c r="T157" s="34">
        <f>S157*2.36</f>
        <v>0</v>
      </c>
      <c r="U157" s="40">
        <v>0.8</v>
      </c>
      <c r="V157" s="34">
        <f>U157*0.12</f>
        <v>9.6000000000000002E-2</v>
      </c>
      <c r="W157" s="40">
        <v>0</v>
      </c>
      <c r="X157" s="34">
        <f>W157*0.76</f>
        <v>0</v>
      </c>
      <c r="Y157" s="40">
        <v>47.2</v>
      </c>
      <c r="Z157" s="34">
        <f>Y157*0.257</f>
        <v>12.130400000000002</v>
      </c>
      <c r="AA157" s="40">
        <v>0</v>
      </c>
      <c r="AB157" s="34">
        <f>AA157*0.337</f>
        <v>0</v>
      </c>
      <c r="AC157" s="40">
        <v>9</v>
      </c>
      <c r="AD157" s="34">
        <f>AC157*0.15</f>
        <v>1.3499999999999999</v>
      </c>
      <c r="AE157" s="40">
        <v>0</v>
      </c>
      <c r="AF157" s="34">
        <f>AE157*1.662</f>
        <v>0</v>
      </c>
      <c r="AG157" s="40">
        <v>0</v>
      </c>
      <c r="AH157" s="34">
        <f>AG157*0.11</f>
        <v>0</v>
      </c>
      <c r="AI157" s="40">
        <v>0</v>
      </c>
      <c r="AJ157" s="34">
        <f>AI157*1.37</f>
        <v>0</v>
      </c>
      <c r="AK157" s="40">
        <v>0</v>
      </c>
      <c r="AL157" s="34">
        <f>AK157*0.6</f>
        <v>0</v>
      </c>
      <c r="AM157" s="40">
        <v>0</v>
      </c>
      <c r="AN157" s="34">
        <f>AM157*2.372</f>
        <v>0</v>
      </c>
      <c r="AO157" s="40">
        <v>2</v>
      </c>
      <c r="AP157" s="34">
        <f>AO157*0.28</f>
        <v>0.56000000000000005</v>
      </c>
      <c r="AQ157" s="40">
        <v>0</v>
      </c>
      <c r="AR157" s="34">
        <f>AQ157*1.45</f>
        <v>0</v>
      </c>
      <c r="AS157" s="40">
        <v>0</v>
      </c>
      <c r="AT157" s="34">
        <f>AS157*2.279</f>
        <v>0</v>
      </c>
      <c r="AU157" s="40">
        <v>0</v>
      </c>
      <c r="AV157" s="34">
        <f>AU157*1.099</f>
        <v>0</v>
      </c>
      <c r="AW157" s="40">
        <v>0</v>
      </c>
      <c r="AX157" s="34">
        <f>AW157*0.13</f>
        <v>0</v>
      </c>
      <c r="AY157" s="40">
        <v>0</v>
      </c>
      <c r="AZ157" s="34">
        <f>AY157*0.3</f>
        <v>0</v>
      </c>
      <c r="BA157" s="40">
        <v>0</v>
      </c>
      <c r="BB157" s="34">
        <f>BA157*2.323</f>
        <v>0</v>
      </c>
      <c r="BC157" s="40">
        <v>0</v>
      </c>
      <c r="BD157" s="34">
        <f>BC157*2.077</f>
        <v>0</v>
      </c>
      <c r="BE157" s="40">
        <v>0</v>
      </c>
      <c r="BF157" s="34">
        <f>BE157*2.336</f>
        <v>0</v>
      </c>
      <c r="BG157" s="40">
        <v>0</v>
      </c>
      <c r="BH157" s="34">
        <f>BG157*1.13</f>
        <v>0</v>
      </c>
      <c r="BI157" s="40">
        <v>0</v>
      </c>
      <c r="BJ157" s="34">
        <f>BI157*1.724</f>
        <v>0</v>
      </c>
      <c r="BK157" s="40">
        <v>0</v>
      </c>
      <c r="BL157" s="34">
        <f>BK157*0.89</f>
        <v>0</v>
      </c>
      <c r="BM157" s="40">
        <v>0</v>
      </c>
      <c r="BN157" s="34">
        <f>BM157*2.54</f>
        <v>0</v>
      </c>
      <c r="BO157" s="41">
        <v>-0.13500000000000001</v>
      </c>
      <c r="BP157" s="41">
        <v>16.2</v>
      </c>
      <c r="BQ157" s="35" t="s">
        <v>303</v>
      </c>
      <c r="BR157" s="35" t="s">
        <v>304</v>
      </c>
      <c r="BS157" s="41" t="s">
        <v>305</v>
      </c>
      <c r="BT157" s="41">
        <v>0.8</v>
      </c>
      <c r="BU157" s="35"/>
      <c r="BV157" s="35"/>
      <c r="BX157" s="35">
        <v>21114.57</v>
      </c>
      <c r="BY157" s="35">
        <v>4.736066138216407E-5</v>
      </c>
      <c r="BZ157" s="35">
        <f t="shared" si="2"/>
        <v>9.9577186024910151</v>
      </c>
      <c r="CA157" s="41">
        <v>4.57</v>
      </c>
      <c r="CB157" s="42">
        <v>19000</v>
      </c>
      <c r="CC157" s="36"/>
      <c r="CE157" s="41">
        <v>2110</v>
      </c>
      <c r="CF157" s="36"/>
    </row>
    <row r="158" spans="1:85" x14ac:dyDescent="0.3">
      <c r="A158" s="7" t="s">
        <v>36</v>
      </c>
      <c r="B158" s="43" t="s">
        <v>180</v>
      </c>
      <c r="D158">
        <f>F158+Z158</f>
        <v>42.485399999999998</v>
      </c>
      <c r="E158">
        <v>12.130400000000002</v>
      </c>
      <c r="F158" s="35">
        <f>H158+J158+L158+N158+P158+R158+T158+V158+X158+AB158+AD158+AF158+AH158+AJ158+AL158+AN158+AP158+AR158+AT158+AV158+AX158+AZ158+BB158+BD158+BF158+BH158+BJ158+BL158+BN158</f>
        <v>30.355</v>
      </c>
      <c r="G158" s="40">
        <v>21.9</v>
      </c>
      <c r="H158" s="34">
        <f>G158*0.9</f>
        <v>19.71</v>
      </c>
      <c r="I158" s="34">
        <v>0</v>
      </c>
      <c r="J158" s="34">
        <f>I158*1.185</f>
        <v>0</v>
      </c>
      <c r="K158" s="34">
        <v>0</v>
      </c>
      <c r="L158" s="34">
        <f>K158*0.8</f>
        <v>0</v>
      </c>
      <c r="M158" s="40">
        <v>18.600000000000001</v>
      </c>
      <c r="N158" s="34">
        <f>M158*0.44</f>
        <v>8.1840000000000011</v>
      </c>
      <c r="O158" s="40">
        <v>0.5</v>
      </c>
      <c r="P158" s="34">
        <f>O158*0.91</f>
        <v>0.45500000000000002</v>
      </c>
      <c r="Q158" s="40">
        <v>0</v>
      </c>
      <c r="R158" s="34">
        <f>Q158*2.868</f>
        <v>0</v>
      </c>
      <c r="S158" s="40">
        <v>0</v>
      </c>
      <c r="T158" s="34">
        <f>S158*2.36</f>
        <v>0</v>
      </c>
      <c r="U158" s="40">
        <v>0.8</v>
      </c>
      <c r="V158" s="34">
        <f>U158*0.12</f>
        <v>9.6000000000000002E-2</v>
      </c>
      <c r="W158" s="40">
        <v>0</v>
      </c>
      <c r="X158" s="34">
        <f>W158*0.76</f>
        <v>0</v>
      </c>
      <c r="Y158" s="40">
        <v>47.2</v>
      </c>
      <c r="Z158" s="34">
        <f>Y158*0.257</f>
        <v>12.130400000000002</v>
      </c>
      <c r="AA158" s="40">
        <v>0</v>
      </c>
      <c r="AB158" s="34">
        <f>AA158*0.337</f>
        <v>0</v>
      </c>
      <c r="AC158" s="40">
        <v>9</v>
      </c>
      <c r="AD158" s="34">
        <f>AC158*0.15</f>
        <v>1.3499999999999999</v>
      </c>
      <c r="AE158" s="40">
        <v>0</v>
      </c>
      <c r="AF158" s="34">
        <f>AE158*1.662</f>
        <v>0</v>
      </c>
      <c r="AG158" s="40">
        <v>0</v>
      </c>
      <c r="AH158" s="34">
        <f>AG158*0.11</f>
        <v>0</v>
      </c>
      <c r="AI158" s="40">
        <v>0</v>
      </c>
      <c r="AJ158" s="34">
        <f>AI158*1.37</f>
        <v>0</v>
      </c>
      <c r="AK158" s="40">
        <v>0</v>
      </c>
      <c r="AL158" s="34">
        <f>AK158*0.6</f>
        <v>0</v>
      </c>
      <c r="AM158" s="40">
        <v>0</v>
      </c>
      <c r="AN158" s="34">
        <f>AM158*2.372</f>
        <v>0</v>
      </c>
      <c r="AO158" s="40">
        <v>2</v>
      </c>
      <c r="AP158" s="34">
        <f>AO158*0.28</f>
        <v>0.56000000000000005</v>
      </c>
      <c r="AQ158" s="40">
        <v>0</v>
      </c>
      <c r="AR158" s="34">
        <f>AQ158*1.45</f>
        <v>0</v>
      </c>
      <c r="AS158" s="40">
        <v>0</v>
      </c>
      <c r="AT158" s="34">
        <f>AS158*2.279</f>
        <v>0</v>
      </c>
      <c r="AU158" s="40">
        <v>0</v>
      </c>
      <c r="AV158" s="34">
        <f>AU158*1.099</f>
        <v>0</v>
      </c>
      <c r="AW158" s="40">
        <v>0</v>
      </c>
      <c r="AX158" s="34">
        <f>AW158*0.13</f>
        <v>0</v>
      </c>
      <c r="AY158" s="40">
        <v>0</v>
      </c>
      <c r="AZ158" s="34">
        <f>AY158*0.3</f>
        <v>0</v>
      </c>
      <c r="BA158" s="40">
        <v>0</v>
      </c>
      <c r="BB158" s="34">
        <f>BA158*2.323</f>
        <v>0</v>
      </c>
      <c r="BC158" s="40">
        <v>0</v>
      </c>
      <c r="BD158" s="34">
        <f>BC158*2.077</f>
        <v>0</v>
      </c>
      <c r="BE158" s="40">
        <v>0</v>
      </c>
      <c r="BF158" s="34">
        <f>BE158*2.336</f>
        <v>0</v>
      </c>
      <c r="BG158" s="40">
        <v>0</v>
      </c>
      <c r="BH158" s="34">
        <f>BG158*1.13</f>
        <v>0</v>
      </c>
      <c r="BI158" s="40">
        <v>0</v>
      </c>
      <c r="BJ158" s="34">
        <f>BI158*1.724</f>
        <v>0</v>
      </c>
      <c r="BK158" s="40">
        <v>0</v>
      </c>
      <c r="BL158" s="34">
        <f>BK158*0.89</f>
        <v>0</v>
      </c>
      <c r="BM158" s="40">
        <v>0</v>
      </c>
      <c r="BN158" s="34">
        <f>BM158*2.54</f>
        <v>0</v>
      </c>
      <c r="BO158" s="41">
        <v>-0.125</v>
      </c>
      <c r="BP158" s="41">
        <v>40</v>
      </c>
      <c r="BQ158" s="35" t="s">
        <v>169</v>
      </c>
      <c r="BR158" s="35" t="s">
        <v>306</v>
      </c>
      <c r="BS158" s="41" t="s">
        <v>307</v>
      </c>
      <c r="BT158" s="41">
        <v>0.2</v>
      </c>
      <c r="BU158" s="35"/>
      <c r="BV158" s="35"/>
      <c r="BX158" s="35">
        <v>27564.37</v>
      </c>
      <c r="BY158" s="35">
        <v>3.6278717779510288E-5</v>
      </c>
      <c r="BZ158" s="35">
        <f t="shared" si="2"/>
        <v>10.224279275692767</v>
      </c>
      <c r="CA158" s="41">
        <v>4.37</v>
      </c>
      <c r="CB158" s="42">
        <v>26000</v>
      </c>
      <c r="CC158" s="36"/>
      <c r="CE158" s="41">
        <v>1560</v>
      </c>
      <c r="CF158" s="36"/>
    </row>
    <row r="159" spans="1:85" x14ac:dyDescent="0.3">
      <c r="A159" s="7" t="s">
        <v>36</v>
      </c>
      <c r="B159" s="43" t="s">
        <v>180</v>
      </c>
      <c r="D159">
        <f>F159+Z159</f>
        <v>42.485399999999998</v>
      </c>
      <c r="E159">
        <v>12.130400000000002</v>
      </c>
      <c r="F159" s="35">
        <f>H159+J159+L159+N159+P159+R159+T159+V159+X159+AB159+AD159+AF159+AH159+AJ159+AL159+AN159+AP159+AR159+AT159+AV159+AX159+AZ159+BB159+BD159+BF159+BH159+BJ159+BL159+BN159</f>
        <v>30.355</v>
      </c>
      <c r="G159" s="40">
        <v>21.9</v>
      </c>
      <c r="H159" s="34">
        <f>G159*0.9</f>
        <v>19.71</v>
      </c>
      <c r="I159" s="34">
        <v>0</v>
      </c>
      <c r="J159" s="34">
        <f>I159*1.185</f>
        <v>0</v>
      </c>
      <c r="K159" s="34">
        <v>0</v>
      </c>
      <c r="L159" s="34">
        <f>K159*0.8</f>
        <v>0</v>
      </c>
      <c r="M159" s="40">
        <v>18.600000000000001</v>
      </c>
      <c r="N159" s="34">
        <f>M159*0.44</f>
        <v>8.1840000000000011</v>
      </c>
      <c r="O159" s="40">
        <v>0.5</v>
      </c>
      <c r="P159" s="34">
        <f>O159*0.91</f>
        <v>0.45500000000000002</v>
      </c>
      <c r="Q159" s="40">
        <v>0</v>
      </c>
      <c r="R159" s="34">
        <f>Q159*2.868</f>
        <v>0</v>
      </c>
      <c r="S159" s="40">
        <v>0</v>
      </c>
      <c r="T159" s="34">
        <f>S159*2.36</f>
        <v>0</v>
      </c>
      <c r="U159" s="40">
        <v>0.8</v>
      </c>
      <c r="V159" s="34">
        <f>U159*0.12</f>
        <v>9.6000000000000002E-2</v>
      </c>
      <c r="W159" s="40">
        <v>0</v>
      </c>
      <c r="X159" s="34">
        <f>W159*0.76</f>
        <v>0</v>
      </c>
      <c r="Y159" s="40">
        <v>47.2</v>
      </c>
      <c r="Z159" s="34">
        <f>Y159*0.257</f>
        <v>12.130400000000002</v>
      </c>
      <c r="AA159" s="40">
        <v>0</v>
      </c>
      <c r="AB159" s="34">
        <f>AA159*0.337</f>
        <v>0</v>
      </c>
      <c r="AC159" s="40">
        <v>9</v>
      </c>
      <c r="AD159" s="34">
        <f>AC159*0.15</f>
        <v>1.3499999999999999</v>
      </c>
      <c r="AE159" s="40">
        <v>0</v>
      </c>
      <c r="AF159" s="34">
        <f>AE159*1.662</f>
        <v>0</v>
      </c>
      <c r="AG159" s="40">
        <v>0</v>
      </c>
      <c r="AH159" s="34">
        <f>AG159*0.11</f>
        <v>0</v>
      </c>
      <c r="AI159" s="40">
        <v>0</v>
      </c>
      <c r="AJ159" s="34">
        <f>AI159*1.37</f>
        <v>0</v>
      </c>
      <c r="AK159" s="40">
        <v>0</v>
      </c>
      <c r="AL159" s="34">
        <f>AK159*0.6</f>
        <v>0</v>
      </c>
      <c r="AM159" s="40">
        <v>0</v>
      </c>
      <c r="AN159" s="34">
        <f>AM159*2.372</f>
        <v>0</v>
      </c>
      <c r="AO159" s="40">
        <v>2</v>
      </c>
      <c r="AP159" s="34">
        <f>AO159*0.28</f>
        <v>0.56000000000000005</v>
      </c>
      <c r="AQ159" s="40">
        <v>0</v>
      </c>
      <c r="AR159" s="34">
        <f>AQ159*1.45</f>
        <v>0</v>
      </c>
      <c r="AS159" s="40">
        <v>0</v>
      </c>
      <c r="AT159" s="34">
        <f>AS159*2.279</f>
        <v>0</v>
      </c>
      <c r="AU159" s="40">
        <v>0</v>
      </c>
      <c r="AV159" s="34">
        <f>AU159*1.099</f>
        <v>0</v>
      </c>
      <c r="AW159" s="40">
        <v>0</v>
      </c>
      <c r="AX159" s="34">
        <f>AW159*0.13</f>
        <v>0</v>
      </c>
      <c r="AY159" s="40">
        <v>0</v>
      </c>
      <c r="AZ159" s="34">
        <f>AY159*0.3</f>
        <v>0</v>
      </c>
      <c r="BA159" s="40">
        <v>0</v>
      </c>
      <c r="BB159" s="34">
        <f>BA159*2.323</f>
        <v>0</v>
      </c>
      <c r="BC159" s="40">
        <v>0</v>
      </c>
      <c r="BD159" s="34">
        <f>BC159*2.077</f>
        <v>0</v>
      </c>
      <c r="BE159" s="40">
        <v>0</v>
      </c>
      <c r="BF159" s="34">
        <f>BE159*2.336</f>
        <v>0</v>
      </c>
      <c r="BG159" s="40">
        <v>0</v>
      </c>
      <c r="BH159" s="34">
        <f>BG159*1.13</f>
        <v>0</v>
      </c>
      <c r="BI159" s="40">
        <v>0</v>
      </c>
      <c r="BJ159" s="34">
        <f>BI159*1.724</f>
        <v>0</v>
      </c>
      <c r="BK159" s="40">
        <v>0</v>
      </c>
      <c r="BL159" s="34">
        <f>BK159*0.89</f>
        <v>0</v>
      </c>
      <c r="BM159" s="40">
        <v>0</v>
      </c>
      <c r="BN159" s="34">
        <f>BM159*2.54</f>
        <v>0</v>
      </c>
      <c r="BO159" s="41">
        <v>-0.125</v>
      </c>
      <c r="BP159" s="41">
        <v>40</v>
      </c>
      <c r="BQ159" s="35" t="s">
        <v>169</v>
      </c>
      <c r="BR159" s="35" t="s">
        <v>306</v>
      </c>
      <c r="BS159" s="41" t="s">
        <v>307</v>
      </c>
      <c r="BT159" s="41">
        <v>0.4</v>
      </c>
      <c r="BU159" s="35"/>
      <c r="BV159" s="35"/>
      <c r="BX159" s="35">
        <v>25684.33</v>
      </c>
      <c r="BY159" s="35">
        <v>3.893424512144175E-5</v>
      </c>
      <c r="BZ159" s="35">
        <f t="shared" si="2"/>
        <v>10.153636357297369</v>
      </c>
      <c r="CA159" s="41">
        <v>4.33</v>
      </c>
      <c r="CB159" s="42">
        <v>24000</v>
      </c>
      <c r="CC159" s="36"/>
      <c r="CE159" s="41">
        <v>1680</v>
      </c>
      <c r="CF159" s="36"/>
    </row>
    <row r="160" spans="1:85" x14ac:dyDescent="0.3">
      <c r="A160" s="7" t="s">
        <v>36</v>
      </c>
      <c r="B160" s="43" t="s">
        <v>180</v>
      </c>
      <c r="D160">
        <f>F160+Z160</f>
        <v>42.485399999999998</v>
      </c>
      <c r="E160">
        <v>12.130400000000002</v>
      </c>
      <c r="F160" s="35">
        <f>H160+J160+L160+N160+P160+R160+T160+V160+X160+AB160+AD160+AF160+AH160+AJ160+AL160+AN160+AP160+AR160+AT160+AV160+AX160+AZ160+BB160+BD160+BF160+BH160+BJ160+BL160+BN160</f>
        <v>30.355</v>
      </c>
      <c r="G160" s="40">
        <v>21.9</v>
      </c>
      <c r="H160" s="34">
        <f>G160*0.9</f>
        <v>19.71</v>
      </c>
      <c r="I160" s="34">
        <v>0</v>
      </c>
      <c r="J160" s="34">
        <f>I160*1.185</f>
        <v>0</v>
      </c>
      <c r="K160" s="34">
        <v>0</v>
      </c>
      <c r="L160" s="34">
        <f>K160*0.8</f>
        <v>0</v>
      </c>
      <c r="M160" s="40">
        <v>18.600000000000001</v>
      </c>
      <c r="N160" s="34">
        <f>M160*0.44</f>
        <v>8.1840000000000011</v>
      </c>
      <c r="O160" s="40">
        <v>0.5</v>
      </c>
      <c r="P160" s="34">
        <f>O160*0.91</f>
        <v>0.45500000000000002</v>
      </c>
      <c r="Q160" s="40">
        <v>0</v>
      </c>
      <c r="R160" s="34">
        <f>Q160*2.868</f>
        <v>0</v>
      </c>
      <c r="S160" s="40">
        <v>0</v>
      </c>
      <c r="T160" s="34">
        <f>S160*2.36</f>
        <v>0</v>
      </c>
      <c r="U160" s="40">
        <v>0.8</v>
      </c>
      <c r="V160" s="34">
        <f>U160*0.12</f>
        <v>9.6000000000000002E-2</v>
      </c>
      <c r="W160" s="40">
        <v>0</v>
      </c>
      <c r="X160" s="34">
        <f>W160*0.76</f>
        <v>0</v>
      </c>
      <c r="Y160" s="40">
        <v>47.2</v>
      </c>
      <c r="Z160" s="34">
        <f>Y160*0.257</f>
        <v>12.130400000000002</v>
      </c>
      <c r="AA160" s="40">
        <v>0</v>
      </c>
      <c r="AB160" s="34">
        <f>AA160*0.337</f>
        <v>0</v>
      </c>
      <c r="AC160" s="40">
        <v>9</v>
      </c>
      <c r="AD160" s="34">
        <f>AC160*0.15</f>
        <v>1.3499999999999999</v>
      </c>
      <c r="AE160" s="40">
        <v>0</v>
      </c>
      <c r="AF160" s="34">
        <f>AE160*1.662</f>
        <v>0</v>
      </c>
      <c r="AG160" s="40">
        <v>0</v>
      </c>
      <c r="AH160" s="34">
        <f>AG160*0.11</f>
        <v>0</v>
      </c>
      <c r="AI160" s="40">
        <v>0</v>
      </c>
      <c r="AJ160" s="34">
        <f>AI160*1.37</f>
        <v>0</v>
      </c>
      <c r="AK160" s="40">
        <v>0</v>
      </c>
      <c r="AL160" s="34">
        <f>AK160*0.6</f>
        <v>0</v>
      </c>
      <c r="AM160" s="40">
        <v>0</v>
      </c>
      <c r="AN160" s="34">
        <f>AM160*2.372</f>
        <v>0</v>
      </c>
      <c r="AO160" s="40">
        <v>2</v>
      </c>
      <c r="AP160" s="34">
        <f>AO160*0.28</f>
        <v>0.56000000000000005</v>
      </c>
      <c r="AQ160" s="40">
        <v>0</v>
      </c>
      <c r="AR160" s="34">
        <f>AQ160*1.45</f>
        <v>0</v>
      </c>
      <c r="AS160" s="40">
        <v>0</v>
      </c>
      <c r="AT160" s="34">
        <f>AS160*2.279</f>
        <v>0</v>
      </c>
      <c r="AU160" s="40">
        <v>0</v>
      </c>
      <c r="AV160" s="34">
        <f>AU160*1.099</f>
        <v>0</v>
      </c>
      <c r="AW160" s="40">
        <v>0</v>
      </c>
      <c r="AX160" s="34">
        <f>AW160*0.13</f>
        <v>0</v>
      </c>
      <c r="AY160" s="40">
        <v>0</v>
      </c>
      <c r="AZ160" s="34">
        <f>AY160*0.3</f>
        <v>0</v>
      </c>
      <c r="BA160" s="40">
        <v>0</v>
      </c>
      <c r="BB160" s="34">
        <f>BA160*2.323</f>
        <v>0</v>
      </c>
      <c r="BC160" s="40">
        <v>0</v>
      </c>
      <c r="BD160" s="34">
        <f>BC160*2.077</f>
        <v>0</v>
      </c>
      <c r="BE160" s="40">
        <v>0</v>
      </c>
      <c r="BF160" s="34">
        <f>BE160*2.336</f>
        <v>0</v>
      </c>
      <c r="BG160" s="40">
        <v>0</v>
      </c>
      <c r="BH160" s="34">
        <f>BG160*1.13</f>
        <v>0</v>
      </c>
      <c r="BI160" s="40">
        <v>0</v>
      </c>
      <c r="BJ160" s="34">
        <f>BI160*1.724</f>
        <v>0</v>
      </c>
      <c r="BK160" s="40">
        <v>0</v>
      </c>
      <c r="BL160" s="34">
        <f>BK160*0.89</f>
        <v>0</v>
      </c>
      <c r="BM160" s="40">
        <v>0</v>
      </c>
      <c r="BN160" s="34">
        <f>BM160*2.54</f>
        <v>0</v>
      </c>
      <c r="BO160" s="41">
        <v>-0.125</v>
      </c>
      <c r="BP160" s="41">
        <v>40</v>
      </c>
      <c r="BQ160" s="35" t="s">
        <v>169</v>
      </c>
      <c r="BR160" s="35" t="s">
        <v>306</v>
      </c>
      <c r="BS160" s="41" t="s">
        <v>307</v>
      </c>
      <c r="BT160" s="41">
        <v>0.6</v>
      </c>
      <c r="BU160" s="35"/>
      <c r="BV160" s="35"/>
      <c r="BX160" s="35">
        <v>23884.3</v>
      </c>
      <c r="BY160" s="35">
        <v>4.1868507764514767E-5</v>
      </c>
      <c r="BZ160" s="35">
        <f t="shared" si="2"/>
        <v>10.080976618298097</v>
      </c>
      <c r="CA160" s="41">
        <v>4.3</v>
      </c>
      <c r="CB160" s="42">
        <v>22000</v>
      </c>
      <c r="CC160" s="36"/>
      <c r="CE160" s="41">
        <v>1880</v>
      </c>
      <c r="CF160" s="36"/>
    </row>
    <row r="161" spans="1:84" x14ac:dyDescent="0.3">
      <c r="A161" s="7" t="s">
        <v>36</v>
      </c>
      <c r="B161" s="43" t="s">
        <v>180</v>
      </c>
      <c r="D161">
        <f>F161+Z161</f>
        <v>42.485399999999998</v>
      </c>
      <c r="E161">
        <v>12.130400000000002</v>
      </c>
      <c r="F161" s="35">
        <f>H161+J161+L161+N161+P161+R161+T161+V161+X161+AB161+AD161+AF161+AH161+AJ161+AL161+AN161+AP161+AR161+AT161+AV161+AX161+AZ161+BB161+BD161+BF161+BH161+BJ161+BL161+BN161</f>
        <v>30.355</v>
      </c>
      <c r="G161" s="40">
        <v>21.9</v>
      </c>
      <c r="H161" s="34">
        <f>G161*0.9</f>
        <v>19.71</v>
      </c>
      <c r="I161" s="34">
        <v>0</v>
      </c>
      <c r="J161" s="34">
        <f>I161*1.185</f>
        <v>0</v>
      </c>
      <c r="K161" s="34">
        <v>0</v>
      </c>
      <c r="L161" s="34">
        <f>K161*0.8</f>
        <v>0</v>
      </c>
      <c r="M161" s="40">
        <v>18.600000000000001</v>
      </c>
      <c r="N161" s="34">
        <f>M161*0.44</f>
        <v>8.1840000000000011</v>
      </c>
      <c r="O161" s="40">
        <v>0.5</v>
      </c>
      <c r="P161" s="34">
        <f>O161*0.91</f>
        <v>0.45500000000000002</v>
      </c>
      <c r="Q161" s="40">
        <v>0</v>
      </c>
      <c r="R161" s="34">
        <f>Q161*2.868</f>
        <v>0</v>
      </c>
      <c r="S161" s="40">
        <v>0</v>
      </c>
      <c r="T161" s="34">
        <f>S161*2.36</f>
        <v>0</v>
      </c>
      <c r="U161" s="40">
        <v>0.8</v>
      </c>
      <c r="V161" s="34">
        <f>U161*0.12</f>
        <v>9.6000000000000002E-2</v>
      </c>
      <c r="W161" s="40">
        <v>0</v>
      </c>
      <c r="X161" s="34">
        <f>W161*0.76</f>
        <v>0</v>
      </c>
      <c r="Y161" s="40">
        <v>47.2</v>
      </c>
      <c r="Z161" s="34">
        <f>Y161*0.257</f>
        <v>12.130400000000002</v>
      </c>
      <c r="AA161" s="40">
        <v>0</v>
      </c>
      <c r="AB161" s="34">
        <f>AA161*0.337</f>
        <v>0</v>
      </c>
      <c r="AC161" s="40">
        <v>9</v>
      </c>
      <c r="AD161" s="34">
        <f>AC161*0.15</f>
        <v>1.3499999999999999</v>
      </c>
      <c r="AE161" s="40">
        <v>0</v>
      </c>
      <c r="AF161" s="34">
        <f>AE161*1.662</f>
        <v>0</v>
      </c>
      <c r="AG161" s="40">
        <v>0</v>
      </c>
      <c r="AH161" s="34">
        <f>AG161*0.11</f>
        <v>0</v>
      </c>
      <c r="AI161" s="40">
        <v>0</v>
      </c>
      <c r="AJ161" s="34">
        <f>AI161*1.37</f>
        <v>0</v>
      </c>
      <c r="AK161" s="40">
        <v>0</v>
      </c>
      <c r="AL161" s="34">
        <f>AK161*0.6</f>
        <v>0</v>
      </c>
      <c r="AM161" s="40">
        <v>0</v>
      </c>
      <c r="AN161" s="34">
        <f>AM161*2.372</f>
        <v>0</v>
      </c>
      <c r="AO161" s="40">
        <v>2</v>
      </c>
      <c r="AP161" s="34">
        <f>AO161*0.28</f>
        <v>0.56000000000000005</v>
      </c>
      <c r="AQ161" s="40">
        <v>0</v>
      </c>
      <c r="AR161" s="34">
        <f>AQ161*1.45</f>
        <v>0</v>
      </c>
      <c r="AS161" s="40">
        <v>0</v>
      </c>
      <c r="AT161" s="34">
        <f>AS161*2.279</f>
        <v>0</v>
      </c>
      <c r="AU161" s="40">
        <v>0</v>
      </c>
      <c r="AV161" s="34">
        <f>AU161*1.099</f>
        <v>0</v>
      </c>
      <c r="AW161" s="40">
        <v>0</v>
      </c>
      <c r="AX161" s="34">
        <f>AW161*0.13</f>
        <v>0</v>
      </c>
      <c r="AY161" s="40">
        <v>0</v>
      </c>
      <c r="AZ161" s="34">
        <f>AY161*0.3</f>
        <v>0</v>
      </c>
      <c r="BA161" s="40">
        <v>0</v>
      </c>
      <c r="BB161" s="34">
        <f>BA161*2.323</f>
        <v>0</v>
      </c>
      <c r="BC161" s="40">
        <v>0</v>
      </c>
      <c r="BD161" s="34">
        <f>BC161*2.077</f>
        <v>0</v>
      </c>
      <c r="BE161" s="40">
        <v>0</v>
      </c>
      <c r="BF161" s="34">
        <f>BE161*2.336</f>
        <v>0</v>
      </c>
      <c r="BG161" s="40">
        <v>0</v>
      </c>
      <c r="BH161" s="34">
        <f>BG161*1.13</f>
        <v>0</v>
      </c>
      <c r="BI161" s="40">
        <v>0</v>
      </c>
      <c r="BJ161" s="34">
        <f>BI161*1.724</f>
        <v>0</v>
      </c>
      <c r="BK161" s="40">
        <v>0</v>
      </c>
      <c r="BL161" s="34">
        <f>BK161*0.89</f>
        <v>0</v>
      </c>
      <c r="BM161" s="40">
        <v>0</v>
      </c>
      <c r="BN161" s="34">
        <f>BM161*2.54</f>
        <v>0</v>
      </c>
      <c r="BO161" s="41">
        <v>-0.125</v>
      </c>
      <c r="BP161" s="41">
        <v>40</v>
      </c>
      <c r="BQ161" s="35" t="s">
        <v>169</v>
      </c>
      <c r="BR161" s="35" t="s">
        <v>306</v>
      </c>
      <c r="BS161" s="41" t="s">
        <v>307</v>
      </c>
      <c r="BT161" s="41">
        <v>0.8</v>
      </c>
      <c r="BU161" s="35"/>
      <c r="BV161" s="35"/>
      <c r="BX161" s="35">
        <v>9644.23</v>
      </c>
      <c r="BY161" s="35">
        <v>1.0368894147070321E-4</v>
      </c>
      <c r="BZ161" s="35">
        <f t="shared" si="2"/>
        <v>9.1741150880419795</v>
      </c>
      <c r="CA161" s="41">
        <v>4.2300000000000004</v>
      </c>
      <c r="CB161" s="42">
        <v>7500</v>
      </c>
      <c r="CC161" s="36"/>
      <c r="CE161" s="41">
        <v>2140</v>
      </c>
      <c r="CF161" s="36"/>
    </row>
    <row r="162" spans="1:84" x14ac:dyDescent="0.3">
      <c r="A162" s="7" t="s">
        <v>37</v>
      </c>
      <c r="B162" s="43" t="s">
        <v>298</v>
      </c>
      <c r="D162">
        <f>F162+Z162</f>
        <v>46.418999999999997</v>
      </c>
      <c r="E162">
        <v>13.364000000000001</v>
      </c>
      <c r="F162" s="35">
        <f>H162+J162+L162+N162+P162+R162+T162+V162+X162+AB162+AD162+AF162+AH162+AJ162+AL162+AN162+AP162+AR162+AT162+AV162+AX162+AZ162+BB162+BD162+BF162+BH162+BJ162+BL162+BN162</f>
        <v>33.055</v>
      </c>
      <c r="G162" s="40">
        <v>19</v>
      </c>
      <c r="H162" s="34">
        <f>G162*0.9</f>
        <v>17.100000000000001</v>
      </c>
      <c r="I162" s="34">
        <v>0</v>
      </c>
      <c r="J162" s="34">
        <f>I162*1.185</f>
        <v>0</v>
      </c>
      <c r="K162" s="34">
        <v>0</v>
      </c>
      <c r="L162" s="34">
        <f>K162*0.8</f>
        <v>0</v>
      </c>
      <c r="M162" s="40">
        <v>19</v>
      </c>
      <c r="N162" s="34">
        <f>M162*0.44</f>
        <v>8.36</v>
      </c>
      <c r="O162" s="40">
        <v>0</v>
      </c>
      <c r="P162" s="34">
        <f>O162*0.91</f>
        <v>0</v>
      </c>
      <c r="Q162" s="40">
        <v>0</v>
      </c>
      <c r="R162" s="34">
        <f>Q162*2.868</f>
        <v>0</v>
      </c>
      <c r="S162" s="40">
        <v>0</v>
      </c>
      <c r="T162" s="34">
        <f>S162*2.36</f>
        <v>0</v>
      </c>
      <c r="U162" s="40">
        <v>0</v>
      </c>
      <c r="V162" s="34">
        <f>U162*0.12</f>
        <v>0</v>
      </c>
      <c r="W162" s="40">
        <v>0</v>
      </c>
      <c r="X162" s="34">
        <f>W162*0.76</f>
        <v>0</v>
      </c>
      <c r="Y162" s="40">
        <v>52</v>
      </c>
      <c r="Z162" s="34">
        <f>Y162*0.257</f>
        <v>13.364000000000001</v>
      </c>
      <c r="AA162" s="40">
        <v>0</v>
      </c>
      <c r="AB162" s="34">
        <f>AA162*0.337</f>
        <v>0</v>
      </c>
      <c r="AC162" s="40">
        <v>3</v>
      </c>
      <c r="AD162" s="34">
        <f>AC162*0.15</f>
        <v>0.44999999999999996</v>
      </c>
      <c r="AE162" s="40">
        <v>0</v>
      </c>
      <c r="AF162" s="34">
        <f>AE162*1.662</f>
        <v>0</v>
      </c>
      <c r="AG162" s="40">
        <v>0</v>
      </c>
      <c r="AH162" s="34">
        <f>AG162*0.11</f>
        <v>0</v>
      </c>
      <c r="AI162" s="40">
        <v>1</v>
      </c>
      <c r="AJ162" s="34">
        <f>AI162*1.37</f>
        <v>1.37</v>
      </c>
      <c r="AK162" s="40">
        <v>0</v>
      </c>
      <c r="AL162" s="34">
        <f>AK162*0.6</f>
        <v>0</v>
      </c>
      <c r="AM162" s="40">
        <v>0</v>
      </c>
      <c r="AN162" s="34">
        <f>AM162*2.372</f>
        <v>0</v>
      </c>
      <c r="AO162" s="40">
        <v>1</v>
      </c>
      <c r="AP162" s="34">
        <f>AO162*0.28</f>
        <v>0.28000000000000003</v>
      </c>
      <c r="AQ162" s="40">
        <v>0</v>
      </c>
      <c r="AR162" s="34">
        <f>AQ162*1.45</f>
        <v>0</v>
      </c>
      <c r="AS162" s="40">
        <v>0</v>
      </c>
      <c r="AT162" s="34">
        <f>AS162*2.279</f>
        <v>0</v>
      </c>
      <c r="AU162" s="40">
        <v>5</v>
      </c>
      <c r="AV162" s="34">
        <f>AU162*1.099</f>
        <v>5.4950000000000001</v>
      </c>
      <c r="AW162" s="40">
        <v>0</v>
      </c>
      <c r="AX162" s="34">
        <f>AW162*0.13</f>
        <v>0</v>
      </c>
      <c r="AY162" s="40">
        <v>0</v>
      </c>
      <c r="AZ162" s="34">
        <f>AY162*0.3</f>
        <v>0</v>
      </c>
      <c r="BA162" s="40">
        <v>0</v>
      </c>
      <c r="BB162" s="34">
        <f>BA162*2.323</f>
        <v>0</v>
      </c>
      <c r="BC162" s="40">
        <v>0</v>
      </c>
      <c r="BD162" s="34">
        <f>BC162*2.077</f>
        <v>0</v>
      </c>
      <c r="BE162" s="40">
        <v>0</v>
      </c>
      <c r="BF162" s="34">
        <f>BE162*2.336</f>
        <v>0</v>
      </c>
      <c r="BG162" s="40">
        <v>0</v>
      </c>
      <c r="BH162" s="34">
        <f>BG162*1.13</f>
        <v>0</v>
      </c>
      <c r="BI162" s="40">
        <v>0</v>
      </c>
      <c r="BJ162" s="34">
        <f>BI162*1.724</f>
        <v>0</v>
      </c>
      <c r="BK162" s="40">
        <v>0</v>
      </c>
      <c r="BL162" s="34">
        <f>BK162*0.89</f>
        <v>0</v>
      </c>
      <c r="BM162" s="40">
        <v>0</v>
      </c>
      <c r="BN162" s="34">
        <f>BM162*2.54</f>
        <v>0</v>
      </c>
      <c r="BO162" s="41">
        <v>-0.17799999999999999</v>
      </c>
      <c r="BP162" s="41">
        <v>28</v>
      </c>
      <c r="BQ162" s="35" t="s">
        <v>308</v>
      </c>
      <c r="BR162" s="35" t="s">
        <v>309</v>
      </c>
      <c r="BS162" s="44" t="s">
        <v>310</v>
      </c>
      <c r="BT162" s="41">
        <v>-0.17799999999999999</v>
      </c>
      <c r="BU162" s="35"/>
      <c r="BV162" s="35"/>
      <c r="BX162" s="35">
        <v>368115.5</v>
      </c>
      <c r="BY162" s="35">
        <v>2.716538695056307E-6</v>
      </c>
      <c r="BZ162" s="35">
        <f t="shared" si="2"/>
        <v>12.816152026603383</v>
      </c>
      <c r="CA162" s="41">
        <v>5.5</v>
      </c>
      <c r="CB162" s="42">
        <v>368110</v>
      </c>
      <c r="CC162" s="36"/>
      <c r="CE162" s="41">
        <v>0</v>
      </c>
      <c r="CF162" s="36"/>
    </row>
    <row r="163" spans="1:84" x14ac:dyDescent="0.3">
      <c r="A163" s="7" t="s">
        <v>37</v>
      </c>
      <c r="B163" s="43" t="s">
        <v>298</v>
      </c>
      <c r="D163">
        <f>F163+Z163</f>
        <v>46.418999999999997</v>
      </c>
      <c r="E163">
        <v>13.364000000000001</v>
      </c>
      <c r="F163" s="35">
        <f>H163+J163+L163+N163+P163+R163+T163+V163+X163+AB163+AD163+AF163+AH163+AJ163+AL163+AN163+AP163+AR163+AT163+AV163+AX163+AZ163+BB163+BD163+BF163+BH163+BJ163+BL163+BN163</f>
        <v>33.055</v>
      </c>
      <c r="G163" s="40">
        <v>19</v>
      </c>
      <c r="H163" s="34">
        <f>G163*0.9</f>
        <v>17.100000000000001</v>
      </c>
      <c r="I163" s="34">
        <v>0</v>
      </c>
      <c r="J163" s="34">
        <f>I163*1.185</f>
        <v>0</v>
      </c>
      <c r="K163" s="34">
        <v>0</v>
      </c>
      <c r="L163" s="34">
        <f>K163*0.8</f>
        <v>0</v>
      </c>
      <c r="M163" s="40">
        <v>19</v>
      </c>
      <c r="N163" s="34">
        <f>M163*0.44</f>
        <v>8.36</v>
      </c>
      <c r="O163" s="40">
        <v>0</v>
      </c>
      <c r="P163" s="34">
        <f>O163*0.91</f>
        <v>0</v>
      </c>
      <c r="Q163" s="40">
        <v>0</v>
      </c>
      <c r="R163" s="34">
        <f>Q163*2.868</f>
        <v>0</v>
      </c>
      <c r="S163" s="40">
        <v>0</v>
      </c>
      <c r="T163" s="34">
        <f>S163*2.36</f>
        <v>0</v>
      </c>
      <c r="U163" s="40">
        <v>0</v>
      </c>
      <c r="V163" s="34">
        <f>U163*0.12</f>
        <v>0</v>
      </c>
      <c r="W163" s="40">
        <v>0</v>
      </c>
      <c r="X163" s="34">
        <f>W163*0.76</f>
        <v>0</v>
      </c>
      <c r="Y163" s="40">
        <v>52</v>
      </c>
      <c r="Z163" s="34">
        <f>Y163*0.257</f>
        <v>13.364000000000001</v>
      </c>
      <c r="AA163" s="40">
        <v>0</v>
      </c>
      <c r="AB163" s="34">
        <f>AA163*0.337</f>
        <v>0</v>
      </c>
      <c r="AC163" s="40">
        <v>3</v>
      </c>
      <c r="AD163" s="34">
        <f>AC163*0.15</f>
        <v>0.44999999999999996</v>
      </c>
      <c r="AE163" s="40">
        <v>0</v>
      </c>
      <c r="AF163" s="34">
        <f>AE163*1.662</f>
        <v>0</v>
      </c>
      <c r="AG163" s="40">
        <v>0</v>
      </c>
      <c r="AH163" s="34">
        <f>AG163*0.11</f>
        <v>0</v>
      </c>
      <c r="AI163" s="40">
        <v>1</v>
      </c>
      <c r="AJ163" s="34">
        <f>AI163*1.37</f>
        <v>1.37</v>
      </c>
      <c r="AK163" s="40">
        <v>0</v>
      </c>
      <c r="AL163" s="34">
        <f>AK163*0.6</f>
        <v>0</v>
      </c>
      <c r="AM163" s="40">
        <v>0</v>
      </c>
      <c r="AN163" s="34">
        <f>AM163*2.372</f>
        <v>0</v>
      </c>
      <c r="AO163" s="40">
        <v>1</v>
      </c>
      <c r="AP163" s="34">
        <f>AO163*0.28</f>
        <v>0.28000000000000003</v>
      </c>
      <c r="AQ163" s="40">
        <v>0</v>
      </c>
      <c r="AR163" s="34">
        <f>AQ163*1.45</f>
        <v>0</v>
      </c>
      <c r="AS163" s="40">
        <v>0</v>
      </c>
      <c r="AT163" s="34">
        <f>AS163*2.279</f>
        <v>0</v>
      </c>
      <c r="AU163" s="40">
        <v>5</v>
      </c>
      <c r="AV163" s="34">
        <f>AU163*1.099</f>
        <v>5.4950000000000001</v>
      </c>
      <c r="AW163" s="40">
        <v>0</v>
      </c>
      <c r="AX163" s="34">
        <f>AW163*0.13</f>
        <v>0</v>
      </c>
      <c r="AY163" s="40">
        <v>0</v>
      </c>
      <c r="AZ163" s="34">
        <f>AY163*0.3</f>
        <v>0</v>
      </c>
      <c r="BA163" s="40">
        <v>0</v>
      </c>
      <c r="BB163" s="34">
        <f>BA163*2.323</f>
        <v>0</v>
      </c>
      <c r="BC163" s="40">
        <v>0</v>
      </c>
      <c r="BD163" s="34">
        <f>BC163*2.077</f>
        <v>0</v>
      </c>
      <c r="BE163" s="40">
        <v>0</v>
      </c>
      <c r="BF163" s="34">
        <f>BE163*2.336</f>
        <v>0</v>
      </c>
      <c r="BG163" s="40">
        <v>0</v>
      </c>
      <c r="BH163" s="34">
        <f>BG163*1.13</f>
        <v>0</v>
      </c>
      <c r="BI163" s="40">
        <v>0</v>
      </c>
      <c r="BJ163" s="34">
        <f>BI163*1.724</f>
        <v>0</v>
      </c>
      <c r="BK163" s="40">
        <v>0</v>
      </c>
      <c r="BL163" s="34">
        <f>BK163*0.89</f>
        <v>0</v>
      </c>
      <c r="BM163" s="40">
        <v>0</v>
      </c>
      <c r="BN163" s="34">
        <f>BM163*2.54</f>
        <v>0</v>
      </c>
      <c r="BO163" s="41">
        <v>-0.17799999999999999</v>
      </c>
      <c r="BP163" s="41">
        <v>28</v>
      </c>
      <c r="BQ163" s="35" t="s">
        <v>308</v>
      </c>
      <c r="BR163" s="35" t="s">
        <v>309</v>
      </c>
      <c r="BS163" s="44" t="s">
        <v>310</v>
      </c>
      <c r="BT163" s="41">
        <v>0.05</v>
      </c>
      <c r="BU163" s="35"/>
      <c r="BV163" s="35"/>
      <c r="BX163" s="35">
        <v>546087.89</v>
      </c>
      <c r="BY163" s="35">
        <v>1.8312070608267837E-6</v>
      </c>
      <c r="BZ163" s="35">
        <f t="shared" si="2"/>
        <v>13.210535212468621</v>
      </c>
      <c r="CA163" s="41">
        <v>7.89</v>
      </c>
      <c r="CB163" s="42">
        <v>508020</v>
      </c>
      <c r="CC163" s="36"/>
      <c r="CE163" s="41">
        <v>38060</v>
      </c>
      <c r="CF163" s="36"/>
    </row>
    <row r="164" spans="1:84" x14ac:dyDescent="0.3">
      <c r="A164" s="7" t="s">
        <v>37</v>
      </c>
      <c r="B164" s="43" t="s">
        <v>298</v>
      </c>
      <c r="D164">
        <f>F164+Z164</f>
        <v>46.418999999999997</v>
      </c>
      <c r="E164">
        <v>13.364000000000001</v>
      </c>
      <c r="F164" s="35">
        <f>H164+J164+L164+N164+P164+R164+T164+V164+X164+AB164+AD164+AF164+AH164+AJ164+AL164+AN164+AP164+AR164+AT164+AV164+AX164+AZ164+BB164+BD164+BF164+BH164+BJ164+BL164+BN164</f>
        <v>33.055</v>
      </c>
      <c r="G164" s="40">
        <v>19</v>
      </c>
      <c r="H164" s="34">
        <f>G164*0.9</f>
        <v>17.100000000000001</v>
      </c>
      <c r="I164" s="34">
        <v>0</v>
      </c>
      <c r="J164" s="34">
        <f>I164*1.185</f>
        <v>0</v>
      </c>
      <c r="K164" s="34">
        <v>0</v>
      </c>
      <c r="L164" s="34">
        <f>K164*0.8</f>
        <v>0</v>
      </c>
      <c r="M164" s="40">
        <v>19</v>
      </c>
      <c r="N164" s="34">
        <f>M164*0.44</f>
        <v>8.36</v>
      </c>
      <c r="O164" s="40">
        <v>0</v>
      </c>
      <c r="P164" s="34">
        <f>O164*0.91</f>
        <v>0</v>
      </c>
      <c r="Q164" s="40">
        <v>0</v>
      </c>
      <c r="R164" s="34">
        <f>Q164*2.868</f>
        <v>0</v>
      </c>
      <c r="S164" s="40">
        <v>0</v>
      </c>
      <c r="T164" s="34">
        <f>S164*2.36</f>
        <v>0</v>
      </c>
      <c r="U164" s="40">
        <v>0</v>
      </c>
      <c r="V164" s="34">
        <f>U164*0.12</f>
        <v>0</v>
      </c>
      <c r="W164" s="40">
        <v>0</v>
      </c>
      <c r="X164" s="34">
        <f>W164*0.76</f>
        <v>0</v>
      </c>
      <c r="Y164" s="40">
        <v>52</v>
      </c>
      <c r="Z164" s="34">
        <f>Y164*0.257</f>
        <v>13.364000000000001</v>
      </c>
      <c r="AA164" s="40">
        <v>0</v>
      </c>
      <c r="AB164" s="34">
        <f>AA164*0.337</f>
        <v>0</v>
      </c>
      <c r="AC164" s="40">
        <v>3</v>
      </c>
      <c r="AD164" s="34">
        <f>AC164*0.15</f>
        <v>0.44999999999999996</v>
      </c>
      <c r="AE164" s="40">
        <v>0</v>
      </c>
      <c r="AF164" s="34">
        <f>AE164*1.662</f>
        <v>0</v>
      </c>
      <c r="AG164" s="40">
        <v>0</v>
      </c>
      <c r="AH164" s="34">
        <f>AG164*0.11</f>
        <v>0</v>
      </c>
      <c r="AI164" s="40">
        <v>1</v>
      </c>
      <c r="AJ164" s="34">
        <f>AI164*1.37</f>
        <v>1.37</v>
      </c>
      <c r="AK164" s="40">
        <v>0</v>
      </c>
      <c r="AL164" s="34">
        <f>AK164*0.6</f>
        <v>0</v>
      </c>
      <c r="AM164" s="40">
        <v>0</v>
      </c>
      <c r="AN164" s="34">
        <f>AM164*2.372</f>
        <v>0</v>
      </c>
      <c r="AO164" s="40">
        <v>1</v>
      </c>
      <c r="AP164" s="34">
        <f>AO164*0.28</f>
        <v>0.28000000000000003</v>
      </c>
      <c r="AQ164" s="40">
        <v>0</v>
      </c>
      <c r="AR164" s="34">
        <f>AQ164*1.45</f>
        <v>0</v>
      </c>
      <c r="AS164" s="40">
        <v>0</v>
      </c>
      <c r="AT164" s="34">
        <f>AS164*2.279</f>
        <v>0</v>
      </c>
      <c r="AU164" s="40">
        <v>5</v>
      </c>
      <c r="AV164" s="34">
        <f>AU164*1.099</f>
        <v>5.4950000000000001</v>
      </c>
      <c r="AW164" s="40">
        <v>0</v>
      </c>
      <c r="AX164" s="34">
        <f>AW164*0.13</f>
        <v>0</v>
      </c>
      <c r="AY164" s="40">
        <v>0</v>
      </c>
      <c r="AZ164" s="34">
        <f>AY164*0.3</f>
        <v>0</v>
      </c>
      <c r="BA164" s="40">
        <v>0</v>
      </c>
      <c r="BB164" s="34">
        <f>BA164*2.323</f>
        <v>0</v>
      </c>
      <c r="BC164" s="40">
        <v>0</v>
      </c>
      <c r="BD164" s="34">
        <f>BC164*2.077</f>
        <v>0</v>
      </c>
      <c r="BE164" s="40">
        <v>0</v>
      </c>
      <c r="BF164" s="34">
        <f>BE164*2.336</f>
        <v>0</v>
      </c>
      <c r="BG164" s="40">
        <v>0</v>
      </c>
      <c r="BH164" s="34">
        <f>BG164*1.13</f>
        <v>0</v>
      </c>
      <c r="BI164" s="40">
        <v>0</v>
      </c>
      <c r="BJ164" s="34">
        <f>BI164*1.724</f>
        <v>0</v>
      </c>
      <c r="BK164" s="40">
        <v>0</v>
      </c>
      <c r="BL164" s="34">
        <f>BK164*0.89</f>
        <v>0</v>
      </c>
      <c r="BM164" s="40">
        <v>0</v>
      </c>
      <c r="BN164" s="34">
        <f>BM164*2.54</f>
        <v>0</v>
      </c>
      <c r="BO164" s="41">
        <v>-0.17799999999999999</v>
      </c>
      <c r="BP164" s="41">
        <v>28</v>
      </c>
      <c r="BQ164" s="35" t="s">
        <v>308</v>
      </c>
      <c r="BR164" s="35" t="s">
        <v>309</v>
      </c>
      <c r="BS164" s="44" t="s">
        <v>310</v>
      </c>
      <c r="BT164" s="41">
        <v>0.5</v>
      </c>
      <c r="BU164" s="35"/>
      <c r="BV164" s="35"/>
      <c r="BX164" s="35">
        <v>461234.05</v>
      </c>
      <c r="BY164" s="35">
        <v>2.1680966528815468E-6</v>
      </c>
      <c r="BZ164" s="35">
        <f t="shared" si="2"/>
        <v>13.041660893793175</v>
      </c>
      <c r="CA164" s="41">
        <v>4.05</v>
      </c>
      <c r="CB164" s="42">
        <v>444510</v>
      </c>
      <c r="CC164" s="36"/>
      <c r="CE164" s="41">
        <v>16720</v>
      </c>
      <c r="CF164" s="36"/>
    </row>
    <row r="165" spans="1:84" x14ac:dyDescent="0.3">
      <c r="A165" s="7" t="s">
        <v>37</v>
      </c>
      <c r="B165" s="43" t="s">
        <v>298</v>
      </c>
      <c r="D165">
        <f>F165+Z165</f>
        <v>46.418999999999997</v>
      </c>
      <c r="E165">
        <v>13.364000000000001</v>
      </c>
      <c r="F165" s="35">
        <f>H165+J165+L165+N165+P165+R165+T165+V165+X165+AB165+AD165+AF165+AH165+AJ165+AL165+AN165+AP165+AR165+AT165+AV165+AX165+AZ165+BB165+BD165+BF165+BH165+BJ165+BL165+BN165</f>
        <v>33.055</v>
      </c>
      <c r="G165" s="40">
        <v>19</v>
      </c>
      <c r="H165" s="34">
        <f>G165*0.9</f>
        <v>17.100000000000001</v>
      </c>
      <c r="I165" s="34">
        <v>0</v>
      </c>
      <c r="J165" s="34">
        <f>I165*1.185</f>
        <v>0</v>
      </c>
      <c r="K165" s="34">
        <v>0</v>
      </c>
      <c r="L165" s="34">
        <f>K165*0.8</f>
        <v>0</v>
      </c>
      <c r="M165" s="40">
        <v>19</v>
      </c>
      <c r="N165" s="34">
        <f>M165*0.44</f>
        <v>8.36</v>
      </c>
      <c r="O165" s="40">
        <v>0</v>
      </c>
      <c r="P165" s="34">
        <f>O165*0.91</f>
        <v>0</v>
      </c>
      <c r="Q165" s="40">
        <v>0</v>
      </c>
      <c r="R165" s="34">
        <f>Q165*2.868</f>
        <v>0</v>
      </c>
      <c r="S165" s="40">
        <v>0</v>
      </c>
      <c r="T165" s="34">
        <f>S165*2.36</f>
        <v>0</v>
      </c>
      <c r="U165" s="40">
        <v>0</v>
      </c>
      <c r="V165" s="34">
        <f>U165*0.12</f>
        <v>0</v>
      </c>
      <c r="W165" s="40">
        <v>0</v>
      </c>
      <c r="X165" s="34">
        <f>W165*0.76</f>
        <v>0</v>
      </c>
      <c r="Y165" s="40">
        <v>52</v>
      </c>
      <c r="Z165" s="34">
        <f>Y165*0.257</f>
        <v>13.364000000000001</v>
      </c>
      <c r="AA165" s="40">
        <v>0</v>
      </c>
      <c r="AB165" s="34">
        <f>AA165*0.337</f>
        <v>0</v>
      </c>
      <c r="AC165" s="40">
        <v>3</v>
      </c>
      <c r="AD165" s="34">
        <f>AC165*0.15</f>
        <v>0.44999999999999996</v>
      </c>
      <c r="AE165" s="40">
        <v>0</v>
      </c>
      <c r="AF165" s="34">
        <f>AE165*1.662</f>
        <v>0</v>
      </c>
      <c r="AG165" s="40">
        <v>0</v>
      </c>
      <c r="AH165" s="34">
        <f>AG165*0.11</f>
        <v>0</v>
      </c>
      <c r="AI165" s="40">
        <v>1</v>
      </c>
      <c r="AJ165" s="34">
        <f>AI165*1.37</f>
        <v>1.37</v>
      </c>
      <c r="AK165" s="40">
        <v>0</v>
      </c>
      <c r="AL165" s="34">
        <f>AK165*0.6</f>
        <v>0</v>
      </c>
      <c r="AM165" s="40">
        <v>0</v>
      </c>
      <c r="AN165" s="34">
        <f>AM165*2.372</f>
        <v>0</v>
      </c>
      <c r="AO165" s="40">
        <v>1</v>
      </c>
      <c r="AP165" s="34">
        <f>AO165*0.28</f>
        <v>0.28000000000000003</v>
      </c>
      <c r="AQ165" s="40">
        <v>0</v>
      </c>
      <c r="AR165" s="34">
        <f>AQ165*1.45</f>
        <v>0</v>
      </c>
      <c r="AS165" s="40">
        <v>0</v>
      </c>
      <c r="AT165" s="34">
        <f>AS165*2.279</f>
        <v>0</v>
      </c>
      <c r="AU165" s="40">
        <v>5</v>
      </c>
      <c r="AV165" s="34">
        <f>AU165*1.099</f>
        <v>5.4950000000000001</v>
      </c>
      <c r="AW165" s="40">
        <v>0</v>
      </c>
      <c r="AX165" s="34">
        <f>AW165*0.13</f>
        <v>0</v>
      </c>
      <c r="AY165" s="40">
        <v>0</v>
      </c>
      <c r="AZ165" s="34">
        <f>AY165*0.3</f>
        <v>0</v>
      </c>
      <c r="BA165" s="40">
        <v>0</v>
      </c>
      <c r="BB165" s="34">
        <f>BA165*2.323</f>
        <v>0</v>
      </c>
      <c r="BC165" s="40">
        <v>0</v>
      </c>
      <c r="BD165" s="34">
        <f>BC165*2.077</f>
        <v>0</v>
      </c>
      <c r="BE165" s="40">
        <v>0</v>
      </c>
      <c r="BF165" s="34">
        <f>BE165*2.336</f>
        <v>0</v>
      </c>
      <c r="BG165" s="40">
        <v>0</v>
      </c>
      <c r="BH165" s="34">
        <f>BG165*1.13</f>
        <v>0</v>
      </c>
      <c r="BI165" s="40">
        <v>0</v>
      </c>
      <c r="BJ165" s="34">
        <f>BI165*1.724</f>
        <v>0</v>
      </c>
      <c r="BK165" s="40">
        <v>0</v>
      </c>
      <c r="BL165" s="34">
        <f>BK165*0.89</f>
        <v>0</v>
      </c>
      <c r="BM165" s="40">
        <v>0</v>
      </c>
      <c r="BN165" s="34">
        <f>BM165*2.54</f>
        <v>0</v>
      </c>
      <c r="BO165" s="41">
        <v>-0.17799999999999999</v>
      </c>
      <c r="BP165" s="41">
        <v>28</v>
      </c>
      <c r="BQ165" s="35" t="s">
        <v>308</v>
      </c>
      <c r="BR165" s="35" t="s">
        <v>309</v>
      </c>
      <c r="BS165" s="44" t="s">
        <v>310</v>
      </c>
      <c r="BT165" s="41">
        <v>0.95</v>
      </c>
      <c r="BU165" s="35"/>
      <c r="BV165" s="35"/>
      <c r="BX165" s="35">
        <v>190947.08</v>
      </c>
      <c r="BY165" s="35">
        <v>5.2370531144021689E-6</v>
      </c>
      <c r="BZ165" s="35">
        <f t="shared" si="2"/>
        <v>12.159751600575493</v>
      </c>
      <c r="CA165" s="41">
        <v>5.08</v>
      </c>
      <c r="CB165" s="42">
        <v>172270</v>
      </c>
      <c r="CC165" s="36"/>
      <c r="CE165" s="41">
        <v>18672</v>
      </c>
      <c r="CF165" s="36"/>
    </row>
    <row r="166" spans="1:84" x14ac:dyDescent="0.3">
      <c r="A166" s="7" t="s">
        <v>37</v>
      </c>
      <c r="B166" s="43" t="s">
        <v>298</v>
      </c>
      <c r="D166">
        <f>F166+Z166</f>
        <v>46.418999999999997</v>
      </c>
      <c r="E166">
        <v>13.364000000000001</v>
      </c>
      <c r="F166" s="35">
        <f>H166+J166+L166+N166+P166+R166+T166+V166+X166+AB166+AD166+AF166+AH166+AJ166+AL166+AN166+AP166+AR166+AT166+AV166+AX166+AZ166+BB166+BD166+BF166+BH166+BJ166+BL166+BN166</f>
        <v>33.055</v>
      </c>
      <c r="G166" s="40">
        <v>19</v>
      </c>
      <c r="H166" s="34">
        <f>G166*0.9</f>
        <v>17.100000000000001</v>
      </c>
      <c r="I166" s="34">
        <v>0</v>
      </c>
      <c r="J166" s="34">
        <f>I166*1.185</f>
        <v>0</v>
      </c>
      <c r="K166" s="34">
        <v>0</v>
      </c>
      <c r="L166" s="34">
        <f>K166*0.8</f>
        <v>0</v>
      </c>
      <c r="M166" s="40">
        <v>19</v>
      </c>
      <c r="N166" s="34">
        <f>M166*0.44</f>
        <v>8.36</v>
      </c>
      <c r="O166" s="40">
        <v>0</v>
      </c>
      <c r="P166" s="34">
        <f>O166*0.91</f>
        <v>0</v>
      </c>
      <c r="Q166" s="40">
        <v>0</v>
      </c>
      <c r="R166" s="34">
        <f>Q166*2.868</f>
        <v>0</v>
      </c>
      <c r="S166" s="40">
        <v>0</v>
      </c>
      <c r="T166" s="34">
        <f>S166*2.36</f>
        <v>0</v>
      </c>
      <c r="U166" s="40">
        <v>0</v>
      </c>
      <c r="V166" s="34">
        <f>U166*0.12</f>
        <v>0</v>
      </c>
      <c r="W166" s="40">
        <v>0</v>
      </c>
      <c r="X166" s="34">
        <f>W166*0.76</f>
        <v>0</v>
      </c>
      <c r="Y166" s="40">
        <v>52</v>
      </c>
      <c r="Z166" s="34">
        <f>Y166*0.257</f>
        <v>13.364000000000001</v>
      </c>
      <c r="AA166" s="40">
        <v>0</v>
      </c>
      <c r="AB166" s="34">
        <f>AA166*0.337</f>
        <v>0</v>
      </c>
      <c r="AC166" s="40">
        <v>3</v>
      </c>
      <c r="AD166" s="34">
        <f>AC166*0.15</f>
        <v>0.44999999999999996</v>
      </c>
      <c r="AE166" s="40">
        <v>0</v>
      </c>
      <c r="AF166" s="34">
        <f>AE166*1.662</f>
        <v>0</v>
      </c>
      <c r="AG166" s="40">
        <v>0</v>
      </c>
      <c r="AH166" s="34">
        <f>AG166*0.11</f>
        <v>0</v>
      </c>
      <c r="AI166" s="40">
        <v>1</v>
      </c>
      <c r="AJ166" s="34">
        <f>AI166*1.37</f>
        <v>1.37</v>
      </c>
      <c r="AK166" s="40">
        <v>0</v>
      </c>
      <c r="AL166" s="34">
        <f>AK166*0.6</f>
        <v>0</v>
      </c>
      <c r="AM166" s="40">
        <v>0</v>
      </c>
      <c r="AN166" s="34">
        <f>AM166*2.372</f>
        <v>0</v>
      </c>
      <c r="AO166" s="40">
        <v>1</v>
      </c>
      <c r="AP166" s="34">
        <f>AO166*0.28</f>
        <v>0.28000000000000003</v>
      </c>
      <c r="AQ166" s="40">
        <v>0</v>
      </c>
      <c r="AR166" s="34">
        <f>AQ166*1.45</f>
        <v>0</v>
      </c>
      <c r="AS166" s="40">
        <v>0</v>
      </c>
      <c r="AT166" s="34">
        <f>AS166*2.279</f>
        <v>0</v>
      </c>
      <c r="AU166" s="40">
        <v>5</v>
      </c>
      <c r="AV166" s="34">
        <f>AU166*1.099</f>
        <v>5.4950000000000001</v>
      </c>
      <c r="AW166" s="40">
        <v>0</v>
      </c>
      <c r="AX166" s="34">
        <f>AW166*0.13</f>
        <v>0</v>
      </c>
      <c r="AY166" s="40">
        <v>0</v>
      </c>
      <c r="AZ166" s="34">
        <f>AY166*0.3</f>
        <v>0</v>
      </c>
      <c r="BA166" s="40">
        <v>0</v>
      </c>
      <c r="BB166" s="34">
        <f>BA166*2.323</f>
        <v>0</v>
      </c>
      <c r="BC166" s="40">
        <v>0</v>
      </c>
      <c r="BD166" s="34">
        <f>BC166*2.077</f>
        <v>0</v>
      </c>
      <c r="BE166" s="40">
        <v>0</v>
      </c>
      <c r="BF166" s="34">
        <f>BE166*2.336</f>
        <v>0</v>
      </c>
      <c r="BG166" s="40">
        <v>0</v>
      </c>
      <c r="BH166" s="34">
        <f>BG166*1.13</f>
        <v>0</v>
      </c>
      <c r="BI166" s="40">
        <v>0</v>
      </c>
      <c r="BJ166" s="34">
        <f>BI166*1.724</f>
        <v>0</v>
      </c>
      <c r="BK166" s="40">
        <v>0</v>
      </c>
      <c r="BL166" s="34">
        <f>BK166*0.89</f>
        <v>0</v>
      </c>
      <c r="BM166" s="40">
        <v>0</v>
      </c>
      <c r="BN166" s="34">
        <f>BM166*2.54</f>
        <v>0</v>
      </c>
      <c r="BO166" s="41">
        <v>0.126</v>
      </c>
      <c r="BP166" s="41">
        <v>28</v>
      </c>
      <c r="BQ166" s="35" t="s">
        <v>308</v>
      </c>
      <c r="BR166" s="35" t="s">
        <v>309</v>
      </c>
      <c r="BS166" s="44" t="s">
        <v>310</v>
      </c>
      <c r="BT166" s="41">
        <v>0.126</v>
      </c>
      <c r="BU166" s="35"/>
      <c r="BV166" s="35"/>
      <c r="BX166" s="35">
        <v>236674.88</v>
      </c>
      <c r="BY166" s="35">
        <v>4.2252054801929128E-6</v>
      </c>
      <c r="BZ166" s="35">
        <f t="shared" si="2"/>
        <v>12.374442663972562</v>
      </c>
      <c r="CA166" s="41">
        <v>4.88</v>
      </c>
      <c r="CB166" s="42">
        <v>236670</v>
      </c>
      <c r="CC166" s="36"/>
      <c r="CE166" s="41">
        <v>0</v>
      </c>
      <c r="CF166" s="36"/>
    </row>
    <row r="167" spans="1:84" x14ac:dyDescent="0.3">
      <c r="A167" s="7" t="s">
        <v>37</v>
      </c>
      <c r="B167" s="43" t="s">
        <v>298</v>
      </c>
      <c r="D167">
        <f>F167+Z167</f>
        <v>46.418999999999997</v>
      </c>
      <c r="E167">
        <v>13.364000000000001</v>
      </c>
      <c r="F167" s="35">
        <f>H167+J167+L167+N167+P167+R167+T167+V167+X167+AB167+AD167+AF167+AH167+AJ167+AL167+AN167+AP167+AR167+AT167+AV167+AX167+AZ167+BB167+BD167+BF167+BH167+BJ167+BL167+BN167</f>
        <v>33.055</v>
      </c>
      <c r="G167" s="40">
        <v>19</v>
      </c>
      <c r="H167" s="34">
        <f>G167*0.9</f>
        <v>17.100000000000001</v>
      </c>
      <c r="I167" s="34">
        <v>0</v>
      </c>
      <c r="J167" s="34">
        <f>I167*1.185</f>
        <v>0</v>
      </c>
      <c r="K167" s="34">
        <v>0</v>
      </c>
      <c r="L167" s="34">
        <f>K167*0.8</f>
        <v>0</v>
      </c>
      <c r="M167" s="40">
        <v>19</v>
      </c>
      <c r="N167" s="34">
        <f>M167*0.44</f>
        <v>8.36</v>
      </c>
      <c r="O167" s="40">
        <v>0</v>
      </c>
      <c r="P167" s="34">
        <f>O167*0.91</f>
        <v>0</v>
      </c>
      <c r="Q167" s="40">
        <v>0</v>
      </c>
      <c r="R167" s="34">
        <f>Q167*2.868</f>
        <v>0</v>
      </c>
      <c r="S167" s="40">
        <v>0</v>
      </c>
      <c r="T167" s="34">
        <f>S167*2.36</f>
        <v>0</v>
      </c>
      <c r="U167" s="40">
        <v>0</v>
      </c>
      <c r="V167" s="34">
        <f>U167*0.12</f>
        <v>0</v>
      </c>
      <c r="W167" s="40">
        <v>0</v>
      </c>
      <c r="X167" s="34">
        <f>W167*0.76</f>
        <v>0</v>
      </c>
      <c r="Y167" s="40">
        <v>52</v>
      </c>
      <c r="Z167" s="34">
        <f>Y167*0.257</f>
        <v>13.364000000000001</v>
      </c>
      <c r="AA167" s="40">
        <v>0</v>
      </c>
      <c r="AB167" s="34">
        <f>AA167*0.337</f>
        <v>0</v>
      </c>
      <c r="AC167" s="40">
        <v>3</v>
      </c>
      <c r="AD167" s="34">
        <f>AC167*0.15</f>
        <v>0.44999999999999996</v>
      </c>
      <c r="AE167" s="40">
        <v>0</v>
      </c>
      <c r="AF167" s="34">
        <f>AE167*1.662</f>
        <v>0</v>
      </c>
      <c r="AG167" s="40">
        <v>0</v>
      </c>
      <c r="AH167" s="34">
        <f>AG167*0.11</f>
        <v>0</v>
      </c>
      <c r="AI167" s="40">
        <v>1</v>
      </c>
      <c r="AJ167" s="34">
        <f>AI167*1.37</f>
        <v>1.37</v>
      </c>
      <c r="AK167" s="40">
        <v>0</v>
      </c>
      <c r="AL167" s="34">
        <f>AK167*0.6</f>
        <v>0</v>
      </c>
      <c r="AM167" s="40">
        <v>0</v>
      </c>
      <c r="AN167" s="34">
        <f>AM167*2.372</f>
        <v>0</v>
      </c>
      <c r="AO167" s="40">
        <v>1</v>
      </c>
      <c r="AP167" s="34">
        <f>AO167*0.28</f>
        <v>0.28000000000000003</v>
      </c>
      <c r="AQ167" s="40">
        <v>0</v>
      </c>
      <c r="AR167" s="34">
        <f>AQ167*1.45</f>
        <v>0</v>
      </c>
      <c r="AS167" s="40">
        <v>0</v>
      </c>
      <c r="AT167" s="34">
        <f>AS167*2.279</f>
        <v>0</v>
      </c>
      <c r="AU167" s="40">
        <v>5</v>
      </c>
      <c r="AV167" s="34">
        <f>AU167*1.099</f>
        <v>5.4950000000000001</v>
      </c>
      <c r="AW167" s="40">
        <v>0</v>
      </c>
      <c r="AX167" s="34">
        <f>AW167*0.13</f>
        <v>0</v>
      </c>
      <c r="AY167" s="40">
        <v>0</v>
      </c>
      <c r="AZ167" s="34">
        <f>AY167*0.3</f>
        <v>0</v>
      </c>
      <c r="BA167" s="40">
        <v>0</v>
      </c>
      <c r="BB167" s="34">
        <f>BA167*2.323</f>
        <v>0</v>
      </c>
      <c r="BC167" s="40">
        <v>0</v>
      </c>
      <c r="BD167" s="34">
        <f>BC167*2.077</f>
        <v>0</v>
      </c>
      <c r="BE167" s="40">
        <v>0</v>
      </c>
      <c r="BF167" s="34">
        <f>BE167*2.336</f>
        <v>0</v>
      </c>
      <c r="BG167" s="40">
        <v>0</v>
      </c>
      <c r="BH167" s="34">
        <f>BG167*1.13</f>
        <v>0</v>
      </c>
      <c r="BI167" s="40">
        <v>0</v>
      </c>
      <c r="BJ167" s="34">
        <f>BI167*1.724</f>
        <v>0</v>
      </c>
      <c r="BK167" s="40">
        <v>0</v>
      </c>
      <c r="BL167" s="34">
        <f>BK167*0.89</f>
        <v>0</v>
      </c>
      <c r="BM167" s="40">
        <v>0</v>
      </c>
      <c r="BN167" s="34">
        <f>BM167*2.54</f>
        <v>0</v>
      </c>
      <c r="BO167" s="41">
        <v>0.126</v>
      </c>
      <c r="BP167" s="41">
        <v>28</v>
      </c>
      <c r="BQ167" s="35" t="s">
        <v>308</v>
      </c>
      <c r="BR167" s="35" t="s">
        <v>309</v>
      </c>
      <c r="BS167" s="44" t="s">
        <v>310</v>
      </c>
      <c r="BT167" s="41">
        <v>0.5</v>
      </c>
      <c r="BU167" s="35"/>
      <c r="BV167" s="35"/>
      <c r="BX167" s="35">
        <v>544084.47</v>
      </c>
      <c r="BY167" s="35">
        <v>1.8379499050946999E-6</v>
      </c>
      <c r="BZ167" s="35">
        <f t="shared" si="2"/>
        <v>13.206859789519344</v>
      </c>
      <c r="CA167" s="41">
        <v>4.47</v>
      </c>
      <c r="CB167" s="42">
        <v>531000</v>
      </c>
      <c r="CC167" s="36"/>
      <c r="CE167" s="41">
        <v>13080</v>
      </c>
      <c r="CF167" s="36"/>
    </row>
    <row r="168" spans="1:84" x14ac:dyDescent="0.3">
      <c r="A168" s="7" t="s">
        <v>37</v>
      </c>
      <c r="B168" s="43" t="s">
        <v>298</v>
      </c>
      <c r="D168">
        <f>F168+Z168</f>
        <v>46.418999999999997</v>
      </c>
      <c r="E168">
        <v>13.364000000000001</v>
      </c>
      <c r="F168" s="35">
        <f>H168+J168+L168+N168+P168+R168+T168+V168+X168+AB168+AD168+AF168+AH168+AJ168+AL168+AN168+AP168+AR168+AT168+AV168+AX168+AZ168+BB168+BD168+BF168+BH168+BJ168+BL168+BN168</f>
        <v>33.055</v>
      </c>
      <c r="G168" s="40">
        <v>19</v>
      </c>
      <c r="H168" s="34">
        <f>G168*0.9</f>
        <v>17.100000000000001</v>
      </c>
      <c r="I168" s="34">
        <v>0</v>
      </c>
      <c r="J168" s="34">
        <f>I168*1.185</f>
        <v>0</v>
      </c>
      <c r="K168" s="34">
        <v>0</v>
      </c>
      <c r="L168" s="34">
        <f>K168*0.8</f>
        <v>0</v>
      </c>
      <c r="M168" s="40">
        <v>19</v>
      </c>
      <c r="N168" s="34">
        <f>M168*0.44</f>
        <v>8.36</v>
      </c>
      <c r="O168" s="40">
        <v>0</v>
      </c>
      <c r="P168" s="34">
        <f>O168*0.91</f>
        <v>0</v>
      </c>
      <c r="Q168" s="40">
        <v>0</v>
      </c>
      <c r="R168" s="34">
        <f>Q168*2.868</f>
        <v>0</v>
      </c>
      <c r="S168" s="40">
        <v>0</v>
      </c>
      <c r="T168" s="34">
        <f>S168*2.36</f>
        <v>0</v>
      </c>
      <c r="U168" s="40">
        <v>0</v>
      </c>
      <c r="V168" s="34">
        <f>U168*0.12</f>
        <v>0</v>
      </c>
      <c r="W168" s="40">
        <v>0</v>
      </c>
      <c r="X168" s="34">
        <f>W168*0.76</f>
        <v>0</v>
      </c>
      <c r="Y168" s="40">
        <v>52</v>
      </c>
      <c r="Z168" s="34">
        <f>Y168*0.257</f>
        <v>13.364000000000001</v>
      </c>
      <c r="AA168" s="40">
        <v>0</v>
      </c>
      <c r="AB168" s="34">
        <f>AA168*0.337</f>
        <v>0</v>
      </c>
      <c r="AC168" s="40">
        <v>3</v>
      </c>
      <c r="AD168" s="34">
        <f>AC168*0.15</f>
        <v>0.44999999999999996</v>
      </c>
      <c r="AE168" s="40">
        <v>0</v>
      </c>
      <c r="AF168" s="34">
        <f>AE168*1.662</f>
        <v>0</v>
      </c>
      <c r="AG168" s="40">
        <v>0</v>
      </c>
      <c r="AH168" s="34">
        <f>AG168*0.11</f>
        <v>0</v>
      </c>
      <c r="AI168" s="40">
        <v>1</v>
      </c>
      <c r="AJ168" s="34">
        <f>AI168*1.37</f>
        <v>1.37</v>
      </c>
      <c r="AK168" s="40">
        <v>0</v>
      </c>
      <c r="AL168" s="34">
        <f>AK168*0.6</f>
        <v>0</v>
      </c>
      <c r="AM168" s="40">
        <v>0</v>
      </c>
      <c r="AN168" s="34">
        <f>AM168*2.372</f>
        <v>0</v>
      </c>
      <c r="AO168" s="40">
        <v>1</v>
      </c>
      <c r="AP168" s="34">
        <f>AO168*0.28</f>
        <v>0.28000000000000003</v>
      </c>
      <c r="AQ168" s="40">
        <v>0</v>
      </c>
      <c r="AR168" s="34">
        <f>AQ168*1.45</f>
        <v>0</v>
      </c>
      <c r="AS168" s="40">
        <v>0</v>
      </c>
      <c r="AT168" s="34">
        <f>AS168*2.279</f>
        <v>0</v>
      </c>
      <c r="AU168" s="40">
        <v>5</v>
      </c>
      <c r="AV168" s="34">
        <f>AU168*1.099</f>
        <v>5.4950000000000001</v>
      </c>
      <c r="AW168" s="40">
        <v>0</v>
      </c>
      <c r="AX168" s="34">
        <f>AW168*0.13</f>
        <v>0</v>
      </c>
      <c r="AY168" s="40">
        <v>0</v>
      </c>
      <c r="AZ168" s="34">
        <f>AY168*0.3</f>
        <v>0</v>
      </c>
      <c r="BA168" s="40">
        <v>0</v>
      </c>
      <c r="BB168" s="34">
        <f>BA168*2.323</f>
        <v>0</v>
      </c>
      <c r="BC168" s="40">
        <v>0</v>
      </c>
      <c r="BD168" s="34">
        <f>BC168*2.077</f>
        <v>0</v>
      </c>
      <c r="BE168" s="40">
        <v>0</v>
      </c>
      <c r="BF168" s="34">
        <f>BE168*2.336</f>
        <v>0</v>
      </c>
      <c r="BG168" s="40">
        <v>0</v>
      </c>
      <c r="BH168" s="34">
        <f>BG168*1.13</f>
        <v>0</v>
      </c>
      <c r="BI168" s="40">
        <v>0</v>
      </c>
      <c r="BJ168" s="34">
        <f>BI168*1.724</f>
        <v>0</v>
      </c>
      <c r="BK168" s="40">
        <v>0</v>
      </c>
      <c r="BL168" s="34">
        <f>BK168*0.89</f>
        <v>0</v>
      </c>
      <c r="BM168" s="40">
        <v>0</v>
      </c>
      <c r="BN168" s="34">
        <f>BM168*2.54</f>
        <v>0</v>
      </c>
      <c r="BO168" s="41">
        <v>0.126</v>
      </c>
      <c r="BP168" s="41">
        <v>28</v>
      </c>
      <c r="BQ168" s="35" t="s">
        <v>308</v>
      </c>
      <c r="BR168" s="35" t="s">
        <v>309</v>
      </c>
      <c r="BS168" s="44" t="s">
        <v>310</v>
      </c>
      <c r="BT168" s="41">
        <v>0.95</v>
      </c>
      <c r="BU168" s="35"/>
      <c r="BV168" s="35"/>
      <c r="BX168" s="35">
        <v>17247.03</v>
      </c>
      <c r="BY168" s="35">
        <v>5.7980997307942302E-5</v>
      </c>
      <c r="BZ168" s="35">
        <f t="shared" si="2"/>
        <v>9.7553952337228331</v>
      </c>
      <c r="CA168" s="41">
        <v>5.03</v>
      </c>
      <c r="CB168" s="42">
        <v>11578</v>
      </c>
      <c r="CC168" s="36"/>
      <c r="CE168" s="41">
        <v>5664</v>
      </c>
      <c r="CF168" s="36"/>
    </row>
    <row r="169" spans="1:84" x14ac:dyDescent="0.3">
      <c r="A169" s="7" t="s">
        <v>37</v>
      </c>
      <c r="B169" s="43" t="s">
        <v>302</v>
      </c>
      <c r="D169">
        <f>F169+Z169</f>
        <v>46.418999999999997</v>
      </c>
      <c r="E169">
        <v>13.364000000000001</v>
      </c>
      <c r="F169" s="35">
        <f>H169+J169+L169+N169+P169+R169+T169+V169+X169+AB169+AD169+AF169+AH169+AJ169+AL169+AN169+AP169+AR169+AT169+AV169+AX169+AZ169+BB169+BD169+BF169+BH169+BJ169+BL169+BN169</f>
        <v>33.055</v>
      </c>
      <c r="G169" s="40">
        <v>19</v>
      </c>
      <c r="H169" s="34">
        <f>G169*0.9</f>
        <v>17.100000000000001</v>
      </c>
      <c r="I169" s="34">
        <v>0</v>
      </c>
      <c r="J169" s="34">
        <f>I169*1.185</f>
        <v>0</v>
      </c>
      <c r="K169" s="34">
        <v>0</v>
      </c>
      <c r="L169" s="34">
        <f>K169*0.8</f>
        <v>0</v>
      </c>
      <c r="M169" s="40">
        <v>19</v>
      </c>
      <c r="N169" s="34">
        <f>M169*0.44</f>
        <v>8.36</v>
      </c>
      <c r="O169" s="40">
        <v>0</v>
      </c>
      <c r="P169" s="34">
        <f>O169*0.91</f>
        <v>0</v>
      </c>
      <c r="Q169" s="40">
        <v>0</v>
      </c>
      <c r="R169" s="34">
        <f>Q169*2.868</f>
        <v>0</v>
      </c>
      <c r="S169" s="40">
        <v>0</v>
      </c>
      <c r="T169" s="34">
        <f>S169*2.36</f>
        <v>0</v>
      </c>
      <c r="U169" s="40">
        <v>0</v>
      </c>
      <c r="V169" s="34">
        <f>U169*0.12</f>
        <v>0</v>
      </c>
      <c r="W169" s="40">
        <v>0</v>
      </c>
      <c r="X169" s="34">
        <f>W169*0.76</f>
        <v>0</v>
      </c>
      <c r="Y169" s="40">
        <v>52</v>
      </c>
      <c r="Z169" s="34">
        <f>Y169*0.257</f>
        <v>13.364000000000001</v>
      </c>
      <c r="AA169" s="40">
        <v>0</v>
      </c>
      <c r="AB169" s="34">
        <f>AA169*0.337</f>
        <v>0</v>
      </c>
      <c r="AC169" s="40">
        <v>3</v>
      </c>
      <c r="AD169" s="34">
        <f>AC169*0.15</f>
        <v>0.44999999999999996</v>
      </c>
      <c r="AE169" s="40">
        <v>0</v>
      </c>
      <c r="AF169" s="34">
        <f>AE169*1.662</f>
        <v>0</v>
      </c>
      <c r="AG169" s="40">
        <v>0</v>
      </c>
      <c r="AH169" s="34">
        <f>AG169*0.11</f>
        <v>0</v>
      </c>
      <c r="AI169" s="40">
        <v>1</v>
      </c>
      <c r="AJ169" s="34">
        <f>AI169*1.37</f>
        <v>1.37</v>
      </c>
      <c r="AK169" s="40">
        <v>0</v>
      </c>
      <c r="AL169" s="34">
        <f>AK169*0.6</f>
        <v>0</v>
      </c>
      <c r="AM169" s="40">
        <v>0</v>
      </c>
      <c r="AN169" s="34">
        <f>AM169*2.372</f>
        <v>0</v>
      </c>
      <c r="AO169" s="40">
        <v>1</v>
      </c>
      <c r="AP169" s="34">
        <f>AO169*0.28</f>
        <v>0.28000000000000003</v>
      </c>
      <c r="AQ169" s="40">
        <v>0</v>
      </c>
      <c r="AR169" s="34">
        <f>AQ169*1.45</f>
        <v>0</v>
      </c>
      <c r="AS169" s="40">
        <v>0</v>
      </c>
      <c r="AT169" s="34">
        <f>AS169*2.279</f>
        <v>0</v>
      </c>
      <c r="AU169" s="40">
        <v>5</v>
      </c>
      <c r="AV169" s="34">
        <f>AU169*1.099</f>
        <v>5.4950000000000001</v>
      </c>
      <c r="AW169" s="40">
        <v>0</v>
      </c>
      <c r="AX169" s="34">
        <f>AW169*0.13</f>
        <v>0</v>
      </c>
      <c r="AY169" s="40">
        <v>0</v>
      </c>
      <c r="AZ169" s="34">
        <f>AY169*0.3</f>
        <v>0</v>
      </c>
      <c r="BA169" s="40">
        <v>0</v>
      </c>
      <c r="BB169" s="34">
        <f>BA169*2.323</f>
        <v>0</v>
      </c>
      <c r="BC169" s="40">
        <v>0</v>
      </c>
      <c r="BD169" s="34">
        <f>BC169*2.077</f>
        <v>0</v>
      </c>
      <c r="BE169" s="40">
        <v>0</v>
      </c>
      <c r="BF169" s="34">
        <f>BE169*2.336</f>
        <v>0</v>
      </c>
      <c r="BG169" s="40">
        <v>0</v>
      </c>
      <c r="BH169" s="34">
        <f>BG169*1.13</f>
        <v>0</v>
      </c>
      <c r="BI169" s="40">
        <v>0</v>
      </c>
      <c r="BJ169" s="34">
        <f>BI169*1.724</f>
        <v>0</v>
      </c>
      <c r="BK169" s="40">
        <v>0</v>
      </c>
      <c r="BL169" s="34">
        <f>BK169*0.89</f>
        <v>0</v>
      </c>
      <c r="BM169" s="40">
        <v>0</v>
      </c>
      <c r="BN169" s="34">
        <f>BM169*2.54</f>
        <v>0</v>
      </c>
      <c r="BO169" s="41">
        <v>-0.52800000000000002</v>
      </c>
      <c r="BP169" s="41">
        <v>61.3</v>
      </c>
      <c r="BQ169" s="35" t="s">
        <v>311</v>
      </c>
      <c r="BR169" s="35" t="s">
        <v>312</v>
      </c>
      <c r="BS169" s="44" t="s">
        <v>313</v>
      </c>
      <c r="BT169" s="41">
        <v>-0.52800000000000002</v>
      </c>
      <c r="BU169" s="35"/>
      <c r="BV169" s="35"/>
      <c r="BX169" s="35">
        <v>405965.88</v>
      </c>
      <c r="BY169" s="35">
        <v>2.4632611982071007E-6</v>
      </c>
      <c r="BZ169" s="35">
        <f t="shared" si="2"/>
        <v>12.914024395643494</v>
      </c>
      <c r="CA169" s="41">
        <v>5.88</v>
      </c>
      <c r="CB169" s="42">
        <v>405960</v>
      </c>
      <c r="CC169" s="36"/>
      <c r="CE169" s="41">
        <v>0</v>
      </c>
      <c r="CF169" s="36"/>
    </row>
    <row r="170" spans="1:84" x14ac:dyDescent="0.3">
      <c r="A170" s="7" t="s">
        <v>37</v>
      </c>
      <c r="B170" s="43" t="s">
        <v>302</v>
      </c>
      <c r="D170">
        <f>F170+Z170</f>
        <v>46.418999999999997</v>
      </c>
      <c r="E170">
        <v>13.364000000000001</v>
      </c>
      <c r="F170" s="35">
        <f>H170+J170+L170+N170+P170+R170+T170+V170+X170+AB170+AD170+AF170+AH170+AJ170+AL170+AN170+AP170+AR170+AT170+AV170+AX170+AZ170+BB170+BD170+BF170+BH170+BJ170+BL170+BN170</f>
        <v>33.055</v>
      </c>
      <c r="G170" s="40">
        <v>19</v>
      </c>
      <c r="H170" s="34">
        <f>G170*0.9</f>
        <v>17.100000000000001</v>
      </c>
      <c r="I170" s="34">
        <v>0</v>
      </c>
      <c r="J170" s="34">
        <f>I170*1.185</f>
        <v>0</v>
      </c>
      <c r="K170" s="34">
        <v>0</v>
      </c>
      <c r="L170" s="34">
        <f>K170*0.8</f>
        <v>0</v>
      </c>
      <c r="M170" s="40">
        <v>19</v>
      </c>
      <c r="N170" s="34">
        <f>M170*0.44</f>
        <v>8.36</v>
      </c>
      <c r="O170" s="40">
        <v>0</v>
      </c>
      <c r="P170" s="34">
        <f>O170*0.91</f>
        <v>0</v>
      </c>
      <c r="Q170" s="40">
        <v>0</v>
      </c>
      <c r="R170" s="34">
        <f>Q170*2.868</f>
        <v>0</v>
      </c>
      <c r="S170" s="40">
        <v>0</v>
      </c>
      <c r="T170" s="34">
        <f>S170*2.36</f>
        <v>0</v>
      </c>
      <c r="U170" s="40">
        <v>0</v>
      </c>
      <c r="V170" s="34">
        <f>U170*0.12</f>
        <v>0</v>
      </c>
      <c r="W170" s="40">
        <v>0</v>
      </c>
      <c r="X170" s="34">
        <f>W170*0.76</f>
        <v>0</v>
      </c>
      <c r="Y170" s="40">
        <v>52</v>
      </c>
      <c r="Z170" s="34">
        <f>Y170*0.257</f>
        <v>13.364000000000001</v>
      </c>
      <c r="AA170" s="40">
        <v>0</v>
      </c>
      <c r="AB170" s="34">
        <f>AA170*0.337</f>
        <v>0</v>
      </c>
      <c r="AC170" s="40">
        <v>3</v>
      </c>
      <c r="AD170" s="34">
        <f>AC170*0.15</f>
        <v>0.44999999999999996</v>
      </c>
      <c r="AE170" s="40">
        <v>0</v>
      </c>
      <c r="AF170" s="34">
        <f>AE170*1.662</f>
        <v>0</v>
      </c>
      <c r="AG170" s="40">
        <v>0</v>
      </c>
      <c r="AH170" s="34">
        <f>AG170*0.11</f>
        <v>0</v>
      </c>
      <c r="AI170" s="40">
        <v>1</v>
      </c>
      <c r="AJ170" s="34">
        <f>AI170*1.37</f>
        <v>1.37</v>
      </c>
      <c r="AK170" s="40">
        <v>0</v>
      </c>
      <c r="AL170" s="34">
        <f>AK170*0.6</f>
        <v>0</v>
      </c>
      <c r="AM170" s="40">
        <v>0</v>
      </c>
      <c r="AN170" s="34">
        <f>AM170*2.372</f>
        <v>0</v>
      </c>
      <c r="AO170" s="40">
        <v>1</v>
      </c>
      <c r="AP170" s="34">
        <f>AO170*0.28</f>
        <v>0.28000000000000003</v>
      </c>
      <c r="AQ170" s="40">
        <v>0</v>
      </c>
      <c r="AR170" s="34">
        <f>AQ170*1.45</f>
        <v>0</v>
      </c>
      <c r="AS170" s="40">
        <v>0</v>
      </c>
      <c r="AT170" s="34">
        <f>AS170*2.279</f>
        <v>0</v>
      </c>
      <c r="AU170" s="40">
        <v>5</v>
      </c>
      <c r="AV170" s="34">
        <f>AU170*1.099</f>
        <v>5.4950000000000001</v>
      </c>
      <c r="AW170" s="40">
        <v>0</v>
      </c>
      <c r="AX170" s="34">
        <f>AW170*0.13</f>
        <v>0</v>
      </c>
      <c r="AY170" s="40">
        <v>0</v>
      </c>
      <c r="AZ170" s="34">
        <f>AY170*0.3</f>
        <v>0</v>
      </c>
      <c r="BA170" s="40">
        <v>0</v>
      </c>
      <c r="BB170" s="34">
        <f>BA170*2.323</f>
        <v>0</v>
      </c>
      <c r="BC170" s="40">
        <v>0</v>
      </c>
      <c r="BD170" s="34">
        <f>BC170*2.077</f>
        <v>0</v>
      </c>
      <c r="BE170" s="40">
        <v>0</v>
      </c>
      <c r="BF170" s="34">
        <f>BE170*2.336</f>
        <v>0</v>
      </c>
      <c r="BG170" s="40">
        <v>0</v>
      </c>
      <c r="BH170" s="34">
        <f>BG170*1.13</f>
        <v>0</v>
      </c>
      <c r="BI170" s="40">
        <v>0</v>
      </c>
      <c r="BJ170" s="34">
        <f>BI170*1.724</f>
        <v>0</v>
      </c>
      <c r="BK170" s="40">
        <v>0</v>
      </c>
      <c r="BL170" s="34">
        <f>BK170*0.89</f>
        <v>0</v>
      </c>
      <c r="BM170" s="40">
        <v>0</v>
      </c>
      <c r="BN170" s="34">
        <f>BM170*2.54</f>
        <v>0</v>
      </c>
      <c r="BO170" s="41">
        <v>-0.52800000000000002</v>
      </c>
      <c r="BP170" s="41">
        <v>61.3</v>
      </c>
      <c r="BQ170" s="35" t="s">
        <v>311</v>
      </c>
      <c r="BR170" s="35" t="s">
        <v>312</v>
      </c>
      <c r="BS170" s="44" t="s">
        <v>313</v>
      </c>
      <c r="BT170" s="41">
        <v>0.05</v>
      </c>
      <c r="BU170" s="35"/>
      <c r="BV170" s="35"/>
      <c r="BX170" s="35">
        <v>185671.74</v>
      </c>
      <c r="BY170" s="35">
        <v>5.3858492412469452E-6</v>
      </c>
      <c r="BZ170" s="35">
        <f t="shared" si="2"/>
        <v>12.131735554823107</v>
      </c>
      <c r="CA170" s="41">
        <v>6.74</v>
      </c>
      <c r="CB170" s="42">
        <v>172940</v>
      </c>
      <c r="CC170" s="36"/>
      <c r="CE170" s="41">
        <v>12725</v>
      </c>
      <c r="CF170" s="36"/>
    </row>
    <row r="171" spans="1:84" x14ac:dyDescent="0.3">
      <c r="A171" s="7" t="s">
        <v>37</v>
      </c>
      <c r="B171" s="43" t="s">
        <v>302</v>
      </c>
      <c r="D171">
        <f>F171+Z171</f>
        <v>46.418999999999997</v>
      </c>
      <c r="E171">
        <v>13.364000000000001</v>
      </c>
      <c r="F171" s="35">
        <f>H171+J171+L171+N171+P171+R171+T171+V171+X171+AB171+AD171+AF171+AH171+AJ171+AL171+AN171+AP171+AR171+AT171+AV171+AX171+AZ171+BB171+BD171+BF171+BH171+BJ171+BL171+BN171</f>
        <v>33.055</v>
      </c>
      <c r="G171" s="40">
        <v>19</v>
      </c>
      <c r="H171" s="34">
        <f>G171*0.9</f>
        <v>17.100000000000001</v>
      </c>
      <c r="I171" s="34">
        <v>0</v>
      </c>
      <c r="J171" s="34">
        <f>I171*1.185</f>
        <v>0</v>
      </c>
      <c r="K171" s="34">
        <v>0</v>
      </c>
      <c r="L171" s="34">
        <f>K171*0.8</f>
        <v>0</v>
      </c>
      <c r="M171" s="40">
        <v>19</v>
      </c>
      <c r="N171" s="34">
        <f>M171*0.44</f>
        <v>8.36</v>
      </c>
      <c r="O171" s="40">
        <v>0</v>
      </c>
      <c r="P171" s="34">
        <f>O171*0.91</f>
        <v>0</v>
      </c>
      <c r="Q171" s="40">
        <v>0</v>
      </c>
      <c r="R171" s="34">
        <f>Q171*2.868</f>
        <v>0</v>
      </c>
      <c r="S171" s="40">
        <v>0</v>
      </c>
      <c r="T171" s="34">
        <f>S171*2.36</f>
        <v>0</v>
      </c>
      <c r="U171" s="40">
        <v>0</v>
      </c>
      <c r="V171" s="34">
        <f>U171*0.12</f>
        <v>0</v>
      </c>
      <c r="W171" s="40">
        <v>0</v>
      </c>
      <c r="X171" s="34">
        <f>W171*0.76</f>
        <v>0</v>
      </c>
      <c r="Y171" s="40">
        <v>52</v>
      </c>
      <c r="Z171" s="34">
        <f>Y171*0.257</f>
        <v>13.364000000000001</v>
      </c>
      <c r="AA171" s="40">
        <v>0</v>
      </c>
      <c r="AB171" s="34">
        <f>AA171*0.337</f>
        <v>0</v>
      </c>
      <c r="AC171" s="40">
        <v>3</v>
      </c>
      <c r="AD171" s="34">
        <f>AC171*0.15</f>
        <v>0.44999999999999996</v>
      </c>
      <c r="AE171" s="40">
        <v>0</v>
      </c>
      <c r="AF171" s="34">
        <f>AE171*1.662</f>
        <v>0</v>
      </c>
      <c r="AG171" s="40">
        <v>0</v>
      </c>
      <c r="AH171" s="34">
        <f>AG171*0.11</f>
        <v>0</v>
      </c>
      <c r="AI171" s="40">
        <v>1</v>
      </c>
      <c r="AJ171" s="34">
        <f>AI171*1.37</f>
        <v>1.37</v>
      </c>
      <c r="AK171" s="40">
        <v>0</v>
      </c>
      <c r="AL171" s="34">
        <f>AK171*0.6</f>
        <v>0</v>
      </c>
      <c r="AM171" s="40">
        <v>0</v>
      </c>
      <c r="AN171" s="34">
        <f>AM171*2.372</f>
        <v>0</v>
      </c>
      <c r="AO171" s="40">
        <v>1</v>
      </c>
      <c r="AP171" s="34">
        <f>AO171*0.28</f>
        <v>0.28000000000000003</v>
      </c>
      <c r="AQ171" s="40">
        <v>0</v>
      </c>
      <c r="AR171" s="34">
        <f>AQ171*1.45</f>
        <v>0</v>
      </c>
      <c r="AS171" s="40">
        <v>0</v>
      </c>
      <c r="AT171" s="34">
        <f>AS171*2.279</f>
        <v>0</v>
      </c>
      <c r="AU171" s="40">
        <v>5</v>
      </c>
      <c r="AV171" s="34">
        <f>AU171*1.099</f>
        <v>5.4950000000000001</v>
      </c>
      <c r="AW171" s="40">
        <v>0</v>
      </c>
      <c r="AX171" s="34">
        <f>AW171*0.13</f>
        <v>0</v>
      </c>
      <c r="AY171" s="40">
        <v>0</v>
      </c>
      <c r="AZ171" s="34">
        <f>AY171*0.3</f>
        <v>0</v>
      </c>
      <c r="BA171" s="40">
        <v>0</v>
      </c>
      <c r="BB171" s="34">
        <f>BA171*2.323</f>
        <v>0</v>
      </c>
      <c r="BC171" s="40">
        <v>0</v>
      </c>
      <c r="BD171" s="34">
        <f>BC171*2.077</f>
        <v>0</v>
      </c>
      <c r="BE171" s="40">
        <v>0</v>
      </c>
      <c r="BF171" s="34">
        <f>BE171*2.336</f>
        <v>0</v>
      </c>
      <c r="BG171" s="40">
        <v>0</v>
      </c>
      <c r="BH171" s="34">
        <f>BG171*1.13</f>
        <v>0</v>
      </c>
      <c r="BI171" s="40">
        <v>0</v>
      </c>
      <c r="BJ171" s="34">
        <f>BI171*1.724</f>
        <v>0</v>
      </c>
      <c r="BK171" s="40">
        <v>0</v>
      </c>
      <c r="BL171" s="34">
        <f>BK171*0.89</f>
        <v>0</v>
      </c>
      <c r="BM171" s="40">
        <v>0</v>
      </c>
      <c r="BN171" s="34">
        <f>BM171*2.54</f>
        <v>0</v>
      </c>
      <c r="BO171" s="41">
        <v>-0.52800000000000002</v>
      </c>
      <c r="BP171" s="41">
        <v>61.3</v>
      </c>
      <c r="BQ171" s="35" t="s">
        <v>311</v>
      </c>
      <c r="BR171" s="35" t="s">
        <v>312</v>
      </c>
      <c r="BS171" s="44" t="s">
        <v>313</v>
      </c>
      <c r="BT171" s="41">
        <v>0.5</v>
      </c>
      <c r="BU171" s="35"/>
      <c r="BV171" s="35"/>
      <c r="BX171" s="35">
        <v>374997.32</v>
      </c>
      <c r="BY171" s="35">
        <v>2.666685724580645E-6</v>
      </c>
      <c r="BZ171" s="35">
        <f t="shared" si="2"/>
        <v>12.834674158260343</v>
      </c>
      <c r="CA171" s="41">
        <v>12.32</v>
      </c>
      <c r="CB171" s="42">
        <v>365660</v>
      </c>
      <c r="CC171" s="36"/>
      <c r="CE171" s="41">
        <v>9325</v>
      </c>
      <c r="CF171" s="36"/>
    </row>
    <row r="172" spans="1:84" x14ac:dyDescent="0.3">
      <c r="A172" s="7" t="s">
        <v>37</v>
      </c>
      <c r="B172" s="43" t="s">
        <v>302</v>
      </c>
      <c r="D172">
        <f>F172+Z172</f>
        <v>46.418999999999997</v>
      </c>
      <c r="E172">
        <v>13.364000000000001</v>
      </c>
      <c r="F172" s="35">
        <f>H172+J172+L172+N172+P172+R172+T172+V172+X172+AB172+AD172+AF172+AH172+AJ172+AL172+AN172+AP172+AR172+AT172+AV172+AX172+AZ172+BB172+BD172+BF172+BH172+BJ172+BL172+BN172</f>
        <v>33.055</v>
      </c>
      <c r="G172" s="40">
        <v>19</v>
      </c>
      <c r="H172" s="34">
        <f>G172*0.9</f>
        <v>17.100000000000001</v>
      </c>
      <c r="I172" s="34">
        <v>0</v>
      </c>
      <c r="J172" s="34">
        <f>I172*1.185</f>
        <v>0</v>
      </c>
      <c r="K172" s="34">
        <v>0</v>
      </c>
      <c r="L172" s="34">
        <f>K172*0.8</f>
        <v>0</v>
      </c>
      <c r="M172" s="40">
        <v>19</v>
      </c>
      <c r="N172" s="34">
        <f>M172*0.44</f>
        <v>8.36</v>
      </c>
      <c r="O172" s="40">
        <v>0</v>
      </c>
      <c r="P172" s="34">
        <f>O172*0.91</f>
        <v>0</v>
      </c>
      <c r="Q172" s="40">
        <v>0</v>
      </c>
      <c r="R172" s="34">
        <f>Q172*2.868</f>
        <v>0</v>
      </c>
      <c r="S172" s="40">
        <v>0</v>
      </c>
      <c r="T172" s="34">
        <f>S172*2.36</f>
        <v>0</v>
      </c>
      <c r="U172" s="40">
        <v>0</v>
      </c>
      <c r="V172" s="34">
        <f>U172*0.12</f>
        <v>0</v>
      </c>
      <c r="W172" s="40">
        <v>0</v>
      </c>
      <c r="X172" s="34">
        <f>W172*0.76</f>
        <v>0</v>
      </c>
      <c r="Y172" s="40">
        <v>52</v>
      </c>
      <c r="Z172" s="34">
        <f>Y172*0.257</f>
        <v>13.364000000000001</v>
      </c>
      <c r="AA172" s="40">
        <v>0</v>
      </c>
      <c r="AB172" s="34">
        <f>AA172*0.337</f>
        <v>0</v>
      </c>
      <c r="AC172" s="40">
        <v>3</v>
      </c>
      <c r="AD172" s="34">
        <f>AC172*0.15</f>
        <v>0.44999999999999996</v>
      </c>
      <c r="AE172" s="40">
        <v>0</v>
      </c>
      <c r="AF172" s="34">
        <f>AE172*1.662</f>
        <v>0</v>
      </c>
      <c r="AG172" s="40">
        <v>0</v>
      </c>
      <c r="AH172" s="34">
        <f>AG172*0.11</f>
        <v>0</v>
      </c>
      <c r="AI172" s="40">
        <v>1</v>
      </c>
      <c r="AJ172" s="34">
        <f>AI172*1.37</f>
        <v>1.37</v>
      </c>
      <c r="AK172" s="40">
        <v>0</v>
      </c>
      <c r="AL172" s="34">
        <f>AK172*0.6</f>
        <v>0</v>
      </c>
      <c r="AM172" s="40">
        <v>0</v>
      </c>
      <c r="AN172" s="34">
        <f>AM172*2.372</f>
        <v>0</v>
      </c>
      <c r="AO172" s="40">
        <v>1</v>
      </c>
      <c r="AP172" s="34">
        <f>AO172*0.28</f>
        <v>0.28000000000000003</v>
      </c>
      <c r="AQ172" s="40">
        <v>0</v>
      </c>
      <c r="AR172" s="34">
        <f>AQ172*1.45</f>
        <v>0</v>
      </c>
      <c r="AS172" s="40">
        <v>0</v>
      </c>
      <c r="AT172" s="34">
        <f>AS172*2.279</f>
        <v>0</v>
      </c>
      <c r="AU172" s="40">
        <v>5</v>
      </c>
      <c r="AV172" s="34">
        <f>AU172*1.099</f>
        <v>5.4950000000000001</v>
      </c>
      <c r="AW172" s="40">
        <v>0</v>
      </c>
      <c r="AX172" s="34">
        <f>AW172*0.13</f>
        <v>0</v>
      </c>
      <c r="AY172" s="40">
        <v>0</v>
      </c>
      <c r="AZ172" s="34">
        <f>AY172*0.3</f>
        <v>0</v>
      </c>
      <c r="BA172" s="40">
        <v>0</v>
      </c>
      <c r="BB172" s="34">
        <f>BA172*2.323</f>
        <v>0</v>
      </c>
      <c r="BC172" s="40">
        <v>0</v>
      </c>
      <c r="BD172" s="34">
        <f>BC172*2.077</f>
        <v>0</v>
      </c>
      <c r="BE172" s="40">
        <v>0</v>
      </c>
      <c r="BF172" s="34">
        <f>BE172*2.336</f>
        <v>0</v>
      </c>
      <c r="BG172" s="40">
        <v>0</v>
      </c>
      <c r="BH172" s="34">
        <f>BG172*1.13</f>
        <v>0</v>
      </c>
      <c r="BI172" s="40">
        <v>0</v>
      </c>
      <c r="BJ172" s="34">
        <f>BI172*1.724</f>
        <v>0</v>
      </c>
      <c r="BK172" s="40">
        <v>0</v>
      </c>
      <c r="BL172" s="34">
        <f>BK172*0.89</f>
        <v>0</v>
      </c>
      <c r="BM172" s="40">
        <v>0</v>
      </c>
      <c r="BN172" s="34">
        <f>BM172*2.54</f>
        <v>0</v>
      </c>
      <c r="BO172" s="41">
        <v>-0.52800000000000002</v>
      </c>
      <c r="BP172" s="41">
        <v>61.3</v>
      </c>
      <c r="BQ172" s="35" t="s">
        <v>311</v>
      </c>
      <c r="BR172" s="35" t="s">
        <v>312</v>
      </c>
      <c r="BS172" s="44" t="s">
        <v>313</v>
      </c>
      <c r="BT172" s="41">
        <v>0.95</v>
      </c>
      <c r="BU172" s="35"/>
      <c r="BV172" s="35"/>
      <c r="BX172" s="35">
        <v>130114.81</v>
      </c>
      <c r="BY172" s="35">
        <v>7.6855201955872658E-6</v>
      </c>
      <c r="BZ172" s="35">
        <f t="shared" si="2"/>
        <v>11.776172493532972</v>
      </c>
      <c r="CA172" s="41">
        <v>8.81</v>
      </c>
      <c r="CB172" s="42">
        <v>111240</v>
      </c>
      <c r="CC172" s="36"/>
      <c r="CE172" s="41">
        <v>18866</v>
      </c>
      <c r="CF172" s="36"/>
    </row>
    <row r="173" spans="1:84" x14ac:dyDescent="0.3">
      <c r="A173" s="7" t="s">
        <v>37</v>
      </c>
      <c r="B173" s="43" t="s">
        <v>302</v>
      </c>
      <c r="D173">
        <f>F173+Z173</f>
        <v>46.418999999999997</v>
      </c>
      <c r="E173">
        <v>13.364000000000001</v>
      </c>
      <c r="F173" s="35">
        <f>H173+J173+L173+N173+P173+R173+T173+V173+X173+AB173+AD173+AF173+AH173+AJ173+AL173+AN173+AP173+AR173+AT173+AV173+AX173+AZ173+BB173+BD173+BF173+BH173+BJ173+BL173+BN173</f>
        <v>33.055</v>
      </c>
      <c r="G173" s="40">
        <v>19</v>
      </c>
      <c r="H173" s="34">
        <f>G173*0.9</f>
        <v>17.100000000000001</v>
      </c>
      <c r="I173" s="34">
        <v>0</v>
      </c>
      <c r="J173" s="34">
        <f>I173*1.185</f>
        <v>0</v>
      </c>
      <c r="K173" s="34">
        <v>0</v>
      </c>
      <c r="L173" s="34">
        <f>K173*0.8</f>
        <v>0</v>
      </c>
      <c r="M173" s="40">
        <v>19</v>
      </c>
      <c r="N173" s="34">
        <f>M173*0.44</f>
        <v>8.36</v>
      </c>
      <c r="O173" s="40">
        <v>0</v>
      </c>
      <c r="P173" s="34">
        <f>O173*0.91</f>
        <v>0</v>
      </c>
      <c r="Q173" s="40">
        <v>0</v>
      </c>
      <c r="R173" s="34">
        <f>Q173*2.868</f>
        <v>0</v>
      </c>
      <c r="S173" s="40">
        <v>0</v>
      </c>
      <c r="T173" s="34">
        <f>S173*2.36</f>
        <v>0</v>
      </c>
      <c r="U173" s="40">
        <v>0</v>
      </c>
      <c r="V173" s="34">
        <f>U173*0.12</f>
        <v>0</v>
      </c>
      <c r="W173" s="40">
        <v>0</v>
      </c>
      <c r="X173" s="34">
        <f>W173*0.76</f>
        <v>0</v>
      </c>
      <c r="Y173" s="40">
        <v>52</v>
      </c>
      <c r="Z173" s="34">
        <f>Y173*0.257</f>
        <v>13.364000000000001</v>
      </c>
      <c r="AA173" s="40">
        <v>0</v>
      </c>
      <c r="AB173" s="34">
        <f>AA173*0.337</f>
        <v>0</v>
      </c>
      <c r="AC173" s="40">
        <v>3</v>
      </c>
      <c r="AD173" s="34">
        <f>AC173*0.15</f>
        <v>0.44999999999999996</v>
      </c>
      <c r="AE173" s="40">
        <v>0</v>
      </c>
      <c r="AF173" s="34">
        <f>AE173*1.662</f>
        <v>0</v>
      </c>
      <c r="AG173" s="40">
        <v>0</v>
      </c>
      <c r="AH173" s="34">
        <f>AG173*0.11</f>
        <v>0</v>
      </c>
      <c r="AI173" s="40">
        <v>1</v>
      </c>
      <c r="AJ173" s="34">
        <f>AI173*1.37</f>
        <v>1.37</v>
      </c>
      <c r="AK173" s="40">
        <v>0</v>
      </c>
      <c r="AL173" s="34">
        <f>AK173*0.6</f>
        <v>0</v>
      </c>
      <c r="AM173" s="40">
        <v>0</v>
      </c>
      <c r="AN173" s="34">
        <f>AM173*2.372</f>
        <v>0</v>
      </c>
      <c r="AO173" s="40">
        <v>1</v>
      </c>
      <c r="AP173" s="34">
        <f>AO173*0.28</f>
        <v>0.28000000000000003</v>
      </c>
      <c r="AQ173" s="40">
        <v>0</v>
      </c>
      <c r="AR173" s="34">
        <f>AQ173*1.45</f>
        <v>0</v>
      </c>
      <c r="AS173" s="40">
        <v>0</v>
      </c>
      <c r="AT173" s="34">
        <f>AS173*2.279</f>
        <v>0</v>
      </c>
      <c r="AU173" s="40">
        <v>5</v>
      </c>
      <c r="AV173" s="34">
        <f>AU173*1.099</f>
        <v>5.4950000000000001</v>
      </c>
      <c r="AW173" s="40">
        <v>0</v>
      </c>
      <c r="AX173" s="34">
        <f>AW173*0.13</f>
        <v>0</v>
      </c>
      <c r="AY173" s="40">
        <v>0</v>
      </c>
      <c r="AZ173" s="34">
        <f>AY173*0.3</f>
        <v>0</v>
      </c>
      <c r="BA173" s="40">
        <v>0</v>
      </c>
      <c r="BB173" s="34">
        <f>BA173*2.323</f>
        <v>0</v>
      </c>
      <c r="BC173" s="40">
        <v>0</v>
      </c>
      <c r="BD173" s="34">
        <f>BC173*2.077</f>
        <v>0</v>
      </c>
      <c r="BE173" s="40">
        <v>0</v>
      </c>
      <c r="BF173" s="34">
        <f>BE173*2.336</f>
        <v>0</v>
      </c>
      <c r="BG173" s="40">
        <v>0</v>
      </c>
      <c r="BH173" s="34">
        <f>BG173*1.13</f>
        <v>0</v>
      </c>
      <c r="BI173" s="40">
        <v>0</v>
      </c>
      <c r="BJ173" s="34">
        <f>BI173*1.724</f>
        <v>0</v>
      </c>
      <c r="BK173" s="40">
        <v>0</v>
      </c>
      <c r="BL173" s="34">
        <f>BK173*0.89</f>
        <v>0</v>
      </c>
      <c r="BM173" s="40">
        <v>0</v>
      </c>
      <c r="BN173" s="34">
        <f>BM173*2.54</f>
        <v>0</v>
      </c>
      <c r="BO173" s="41">
        <v>0.151</v>
      </c>
      <c r="BP173" s="41">
        <v>61.3</v>
      </c>
      <c r="BQ173" s="35" t="s">
        <v>311</v>
      </c>
      <c r="BR173" s="35" t="s">
        <v>312</v>
      </c>
      <c r="BS173" s="44" t="s">
        <v>313</v>
      </c>
      <c r="BT173" s="41">
        <v>0.151</v>
      </c>
      <c r="BU173" s="35"/>
      <c r="BV173" s="35"/>
      <c r="BX173" s="35">
        <v>251616.09</v>
      </c>
      <c r="BY173" s="35">
        <v>3.974308638211491E-6</v>
      </c>
      <c r="BZ173" s="35">
        <f t="shared" si="2"/>
        <v>12.435659752479085</v>
      </c>
      <c r="CA173" s="45">
        <v>6.09</v>
      </c>
      <c r="CB173" s="42">
        <v>251610</v>
      </c>
      <c r="CC173" s="36"/>
      <c r="CE173" s="41">
        <v>0</v>
      </c>
      <c r="CF173" s="36"/>
    </row>
    <row r="174" spans="1:84" x14ac:dyDescent="0.3">
      <c r="A174" s="7" t="s">
        <v>37</v>
      </c>
      <c r="B174" s="43" t="s">
        <v>302</v>
      </c>
      <c r="D174">
        <f>F174+Z174</f>
        <v>46.418999999999997</v>
      </c>
      <c r="E174">
        <v>13.364000000000001</v>
      </c>
      <c r="F174" s="35">
        <f>H174+J174+L174+N174+P174+R174+T174+V174+X174+AB174+AD174+AF174+AH174+AJ174+AL174+AN174+AP174+AR174+AT174+AV174+AX174+AZ174+BB174+BD174+BF174+BH174+BJ174+BL174+BN174</f>
        <v>33.055</v>
      </c>
      <c r="G174" s="40">
        <v>19</v>
      </c>
      <c r="H174" s="34">
        <f>G174*0.9</f>
        <v>17.100000000000001</v>
      </c>
      <c r="I174" s="34">
        <v>0</v>
      </c>
      <c r="J174" s="34">
        <f>I174*1.185</f>
        <v>0</v>
      </c>
      <c r="K174" s="34">
        <v>0</v>
      </c>
      <c r="L174" s="34">
        <f>K174*0.8</f>
        <v>0</v>
      </c>
      <c r="M174" s="40">
        <v>19</v>
      </c>
      <c r="N174" s="34">
        <f>M174*0.44</f>
        <v>8.36</v>
      </c>
      <c r="O174" s="40">
        <v>0</v>
      </c>
      <c r="P174" s="34">
        <f>O174*0.91</f>
        <v>0</v>
      </c>
      <c r="Q174" s="40">
        <v>0</v>
      </c>
      <c r="R174" s="34">
        <f>Q174*2.868</f>
        <v>0</v>
      </c>
      <c r="S174" s="40">
        <v>0</v>
      </c>
      <c r="T174" s="34">
        <f>S174*2.36</f>
        <v>0</v>
      </c>
      <c r="U174" s="40">
        <v>0</v>
      </c>
      <c r="V174" s="34">
        <f>U174*0.12</f>
        <v>0</v>
      </c>
      <c r="W174" s="40">
        <v>0</v>
      </c>
      <c r="X174" s="34">
        <f>W174*0.76</f>
        <v>0</v>
      </c>
      <c r="Y174" s="40">
        <v>52</v>
      </c>
      <c r="Z174" s="34">
        <f>Y174*0.257</f>
        <v>13.364000000000001</v>
      </c>
      <c r="AA174" s="40">
        <v>0</v>
      </c>
      <c r="AB174" s="34">
        <f>AA174*0.337</f>
        <v>0</v>
      </c>
      <c r="AC174" s="40">
        <v>3</v>
      </c>
      <c r="AD174" s="34">
        <f>AC174*0.15</f>
        <v>0.44999999999999996</v>
      </c>
      <c r="AE174" s="40">
        <v>0</v>
      </c>
      <c r="AF174" s="34">
        <f>AE174*1.662</f>
        <v>0</v>
      </c>
      <c r="AG174" s="40">
        <v>0</v>
      </c>
      <c r="AH174" s="34">
        <f>AG174*0.11</f>
        <v>0</v>
      </c>
      <c r="AI174" s="40">
        <v>1</v>
      </c>
      <c r="AJ174" s="34">
        <f>AI174*1.37</f>
        <v>1.37</v>
      </c>
      <c r="AK174" s="40">
        <v>0</v>
      </c>
      <c r="AL174" s="34">
        <f>AK174*0.6</f>
        <v>0</v>
      </c>
      <c r="AM174" s="40">
        <v>0</v>
      </c>
      <c r="AN174" s="34">
        <f>AM174*2.372</f>
        <v>0</v>
      </c>
      <c r="AO174" s="40">
        <v>1</v>
      </c>
      <c r="AP174" s="34">
        <f>AO174*0.28</f>
        <v>0.28000000000000003</v>
      </c>
      <c r="AQ174" s="40">
        <v>0</v>
      </c>
      <c r="AR174" s="34">
        <f>AQ174*1.45</f>
        <v>0</v>
      </c>
      <c r="AS174" s="40">
        <v>0</v>
      </c>
      <c r="AT174" s="34">
        <f>AS174*2.279</f>
        <v>0</v>
      </c>
      <c r="AU174" s="40">
        <v>5</v>
      </c>
      <c r="AV174" s="34">
        <f>AU174*1.099</f>
        <v>5.4950000000000001</v>
      </c>
      <c r="AW174" s="40">
        <v>0</v>
      </c>
      <c r="AX174" s="34">
        <f>AW174*0.13</f>
        <v>0</v>
      </c>
      <c r="AY174" s="40">
        <v>0</v>
      </c>
      <c r="AZ174" s="34">
        <f>AY174*0.3</f>
        <v>0</v>
      </c>
      <c r="BA174" s="40">
        <v>0</v>
      </c>
      <c r="BB174" s="34">
        <f>BA174*2.323</f>
        <v>0</v>
      </c>
      <c r="BC174" s="40">
        <v>0</v>
      </c>
      <c r="BD174" s="34">
        <f>BC174*2.077</f>
        <v>0</v>
      </c>
      <c r="BE174" s="40">
        <v>0</v>
      </c>
      <c r="BF174" s="34">
        <f>BE174*2.336</f>
        <v>0</v>
      </c>
      <c r="BG174" s="40">
        <v>0</v>
      </c>
      <c r="BH174" s="34">
        <f>BG174*1.13</f>
        <v>0</v>
      </c>
      <c r="BI174" s="40">
        <v>0</v>
      </c>
      <c r="BJ174" s="34">
        <f>BI174*1.724</f>
        <v>0</v>
      </c>
      <c r="BK174" s="40">
        <v>0</v>
      </c>
      <c r="BL174" s="34">
        <f>BK174*0.89</f>
        <v>0</v>
      </c>
      <c r="BM174" s="40">
        <v>0</v>
      </c>
      <c r="BN174" s="34">
        <f>BM174*2.54</f>
        <v>0</v>
      </c>
      <c r="BO174" s="41">
        <v>0.151</v>
      </c>
      <c r="BP174" s="41">
        <v>61.3</v>
      </c>
      <c r="BQ174" s="35" t="s">
        <v>311</v>
      </c>
      <c r="BR174" s="35" t="s">
        <v>312</v>
      </c>
      <c r="BS174" s="44" t="s">
        <v>313</v>
      </c>
      <c r="BT174" s="41">
        <v>0.5</v>
      </c>
      <c r="BU174" s="35"/>
      <c r="BV174" s="35"/>
      <c r="BX174" s="35">
        <v>396779.99</v>
      </c>
      <c r="BY174" s="35">
        <v>2.5202883845024545E-6</v>
      </c>
      <c r="BZ174" s="35">
        <f t="shared" si="2"/>
        <v>12.89113722469388</v>
      </c>
      <c r="CA174" s="41">
        <v>50.99</v>
      </c>
      <c r="CB174" s="42">
        <v>361050</v>
      </c>
      <c r="CC174" s="36"/>
      <c r="CE174" s="41">
        <v>35679</v>
      </c>
      <c r="CF174" s="36"/>
    </row>
    <row r="175" spans="1:84" x14ac:dyDescent="0.3">
      <c r="A175" s="7" t="s">
        <v>37</v>
      </c>
      <c r="B175" s="43" t="s">
        <v>302</v>
      </c>
      <c r="D175">
        <f>F175+Z175</f>
        <v>46.418999999999997</v>
      </c>
      <c r="E175">
        <v>13.364000000000001</v>
      </c>
      <c r="F175" s="35">
        <f>H175+J175+L175+N175+P175+R175+T175+V175+X175+AB175+AD175+AF175+AH175+AJ175+AL175+AN175+AP175+AR175+AT175+AV175+AX175+AZ175+BB175+BD175+BF175+BH175+BJ175+BL175+BN175</f>
        <v>33.055</v>
      </c>
      <c r="G175" s="40">
        <v>19</v>
      </c>
      <c r="H175" s="34">
        <f>G175*0.9</f>
        <v>17.100000000000001</v>
      </c>
      <c r="I175" s="34">
        <v>0</v>
      </c>
      <c r="J175" s="34">
        <f>I175*1.185</f>
        <v>0</v>
      </c>
      <c r="K175" s="34">
        <v>0</v>
      </c>
      <c r="L175" s="34">
        <f>K175*0.8</f>
        <v>0</v>
      </c>
      <c r="M175" s="40">
        <v>19</v>
      </c>
      <c r="N175" s="34">
        <f>M175*0.44</f>
        <v>8.36</v>
      </c>
      <c r="O175" s="40">
        <v>0</v>
      </c>
      <c r="P175" s="34">
        <f>O175*0.91</f>
        <v>0</v>
      </c>
      <c r="Q175" s="40">
        <v>0</v>
      </c>
      <c r="R175" s="34">
        <f>Q175*2.868</f>
        <v>0</v>
      </c>
      <c r="S175" s="40">
        <v>0</v>
      </c>
      <c r="T175" s="34">
        <f>S175*2.36</f>
        <v>0</v>
      </c>
      <c r="U175" s="40">
        <v>0</v>
      </c>
      <c r="V175" s="34">
        <f>U175*0.12</f>
        <v>0</v>
      </c>
      <c r="W175" s="40">
        <v>0</v>
      </c>
      <c r="X175" s="34">
        <f>W175*0.76</f>
        <v>0</v>
      </c>
      <c r="Y175" s="40">
        <v>52</v>
      </c>
      <c r="Z175" s="34">
        <f>Y175*0.257</f>
        <v>13.364000000000001</v>
      </c>
      <c r="AA175" s="40">
        <v>0</v>
      </c>
      <c r="AB175" s="34">
        <f>AA175*0.337</f>
        <v>0</v>
      </c>
      <c r="AC175" s="40">
        <v>3</v>
      </c>
      <c r="AD175" s="34">
        <f>AC175*0.15</f>
        <v>0.44999999999999996</v>
      </c>
      <c r="AE175" s="40">
        <v>0</v>
      </c>
      <c r="AF175" s="34">
        <f>AE175*1.662</f>
        <v>0</v>
      </c>
      <c r="AG175" s="40">
        <v>0</v>
      </c>
      <c r="AH175" s="34">
        <f>AG175*0.11</f>
        <v>0</v>
      </c>
      <c r="AI175" s="40">
        <v>1</v>
      </c>
      <c r="AJ175" s="34">
        <f>AI175*1.37</f>
        <v>1.37</v>
      </c>
      <c r="AK175" s="40">
        <v>0</v>
      </c>
      <c r="AL175" s="34">
        <f>AK175*0.6</f>
        <v>0</v>
      </c>
      <c r="AM175" s="40">
        <v>0</v>
      </c>
      <c r="AN175" s="34">
        <f>AM175*2.372</f>
        <v>0</v>
      </c>
      <c r="AO175" s="40">
        <v>1</v>
      </c>
      <c r="AP175" s="34">
        <f>AO175*0.28</f>
        <v>0.28000000000000003</v>
      </c>
      <c r="AQ175" s="40">
        <v>0</v>
      </c>
      <c r="AR175" s="34">
        <f>AQ175*1.45</f>
        <v>0</v>
      </c>
      <c r="AS175" s="40">
        <v>0</v>
      </c>
      <c r="AT175" s="34">
        <f>AS175*2.279</f>
        <v>0</v>
      </c>
      <c r="AU175" s="40">
        <v>5</v>
      </c>
      <c r="AV175" s="34">
        <f>AU175*1.099</f>
        <v>5.4950000000000001</v>
      </c>
      <c r="AW175" s="40">
        <v>0</v>
      </c>
      <c r="AX175" s="34">
        <f>AW175*0.13</f>
        <v>0</v>
      </c>
      <c r="AY175" s="40">
        <v>0</v>
      </c>
      <c r="AZ175" s="34">
        <f>AY175*0.3</f>
        <v>0</v>
      </c>
      <c r="BA175" s="40">
        <v>0</v>
      </c>
      <c r="BB175" s="34">
        <f>BA175*2.323</f>
        <v>0</v>
      </c>
      <c r="BC175" s="40">
        <v>0</v>
      </c>
      <c r="BD175" s="34">
        <f>BC175*2.077</f>
        <v>0</v>
      </c>
      <c r="BE175" s="40">
        <v>0</v>
      </c>
      <c r="BF175" s="34">
        <f>BE175*2.336</f>
        <v>0</v>
      </c>
      <c r="BG175" s="40">
        <v>0</v>
      </c>
      <c r="BH175" s="34">
        <f>BG175*1.13</f>
        <v>0</v>
      </c>
      <c r="BI175" s="40">
        <v>0</v>
      </c>
      <c r="BJ175" s="34">
        <f>BI175*1.724</f>
        <v>0</v>
      </c>
      <c r="BK175" s="40">
        <v>0</v>
      </c>
      <c r="BL175" s="34">
        <f>BK175*0.89</f>
        <v>0</v>
      </c>
      <c r="BM175" s="40">
        <v>0</v>
      </c>
      <c r="BN175" s="34">
        <f>BM175*2.54</f>
        <v>0</v>
      </c>
      <c r="BO175" s="41">
        <v>0.151</v>
      </c>
      <c r="BP175" s="41">
        <v>61.3</v>
      </c>
      <c r="BQ175" s="35" t="s">
        <v>311</v>
      </c>
      <c r="BR175" s="35" t="s">
        <v>312</v>
      </c>
      <c r="BS175" s="44" t="s">
        <v>313</v>
      </c>
      <c r="BT175" s="41">
        <v>0.95</v>
      </c>
      <c r="BU175" s="35"/>
      <c r="BV175" s="35"/>
      <c r="BX175" s="35">
        <v>12328.94</v>
      </c>
      <c r="BY175" s="35">
        <v>8.1109973769034481E-5</v>
      </c>
      <c r="BZ175" s="35">
        <f t="shared" si="2"/>
        <v>9.4197046232819677</v>
      </c>
      <c r="CA175" s="41">
        <v>4.34</v>
      </c>
      <c r="CB175" s="42">
        <v>12043</v>
      </c>
      <c r="CC175" s="36"/>
      <c r="CE175" s="41">
        <v>281.60000000000002</v>
      </c>
      <c r="CF175" s="36"/>
    </row>
    <row r="176" spans="1:84" x14ac:dyDescent="0.3">
      <c r="A176" s="7" t="s">
        <v>38</v>
      </c>
      <c r="B176" s="43" t="s">
        <v>180</v>
      </c>
      <c r="D176">
        <f>F176+Z176</f>
        <v>45.14255</v>
      </c>
      <c r="E176">
        <v>15.921150000000001</v>
      </c>
      <c r="F176" s="35">
        <f>H176+J176+L176+N176+P176+R176+T176+V176+X176+AB176+AD176+AF176+AH176+AJ176+AL176+AN176+AP176+AR176+AT176+AV176+AX176+AZ176+BB176+BD176+BF176+BH176+BJ176+BL176+BN176</f>
        <v>29.221400000000003</v>
      </c>
      <c r="G176" s="40">
        <v>16</v>
      </c>
      <c r="H176" s="34">
        <f>G176*0.9</f>
        <v>14.4</v>
      </c>
      <c r="I176" s="34">
        <v>0</v>
      </c>
      <c r="J176" s="34">
        <f>I176*1.185</f>
        <v>0</v>
      </c>
      <c r="K176" s="34">
        <v>0</v>
      </c>
      <c r="L176" s="34">
        <f>K176*0.8</f>
        <v>0</v>
      </c>
      <c r="M176" s="40">
        <v>0</v>
      </c>
      <c r="N176" s="34">
        <f>M176*0.44</f>
        <v>0</v>
      </c>
      <c r="O176" s="40">
        <v>0</v>
      </c>
      <c r="P176" s="34">
        <f>O176*0.91</f>
        <v>0</v>
      </c>
      <c r="Q176" s="40">
        <v>0</v>
      </c>
      <c r="R176" s="34">
        <f>Q176*2.868</f>
        <v>0</v>
      </c>
      <c r="S176" s="40">
        <v>0</v>
      </c>
      <c r="T176" s="34">
        <f>S176*2.36</f>
        <v>0</v>
      </c>
      <c r="U176" s="40">
        <v>2.5</v>
      </c>
      <c r="V176" s="34">
        <f>U176*0.12</f>
        <v>0.3</v>
      </c>
      <c r="W176" s="40">
        <v>0</v>
      </c>
      <c r="X176" s="34">
        <f>W176*0.76</f>
        <v>0</v>
      </c>
      <c r="Y176" s="40">
        <v>61.95</v>
      </c>
      <c r="Z176" s="34">
        <f>Y176*0.257</f>
        <v>15.921150000000001</v>
      </c>
      <c r="AA176" s="40">
        <v>0</v>
      </c>
      <c r="AB176" s="34">
        <f>AA176*0.337</f>
        <v>0</v>
      </c>
      <c r="AC176" s="40">
        <v>1.75</v>
      </c>
      <c r="AD176" s="34">
        <f>AC176*0.15</f>
        <v>0.26250000000000001</v>
      </c>
      <c r="AE176" s="40">
        <v>3.3</v>
      </c>
      <c r="AF176" s="34">
        <f>AE176*1.662</f>
        <v>5.4845999999999995</v>
      </c>
      <c r="AG176" s="40">
        <v>0</v>
      </c>
      <c r="AH176" s="34">
        <f>AG176*0.11</f>
        <v>0</v>
      </c>
      <c r="AI176" s="40">
        <v>3.3</v>
      </c>
      <c r="AJ176" s="34">
        <f>AI176*1.37</f>
        <v>4.5209999999999999</v>
      </c>
      <c r="AK176" s="40">
        <v>1.7</v>
      </c>
      <c r="AL176" s="34">
        <f>AK176*0.6</f>
        <v>1.02</v>
      </c>
      <c r="AM176" s="40">
        <v>0</v>
      </c>
      <c r="AN176" s="34">
        <f>AM176*2.372</f>
        <v>0</v>
      </c>
      <c r="AO176" s="40">
        <v>8.8000000000000007</v>
      </c>
      <c r="AP176" s="34">
        <f>AO176*0.28</f>
        <v>2.4640000000000004</v>
      </c>
      <c r="AQ176" s="40">
        <v>0</v>
      </c>
      <c r="AR176" s="34">
        <f>AQ176*1.45</f>
        <v>0</v>
      </c>
      <c r="AS176" s="40">
        <v>0</v>
      </c>
      <c r="AT176" s="34">
        <f>AS176*2.279</f>
        <v>0</v>
      </c>
      <c r="AU176" s="40">
        <v>0.7</v>
      </c>
      <c r="AV176" s="34">
        <f>AU176*1.099</f>
        <v>0.76929999999999998</v>
      </c>
      <c r="AW176" s="40">
        <v>0</v>
      </c>
      <c r="AX176" s="34">
        <f>AW176*0.13</f>
        <v>0</v>
      </c>
      <c r="AY176" s="40">
        <v>0</v>
      </c>
      <c r="AZ176" s="34">
        <f>AY176*0.3</f>
        <v>0</v>
      </c>
      <c r="BA176" s="40">
        <v>0</v>
      </c>
      <c r="BB176" s="34">
        <f>BA176*2.323</f>
        <v>0</v>
      </c>
      <c r="BC176" s="40">
        <v>0</v>
      </c>
      <c r="BD176" s="34">
        <f>BC176*2.077</f>
        <v>0</v>
      </c>
      <c r="BE176" s="40">
        <v>0</v>
      </c>
      <c r="BF176" s="34">
        <f>BE176*2.336</f>
        <v>0</v>
      </c>
      <c r="BG176" s="40">
        <v>0</v>
      </c>
      <c r="BH176" s="34">
        <f>BG176*1.13</f>
        <v>0</v>
      </c>
      <c r="BI176" s="40">
        <v>0</v>
      </c>
      <c r="BJ176" s="34">
        <f>BI176*1.724</f>
        <v>0</v>
      </c>
      <c r="BK176" s="40">
        <v>0</v>
      </c>
      <c r="BL176" s="34">
        <f>BK176*0.89</f>
        <v>0</v>
      </c>
      <c r="BM176" s="40">
        <v>0</v>
      </c>
      <c r="BN176" s="34">
        <f>BM176*2.54</f>
        <v>0</v>
      </c>
      <c r="BO176" s="41">
        <v>-0.625</v>
      </c>
      <c r="BP176" s="41">
        <v>50.1</v>
      </c>
      <c r="BQ176" s="35" t="s">
        <v>277</v>
      </c>
      <c r="BR176" s="35" t="s">
        <v>278</v>
      </c>
      <c r="BS176" s="41" t="s">
        <v>279</v>
      </c>
      <c r="BT176" s="41">
        <v>0.34</v>
      </c>
      <c r="BU176" s="35"/>
      <c r="BV176" s="35"/>
      <c r="BX176" s="35">
        <v>10480013.369999999</v>
      </c>
      <c r="BY176" s="35">
        <v>9.5419725595254665E-8</v>
      </c>
      <c r="BZ176" s="35">
        <f t="shared" si="2"/>
        <v>16.164980512619714</v>
      </c>
      <c r="CA176" s="41">
        <v>13.37</v>
      </c>
      <c r="CB176" s="46">
        <v>10480000</v>
      </c>
      <c r="CC176" s="36"/>
      <c r="CE176" s="41">
        <v>0</v>
      </c>
      <c r="CF176" s="36"/>
    </row>
    <row r="177" spans="1:85" x14ac:dyDescent="0.3">
      <c r="A177" s="7" t="s">
        <v>38</v>
      </c>
      <c r="B177" s="43" t="s">
        <v>180</v>
      </c>
      <c r="D177">
        <f>F177+Z177</f>
        <v>45.14255</v>
      </c>
      <c r="E177">
        <v>15.921150000000001</v>
      </c>
      <c r="F177" s="35">
        <f>H177+J177+L177+N177+P177+R177+T177+V177+X177+AB177+AD177+AF177+AH177+AJ177+AL177+AN177+AP177+AR177+AT177+AV177+AX177+AZ177+BB177+BD177+BF177+BH177+BJ177+BL177+BN177</f>
        <v>29.221400000000003</v>
      </c>
      <c r="G177" s="40">
        <v>16</v>
      </c>
      <c r="H177" s="34">
        <f>G177*0.9</f>
        <v>14.4</v>
      </c>
      <c r="I177" s="34">
        <v>0</v>
      </c>
      <c r="J177" s="34">
        <f>I177*1.185</f>
        <v>0</v>
      </c>
      <c r="K177" s="34">
        <v>0</v>
      </c>
      <c r="L177" s="34">
        <f>K177*0.8</f>
        <v>0</v>
      </c>
      <c r="M177" s="40">
        <v>0</v>
      </c>
      <c r="N177" s="34">
        <f>M177*0.44</f>
        <v>0</v>
      </c>
      <c r="O177" s="40">
        <v>0</v>
      </c>
      <c r="P177" s="34">
        <f>O177*0.91</f>
        <v>0</v>
      </c>
      <c r="Q177" s="40">
        <v>0</v>
      </c>
      <c r="R177" s="34">
        <f>Q177*2.868</f>
        <v>0</v>
      </c>
      <c r="S177" s="40">
        <v>0</v>
      </c>
      <c r="T177" s="34">
        <f>S177*2.36</f>
        <v>0</v>
      </c>
      <c r="U177" s="40">
        <v>2.5</v>
      </c>
      <c r="V177" s="34">
        <f>U177*0.12</f>
        <v>0.3</v>
      </c>
      <c r="W177" s="40">
        <v>0</v>
      </c>
      <c r="X177" s="34">
        <f>W177*0.76</f>
        <v>0</v>
      </c>
      <c r="Y177" s="40">
        <v>61.95</v>
      </c>
      <c r="Z177" s="34">
        <f>Y177*0.257</f>
        <v>15.921150000000001</v>
      </c>
      <c r="AA177" s="40">
        <v>0</v>
      </c>
      <c r="AB177" s="34">
        <f>AA177*0.337</f>
        <v>0</v>
      </c>
      <c r="AC177" s="40">
        <v>1.75</v>
      </c>
      <c r="AD177" s="34">
        <f>AC177*0.15</f>
        <v>0.26250000000000001</v>
      </c>
      <c r="AE177" s="40">
        <v>3.3</v>
      </c>
      <c r="AF177" s="34">
        <f>AE177*1.662</f>
        <v>5.4845999999999995</v>
      </c>
      <c r="AG177" s="40">
        <v>0</v>
      </c>
      <c r="AH177" s="34">
        <f>AG177*0.11</f>
        <v>0</v>
      </c>
      <c r="AI177" s="40">
        <v>3.3</v>
      </c>
      <c r="AJ177" s="34">
        <f>AI177*1.37</f>
        <v>4.5209999999999999</v>
      </c>
      <c r="AK177" s="40">
        <v>1.7</v>
      </c>
      <c r="AL177" s="34">
        <f>AK177*0.6</f>
        <v>1.02</v>
      </c>
      <c r="AM177" s="40">
        <v>0</v>
      </c>
      <c r="AN177" s="34">
        <f>AM177*2.372</f>
        <v>0</v>
      </c>
      <c r="AO177" s="40">
        <v>8.8000000000000007</v>
      </c>
      <c r="AP177" s="34">
        <f>AO177*0.28</f>
        <v>2.4640000000000004</v>
      </c>
      <c r="AQ177" s="40">
        <v>0</v>
      </c>
      <c r="AR177" s="34">
        <f>AQ177*1.45</f>
        <v>0</v>
      </c>
      <c r="AS177" s="40">
        <v>0</v>
      </c>
      <c r="AT177" s="34">
        <f>AS177*2.279</f>
        <v>0</v>
      </c>
      <c r="AU177" s="40">
        <v>0.7</v>
      </c>
      <c r="AV177" s="34">
        <f>AU177*1.099</f>
        <v>0.76929999999999998</v>
      </c>
      <c r="AW177" s="40">
        <v>0</v>
      </c>
      <c r="AX177" s="34">
        <f>AW177*0.13</f>
        <v>0</v>
      </c>
      <c r="AY177" s="40">
        <v>0</v>
      </c>
      <c r="AZ177" s="34">
        <f>AY177*0.3</f>
        <v>0</v>
      </c>
      <c r="BA177" s="40">
        <v>0</v>
      </c>
      <c r="BB177" s="34">
        <f>BA177*2.323</f>
        <v>0</v>
      </c>
      <c r="BC177" s="40">
        <v>0</v>
      </c>
      <c r="BD177" s="34">
        <f>BC177*2.077</f>
        <v>0</v>
      </c>
      <c r="BE177" s="40">
        <v>0</v>
      </c>
      <c r="BF177" s="34">
        <f>BE177*2.336</f>
        <v>0</v>
      </c>
      <c r="BG177" s="40">
        <v>0</v>
      </c>
      <c r="BH177" s="34">
        <f>BG177*1.13</f>
        <v>0</v>
      </c>
      <c r="BI177" s="40">
        <v>0</v>
      </c>
      <c r="BJ177" s="34">
        <f>BI177*1.724</f>
        <v>0</v>
      </c>
      <c r="BK177" s="40">
        <v>0</v>
      </c>
      <c r="BL177" s="34">
        <f>BK177*0.89</f>
        <v>0</v>
      </c>
      <c r="BM177" s="40">
        <v>0</v>
      </c>
      <c r="BN177" s="34">
        <f>BM177*2.54</f>
        <v>0</v>
      </c>
      <c r="BO177" s="41">
        <v>-0.625</v>
      </c>
      <c r="BP177" s="41">
        <v>50.1</v>
      </c>
      <c r="BQ177" s="35" t="s">
        <v>277</v>
      </c>
      <c r="BR177" s="35" t="s">
        <v>278</v>
      </c>
      <c r="BS177" s="41" t="s">
        <v>279</v>
      </c>
      <c r="BT177" s="41">
        <v>0.55000000000000004</v>
      </c>
      <c r="BU177" s="35"/>
      <c r="BV177" s="35"/>
      <c r="BX177" s="35">
        <v>3067013.81</v>
      </c>
      <c r="BY177" s="35">
        <v>3.2605004801070655E-7</v>
      </c>
      <c r="BZ177" s="35">
        <f t="shared" si="2"/>
        <v>14.936214945857689</v>
      </c>
      <c r="CA177" s="41">
        <v>13.81</v>
      </c>
      <c r="CB177" s="46">
        <v>3067000</v>
      </c>
      <c r="CC177" s="36"/>
      <c r="CE177" s="41">
        <v>0</v>
      </c>
      <c r="CF177" s="36"/>
    </row>
    <row r="178" spans="1:85" x14ac:dyDescent="0.3">
      <c r="A178" s="7" t="s">
        <v>38</v>
      </c>
      <c r="B178" s="43" t="s">
        <v>180</v>
      </c>
      <c r="D178">
        <f>F178+Z178</f>
        <v>45.14255</v>
      </c>
      <c r="E178">
        <v>15.921150000000001</v>
      </c>
      <c r="F178" s="35">
        <f>H178+J178+L178+N178+P178+R178+T178+V178+X178+AB178+AD178+AF178+AH178+AJ178+AL178+AN178+AP178+AR178+AT178+AV178+AX178+AZ178+BB178+BD178+BF178+BH178+BJ178+BL178+BN178</f>
        <v>29.221400000000003</v>
      </c>
      <c r="G178" s="40">
        <v>16</v>
      </c>
      <c r="H178" s="34">
        <f>G178*0.9</f>
        <v>14.4</v>
      </c>
      <c r="I178" s="34">
        <v>0</v>
      </c>
      <c r="J178" s="34">
        <f>I178*1.185</f>
        <v>0</v>
      </c>
      <c r="K178" s="34">
        <v>0</v>
      </c>
      <c r="L178" s="34">
        <f>K178*0.8</f>
        <v>0</v>
      </c>
      <c r="M178" s="40">
        <v>0</v>
      </c>
      <c r="N178" s="34">
        <f>M178*0.44</f>
        <v>0</v>
      </c>
      <c r="O178" s="40">
        <v>0</v>
      </c>
      <c r="P178" s="34">
        <f>O178*0.91</f>
        <v>0</v>
      </c>
      <c r="Q178" s="40">
        <v>0</v>
      </c>
      <c r="R178" s="34">
        <f>Q178*2.868</f>
        <v>0</v>
      </c>
      <c r="S178" s="40">
        <v>0</v>
      </c>
      <c r="T178" s="34">
        <f>S178*2.36</f>
        <v>0</v>
      </c>
      <c r="U178" s="40">
        <v>2.5</v>
      </c>
      <c r="V178" s="34">
        <f>U178*0.12</f>
        <v>0.3</v>
      </c>
      <c r="W178" s="40">
        <v>0</v>
      </c>
      <c r="X178" s="34">
        <f>W178*0.76</f>
        <v>0</v>
      </c>
      <c r="Y178" s="40">
        <v>61.95</v>
      </c>
      <c r="Z178" s="34">
        <f>Y178*0.257</f>
        <v>15.921150000000001</v>
      </c>
      <c r="AA178" s="40">
        <v>0</v>
      </c>
      <c r="AB178" s="34">
        <f>AA178*0.337</f>
        <v>0</v>
      </c>
      <c r="AC178" s="40">
        <v>1.75</v>
      </c>
      <c r="AD178" s="34">
        <f>AC178*0.15</f>
        <v>0.26250000000000001</v>
      </c>
      <c r="AE178" s="40">
        <v>3.3</v>
      </c>
      <c r="AF178" s="34">
        <f>AE178*1.662</f>
        <v>5.4845999999999995</v>
      </c>
      <c r="AG178" s="40">
        <v>0</v>
      </c>
      <c r="AH178" s="34">
        <f>AG178*0.11</f>
        <v>0</v>
      </c>
      <c r="AI178" s="40">
        <v>3.3</v>
      </c>
      <c r="AJ178" s="34">
        <f>AI178*1.37</f>
        <v>4.5209999999999999</v>
      </c>
      <c r="AK178" s="40">
        <v>1.7</v>
      </c>
      <c r="AL178" s="34">
        <f>AK178*0.6</f>
        <v>1.02</v>
      </c>
      <c r="AM178" s="40">
        <v>0</v>
      </c>
      <c r="AN178" s="34">
        <f>AM178*2.372</f>
        <v>0</v>
      </c>
      <c r="AO178" s="40">
        <v>8.8000000000000007</v>
      </c>
      <c r="AP178" s="34">
        <f>AO178*0.28</f>
        <v>2.4640000000000004</v>
      </c>
      <c r="AQ178" s="40">
        <v>0</v>
      </c>
      <c r="AR178" s="34">
        <f>AQ178*1.45</f>
        <v>0</v>
      </c>
      <c r="AS178" s="40">
        <v>0</v>
      </c>
      <c r="AT178" s="34">
        <f>AS178*2.279</f>
        <v>0</v>
      </c>
      <c r="AU178" s="40">
        <v>0.7</v>
      </c>
      <c r="AV178" s="34">
        <f>AU178*1.099</f>
        <v>0.76929999999999998</v>
      </c>
      <c r="AW178" s="40">
        <v>0</v>
      </c>
      <c r="AX178" s="34">
        <f>AW178*0.13</f>
        <v>0</v>
      </c>
      <c r="AY178" s="40">
        <v>0</v>
      </c>
      <c r="AZ178" s="34">
        <f>AY178*0.3</f>
        <v>0</v>
      </c>
      <c r="BA178" s="40">
        <v>0</v>
      </c>
      <c r="BB178" s="34">
        <f>BA178*2.323</f>
        <v>0</v>
      </c>
      <c r="BC178" s="40">
        <v>0</v>
      </c>
      <c r="BD178" s="34">
        <f>BC178*2.077</f>
        <v>0</v>
      </c>
      <c r="BE178" s="40">
        <v>0</v>
      </c>
      <c r="BF178" s="34">
        <f>BE178*2.336</f>
        <v>0</v>
      </c>
      <c r="BG178" s="40">
        <v>0</v>
      </c>
      <c r="BH178" s="34">
        <f>BG178*1.13</f>
        <v>0</v>
      </c>
      <c r="BI178" s="40">
        <v>0</v>
      </c>
      <c r="BJ178" s="34">
        <f>BI178*1.724</f>
        <v>0</v>
      </c>
      <c r="BK178" s="40">
        <v>0</v>
      </c>
      <c r="BL178" s="34">
        <f>BK178*0.89</f>
        <v>0</v>
      </c>
      <c r="BM178" s="40">
        <v>0</v>
      </c>
      <c r="BN178" s="34">
        <f>BM178*2.54</f>
        <v>0</v>
      </c>
      <c r="BO178" s="41">
        <v>-0.625</v>
      </c>
      <c r="BP178" s="41">
        <v>50.1</v>
      </c>
      <c r="BQ178" s="35" t="s">
        <v>277</v>
      </c>
      <c r="BR178" s="35" t="s">
        <v>278</v>
      </c>
      <c r="BS178" s="41" t="s">
        <v>279</v>
      </c>
      <c r="BT178" s="41">
        <v>0.8</v>
      </c>
      <c r="BU178" s="35"/>
      <c r="BV178" s="35"/>
      <c r="BX178" s="35">
        <v>76487.113750000004</v>
      </c>
      <c r="BY178" s="35">
        <v>1.3074097726690595E-5</v>
      </c>
      <c r="BZ178" s="35">
        <f t="shared" si="2"/>
        <v>11.2448775579133</v>
      </c>
      <c r="CA178" s="41">
        <v>17.100000000000001</v>
      </c>
      <c r="CB178" s="42">
        <v>76470</v>
      </c>
      <c r="CC178" s="36"/>
      <c r="CE178" s="41">
        <v>1.375E-2</v>
      </c>
      <c r="CF178" s="36"/>
    </row>
    <row r="179" spans="1:85" x14ac:dyDescent="0.3">
      <c r="A179" s="7" t="s">
        <v>38</v>
      </c>
      <c r="B179" s="43" t="s">
        <v>180</v>
      </c>
      <c r="D179">
        <f>F179+Z179</f>
        <v>45.14255</v>
      </c>
      <c r="E179">
        <v>15.921150000000001</v>
      </c>
      <c r="F179" s="35">
        <f>H179+J179+L179+N179+P179+R179+T179+V179+X179+AB179+AD179+AF179+AH179+AJ179+AL179+AN179+AP179+AR179+AT179+AV179+AX179+AZ179+BB179+BD179+BF179+BH179+BJ179+BL179+BN179</f>
        <v>29.221400000000003</v>
      </c>
      <c r="G179" s="40">
        <v>16</v>
      </c>
      <c r="H179" s="34">
        <f>G179*0.9</f>
        <v>14.4</v>
      </c>
      <c r="I179" s="34">
        <v>0</v>
      </c>
      <c r="J179" s="34">
        <f>I179*1.185</f>
        <v>0</v>
      </c>
      <c r="K179" s="34">
        <v>0</v>
      </c>
      <c r="L179" s="34">
        <f>K179*0.8</f>
        <v>0</v>
      </c>
      <c r="M179" s="40">
        <v>0</v>
      </c>
      <c r="N179" s="34">
        <f>M179*0.44</f>
        <v>0</v>
      </c>
      <c r="O179" s="40">
        <v>0</v>
      </c>
      <c r="P179" s="34">
        <f>O179*0.91</f>
        <v>0</v>
      </c>
      <c r="Q179" s="40">
        <v>0</v>
      </c>
      <c r="R179" s="34">
        <f>Q179*2.868</f>
        <v>0</v>
      </c>
      <c r="S179" s="40">
        <v>0</v>
      </c>
      <c r="T179" s="34">
        <f>S179*2.36</f>
        <v>0</v>
      </c>
      <c r="U179" s="40">
        <v>2.5</v>
      </c>
      <c r="V179" s="34">
        <f>U179*0.12</f>
        <v>0.3</v>
      </c>
      <c r="W179" s="40">
        <v>0</v>
      </c>
      <c r="X179" s="34">
        <f>W179*0.76</f>
        <v>0</v>
      </c>
      <c r="Y179" s="40">
        <v>61.95</v>
      </c>
      <c r="Z179" s="34">
        <f>Y179*0.257</f>
        <v>15.921150000000001</v>
      </c>
      <c r="AA179" s="40">
        <v>0</v>
      </c>
      <c r="AB179" s="34">
        <f>AA179*0.337</f>
        <v>0</v>
      </c>
      <c r="AC179" s="40">
        <v>1.75</v>
      </c>
      <c r="AD179" s="34">
        <f>AC179*0.15</f>
        <v>0.26250000000000001</v>
      </c>
      <c r="AE179" s="40">
        <v>3.3</v>
      </c>
      <c r="AF179" s="34">
        <f>AE179*1.662</f>
        <v>5.4845999999999995</v>
      </c>
      <c r="AG179" s="40">
        <v>0</v>
      </c>
      <c r="AH179" s="34">
        <f>AG179*0.11</f>
        <v>0</v>
      </c>
      <c r="AI179" s="40">
        <v>3.3</v>
      </c>
      <c r="AJ179" s="34">
        <f>AI179*1.37</f>
        <v>4.5209999999999999</v>
      </c>
      <c r="AK179" s="40">
        <v>1.7</v>
      </c>
      <c r="AL179" s="34">
        <f>AK179*0.6</f>
        <v>1.02</v>
      </c>
      <c r="AM179" s="40">
        <v>0</v>
      </c>
      <c r="AN179" s="34">
        <f>AM179*2.372</f>
        <v>0</v>
      </c>
      <c r="AO179" s="40">
        <v>8.8000000000000007</v>
      </c>
      <c r="AP179" s="34">
        <f>AO179*0.28</f>
        <v>2.4640000000000004</v>
      </c>
      <c r="AQ179" s="40">
        <v>0</v>
      </c>
      <c r="AR179" s="34">
        <f>AQ179*1.45</f>
        <v>0</v>
      </c>
      <c r="AS179" s="40">
        <v>0</v>
      </c>
      <c r="AT179" s="34">
        <f>AS179*2.279</f>
        <v>0</v>
      </c>
      <c r="AU179" s="40">
        <v>0.7</v>
      </c>
      <c r="AV179" s="34">
        <f>AU179*1.099</f>
        <v>0.76929999999999998</v>
      </c>
      <c r="AW179" s="40">
        <v>0</v>
      </c>
      <c r="AX179" s="34">
        <f>AW179*0.13</f>
        <v>0</v>
      </c>
      <c r="AY179" s="40">
        <v>0</v>
      </c>
      <c r="AZ179" s="34">
        <f>AY179*0.3</f>
        <v>0</v>
      </c>
      <c r="BA179" s="40">
        <v>0</v>
      </c>
      <c r="BB179" s="34">
        <f>BA179*2.323</f>
        <v>0</v>
      </c>
      <c r="BC179" s="40">
        <v>0</v>
      </c>
      <c r="BD179" s="34">
        <f>BC179*2.077</f>
        <v>0</v>
      </c>
      <c r="BE179" s="40">
        <v>0</v>
      </c>
      <c r="BF179" s="34">
        <f>BE179*2.336</f>
        <v>0</v>
      </c>
      <c r="BG179" s="40">
        <v>0</v>
      </c>
      <c r="BH179" s="34">
        <f>BG179*1.13</f>
        <v>0</v>
      </c>
      <c r="BI179" s="40">
        <v>0</v>
      </c>
      <c r="BJ179" s="34">
        <f>BI179*1.724</f>
        <v>0</v>
      </c>
      <c r="BK179" s="40">
        <v>0</v>
      </c>
      <c r="BL179" s="34">
        <f>BK179*0.89</f>
        <v>0</v>
      </c>
      <c r="BM179" s="40">
        <v>0</v>
      </c>
      <c r="BN179" s="34">
        <f>BM179*2.54</f>
        <v>0</v>
      </c>
      <c r="BO179" s="41">
        <v>-0.625</v>
      </c>
      <c r="BP179" s="41">
        <v>50.1</v>
      </c>
      <c r="BQ179" s="35" t="s">
        <v>277</v>
      </c>
      <c r="BR179" s="35" t="s">
        <v>278</v>
      </c>
      <c r="BS179" s="41" t="s">
        <v>279</v>
      </c>
      <c r="BT179" s="41">
        <v>1.3</v>
      </c>
      <c r="BU179" s="35"/>
      <c r="BV179" s="35"/>
      <c r="BX179" s="35">
        <v>36528.17</v>
      </c>
      <c r="BY179" s="35">
        <v>2.7376131900393589E-5</v>
      </c>
      <c r="BZ179" s="35">
        <f t="shared" si="2"/>
        <v>10.50583902272283</v>
      </c>
      <c r="CA179" s="41">
        <v>18.170000000000002</v>
      </c>
      <c r="CB179" s="42">
        <v>26400</v>
      </c>
      <c r="CC179" s="36"/>
      <c r="CE179" s="41">
        <v>10110</v>
      </c>
      <c r="CF179" s="36"/>
    </row>
    <row r="180" spans="1:85" x14ac:dyDescent="0.3">
      <c r="A180" s="7" t="s">
        <v>39</v>
      </c>
      <c r="B180" s="43" t="s">
        <v>314</v>
      </c>
      <c r="D180">
        <f>F180+Z180</f>
        <v>43.079500000000003</v>
      </c>
      <c r="E180">
        <v>14.906000000000001</v>
      </c>
      <c r="F180" s="35">
        <f>H180+J180+L180+N180+P180+R180+T180+V180+X180+AB180+AD180+AF180+AH180+AJ180+AL180+AN180+AP180+AR180+AT180+AV180+AX180+AZ180+BB180+BD180+BF180+BH180+BJ180+BL180+BN180</f>
        <v>28.173500000000004</v>
      </c>
      <c r="G180" s="40">
        <v>21</v>
      </c>
      <c r="H180" s="34">
        <f>G180*0.9</f>
        <v>18.900000000000002</v>
      </c>
      <c r="I180" s="40">
        <v>0.5</v>
      </c>
      <c r="J180" s="34">
        <f>I180*1.185</f>
        <v>0.59250000000000003</v>
      </c>
      <c r="K180" s="34">
        <v>0</v>
      </c>
      <c r="L180" s="34">
        <f>K180*0.8</f>
        <v>0</v>
      </c>
      <c r="M180" s="40">
        <v>5</v>
      </c>
      <c r="N180" s="34">
        <f>M180*0.44</f>
        <v>2.2000000000000002</v>
      </c>
      <c r="O180" s="40">
        <v>0.5</v>
      </c>
      <c r="P180" s="34">
        <f>O180*0.91</f>
        <v>0.45500000000000002</v>
      </c>
      <c r="Q180" s="40">
        <v>0</v>
      </c>
      <c r="R180" s="34">
        <f>Q180*2.868</f>
        <v>0</v>
      </c>
      <c r="S180" s="40">
        <v>0</v>
      </c>
      <c r="T180" s="34">
        <f>S180*2.36</f>
        <v>0</v>
      </c>
      <c r="U180" s="40">
        <v>0</v>
      </c>
      <c r="V180" s="34">
        <f>U180*0.12</f>
        <v>0</v>
      </c>
      <c r="W180" s="40">
        <v>0</v>
      </c>
      <c r="X180" s="34">
        <f>W180*0.76</f>
        <v>0</v>
      </c>
      <c r="Y180" s="40">
        <v>58</v>
      </c>
      <c r="Z180" s="34">
        <f>Y180*0.257</f>
        <v>14.906000000000001</v>
      </c>
      <c r="AA180" s="40">
        <v>0</v>
      </c>
      <c r="AB180" s="34">
        <f>AA180*0.337</f>
        <v>0</v>
      </c>
      <c r="AC180" s="40">
        <v>9</v>
      </c>
      <c r="AD180" s="34">
        <f>AC180*0.15</f>
        <v>1.3499999999999999</v>
      </c>
      <c r="AE180" s="40">
        <v>0</v>
      </c>
      <c r="AF180" s="34">
        <f>AE180*1.662</f>
        <v>0</v>
      </c>
      <c r="AG180" s="40">
        <v>0</v>
      </c>
      <c r="AH180" s="34">
        <f>AG180*0.11</f>
        <v>0</v>
      </c>
      <c r="AI180" s="40">
        <v>0</v>
      </c>
      <c r="AJ180" s="34">
        <f>AI180*1.37</f>
        <v>0</v>
      </c>
      <c r="AK180" s="40">
        <v>0</v>
      </c>
      <c r="AL180" s="34">
        <f>AK180*0.6</f>
        <v>0</v>
      </c>
      <c r="AM180" s="40">
        <v>0</v>
      </c>
      <c r="AN180" s="34">
        <f>AM180*2.372</f>
        <v>0</v>
      </c>
      <c r="AO180" s="40">
        <v>1</v>
      </c>
      <c r="AP180" s="34">
        <f>AO180*0.28</f>
        <v>0.28000000000000003</v>
      </c>
      <c r="AQ180" s="40">
        <v>0</v>
      </c>
      <c r="AR180" s="34">
        <f>AQ180*1.45</f>
        <v>0</v>
      </c>
      <c r="AS180" s="40">
        <v>0</v>
      </c>
      <c r="AT180" s="34">
        <f>AS180*2.279</f>
        <v>0</v>
      </c>
      <c r="AU180" s="40">
        <v>4</v>
      </c>
      <c r="AV180" s="34">
        <f>AU180*1.099</f>
        <v>4.3959999999999999</v>
      </c>
      <c r="AW180" s="40">
        <v>0</v>
      </c>
      <c r="AX180" s="34">
        <f>AW180*0.13</f>
        <v>0</v>
      </c>
      <c r="AY180" s="40">
        <v>0</v>
      </c>
      <c r="AZ180" s="34">
        <f>AY180*0.3</f>
        <v>0</v>
      </c>
      <c r="BA180" s="40">
        <v>0</v>
      </c>
      <c r="BB180" s="34">
        <f>BA180*2.323</f>
        <v>0</v>
      </c>
      <c r="BC180" s="40">
        <v>0</v>
      </c>
      <c r="BD180" s="34">
        <f>BC180*2.077</f>
        <v>0</v>
      </c>
      <c r="BE180" s="40">
        <v>0</v>
      </c>
      <c r="BF180" s="34">
        <f>BE180*2.336</f>
        <v>0</v>
      </c>
      <c r="BG180" s="40">
        <v>0</v>
      </c>
      <c r="BH180" s="34">
        <f>BG180*1.13</f>
        <v>0</v>
      </c>
      <c r="BI180" s="40">
        <v>0</v>
      </c>
      <c r="BJ180" s="34">
        <f>BI180*1.724</f>
        <v>0</v>
      </c>
      <c r="BK180" s="40">
        <v>0</v>
      </c>
      <c r="BL180" s="34">
        <f>BK180*0.89</f>
        <v>0</v>
      </c>
      <c r="BM180" s="40">
        <v>0</v>
      </c>
      <c r="BN180" s="34">
        <f>BM180*2.54</f>
        <v>0</v>
      </c>
      <c r="BO180" s="52">
        <v>-0.306092739</v>
      </c>
      <c r="BP180" s="52">
        <v>206.1</v>
      </c>
      <c r="BQ180" s="53" t="s">
        <v>315</v>
      </c>
      <c r="BR180" s="53" t="s">
        <v>316</v>
      </c>
      <c r="BS180" s="52" t="s">
        <v>317</v>
      </c>
      <c r="BT180" s="52">
        <v>-0.306092739</v>
      </c>
      <c r="BU180" s="53"/>
      <c r="BV180" s="53"/>
      <c r="BW180" s="54"/>
      <c r="BX180" s="53">
        <v>40348053.43</v>
      </c>
      <c r="BY180" s="53">
        <v>2.4784343109263103E-8</v>
      </c>
      <c r="BZ180" s="35">
        <f t="shared" si="2"/>
        <v>17.513053709385193</v>
      </c>
      <c r="CA180" s="52">
        <v>33.43</v>
      </c>
      <c r="CB180" s="55">
        <v>270020</v>
      </c>
      <c r="CC180" s="56"/>
      <c r="CD180" s="54"/>
      <c r="CE180" s="57">
        <v>40078000</v>
      </c>
      <c r="CF180" s="56"/>
      <c r="CG180" s="54"/>
    </row>
    <row r="181" spans="1:85" x14ac:dyDescent="0.3">
      <c r="A181" s="7" t="s">
        <v>39</v>
      </c>
      <c r="B181" s="43" t="s">
        <v>314</v>
      </c>
      <c r="D181">
        <f>F181+Z181</f>
        <v>43.079500000000003</v>
      </c>
      <c r="E181">
        <v>14.906000000000001</v>
      </c>
      <c r="F181" s="35">
        <f>H181+J181+L181+N181+P181+R181+T181+V181+X181+AB181+AD181+AF181+AH181+AJ181+AL181+AN181+AP181+AR181+AT181+AV181+AX181+AZ181+BB181+BD181+BF181+BH181+BJ181+BL181+BN181</f>
        <v>28.173500000000004</v>
      </c>
      <c r="G181" s="40">
        <v>21</v>
      </c>
      <c r="H181" s="34">
        <f>G181*0.9</f>
        <v>18.900000000000002</v>
      </c>
      <c r="I181" s="40">
        <v>0.5</v>
      </c>
      <c r="J181" s="34">
        <f>I181*1.185</f>
        <v>0.59250000000000003</v>
      </c>
      <c r="K181" s="34">
        <v>0</v>
      </c>
      <c r="L181" s="34">
        <f>K181*0.8</f>
        <v>0</v>
      </c>
      <c r="M181" s="40">
        <v>5</v>
      </c>
      <c r="N181" s="34">
        <f>M181*0.44</f>
        <v>2.2000000000000002</v>
      </c>
      <c r="O181" s="40">
        <v>0.5</v>
      </c>
      <c r="P181" s="34">
        <f>O181*0.91</f>
        <v>0.45500000000000002</v>
      </c>
      <c r="Q181" s="40">
        <v>0</v>
      </c>
      <c r="R181" s="34">
        <f>Q181*2.868</f>
        <v>0</v>
      </c>
      <c r="S181" s="40">
        <v>0</v>
      </c>
      <c r="T181" s="34">
        <f>S181*2.36</f>
        <v>0</v>
      </c>
      <c r="U181" s="40">
        <v>0</v>
      </c>
      <c r="V181" s="34">
        <f>U181*0.12</f>
        <v>0</v>
      </c>
      <c r="W181" s="40">
        <v>0</v>
      </c>
      <c r="X181" s="34">
        <f>W181*0.76</f>
        <v>0</v>
      </c>
      <c r="Y181" s="40">
        <v>58</v>
      </c>
      <c r="Z181" s="34">
        <f>Y181*0.257</f>
        <v>14.906000000000001</v>
      </c>
      <c r="AA181" s="40">
        <v>0</v>
      </c>
      <c r="AB181" s="34">
        <f>AA181*0.337</f>
        <v>0</v>
      </c>
      <c r="AC181" s="40">
        <v>9</v>
      </c>
      <c r="AD181" s="34">
        <f>AC181*0.15</f>
        <v>1.3499999999999999</v>
      </c>
      <c r="AE181" s="40">
        <v>0</v>
      </c>
      <c r="AF181" s="34">
        <f>AE181*1.662</f>
        <v>0</v>
      </c>
      <c r="AG181" s="40">
        <v>0</v>
      </c>
      <c r="AH181" s="34">
        <f>AG181*0.11</f>
        <v>0</v>
      </c>
      <c r="AI181" s="40">
        <v>0</v>
      </c>
      <c r="AJ181" s="34">
        <f>AI181*1.37</f>
        <v>0</v>
      </c>
      <c r="AK181" s="40">
        <v>0</v>
      </c>
      <c r="AL181" s="34">
        <f>AK181*0.6</f>
        <v>0</v>
      </c>
      <c r="AM181" s="40">
        <v>0</v>
      </c>
      <c r="AN181" s="34">
        <f>AM181*2.372</f>
        <v>0</v>
      </c>
      <c r="AO181" s="40">
        <v>1</v>
      </c>
      <c r="AP181" s="34">
        <f>AO181*0.28</f>
        <v>0.28000000000000003</v>
      </c>
      <c r="AQ181" s="40">
        <v>0</v>
      </c>
      <c r="AR181" s="34">
        <f>AQ181*1.45</f>
        <v>0</v>
      </c>
      <c r="AS181" s="40">
        <v>0</v>
      </c>
      <c r="AT181" s="34">
        <f>AS181*2.279</f>
        <v>0</v>
      </c>
      <c r="AU181" s="40">
        <v>4</v>
      </c>
      <c r="AV181" s="34">
        <f>AU181*1.099</f>
        <v>4.3959999999999999</v>
      </c>
      <c r="AW181" s="40">
        <v>0</v>
      </c>
      <c r="AX181" s="34">
        <f>AW181*0.13</f>
        <v>0</v>
      </c>
      <c r="AY181" s="40">
        <v>0</v>
      </c>
      <c r="AZ181" s="34">
        <f>AY181*0.3</f>
        <v>0</v>
      </c>
      <c r="BA181" s="40">
        <v>0</v>
      </c>
      <c r="BB181" s="34">
        <f>BA181*2.323</f>
        <v>0</v>
      </c>
      <c r="BC181" s="40">
        <v>0</v>
      </c>
      <c r="BD181" s="34">
        <f>BC181*2.077</f>
        <v>0</v>
      </c>
      <c r="BE181" s="40">
        <v>0</v>
      </c>
      <c r="BF181" s="34">
        <f>BE181*2.336</f>
        <v>0</v>
      </c>
      <c r="BG181" s="40">
        <v>0</v>
      </c>
      <c r="BH181" s="34">
        <f>BG181*1.13</f>
        <v>0</v>
      </c>
      <c r="BI181" s="40">
        <v>0</v>
      </c>
      <c r="BJ181" s="34">
        <f>BI181*1.724</f>
        <v>0</v>
      </c>
      <c r="BK181" s="40">
        <v>0</v>
      </c>
      <c r="BL181" s="34">
        <f>BK181*0.89</f>
        <v>0</v>
      </c>
      <c r="BM181" s="40">
        <v>0</v>
      </c>
      <c r="BN181" s="34">
        <f>BM181*2.54</f>
        <v>0</v>
      </c>
      <c r="BO181" s="41">
        <v>-0.29382449399999999</v>
      </c>
      <c r="BP181" s="41">
        <v>206.1</v>
      </c>
      <c r="BQ181" s="35" t="s">
        <v>315</v>
      </c>
      <c r="BR181" s="35" t="s">
        <v>316</v>
      </c>
      <c r="BS181" s="41" t="s">
        <v>317</v>
      </c>
      <c r="BT181" s="41">
        <v>-0.29382449399999999</v>
      </c>
      <c r="BU181" s="35"/>
      <c r="BV181" s="35"/>
      <c r="BX181" s="35">
        <v>358920.7</v>
      </c>
      <c r="BY181" s="35">
        <v>2.7861307525589914E-6</v>
      </c>
      <c r="BZ181" s="35">
        <f t="shared" si="2"/>
        <v>12.790856751705423</v>
      </c>
      <c r="CA181" s="41">
        <v>54.7</v>
      </c>
      <c r="CB181" s="42">
        <v>292670</v>
      </c>
      <c r="CC181" s="36"/>
      <c r="CE181" s="41">
        <v>66196</v>
      </c>
      <c r="CF181" s="36"/>
    </row>
    <row r="182" spans="1:85" x14ac:dyDescent="0.3">
      <c r="A182" s="8" t="s">
        <v>40</v>
      </c>
      <c r="B182" s="8" t="s">
        <v>318</v>
      </c>
      <c r="D182">
        <f>F182+AF182</f>
        <v>181.49305999999999</v>
      </c>
      <c r="E182">
        <v>149.66309999999999</v>
      </c>
      <c r="F182" s="35">
        <f>H182+J182+L182+N182+P182+R182+T182+V182+X182+Z135+AB182+AD182+AH182+AJ182+AL182+AN182+AP182+AR182+AT182+AV182+AX182+AZ182+BB182+BD182+BF182+BH182+BJ182+BL182+BN182</f>
        <v>31.82996</v>
      </c>
      <c r="G182" s="34">
        <v>0</v>
      </c>
      <c r="H182" s="34">
        <f>G182*0.9</f>
        <v>0</v>
      </c>
      <c r="I182" s="34">
        <v>0</v>
      </c>
      <c r="J182" s="34">
        <f>I182*1.185</f>
        <v>0</v>
      </c>
      <c r="K182" s="34">
        <v>0</v>
      </c>
      <c r="L182" s="34">
        <f>K182*0.8</f>
        <v>0</v>
      </c>
      <c r="M182" s="34">
        <v>0</v>
      </c>
      <c r="N182" s="34">
        <f>M182*0.44</f>
        <v>0</v>
      </c>
      <c r="O182" s="34">
        <v>0</v>
      </c>
      <c r="P182" s="34">
        <f>O182*0.91</f>
        <v>0</v>
      </c>
      <c r="Q182" s="34">
        <v>0</v>
      </c>
      <c r="R182" s="34">
        <f>Q182*2.868</f>
        <v>0</v>
      </c>
      <c r="S182" s="34">
        <v>2.4300000000000002</v>
      </c>
      <c r="T182" s="34">
        <f>S182*2.36</f>
        <v>5.7347999999999999</v>
      </c>
      <c r="U182" s="34">
        <v>0</v>
      </c>
      <c r="V182" s="34">
        <f>U182*0.12</f>
        <v>0</v>
      </c>
      <c r="W182" s="34">
        <v>5.94</v>
      </c>
      <c r="X182" s="34">
        <f>W182*0.76</f>
        <v>4.5144000000000002</v>
      </c>
      <c r="Y182" s="34">
        <v>0</v>
      </c>
      <c r="Z182" s="34">
        <f>Y182*0.257</f>
        <v>0</v>
      </c>
      <c r="AA182" s="34">
        <v>1.58</v>
      </c>
      <c r="AB182" s="34">
        <f>AA182*0.337</f>
        <v>0.53246000000000004</v>
      </c>
      <c r="AC182" s="34">
        <v>0</v>
      </c>
      <c r="AD182" s="34">
        <f>AC182*0.15</f>
        <v>0</v>
      </c>
      <c r="AE182" s="34">
        <v>90.05</v>
      </c>
      <c r="AF182" s="34">
        <f>AE182*1.662</f>
        <v>149.66309999999999</v>
      </c>
      <c r="AG182" s="34">
        <v>0</v>
      </c>
      <c r="AH182" s="34">
        <f>AG182*0.11</f>
        <v>0</v>
      </c>
      <c r="AI182" s="34">
        <v>0</v>
      </c>
      <c r="AJ182" s="34">
        <f>AI182*1.37</f>
        <v>0</v>
      </c>
      <c r="AK182" s="34">
        <v>0</v>
      </c>
      <c r="AL182" s="34">
        <f>AK182*0.6</f>
        <v>0</v>
      </c>
      <c r="AM182" s="34">
        <v>0</v>
      </c>
      <c r="AN182" s="34">
        <f>AM182*2.372</f>
        <v>0</v>
      </c>
      <c r="AO182" s="34">
        <v>0</v>
      </c>
      <c r="AP182" s="34">
        <f>AO182*0.28</f>
        <v>0</v>
      </c>
      <c r="AQ182" s="34">
        <v>0</v>
      </c>
      <c r="AR182" s="34">
        <f>AQ182*1.45</f>
        <v>0</v>
      </c>
      <c r="AS182" s="34">
        <v>0</v>
      </c>
      <c r="AT182" s="34">
        <f>AS182*2.279</f>
        <v>0</v>
      </c>
      <c r="AU182" s="34">
        <v>0</v>
      </c>
      <c r="AV182" s="34">
        <f>AU182*1.099</f>
        <v>0</v>
      </c>
      <c r="AW182" s="34">
        <v>0</v>
      </c>
      <c r="AX182" s="34">
        <f>AW182*0.13</f>
        <v>0</v>
      </c>
      <c r="AY182" s="34">
        <v>0</v>
      </c>
      <c r="AZ182" s="34">
        <f>AY182*0.3</f>
        <v>0</v>
      </c>
      <c r="BA182" s="34">
        <v>0</v>
      </c>
      <c r="BB182" s="34">
        <f>BA182*2.323</f>
        <v>0</v>
      </c>
      <c r="BC182" s="34">
        <v>0</v>
      </c>
      <c r="BD182" s="34">
        <f>BC182*2.077</f>
        <v>0</v>
      </c>
      <c r="BE182" s="34">
        <v>0</v>
      </c>
      <c r="BF182" s="34">
        <f>BE182*2.336</f>
        <v>0</v>
      </c>
      <c r="BG182" s="34">
        <v>0</v>
      </c>
      <c r="BH182" s="34">
        <f>BG182*1.13</f>
        <v>0</v>
      </c>
      <c r="BI182" s="34">
        <v>0</v>
      </c>
      <c r="BJ182" s="34">
        <f>BI182*1.724</f>
        <v>0</v>
      </c>
      <c r="BK182" s="34">
        <v>0</v>
      </c>
      <c r="BL182" s="34">
        <f>BK182*0.89</f>
        <v>0</v>
      </c>
      <c r="BM182" s="34">
        <v>0</v>
      </c>
      <c r="BN182" s="34">
        <f>BM182*2.54</f>
        <v>0</v>
      </c>
      <c r="BO182" s="35">
        <v>-0.78</v>
      </c>
      <c r="BP182" s="35">
        <v>8.4600000000000009</v>
      </c>
      <c r="BQ182" s="35" t="s">
        <v>127</v>
      </c>
      <c r="BR182" s="35" t="s">
        <v>127</v>
      </c>
      <c r="BS182" s="35" t="s">
        <v>128</v>
      </c>
      <c r="BT182" s="35">
        <v>-0.78</v>
      </c>
      <c r="BU182" s="35" t="s">
        <v>113</v>
      </c>
      <c r="BV182" s="37">
        <v>3.5000000000000003E-2</v>
      </c>
      <c r="BX182" s="35">
        <v>10102.5</v>
      </c>
      <c r="BY182" s="35">
        <v>9.89853996535511E-5</v>
      </c>
      <c r="BZ182" s="35">
        <f t="shared" si="2"/>
        <v>9.2205381969526279</v>
      </c>
      <c r="CA182">
        <v>2.5</v>
      </c>
      <c r="CB182">
        <v>8300</v>
      </c>
      <c r="CC182" s="36">
        <v>1.8099999999999999E-5</v>
      </c>
      <c r="CD182">
        <v>0.7</v>
      </c>
      <c r="CE182">
        <v>1800</v>
      </c>
      <c r="CF182" s="36">
        <v>3.6900000000000002E-4</v>
      </c>
      <c r="CG182">
        <v>0</v>
      </c>
    </row>
    <row r="183" spans="1:85" x14ac:dyDescent="0.3">
      <c r="A183" s="8" t="s">
        <v>40</v>
      </c>
      <c r="B183" s="8" t="s">
        <v>319</v>
      </c>
      <c r="D183">
        <f>F183+AF183</f>
        <v>181.49305999999999</v>
      </c>
      <c r="E183">
        <v>149.66309999999999</v>
      </c>
      <c r="F183" s="35">
        <f>H183+J183+L183+N183+P183+R183+T183+V183+X183+Z136+AB183+AD183+AH183+AJ183+AL183+AN183+AP183+AR183+AT183+AV183+AX183+AZ183+BB183+BD183+BF183+BH183+BJ183+BL183+BN183</f>
        <v>31.82996</v>
      </c>
      <c r="G183" s="34">
        <v>0</v>
      </c>
      <c r="H183" s="34">
        <f>G183*0.9</f>
        <v>0</v>
      </c>
      <c r="I183" s="34">
        <v>0</v>
      </c>
      <c r="J183" s="34">
        <f>I183*1.185</f>
        <v>0</v>
      </c>
      <c r="K183" s="34">
        <v>0</v>
      </c>
      <c r="L183" s="34">
        <f>K183*0.8</f>
        <v>0</v>
      </c>
      <c r="M183" s="34">
        <v>0</v>
      </c>
      <c r="N183" s="34">
        <f>M183*0.44</f>
        <v>0</v>
      </c>
      <c r="O183" s="34">
        <v>0</v>
      </c>
      <c r="P183" s="34">
        <f>O183*0.91</f>
        <v>0</v>
      </c>
      <c r="Q183" s="34">
        <v>0</v>
      </c>
      <c r="R183" s="34">
        <f>Q183*2.868</f>
        <v>0</v>
      </c>
      <c r="S183" s="34">
        <v>2.4300000000000002</v>
      </c>
      <c r="T183" s="34">
        <f>S183*2.36</f>
        <v>5.7347999999999999</v>
      </c>
      <c r="U183" s="34">
        <v>0</v>
      </c>
      <c r="V183" s="34">
        <f>U183*0.12</f>
        <v>0</v>
      </c>
      <c r="W183" s="34">
        <v>5.94</v>
      </c>
      <c r="X183" s="34">
        <f>W183*0.76</f>
        <v>4.5144000000000002</v>
      </c>
      <c r="Y183" s="34">
        <v>0</v>
      </c>
      <c r="Z183" s="34">
        <f>Y183*0.257</f>
        <v>0</v>
      </c>
      <c r="AA183" s="34">
        <v>1.58</v>
      </c>
      <c r="AB183" s="34">
        <f>AA183*0.337</f>
        <v>0.53246000000000004</v>
      </c>
      <c r="AC183" s="34">
        <v>0</v>
      </c>
      <c r="AD183" s="34">
        <f>AC183*0.15</f>
        <v>0</v>
      </c>
      <c r="AE183" s="34">
        <v>90.05</v>
      </c>
      <c r="AF183" s="34">
        <f>AE183*1.662</f>
        <v>149.66309999999999</v>
      </c>
      <c r="AG183" s="34">
        <v>0</v>
      </c>
      <c r="AH183" s="34">
        <f>AG183*0.11</f>
        <v>0</v>
      </c>
      <c r="AI183" s="34">
        <v>0</v>
      </c>
      <c r="AJ183" s="34">
        <f>AI183*1.37</f>
        <v>0</v>
      </c>
      <c r="AK183" s="34">
        <v>0</v>
      </c>
      <c r="AL183" s="34">
        <f>AK183*0.6</f>
        <v>0</v>
      </c>
      <c r="AM183" s="34">
        <v>0</v>
      </c>
      <c r="AN183" s="34">
        <f>AM183*2.372</f>
        <v>0</v>
      </c>
      <c r="AO183" s="34">
        <v>0</v>
      </c>
      <c r="AP183" s="34">
        <f>AO183*0.28</f>
        <v>0</v>
      </c>
      <c r="AQ183" s="34">
        <v>0</v>
      </c>
      <c r="AR183" s="34">
        <f>AQ183*1.45</f>
        <v>0</v>
      </c>
      <c r="AS183" s="34">
        <v>0</v>
      </c>
      <c r="AT183" s="34">
        <f>AS183*2.279</f>
        <v>0</v>
      </c>
      <c r="AU183" s="34">
        <v>0</v>
      </c>
      <c r="AV183" s="34">
        <f>AU183*1.099</f>
        <v>0</v>
      </c>
      <c r="AW183" s="34">
        <v>0</v>
      </c>
      <c r="AX183" s="34">
        <f>AW183*0.13</f>
        <v>0</v>
      </c>
      <c r="AY183" s="34">
        <v>0</v>
      </c>
      <c r="AZ183" s="34">
        <f>AY183*0.3</f>
        <v>0</v>
      </c>
      <c r="BA183" s="34">
        <v>0</v>
      </c>
      <c r="BB183" s="34">
        <f>BA183*2.323</f>
        <v>0</v>
      </c>
      <c r="BC183" s="34">
        <v>0</v>
      </c>
      <c r="BD183" s="34">
        <f>BC183*2.077</f>
        <v>0</v>
      </c>
      <c r="BE183" s="34">
        <v>0</v>
      </c>
      <c r="BF183" s="34">
        <f>BE183*2.336</f>
        <v>0</v>
      </c>
      <c r="BG183" s="34">
        <v>0</v>
      </c>
      <c r="BH183" s="34">
        <f>BG183*1.13</f>
        <v>0</v>
      </c>
      <c r="BI183" s="34">
        <v>0</v>
      </c>
      <c r="BJ183" s="34">
        <f>BI183*1.724</f>
        <v>0</v>
      </c>
      <c r="BK183" s="34">
        <v>0</v>
      </c>
      <c r="BL183" s="34">
        <f>BK183*0.89</f>
        <v>0</v>
      </c>
      <c r="BM183" s="34">
        <v>0</v>
      </c>
      <c r="BN183" s="34">
        <f>BM183*2.54</f>
        <v>0</v>
      </c>
      <c r="BO183" s="35">
        <v>-0.77</v>
      </c>
      <c r="BP183" s="35">
        <v>0.97</v>
      </c>
      <c r="BQ183" s="35" t="s">
        <v>320</v>
      </c>
      <c r="BR183" s="35" t="s">
        <v>321</v>
      </c>
      <c r="BS183" s="35" t="s">
        <v>322</v>
      </c>
      <c r="BT183" s="35">
        <v>-0.77</v>
      </c>
      <c r="BU183" s="35" t="s">
        <v>113</v>
      </c>
      <c r="BV183" s="37">
        <v>3.5000000000000003E-2</v>
      </c>
      <c r="BX183" s="35">
        <v>10502.2</v>
      </c>
      <c r="BY183" s="35">
        <v>9.5218144769667305E-5</v>
      </c>
      <c r="BZ183" s="35">
        <f t="shared" si="2"/>
        <v>9.2593400380080908</v>
      </c>
      <c r="CA183">
        <v>2.2000000000000002</v>
      </c>
      <c r="CB183">
        <v>8400</v>
      </c>
      <c r="CC183" s="36">
        <v>5.27E-5</v>
      </c>
      <c r="CD183">
        <v>0.7</v>
      </c>
      <c r="CE183">
        <v>2100</v>
      </c>
      <c r="CF183" s="36">
        <v>3.3599999999999997E-5</v>
      </c>
      <c r="CG183">
        <v>0</v>
      </c>
    </row>
    <row r="184" spans="1:85" x14ac:dyDescent="0.3">
      <c r="A184" s="8" t="s">
        <v>40</v>
      </c>
      <c r="B184" s="8" t="s">
        <v>323</v>
      </c>
      <c r="D184">
        <f>F184+AF184</f>
        <v>178.10066</v>
      </c>
      <c r="E184">
        <v>149.66309999999999</v>
      </c>
      <c r="F184" s="35">
        <f>H184+J184+L184+N184+P184+R184+T184+V184+X184+Z137+AB184+AD184+AH184+AJ184+AL184+AN184+AP184+AR184+AT184+AV184+AX184+AZ184+BB184+BD184+BF184+BH184+BJ184+BL184+BN184</f>
        <v>28.437560000000005</v>
      </c>
      <c r="G184" s="34">
        <v>0</v>
      </c>
      <c r="H184" s="34">
        <f>G184*0.9</f>
        <v>0</v>
      </c>
      <c r="I184" s="34">
        <v>0</v>
      </c>
      <c r="J184" s="34">
        <f>I184*1.185</f>
        <v>0</v>
      </c>
      <c r="K184" s="34">
        <v>0</v>
      </c>
      <c r="L184" s="34">
        <f>K184*0.8</f>
        <v>0</v>
      </c>
      <c r="M184" s="34">
        <v>0</v>
      </c>
      <c r="N184" s="34">
        <f>M184*0.44</f>
        <v>0</v>
      </c>
      <c r="O184" s="34">
        <v>0</v>
      </c>
      <c r="P184" s="34">
        <f>O184*0.91</f>
        <v>0</v>
      </c>
      <c r="Q184" s="34">
        <v>0</v>
      </c>
      <c r="R184" s="34">
        <f>Q184*2.868</f>
        <v>0</v>
      </c>
      <c r="S184" s="34">
        <v>2.4300000000000002</v>
      </c>
      <c r="T184" s="34">
        <f>S184*2.36</f>
        <v>5.7347999999999999</v>
      </c>
      <c r="U184" s="34">
        <v>0</v>
      </c>
      <c r="V184" s="34">
        <f>U184*0.12</f>
        <v>0</v>
      </c>
      <c r="W184" s="34">
        <v>5.94</v>
      </c>
      <c r="X184" s="34">
        <f>W184*0.76</f>
        <v>4.5144000000000002</v>
      </c>
      <c r="Y184" s="34">
        <v>0</v>
      </c>
      <c r="Z184" s="34">
        <f>Y184*0.257</f>
        <v>0</v>
      </c>
      <c r="AA184" s="34">
        <v>1.58</v>
      </c>
      <c r="AB184" s="34">
        <f>AA184*0.337</f>
        <v>0.53246000000000004</v>
      </c>
      <c r="AC184" s="34">
        <v>0</v>
      </c>
      <c r="AD184" s="34">
        <f>AC184*0.15</f>
        <v>0</v>
      </c>
      <c r="AE184" s="34">
        <v>90.05</v>
      </c>
      <c r="AF184" s="34">
        <f>AE184*1.662</f>
        <v>149.66309999999999</v>
      </c>
      <c r="AG184" s="34">
        <v>0</v>
      </c>
      <c r="AH184" s="34">
        <f>AG184*0.11</f>
        <v>0</v>
      </c>
      <c r="AI184" s="34">
        <v>0</v>
      </c>
      <c r="AJ184" s="34">
        <f>AI184*1.37</f>
        <v>0</v>
      </c>
      <c r="AK184" s="34">
        <v>0</v>
      </c>
      <c r="AL184" s="34">
        <f>AK184*0.6</f>
        <v>0</v>
      </c>
      <c r="AM184" s="34">
        <v>0</v>
      </c>
      <c r="AN184" s="34">
        <f>AM184*2.372</f>
        <v>0</v>
      </c>
      <c r="AO184" s="34">
        <v>0</v>
      </c>
      <c r="AP184" s="34">
        <f>AO184*0.28</f>
        <v>0</v>
      </c>
      <c r="AQ184" s="34">
        <v>0</v>
      </c>
      <c r="AR184" s="34">
        <f>AQ184*1.45</f>
        <v>0</v>
      </c>
      <c r="AS184" s="34">
        <v>0</v>
      </c>
      <c r="AT184" s="34">
        <f>AS184*2.279</f>
        <v>0</v>
      </c>
      <c r="AU184" s="34">
        <v>0</v>
      </c>
      <c r="AV184" s="34">
        <f>AU184*1.099</f>
        <v>0</v>
      </c>
      <c r="AW184" s="34">
        <v>0</v>
      </c>
      <c r="AX184" s="34">
        <f>AW184*0.13</f>
        <v>0</v>
      </c>
      <c r="AY184" s="34">
        <v>0</v>
      </c>
      <c r="AZ184" s="34">
        <f>AY184*0.3</f>
        <v>0</v>
      </c>
      <c r="BA184" s="34">
        <v>0</v>
      </c>
      <c r="BB184" s="34">
        <f>BA184*2.323</f>
        <v>0</v>
      </c>
      <c r="BC184" s="34">
        <v>0</v>
      </c>
      <c r="BD184" s="34">
        <f>BC184*2.077</f>
        <v>0</v>
      </c>
      <c r="BE184" s="34">
        <v>0</v>
      </c>
      <c r="BF184" s="34">
        <f>BE184*2.336</f>
        <v>0</v>
      </c>
      <c r="BG184" s="34">
        <v>0</v>
      </c>
      <c r="BH184" s="34">
        <f>BG184*1.13</f>
        <v>0</v>
      </c>
      <c r="BI184" s="34">
        <v>0</v>
      </c>
      <c r="BJ184" s="34">
        <f>BI184*1.724</f>
        <v>0</v>
      </c>
      <c r="BK184" s="34">
        <v>0</v>
      </c>
      <c r="BL184" s="34">
        <f>BK184*0.89</f>
        <v>0</v>
      </c>
      <c r="BM184" s="34">
        <v>0</v>
      </c>
      <c r="BN184" s="34">
        <f>BM184*2.54</f>
        <v>0</v>
      </c>
      <c r="BO184" s="35">
        <v>-0.76</v>
      </c>
      <c r="BP184" s="35">
        <v>0.73</v>
      </c>
      <c r="BQ184" s="35" t="s">
        <v>121</v>
      </c>
      <c r="BR184" s="35" t="s">
        <v>120</v>
      </c>
      <c r="BS184" s="35" t="s">
        <v>324</v>
      </c>
      <c r="BT184" s="35">
        <v>-0.76</v>
      </c>
      <c r="BU184" s="35" t="s">
        <v>113</v>
      </c>
      <c r="BV184" s="37">
        <v>3.5000000000000003E-2</v>
      </c>
      <c r="BX184" s="35">
        <v>19803.8</v>
      </c>
      <c r="BY184" s="35">
        <v>5.0495359476464116E-5</v>
      </c>
      <c r="BZ184" s="35">
        <f t="shared" si="2"/>
        <v>9.8936291174604136</v>
      </c>
      <c r="CA184">
        <v>3.8</v>
      </c>
      <c r="CB184">
        <v>10900</v>
      </c>
      <c r="CC184" s="36">
        <v>3.5599999999999998E-5</v>
      </c>
      <c r="CD184">
        <v>0.8</v>
      </c>
      <c r="CE184">
        <v>8900</v>
      </c>
      <c r="CF184" s="36">
        <v>3.54E-5</v>
      </c>
      <c r="CG184">
        <v>0</v>
      </c>
    </row>
    <row r="185" spans="1:85" x14ac:dyDescent="0.3">
      <c r="A185" s="59" t="s">
        <v>41</v>
      </c>
      <c r="B185" s="8" t="s">
        <v>325</v>
      </c>
      <c r="D185">
        <f>F185+AF185</f>
        <v>184.93430000000001</v>
      </c>
      <c r="E185">
        <v>154.89840000000001</v>
      </c>
      <c r="F185" s="35">
        <f>H185+J185+L185+N185+P185+R185+T185+V185+X185+Z138+AB185+AD185+AH185+AJ185+AL185+AN185+AP185+AR185+AT185+AV185+AX185+AZ185+BB185+BD185+BF185+BH185+BJ185+BL185+BN185</f>
        <v>30.035900000000002</v>
      </c>
      <c r="G185" s="34">
        <v>0</v>
      </c>
      <c r="H185" s="34">
        <f>G185*0.9</f>
        <v>0</v>
      </c>
      <c r="I185" s="34">
        <v>0</v>
      </c>
      <c r="J185" s="34">
        <f>I185*1.185</f>
        <v>0</v>
      </c>
      <c r="K185" s="34">
        <v>0.3</v>
      </c>
      <c r="L185" s="34">
        <f>K185*0.8</f>
        <v>0.24</v>
      </c>
      <c r="M185" s="34">
        <v>0</v>
      </c>
      <c r="N185" s="34">
        <f>M185*0.44</f>
        <v>0</v>
      </c>
      <c r="O185" s="34">
        <v>0</v>
      </c>
      <c r="P185" s="34">
        <f>O185*0.91</f>
        <v>0</v>
      </c>
      <c r="Q185" s="34">
        <v>0</v>
      </c>
      <c r="R185" s="34">
        <f>Q185*2.868</f>
        <v>0</v>
      </c>
      <c r="S185" s="34">
        <v>4.5</v>
      </c>
      <c r="T185" s="34">
        <f>S185*2.36</f>
        <v>10.62</v>
      </c>
      <c r="U185" s="34">
        <v>0</v>
      </c>
      <c r="V185" s="34">
        <f>U185*0.12</f>
        <v>0</v>
      </c>
      <c r="W185" s="34">
        <v>2</v>
      </c>
      <c r="X185" s="34">
        <f>W185*0.76</f>
        <v>1.52</v>
      </c>
      <c r="Y185" s="34">
        <v>0</v>
      </c>
      <c r="Z185" s="34">
        <f>Y185*0.257</f>
        <v>0</v>
      </c>
      <c r="AA185" s="34">
        <v>0</v>
      </c>
      <c r="AB185" s="34">
        <f>AA185*0.337</f>
        <v>0</v>
      </c>
      <c r="AC185" s="34">
        <v>0</v>
      </c>
      <c r="AD185" s="34">
        <f>AC185*0.15</f>
        <v>0</v>
      </c>
      <c r="AE185" s="34">
        <v>93.2</v>
      </c>
      <c r="AF185" s="34">
        <f>AE185*1.662</f>
        <v>154.89840000000001</v>
      </c>
      <c r="AG185" s="34">
        <v>0</v>
      </c>
      <c r="AH185" s="34">
        <f>AG185*0.11</f>
        <v>0</v>
      </c>
      <c r="AI185" s="34">
        <v>0</v>
      </c>
      <c r="AJ185" s="34">
        <f>AI185*1.37</f>
        <v>0</v>
      </c>
      <c r="AK185" s="34">
        <v>0</v>
      </c>
      <c r="AL185" s="34">
        <f>AK185*0.6</f>
        <v>0</v>
      </c>
      <c r="AM185" s="34">
        <v>0</v>
      </c>
      <c r="AN185" s="34">
        <f>AM185*2.372</f>
        <v>0</v>
      </c>
      <c r="AO185" s="34">
        <v>0</v>
      </c>
      <c r="AP185" s="34">
        <f>AO185*0.28</f>
        <v>0</v>
      </c>
      <c r="AQ185" s="34">
        <v>0</v>
      </c>
      <c r="AR185" s="34">
        <f>AQ185*1.45</f>
        <v>0</v>
      </c>
      <c r="AS185" s="34">
        <v>0</v>
      </c>
      <c r="AT185" s="34">
        <f>AS185*2.279</f>
        <v>0</v>
      </c>
      <c r="AU185" s="34">
        <v>0</v>
      </c>
      <c r="AV185" s="34">
        <f>AU185*1.099</f>
        <v>0</v>
      </c>
      <c r="AW185" s="34">
        <v>0</v>
      </c>
      <c r="AX185" s="34">
        <f>AW185*0.13</f>
        <v>0</v>
      </c>
      <c r="AY185" s="34">
        <v>0</v>
      </c>
      <c r="AZ185" s="34">
        <f>AY185*0.3</f>
        <v>0</v>
      </c>
      <c r="BA185" s="34">
        <v>0</v>
      </c>
      <c r="BB185" s="34">
        <f>BA185*2.323</f>
        <v>0</v>
      </c>
      <c r="BC185" s="34">
        <v>0</v>
      </c>
      <c r="BD185" s="34">
        <f>BC185*2.077</f>
        <v>0</v>
      </c>
      <c r="BE185" s="34">
        <v>0</v>
      </c>
      <c r="BF185" s="34">
        <f>BE185*2.336</f>
        <v>0</v>
      </c>
      <c r="BG185" s="34">
        <v>0</v>
      </c>
      <c r="BH185" s="34">
        <f>BG185*1.13</f>
        <v>0</v>
      </c>
      <c r="BI185" s="34">
        <v>0</v>
      </c>
      <c r="BJ185" s="34">
        <f>BI185*1.724</f>
        <v>0</v>
      </c>
      <c r="BK185" s="34">
        <v>0</v>
      </c>
      <c r="BL185" s="34">
        <f>BK185*0.89</f>
        <v>0</v>
      </c>
      <c r="BM185" s="34">
        <v>0</v>
      </c>
      <c r="BN185" s="34">
        <f>BM185*2.54</f>
        <v>0</v>
      </c>
      <c r="BO185" s="35">
        <v>-1.3</v>
      </c>
      <c r="BP185" s="35">
        <v>6.9</v>
      </c>
      <c r="BQ185" s="35" t="s">
        <v>326</v>
      </c>
      <c r="BR185" s="35" t="s">
        <v>327</v>
      </c>
      <c r="BS185" s="35" t="s">
        <v>328</v>
      </c>
      <c r="BT185" s="35">
        <v>-1.3</v>
      </c>
      <c r="BU185" s="35" t="s">
        <v>113</v>
      </c>
      <c r="BV185" s="37">
        <v>3.5000000000000003E-2</v>
      </c>
      <c r="BX185" s="35">
        <v>6921.89</v>
      </c>
      <c r="BY185" s="35">
        <v>1.4446921288838741E-4</v>
      </c>
      <c r="BZ185" s="35">
        <f t="shared" si="2"/>
        <v>8.8424441327081418</v>
      </c>
      <c r="CA185">
        <v>11.89</v>
      </c>
      <c r="CB185">
        <v>6910</v>
      </c>
      <c r="CC185" s="36">
        <v>2.0579999999999999E-5</v>
      </c>
      <c r="CD185">
        <v>0.90090000000000003</v>
      </c>
      <c r="CE185">
        <v>0</v>
      </c>
      <c r="CF185" s="36">
        <v>0</v>
      </c>
      <c r="CG185">
        <v>0</v>
      </c>
    </row>
    <row r="186" spans="1:85" x14ac:dyDescent="0.3">
      <c r="A186" s="59" t="s">
        <v>41</v>
      </c>
      <c r="B186" s="8" t="s">
        <v>329</v>
      </c>
      <c r="D186">
        <f>F186+AF186</f>
        <v>184.93430000000001</v>
      </c>
      <c r="E186">
        <v>154.89840000000001</v>
      </c>
      <c r="F186" s="35">
        <f>H186+J186+L186+N186+P186+R186+T186+V186+X186+Z139+AB186+AD186+AH186+AJ186+AL186+AN186+AP186+AR186+AT186+AV186+AX186+AZ186+BB186+BD186+BF186+BH186+BJ186+BL186+BN186</f>
        <v>30.035900000000002</v>
      </c>
      <c r="G186" s="34">
        <v>0</v>
      </c>
      <c r="H186" s="34">
        <f>G186*0.9</f>
        <v>0</v>
      </c>
      <c r="I186" s="34">
        <v>0</v>
      </c>
      <c r="J186" s="34">
        <f>I186*1.185</f>
        <v>0</v>
      </c>
      <c r="K186" s="34">
        <v>0.3</v>
      </c>
      <c r="L186" s="34">
        <f>K186*0.8</f>
        <v>0.24</v>
      </c>
      <c r="M186" s="34">
        <v>0</v>
      </c>
      <c r="N186" s="34">
        <f>M186*0.44</f>
        <v>0</v>
      </c>
      <c r="O186" s="34">
        <v>0</v>
      </c>
      <c r="P186" s="34">
        <f>O186*0.91</f>
        <v>0</v>
      </c>
      <c r="Q186" s="34">
        <v>0</v>
      </c>
      <c r="R186" s="34">
        <f>Q186*2.868</f>
        <v>0</v>
      </c>
      <c r="S186" s="34">
        <v>4.5</v>
      </c>
      <c r="T186" s="34">
        <f>S186*2.36</f>
        <v>10.62</v>
      </c>
      <c r="U186" s="34">
        <v>0</v>
      </c>
      <c r="V186" s="34">
        <f>U186*0.12</f>
        <v>0</v>
      </c>
      <c r="W186" s="34">
        <v>2</v>
      </c>
      <c r="X186" s="34">
        <f>W186*0.76</f>
        <v>1.52</v>
      </c>
      <c r="Y186" s="34">
        <v>0</v>
      </c>
      <c r="Z186" s="34">
        <f>Y186*0.257</f>
        <v>0</v>
      </c>
      <c r="AA186" s="34">
        <v>0</v>
      </c>
      <c r="AB186" s="34">
        <f>AA186*0.337</f>
        <v>0</v>
      </c>
      <c r="AC186" s="34">
        <v>0</v>
      </c>
      <c r="AD186" s="34">
        <f>AC186*0.15</f>
        <v>0</v>
      </c>
      <c r="AE186" s="34">
        <v>93.2</v>
      </c>
      <c r="AF186" s="34">
        <f>AE186*1.662</f>
        <v>154.89840000000001</v>
      </c>
      <c r="AG186" s="34">
        <v>0</v>
      </c>
      <c r="AH186" s="34">
        <f>AG186*0.11</f>
        <v>0</v>
      </c>
      <c r="AI186" s="34">
        <v>0</v>
      </c>
      <c r="AJ186" s="34">
        <f>AI186*1.37</f>
        <v>0</v>
      </c>
      <c r="AK186" s="34">
        <v>0</v>
      </c>
      <c r="AL186" s="34">
        <f>AK186*0.6</f>
        <v>0</v>
      </c>
      <c r="AM186" s="34">
        <v>0</v>
      </c>
      <c r="AN186" s="34">
        <f>AM186*2.372</f>
        <v>0</v>
      </c>
      <c r="AO186" s="34">
        <v>0</v>
      </c>
      <c r="AP186" s="34">
        <f>AO186*0.28</f>
        <v>0</v>
      </c>
      <c r="AQ186" s="34">
        <v>0</v>
      </c>
      <c r="AR186" s="34">
        <f>AQ186*1.45</f>
        <v>0</v>
      </c>
      <c r="AS186" s="34">
        <v>0</v>
      </c>
      <c r="AT186" s="34">
        <f>AS186*2.279</f>
        <v>0</v>
      </c>
      <c r="AU186" s="34">
        <v>0</v>
      </c>
      <c r="AV186" s="34">
        <f>AU186*1.099</f>
        <v>0</v>
      </c>
      <c r="AW186" s="34">
        <v>0</v>
      </c>
      <c r="AX186" s="34">
        <f>AW186*0.13</f>
        <v>0</v>
      </c>
      <c r="AY186" s="34">
        <v>0</v>
      </c>
      <c r="AZ186" s="34">
        <f>AY186*0.3</f>
        <v>0</v>
      </c>
      <c r="BA186" s="34">
        <v>0</v>
      </c>
      <c r="BB186" s="34">
        <f>BA186*2.323</f>
        <v>0</v>
      </c>
      <c r="BC186" s="34">
        <v>0</v>
      </c>
      <c r="BD186" s="34">
        <f>BC186*2.077</f>
        <v>0</v>
      </c>
      <c r="BE186" s="34">
        <v>0</v>
      </c>
      <c r="BF186" s="34">
        <f>BE186*2.336</f>
        <v>0</v>
      </c>
      <c r="BG186" s="34">
        <v>0</v>
      </c>
      <c r="BH186" s="34">
        <f>BG186*1.13</f>
        <v>0</v>
      </c>
      <c r="BI186" s="34">
        <v>0</v>
      </c>
      <c r="BJ186" s="34">
        <f>BI186*1.724</f>
        <v>0</v>
      </c>
      <c r="BK186" s="34">
        <v>0</v>
      </c>
      <c r="BL186" s="34">
        <f>BK186*0.89</f>
        <v>0</v>
      </c>
      <c r="BM186" s="34">
        <v>0</v>
      </c>
      <c r="BN186" s="34">
        <f>BM186*2.54</f>
        <v>0</v>
      </c>
      <c r="BO186" s="35">
        <v>-1.25</v>
      </c>
      <c r="BP186" s="35">
        <v>6.7</v>
      </c>
      <c r="BQ186" s="35" t="s">
        <v>330</v>
      </c>
      <c r="BR186" s="35" t="s">
        <v>331</v>
      </c>
      <c r="BS186" s="35" t="s">
        <v>332</v>
      </c>
      <c r="BT186" s="35">
        <v>-1.25</v>
      </c>
      <c r="BU186" s="35" t="s">
        <v>113</v>
      </c>
      <c r="BV186" s="37">
        <v>3.5000000000000003E-2</v>
      </c>
      <c r="BX186" s="35">
        <v>56487.906000000003</v>
      </c>
      <c r="BY186" s="35">
        <v>1.7702904405767847E-5</v>
      </c>
      <c r="BZ186" s="35">
        <f t="shared" si="2"/>
        <v>10.941781841124554</v>
      </c>
      <c r="CA186">
        <v>7.9059999999999997</v>
      </c>
      <c r="CB186">
        <v>25290</v>
      </c>
      <c r="CC186" s="36">
        <v>1.153E-5</v>
      </c>
      <c r="CD186">
        <v>0.90839999999999999</v>
      </c>
      <c r="CE186">
        <v>31190</v>
      </c>
      <c r="CF186" s="36">
        <v>1.63E-5</v>
      </c>
      <c r="CG186">
        <v>1</v>
      </c>
    </row>
    <row r="187" spans="1:85" x14ac:dyDescent="0.3">
      <c r="A187" s="59" t="s">
        <v>41</v>
      </c>
      <c r="B187" s="8" t="s">
        <v>333</v>
      </c>
      <c r="D187">
        <f>F187+AF187</f>
        <v>184.93430000000001</v>
      </c>
      <c r="E187">
        <v>154.89840000000001</v>
      </c>
      <c r="F187" s="35">
        <f>H187+J187+L187+N187+P187+R187+T187+V187+X187+Z140+AB187+AD187+AH187+AJ187+AL187+AN187+AP187+AR187+AT187+AV187+AX187+AZ187+BB187+BD187+BF187+BH187+BJ187+BL187+BN187</f>
        <v>30.035900000000002</v>
      </c>
      <c r="G187" s="34">
        <v>0</v>
      </c>
      <c r="H187" s="34">
        <f>G187*0.9</f>
        <v>0</v>
      </c>
      <c r="I187" s="34">
        <v>0</v>
      </c>
      <c r="J187" s="34">
        <f>I187*1.185</f>
        <v>0</v>
      </c>
      <c r="K187" s="34">
        <v>0.3</v>
      </c>
      <c r="L187" s="34">
        <f>K187*0.8</f>
        <v>0.24</v>
      </c>
      <c r="M187" s="34">
        <v>0</v>
      </c>
      <c r="N187" s="34">
        <f>M187*0.44</f>
        <v>0</v>
      </c>
      <c r="O187" s="34">
        <v>0</v>
      </c>
      <c r="P187" s="34">
        <f>O187*0.91</f>
        <v>0</v>
      </c>
      <c r="Q187" s="34">
        <v>0</v>
      </c>
      <c r="R187" s="34">
        <f>Q187*2.868</f>
        <v>0</v>
      </c>
      <c r="S187" s="34">
        <v>4.5</v>
      </c>
      <c r="T187" s="34">
        <f>S187*2.36</f>
        <v>10.62</v>
      </c>
      <c r="U187" s="34">
        <v>0</v>
      </c>
      <c r="V187" s="34">
        <f>U187*0.12</f>
        <v>0</v>
      </c>
      <c r="W187" s="34">
        <v>2</v>
      </c>
      <c r="X187" s="34">
        <f>W187*0.76</f>
        <v>1.52</v>
      </c>
      <c r="Y187" s="34">
        <v>0</v>
      </c>
      <c r="Z187" s="34">
        <f>Y187*0.257</f>
        <v>0</v>
      </c>
      <c r="AA187" s="34">
        <v>0</v>
      </c>
      <c r="AB187" s="34">
        <f>AA187*0.337</f>
        <v>0</v>
      </c>
      <c r="AC187" s="34">
        <v>0</v>
      </c>
      <c r="AD187" s="34">
        <f>AC187*0.15</f>
        <v>0</v>
      </c>
      <c r="AE187" s="34">
        <v>93.2</v>
      </c>
      <c r="AF187" s="34">
        <f>AE187*1.662</f>
        <v>154.89840000000001</v>
      </c>
      <c r="AG187" s="34">
        <v>0</v>
      </c>
      <c r="AH187" s="34">
        <f>AG187*0.11</f>
        <v>0</v>
      </c>
      <c r="AI187" s="34">
        <v>0</v>
      </c>
      <c r="AJ187" s="34">
        <f>AI187*1.37</f>
        <v>0</v>
      </c>
      <c r="AK187" s="34">
        <v>0</v>
      </c>
      <c r="AL187" s="34">
        <f>AK187*0.6</f>
        <v>0</v>
      </c>
      <c r="AM187" s="34">
        <v>0</v>
      </c>
      <c r="AN187" s="34">
        <f>AM187*2.372</f>
        <v>0</v>
      </c>
      <c r="AO187" s="34">
        <v>0</v>
      </c>
      <c r="AP187" s="34">
        <f>AO187*0.28</f>
        <v>0</v>
      </c>
      <c r="AQ187" s="34">
        <v>0</v>
      </c>
      <c r="AR187" s="34">
        <f>AQ187*1.45</f>
        <v>0</v>
      </c>
      <c r="AS187" s="34">
        <v>0</v>
      </c>
      <c r="AT187" s="34">
        <f>AS187*2.279</f>
        <v>0</v>
      </c>
      <c r="AU187" s="34">
        <v>0</v>
      </c>
      <c r="AV187" s="34">
        <f>AU187*1.099</f>
        <v>0</v>
      </c>
      <c r="AW187" s="34">
        <v>0</v>
      </c>
      <c r="AX187" s="34">
        <f>AW187*0.13</f>
        <v>0</v>
      </c>
      <c r="AY187" s="34">
        <v>0</v>
      </c>
      <c r="AZ187" s="34">
        <f>AY187*0.3</f>
        <v>0</v>
      </c>
      <c r="BA187" s="34">
        <v>0</v>
      </c>
      <c r="BB187" s="34">
        <f>BA187*2.323</f>
        <v>0</v>
      </c>
      <c r="BC187" s="34">
        <v>0</v>
      </c>
      <c r="BD187" s="34">
        <f>BC187*2.077</f>
        <v>0</v>
      </c>
      <c r="BE187" s="34">
        <v>0</v>
      </c>
      <c r="BF187" s="34">
        <f>BE187*2.336</f>
        <v>0</v>
      </c>
      <c r="BG187" s="34">
        <v>0</v>
      </c>
      <c r="BH187" s="34">
        <f>BG187*1.13</f>
        <v>0</v>
      </c>
      <c r="BI187" s="34">
        <v>0</v>
      </c>
      <c r="BJ187" s="34">
        <f>BI187*1.724</f>
        <v>0</v>
      </c>
      <c r="BK187" s="34">
        <v>0</v>
      </c>
      <c r="BL187" s="34">
        <f>BK187*0.89</f>
        <v>0</v>
      </c>
      <c r="BM187" s="34">
        <v>0</v>
      </c>
      <c r="BN187" s="34">
        <f>BM187*2.54</f>
        <v>0</v>
      </c>
      <c r="BO187" s="35">
        <v>-1.2749999999999999</v>
      </c>
      <c r="BP187" s="35">
        <v>4.7</v>
      </c>
      <c r="BQ187" s="35" t="s">
        <v>334</v>
      </c>
      <c r="BR187" s="35" t="s">
        <v>335</v>
      </c>
      <c r="BS187" s="35" t="s">
        <v>336</v>
      </c>
      <c r="BT187" s="35">
        <v>-1.2749999999999999</v>
      </c>
      <c r="BU187" s="35" t="s">
        <v>113</v>
      </c>
      <c r="BV187" s="37">
        <v>3.5000000000000003E-2</v>
      </c>
      <c r="BX187" s="35">
        <v>10514.41</v>
      </c>
      <c r="BY187" s="35">
        <v>9.5107571418653073E-5</v>
      </c>
      <c r="BZ187" s="35">
        <f t="shared" si="2"/>
        <v>9.2605019762439653</v>
      </c>
      <c r="CA187">
        <v>14.41</v>
      </c>
      <c r="CB187">
        <v>10500</v>
      </c>
      <c r="CC187" s="36">
        <v>1.314E-5</v>
      </c>
      <c r="CD187">
        <v>0.89880000000000004</v>
      </c>
      <c r="CE187">
        <v>0</v>
      </c>
      <c r="CF187" s="36">
        <v>0</v>
      </c>
      <c r="CG187">
        <v>0</v>
      </c>
    </row>
    <row r="188" spans="1:85" x14ac:dyDescent="0.3">
      <c r="A188" s="59" t="s">
        <v>41</v>
      </c>
      <c r="B188" s="8" t="s">
        <v>337</v>
      </c>
      <c r="D188">
        <f>F188+AF188</f>
        <v>184.08363</v>
      </c>
      <c r="E188">
        <v>154.89840000000001</v>
      </c>
      <c r="F188" s="35">
        <f>H188+J188+L188+N188+P188+R188+T188+V188+X188+Z141+AB188+AD188+AH188+AJ188+AL188+AN188+AP188+AR188+AT188+AV188+AX188+AZ188+BB188+BD188+BF188+BH188+BJ188+BL188+BN188</f>
        <v>29.185230000000001</v>
      </c>
      <c r="G188" s="34">
        <v>0</v>
      </c>
      <c r="H188" s="34">
        <f>G188*0.9</f>
        <v>0</v>
      </c>
      <c r="I188" s="34">
        <v>0</v>
      </c>
      <c r="J188" s="34">
        <f>I188*1.185</f>
        <v>0</v>
      </c>
      <c r="K188" s="34">
        <v>0.3</v>
      </c>
      <c r="L188" s="34">
        <f>K188*0.8</f>
        <v>0.24</v>
      </c>
      <c r="M188" s="34">
        <v>0</v>
      </c>
      <c r="N188" s="34">
        <f>M188*0.44</f>
        <v>0</v>
      </c>
      <c r="O188" s="34">
        <v>0</v>
      </c>
      <c r="P188" s="34">
        <f>O188*0.91</f>
        <v>0</v>
      </c>
      <c r="Q188" s="34">
        <v>0</v>
      </c>
      <c r="R188" s="34">
        <f>Q188*2.868</f>
        <v>0</v>
      </c>
      <c r="S188" s="34">
        <v>4.5</v>
      </c>
      <c r="T188" s="34">
        <f>S188*2.36</f>
        <v>10.62</v>
      </c>
      <c r="U188" s="34">
        <v>0</v>
      </c>
      <c r="V188" s="34">
        <f>U188*0.12</f>
        <v>0</v>
      </c>
      <c r="W188" s="34">
        <v>2</v>
      </c>
      <c r="X188" s="34">
        <f>W188*0.76</f>
        <v>1.52</v>
      </c>
      <c r="Y188" s="34">
        <v>0</v>
      </c>
      <c r="Z188" s="34">
        <f>Y188*0.257</f>
        <v>0</v>
      </c>
      <c r="AA188" s="34">
        <v>0</v>
      </c>
      <c r="AB188" s="34">
        <f>AA188*0.337</f>
        <v>0</v>
      </c>
      <c r="AC188" s="34">
        <v>0</v>
      </c>
      <c r="AD188" s="34">
        <f>AC188*0.15</f>
        <v>0</v>
      </c>
      <c r="AE188" s="34">
        <v>93.2</v>
      </c>
      <c r="AF188" s="34">
        <f>AE188*1.662</f>
        <v>154.89840000000001</v>
      </c>
      <c r="AG188" s="34">
        <v>0</v>
      </c>
      <c r="AH188" s="34">
        <f>AG188*0.11</f>
        <v>0</v>
      </c>
      <c r="AI188" s="34">
        <v>0</v>
      </c>
      <c r="AJ188" s="34">
        <f>AI188*1.37</f>
        <v>0</v>
      </c>
      <c r="AK188" s="34">
        <v>0</v>
      </c>
      <c r="AL188" s="34">
        <f>AK188*0.6</f>
        <v>0</v>
      </c>
      <c r="AM188" s="34">
        <v>0</v>
      </c>
      <c r="AN188" s="34">
        <f>AM188*2.372</f>
        <v>0</v>
      </c>
      <c r="AO188" s="34">
        <v>0</v>
      </c>
      <c r="AP188" s="34">
        <f>AO188*0.28</f>
        <v>0</v>
      </c>
      <c r="AQ188" s="34">
        <v>0</v>
      </c>
      <c r="AR188" s="34">
        <f>AQ188*1.45</f>
        <v>0</v>
      </c>
      <c r="AS188" s="34">
        <v>0</v>
      </c>
      <c r="AT188" s="34">
        <f>AS188*2.279</f>
        <v>0</v>
      </c>
      <c r="AU188" s="34">
        <v>0</v>
      </c>
      <c r="AV188" s="34">
        <f>AU188*1.099</f>
        <v>0</v>
      </c>
      <c r="AW188" s="34">
        <v>0</v>
      </c>
      <c r="AX188" s="34">
        <f>AW188*0.13</f>
        <v>0</v>
      </c>
      <c r="AY188" s="34">
        <v>0</v>
      </c>
      <c r="AZ188" s="34">
        <f>AY188*0.3</f>
        <v>0</v>
      </c>
      <c r="BA188" s="34">
        <v>0</v>
      </c>
      <c r="BB188" s="34">
        <f>BA188*2.323</f>
        <v>0</v>
      </c>
      <c r="BC188" s="34">
        <v>0</v>
      </c>
      <c r="BD188" s="34">
        <f>BC188*2.077</f>
        <v>0</v>
      </c>
      <c r="BE188" s="34">
        <v>0</v>
      </c>
      <c r="BF188" s="34">
        <f>BE188*2.336</f>
        <v>0</v>
      </c>
      <c r="BG188" s="34">
        <v>0</v>
      </c>
      <c r="BH188" s="34">
        <f>BG188*1.13</f>
        <v>0</v>
      </c>
      <c r="BI188" s="34">
        <v>0</v>
      </c>
      <c r="BJ188" s="34">
        <f>BI188*1.724</f>
        <v>0</v>
      </c>
      <c r="BK188" s="34">
        <v>0</v>
      </c>
      <c r="BL188" s="34">
        <f>BK188*0.89</f>
        <v>0</v>
      </c>
      <c r="BM188" s="34">
        <v>0</v>
      </c>
      <c r="BN188" s="34">
        <f>BM188*2.54</f>
        <v>0</v>
      </c>
      <c r="BO188" s="35">
        <v>-1.175</v>
      </c>
      <c r="BP188" s="35">
        <v>5.7</v>
      </c>
      <c r="BQ188" s="35" t="s">
        <v>338</v>
      </c>
      <c r="BR188" s="35" t="s">
        <v>339</v>
      </c>
      <c r="BS188" s="35" t="s">
        <v>340</v>
      </c>
      <c r="BT188" s="35">
        <v>-1.175</v>
      </c>
      <c r="BU188" s="35" t="s">
        <v>113</v>
      </c>
      <c r="BV188" s="37">
        <v>3.5000000000000003E-2</v>
      </c>
      <c r="BX188" s="35">
        <v>69201.040000000008</v>
      </c>
      <c r="BY188" s="35">
        <v>1.4450649874626159E-5</v>
      </c>
      <c r="BZ188" s="35">
        <f t="shared" si="2"/>
        <v>11.144771170394563</v>
      </c>
      <c r="CA188">
        <v>11.04</v>
      </c>
      <c r="CB188">
        <v>32690</v>
      </c>
      <c r="CC188" s="36">
        <v>9.696E-6</v>
      </c>
      <c r="CD188">
        <v>0.92589999999999995</v>
      </c>
      <c r="CE188">
        <v>36500</v>
      </c>
      <c r="CF188" s="36">
        <v>1.6909999999999999E-5</v>
      </c>
      <c r="CG188">
        <v>1</v>
      </c>
    </row>
    <row r="189" spans="1:85" x14ac:dyDescent="0.3">
      <c r="A189" s="59" t="s">
        <v>41</v>
      </c>
      <c r="B189" s="8" t="s">
        <v>341</v>
      </c>
      <c r="D189">
        <f>F189+AF189</f>
        <v>184.08363</v>
      </c>
      <c r="E189">
        <v>154.89840000000001</v>
      </c>
      <c r="F189" s="35">
        <f>H189+J189+L189+N189+P189+R189+T189+V189+X189+Z142+AB189+AD189+AH189+AJ189+AL189+AN189+AP189+AR189+AT189+AV189+AX189+AZ189+BB189+BD189+BF189+BH189+BJ189+BL189+BN189</f>
        <v>29.185230000000001</v>
      </c>
      <c r="G189" s="34">
        <v>0</v>
      </c>
      <c r="H189" s="34">
        <f>G189*0.9</f>
        <v>0</v>
      </c>
      <c r="I189" s="34">
        <v>0</v>
      </c>
      <c r="J189" s="34">
        <f>I189*1.185</f>
        <v>0</v>
      </c>
      <c r="K189" s="34">
        <v>0.3</v>
      </c>
      <c r="L189" s="34">
        <f>K189*0.8</f>
        <v>0.24</v>
      </c>
      <c r="M189" s="34">
        <v>0</v>
      </c>
      <c r="N189" s="34">
        <f>M189*0.44</f>
        <v>0</v>
      </c>
      <c r="O189" s="34">
        <v>0</v>
      </c>
      <c r="P189" s="34">
        <f>O189*0.91</f>
        <v>0</v>
      </c>
      <c r="Q189" s="34">
        <v>0</v>
      </c>
      <c r="R189" s="34">
        <f>Q189*2.868</f>
        <v>0</v>
      </c>
      <c r="S189" s="34">
        <v>4.5</v>
      </c>
      <c r="T189" s="34">
        <f>S189*2.36</f>
        <v>10.62</v>
      </c>
      <c r="U189" s="34">
        <v>0</v>
      </c>
      <c r="V189" s="34">
        <f>U189*0.12</f>
        <v>0</v>
      </c>
      <c r="W189" s="34">
        <v>2</v>
      </c>
      <c r="X189" s="34">
        <f>W189*0.76</f>
        <v>1.52</v>
      </c>
      <c r="Y189" s="34">
        <v>0</v>
      </c>
      <c r="Z189" s="34">
        <f>Y189*0.257</f>
        <v>0</v>
      </c>
      <c r="AA189" s="34">
        <v>0</v>
      </c>
      <c r="AB189" s="34">
        <f>AA189*0.337</f>
        <v>0</v>
      </c>
      <c r="AC189" s="34">
        <v>0</v>
      </c>
      <c r="AD189" s="34">
        <f>AC189*0.15</f>
        <v>0</v>
      </c>
      <c r="AE189" s="34">
        <v>93.2</v>
      </c>
      <c r="AF189" s="34">
        <f>AE189*1.662</f>
        <v>154.89840000000001</v>
      </c>
      <c r="AG189" s="34">
        <v>0</v>
      </c>
      <c r="AH189" s="34">
        <f>AG189*0.11</f>
        <v>0</v>
      </c>
      <c r="AI189" s="34">
        <v>0</v>
      </c>
      <c r="AJ189" s="34">
        <f>AI189*1.37</f>
        <v>0</v>
      </c>
      <c r="AK189" s="34">
        <v>0</v>
      </c>
      <c r="AL189" s="34">
        <f>AK189*0.6</f>
        <v>0</v>
      </c>
      <c r="AM189" s="34">
        <v>0</v>
      </c>
      <c r="AN189" s="34">
        <f>AM189*2.372</f>
        <v>0</v>
      </c>
      <c r="AO189" s="34">
        <v>0</v>
      </c>
      <c r="AP189" s="34">
        <f>AO189*0.28</f>
        <v>0</v>
      </c>
      <c r="AQ189" s="34">
        <v>0</v>
      </c>
      <c r="AR189" s="34">
        <f>AQ189*1.45</f>
        <v>0</v>
      </c>
      <c r="AS189" s="34">
        <v>0</v>
      </c>
      <c r="AT189" s="34">
        <f>AS189*2.279</f>
        <v>0</v>
      </c>
      <c r="AU189" s="34">
        <v>0</v>
      </c>
      <c r="AV189" s="34">
        <f>AU189*1.099</f>
        <v>0</v>
      </c>
      <c r="AW189" s="34">
        <v>0</v>
      </c>
      <c r="AX189" s="34">
        <f>AW189*0.13</f>
        <v>0</v>
      </c>
      <c r="AY189" s="34">
        <v>0</v>
      </c>
      <c r="AZ189" s="34">
        <f>AY189*0.3</f>
        <v>0</v>
      </c>
      <c r="BA189" s="34">
        <v>0</v>
      </c>
      <c r="BB189" s="34">
        <f>BA189*2.323</f>
        <v>0</v>
      </c>
      <c r="BC189" s="34">
        <v>0</v>
      </c>
      <c r="BD189" s="34">
        <f>BC189*2.077</f>
        <v>0</v>
      </c>
      <c r="BE189" s="34">
        <v>0</v>
      </c>
      <c r="BF189" s="34">
        <f>BE189*2.336</f>
        <v>0</v>
      </c>
      <c r="BG189" s="34">
        <v>0</v>
      </c>
      <c r="BH189" s="34">
        <f>BG189*1.13</f>
        <v>0</v>
      </c>
      <c r="BI189" s="34">
        <v>0</v>
      </c>
      <c r="BJ189" s="34">
        <f>BI189*1.724</f>
        <v>0</v>
      </c>
      <c r="BK189" s="34">
        <v>0</v>
      </c>
      <c r="BL189" s="34">
        <f>BK189*0.89</f>
        <v>0</v>
      </c>
      <c r="BM189" s="34">
        <v>0</v>
      </c>
      <c r="BN189" s="34">
        <f>BM189*2.54</f>
        <v>0</v>
      </c>
      <c r="BO189" s="35">
        <v>-1.26</v>
      </c>
      <c r="BP189" s="35">
        <v>5.9</v>
      </c>
      <c r="BQ189" s="35" t="s">
        <v>198</v>
      </c>
      <c r="BR189" s="35" t="s">
        <v>274</v>
      </c>
      <c r="BS189" s="35" t="s">
        <v>342</v>
      </c>
      <c r="BT189" s="35">
        <v>-1.26</v>
      </c>
      <c r="BU189" s="35" t="s">
        <v>113</v>
      </c>
      <c r="BV189" s="37">
        <v>3.5000000000000003E-2</v>
      </c>
      <c r="BX189" s="35">
        <v>29960.48</v>
      </c>
      <c r="BY189" s="35">
        <v>3.3377302366317228E-5</v>
      </c>
      <c r="BZ189" s="35">
        <f t="shared" si="2"/>
        <v>10.30763445886463</v>
      </c>
      <c r="CA189">
        <v>10.48</v>
      </c>
      <c r="CB189">
        <v>16000</v>
      </c>
      <c r="CC189" s="36">
        <v>1.314E-5</v>
      </c>
      <c r="CD189">
        <v>0.91100000000000003</v>
      </c>
      <c r="CE189">
        <v>13950</v>
      </c>
      <c r="CF189" s="36">
        <v>4.3330000000000002E-4</v>
      </c>
      <c r="CG189">
        <v>1</v>
      </c>
    </row>
    <row r="190" spans="1:85" x14ac:dyDescent="0.3">
      <c r="A190" s="59" t="s">
        <v>42</v>
      </c>
      <c r="B190" s="8" t="s">
        <v>343</v>
      </c>
      <c r="D190">
        <f>F190+AF190</f>
        <v>183.36033999999998</v>
      </c>
      <c r="E190">
        <v>154.78205999999997</v>
      </c>
      <c r="F190" s="35">
        <f>H190+J190+L190+N190+P190+R190+T190+V190+X190+Z143+AB190+AD190+AH190+AJ190+AL190+AN190+AP190+AR190+AT190+AV190+AX190+AZ190+BB190+BD190+BF190+BH190+BJ190+BL190+BN190</f>
        <v>28.578279999999999</v>
      </c>
      <c r="G190" s="34">
        <v>0</v>
      </c>
      <c r="H190" s="34">
        <f>G190*0.9</f>
        <v>0</v>
      </c>
      <c r="I190" s="34">
        <v>0.49</v>
      </c>
      <c r="J190" s="34">
        <f>I190*1.185</f>
        <v>0.58065</v>
      </c>
      <c r="K190" s="34">
        <v>0.35</v>
      </c>
      <c r="L190" s="34">
        <f>K190*0.8</f>
        <v>0.27999999999999997</v>
      </c>
      <c r="M190" s="34">
        <v>0.12</v>
      </c>
      <c r="N190" s="34">
        <f>M190*0.44</f>
        <v>5.28E-2</v>
      </c>
      <c r="O190" s="34">
        <v>0</v>
      </c>
      <c r="P190" s="34">
        <f>O190*0.91</f>
        <v>0</v>
      </c>
      <c r="Q190" s="34">
        <v>0</v>
      </c>
      <c r="R190" s="34">
        <f>Q190*2.868</f>
        <v>0</v>
      </c>
      <c r="S190" s="34">
        <v>3.98</v>
      </c>
      <c r="T190" s="34">
        <f>S190*2.36</f>
        <v>9.3927999999999994</v>
      </c>
      <c r="U190" s="34">
        <v>0</v>
      </c>
      <c r="V190" s="34">
        <f>U190*0.12</f>
        <v>0</v>
      </c>
      <c r="W190" s="34">
        <v>1.93</v>
      </c>
      <c r="X190" s="34">
        <f>W190*0.76</f>
        <v>1.4667999999999999</v>
      </c>
      <c r="Y190" s="34">
        <v>0</v>
      </c>
      <c r="Z190" s="34">
        <f>Y190*0.257</f>
        <v>0</v>
      </c>
      <c r="AA190" s="34">
        <v>0</v>
      </c>
      <c r="AB190" s="34">
        <f>AA190*0.337</f>
        <v>0</v>
      </c>
      <c r="AC190" s="34">
        <v>0</v>
      </c>
      <c r="AD190" s="34">
        <f>AC190*0.15</f>
        <v>0</v>
      </c>
      <c r="AE190" s="34">
        <v>93.13</v>
      </c>
      <c r="AF190" s="34">
        <f>AE190*1.662</f>
        <v>154.78205999999997</v>
      </c>
      <c r="AG190" s="34">
        <v>0</v>
      </c>
      <c r="AH190" s="34">
        <f>AG190*0.11</f>
        <v>0</v>
      </c>
      <c r="AI190" s="34">
        <v>0</v>
      </c>
      <c r="AJ190" s="34">
        <f>AI190*1.37</f>
        <v>0</v>
      </c>
      <c r="AK190" s="34">
        <v>0</v>
      </c>
      <c r="AL190" s="34">
        <f>AK190*0.6</f>
        <v>0</v>
      </c>
      <c r="AM190" s="34">
        <v>0</v>
      </c>
      <c r="AN190" s="34">
        <f>AM190*2.372</f>
        <v>0</v>
      </c>
      <c r="AO190" s="34">
        <v>0</v>
      </c>
      <c r="AP190" s="34">
        <f>AO190*0.28</f>
        <v>0</v>
      </c>
      <c r="AQ190" s="34">
        <v>0</v>
      </c>
      <c r="AR190" s="34">
        <f>AQ190*1.45</f>
        <v>0</v>
      </c>
      <c r="AS190" s="34">
        <v>0</v>
      </c>
      <c r="AT190" s="34">
        <f>AS190*2.279</f>
        <v>0</v>
      </c>
      <c r="AU190" s="34">
        <v>0</v>
      </c>
      <c r="AV190" s="34">
        <f>AU190*1.099</f>
        <v>0</v>
      </c>
      <c r="AW190" s="34">
        <v>0</v>
      </c>
      <c r="AX190" s="34">
        <f>AW190*0.13</f>
        <v>0</v>
      </c>
      <c r="AY190" s="34">
        <v>0</v>
      </c>
      <c r="AZ190" s="34">
        <f>AY190*0.3</f>
        <v>0</v>
      </c>
      <c r="BA190" s="34">
        <v>0</v>
      </c>
      <c r="BB190" s="34">
        <f>BA190*2.323</f>
        <v>0</v>
      </c>
      <c r="BC190" s="34">
        <v>0</v>
      </c>
      <c r="BD190" s="34">
        <f>BC190*2.077</f>
        <v>0</v>
      </c>
      <c r="BE190" s="34">
        <v>0</v>
      </c>
      <c r="BF190" s="34">
        <f>BE190*2.336</f>
        <v>0</v>
      </c>
      <c r="BG190" s="34">
        <v>0</v>
      </c>
      <c r="BH190" s="34">
        <f>BG190*1.13</f>
        <v>0</v>
      </c>
      <c r="BI190" s="34">
        <v>0</v>
      </c>
      <c r="BJ190" s="34">
        <f>BI190*1.724</f>
        <v>0</v>
      </c>
      <c r="BK190" s="34">
        <v>0</v>
      </c>
      <c r="BL190" s="34">
        <f>BK190*0.89</f>
        <v>0</v>
      </c>
      <c r="BM190" s="34">
        <v>0</v>
      </c>
      <c r="BN190" s="34">
        <f>BM190*2.54</f>
        <v>0</v>
      </c>
      <c r="BO190" s="35">
        <v>-1.29</v>
      </c>
      <c r="BP190" s="35">
        <v>8.1999999999999993</v>
      </c>
      <c r="BQ190" s="35" t="s">
        <v>344</v>
      </c>
      <c r="BR190" s="35" t="s">
        <v>345</v>
      </c>
      <c r="BS190" s="35" t="s">
        <v>346</v>
      </c>
      <c r="BT190" s="35">
        <v>-1.29</v>
      </c>
      <c r="BU190" s="35" t="s">
        <v>113</v>
      </c>
      <c r="BV190" s="37">
        <v>3.5000000000000003E-2</v>
      </c>
      <c r="BX190" s="35">
        <v>6829.98</v>
      </c>
      <c r="BY190" s="35">
        <v>1.4641331306973081E-4</v>
      </c>
      <c r="BZ190" s="35">
        <f t="shared" si="2"/>
        <v>8.8290770243028618</v>
      </c>
      <c r="CA190">
        <v>7.98</v>
      </c>
      <c r="CB190">
        <v>6822</v>
      </c>
      <c r="CC190" s="36">
        <v>9.3999999999999998E-6</v>
      </c>
      <c r="CD190">
        <v>0.91110000000000002</v>
      </c>
      <c r="CE190">
        <v>0</v>
      </c>
      <c r="CF190" s="36">
        <v>0</v>
      </c>
      <c r="CG190">
        <v>0</v>
      </c>
    </row>
    <row r="191" spans="1:85" x14ac:dyDescent="0.3">
      <c r="A191" s="59" t="s">
        <v>42</v>
      </c>
      <c r="B191" s="8" t="s">
        <v>347</v>
      </c>
      <c r="D191">
        <f>F191+AF191</f>
        <v>183.36033999999998</v>
      </c>
      <c r="E191">
        <v>154.78205999999997</v>
      </c>
      <c r="F191" s="35">
        <f>H191+J191+L191+N191+P191+R191+T191+V191+X191+Z144+AB191+AD191+AH191+AJ191+AL191+AN191+AP191+AR191+AT191+AV191+AX191+AZ191+BB191+BD191+BF191+BH191+BJ191+BL191+BN191</f>
        <v>28.578279999999999</v>
      </c>
      <c r="G191" s="34">
        <v>0</v>
      </c>
      <c r="H191" s="34">
        <f>G191*0.9</f>
        <v>0</v>
      </c>
      <c r="I191" s="34">
        <v>0.49</v>
      </c>
      <c r="J191" s="34">
        <f>I191*1.185</f>
        <v>0.58065</v>
      </c>
      <c r="K191" s="34">
        <v>0.35</v>
      </c>
      <c r="L191" s="34">
        <f>K191*0.8</f>
        <v>0.27999999999999997</v>
      </c>
      <c r="M191" s="34">
        <v>0.12</v>
      </c>
      <c r="N191" s="34">
        <f>M191*0.44</f>
        <v>5.28E-2</v>
      </c>
      <c r="O191" s="34">
        <v>0</v>
      </c>
      <c r="P191" s="34">
        <f>O191*0.91</f>
        <v>0</v>
      </c>
      <c r="Q191" s="34">
        <v>0</v>
      </c>
      <c r="R191" s="34">
        <f>Q191*2.868</f>
        <v>0</v>
      </c>
      <c r="S191" s="34">
        <v>3.98</v>
      </c>
      <c r="T191" s="34">
        <f>S191*2.36</f>
        <v>9.3927999999999994</v>
      </c>
      <c r="U191" s="34">
        <v>0</v>
      </c>
      <c r="V191" s="34">
        <f>U191*0.12</f>
        <v>0</v>
      </c>
      <c r="W191" s="34">
        <v>1.93</v>
      </c>
      <c r="X191" s="34">
        <f>W191*0.76</f>
        <v>1.4667999999999999</v>
      </c>
      <c r="Y191" s="34">
        <v>0</v>
      </c>
      <c r="Z191" s="34">
        <f>Y191*0.257</f>
        <v>0</v>
      </c>
      <c r="AA191" s="34">
        <v>0</v>
      </c>
      <c r="AB191" s="34">
        <f>AA191*0.337</f>
        <v>0</v>
      </c>
      <c r="AC191" s="34">
        <v>0</v>
      </c>
      <c r="AD191" s="34">
        <f>AC191*0.15</f>
        <v>0</v>
      </c>
      <c r="AE191" s="34">
        <v>93.13</v>
      </c>
      <c r="AF191" s="34">
        <f>AE191*1.662</f>
        <v>154.78205999999997</v>
      </c>
      <c r="AG191" s="34">
        <v>0</v>
      </c>
      <c r="AH191" s="34">
        <f>AG191*0.11</f>
        <v>0</v>
      </c>
      <c r="AI191" s="34">
        <v>0</v>
      </c>
      <c r="AJ191" s="34">
        <f>AI191*1.37</f>
        <v>0</v>
      </c>
      <c r="AK191" s="34">
        <v>0</v>
      </c>
      <c r="AL191" s="34">
        <f>AK191*0.6</f>
        <v>0</v>
      </c>
      <c r="AM191" s="34">
        <v>0</v>
      </c>
      <c r="AN191" s="34">
        <f>AM191*2.372</f>
        <v>0</v>
      </c>
      <c r="AO191" s="34">
        <v>0</v>
      </c>
      <c r="AP191" s="34">
        <f>AO191*0.28</f>
        <v>0</v>
      </c>
      <c r="AQ191" s="34">
        <v>0</v>
      </c>
      <c r="AR191" s="34">
        <f>AQ191*1.45</f>
        <v>0</v>
      </c>
      <c r="AS191" s="34">
        <v>0</v>
      </c>
      <c r="AT191" s="34">
        <f>AS191*2.279</f>
        <v>0</v>
      </c>
      <c r="AU191" s="34">
        <v>0</v>
      </c>
      <c r="AV191" s="34">
        <f>AU191*1.099</f>
        <v>0</v>
      </c>
      <c r="AW191" s="34">
        <v>0</v>
      </c>
      <c r="AX191" s="34">
        <f>AW191*0.13</f>
        <v>0</v>
      </c>
      <c r="AY191" s="34">
        <v>0</v>
      </c>
      <c r="AZ191" s="34">
        <f>AY191*0.3</f>
        <v>0</v>
      </c>
      <c r="BA191" s="34">
        <v>0</v>
      </c>
      <c r="BB191" s="34">
        <f>BA191*2.323</f>
        <v>0</v>
      </c>
      <c r="BC191" s="34">
        <v>0</v>
      </c>
      <c r="BD191" s="34">
        <f>BC191*2.077</f>
        <v>0</v>
      </c>
      <c r="BE191" s="34">
        <v>0</v>
      </c>
      <c r="BF191" s="34">
        <f>BE191*2.336</f>
        <v>0</v>
      </c>
      <c r="BG191" s="34">
        <v>0</v>
      </c>
      <c r="BH191" s="34">
        <f>BG191*1.13</f>
        <v>0</v>
      </c>
      <c r="BI191" s="34">
        <v>0</v>
      </c>
      <c r="BJ191" s="34">
        <f>BI191*1.724</f>
        <v>0</v>
      </c>
      <c r="BK191" s="34">
        <v>0</v>
      </c>
      <c r="BL191" s="34">
        <f>BK191*0.89</f>
        <v>0</v>
      </c>
      <c r="BM191" s="34">
        <v>0</v>
      </c>
      <c r="BN191" s="34">
        <f>BM191*2.54</f>
        <v>0</v>
      </c>
      <c r="BO191" s="35">
        <v>-1.23</v>
      </c>
      <c r="BP191" s="35">
        <v>10.7</v>
      </c>
      <c r="BQ191" s="35" t="s">
        <v>348</v>
      </c>
      <c r="BR191" s="35" t="s">
        <v>349</v>
      </c>
      <c r="BS191" s="35" t="s">
        <v>350</v>
      </c>
      <c r="BT191" s="35">
        <v>-1.23</v>
      </c>
      <c r="BU191" s="35" t="s">
        <v>113</v>
      </c>
      <c r="BV191" s="37">
        <v>3.5000000000000003E-2</v>
      </c>
      <c r="BX191" s="35">
        <v>20819.68</v>
      </c>
      <c r="BY191" s="35">
        <v>4.8031477909362679E-5</v>
      </c>
      <c r="BZ191" s="35">
        <f t="shared" si="2"/>
        <v>9.9436539722141468</v>
      </c>
      <c r="CA191">
        <v>9.68</v>
      </c>
      <c r="CB191">
        <v>20810</v>
      </c>
      <c r="CC191" s="36">
        <v>6.46E-6</v>
      </c>
      <c r="CD191">
        <v>0.85980000000000001</v>
      </c>
      <c r="CE191">
        <v>0</v>
      </c>
      <c r="CF191" s="36">
        <v>0</v>
      </c>
      <c r="CG191">
        <v>0</v>
      </c>
    </row>
    <row r="192" spans="1:85" x14ac:dyDescent="0.3">
      <c r="A192" s="59">
        <v>5083</v>
      </c>
      <c r="B192" s="8" t="s">
        <v>351</v>
      </c>
      <c r="D192">
        <f>F192+AF192</f>
        <v>183.18558000000002</v>
      </c>
      <c r="E192">
        <v>157.12548000000001</v>
      </c>
      <c r="F192" s="35">
        <f>H192+J192+L192+N192+P192+R192+T192+V192+X192+Z145+AB192+AD192+AH192+AJ192+AL192+AN192+AP192+AR192+AT192+AV192+AX192+AZ192+BB192+BD192+BF192+BH192+BJ192+BL192+BN192</f>
        <v>26.060099999999998</v>
      </c>
      <c r="G192" s="34">
        <v>7.8E-2</v>
      </c>
      <c r="H192" s="34">
        <f>G192*0.9</f>
        <v>7.0199999999999999E-2</v>
      </c>
      <c r="I192" s="34">
        <v>0.85</v>
      </c>
      <c r="J192" s="34">
        <f>I192*1.185</f>
        <v>1.00725</v>
      </c>
      <c r="K192" s="34">
        <v>0</v>
      </c>
      <c r="L192" s="34">
        <f>K192*0.8</f>
        <v>0</v>
      </c>
      <c r="M192" s="34">
        <v>0.17799999999999999</v>
      </c>
      <c r="N192" s="34">
        <f>M192*0.44</f>
        <v>7.8320000000000001E-2</v>
      </c>
      <c r="O192" s="34">
        <v>4.3999999999999997E-2</v>
      </c>
      <c r="P192" s="34">
        <f>O192*0.91</f>
        <v>4.0039999999999999E-2</v>
      </c>
      <c r="Q192" s="34">
        <v>0</v>
      </c>
      <c r="R192" s="34">
        <f>Q192*2.868</f>
        <v>0</v>
      </c>
      <c r="S192" s="34">
        <v>4.3099999999999996</v>
      </c>
      <c r="T192" s="34">
        <f>S192*2.36</f>
        <v>10.171599999999998</v>
      </c>
      <c r="U192" s="34">
        <v>0</v>
      </c>
      <c r="V192" s="34">
        <f>U192*0.12</f>
        <v>0</v>
      </c>
      <c r="W192" s="34">
        <v>0</v>
      </c>
      <c r="X192" s="34">
        <f>W192*0.76</f>
        <v>0</v>
      </c>
      <c r="Y192" s="34">
        <v>0</v>
      </c>
      <c r="Z192" s="34">
        <f>Y192*0.257</f>
        <v>0</v>
      </c>
      <c r="AA192" s="34">
        <v>0</v>
      </c>
      <c r="AB192" s="34">
        <f>AA192*0.337</f>
        <v>0</v>
      </c>
      <c r="AC192" s="34">
        <v>0</v>
      </c>
      <c r="AD192" s="34">
        <f>AC192*0.15</f>
        <v>0</v>
      </c>
      <c r="AE192" s="34">
        <v>94.54</v>
      </c>
      <c r="AF192" s="34">
        <f>AE192*1.662</f>
        <v>157.12548000000001</v>
      </c>
      <c r="AG192" s="34">
        <v>0</v>
      </c>
      <c r="AH192" s="34">
        <f>AG192*0.11</f>
        <v>0</v>
      </c>
      <c r="AI192" s="34">
        <v>0</v>
      </c>
      <c r="AJ192" s="34">
        <f>AI192*1.37</f>
        <v>0</v>
      </c>
      <c r="AK192" s="34">
        <v>0</v>
      </c>
      <c r="AL192" s="34">
        <f>AK192*0.6</f>
        <v>0</v>
      </c>
      <c r="AM192" s="34">
        <v>0</v>
      </c>
      <c r="AN192" s="34">
        <f>AM192*2.372</f>
        <v>0</v>
      </c>
      <c r="AO192" s="34">
        <v>0</v>
      </c>
      <c r="AP192" s="34">
        <f>AO192*0.28</f>
        <v>0</v>
      </c>
      <c r="AQ192" s="34">
        <v>0</v>
      </c>
      <c r="AR192" s="34">
        <f>AQ192*1.45</f>
        <v>0</v>
      </c>
      <c r="AS192" s="34">
        <v>0</v>
      </c>
      <c r="AT192" s="34">
        <f>AS192*2.279</f>
        <v>0</v>
      </c>
      <c r="AU192" s="34">
        <v>0</v>
      </c>
      <c r="AV192" s="34">
        <f>AU192*1.099</f>
        <v>0</v>
      </c>
      <c r="AW192" s="34">
        <v>0</v>
      </c>
      <c r="AX192" s="34">
        <f>AW192*0.13</f>
        <v>0</v>
      </c>
      <c r="AY192" s="34">
        <v>0</v>
      </c>
      <c r="AZ192" s="34">
        <f>AY192*0.3</f>
        <v>0</v>
      </c>
      <c r="BA192" s="34">
        <v>0</v>
      </c>
      <c r="BB192" s="34">
        <f>BA192*2.323</f>
        <v>0</v>
      </c>
      <c r="BC192" s="34">
        <v>0</v>
      </c>
      <c r="BD192" s="34">
        <f>BC192*2.077</f>
        <v>0</v>
      </c>
      <c r="BE192" s="34">
        <v>0</v>
      </c>
      <c r="BF192" s="34">
        <f>BE192*2.336</f>
        <v>0</v>
      </c>
      <c r="BG192" s="34">
        <v>0</v>
      </c>
      <c r="BH192" s="34">
        <f>BG192*1.13</f>
        <v>0</v>
      </c>
      <c r="BI192" s="34">
        <v>0</v>
      </c>
      <c r="BJ192" s="34">
        <f>BI192*1.724</f>
        <v>0</v>
      </c>
      <c r="BK192" s="34">
        <v>0</v>
      </c>
      <c r="BL192" s="34">
        <f>BK192*0.89</f>
        <v>0</v>
      </c>
      <c r="BM192" s="34">
        <v>0</v>
      </c>
      <c r="BN192" s="34">
        <f>BM192*2.54</f>
        <v>0</v>
      </c>
      <c r="BO192" s="35">
        <v>-1.0288999999999999</v>
      </c>
      <c r="BP192" s="35">
        <v>3.2000000000000001E-2</v>
      </c>
      <c r="BQ192" s="35" t="s">
        <v>352</v>
      </c>
      <c r="BR192" s="35" t="s">
        <v>353</v>
      </c>
      <c r="BS192" s="35" t="s">
        <v>354</v>
      </c>
      <c r="BT192" s="35">
        <v>-1.0288999999999999</v>
      </c>
      <c r="BU192" s="35"/>
      <c r="BV192" s="35" t="s">
        <v>355</v>
      </c>
      <c r="BX192" s="35">
        <v>155017</v>
      </c>
      <c r="BY192" s="35">
        <v>6.4509053845707244E-6</v>
      </c>
      <c r="BZ192" s="35">
        <f t="shared" si="2"/>
        <v>11.95129006730661</v>
      </c>
      <c r="CA192">
        <v>17</v>
      </c>
      <c r="CB192">
        <v>74000</v>
      </c>
      <c r="CC192" s="36">
        <v>6.0000000000000002E-6</v>
      </c>
      <c r="CD192">
        <v>0.9</v>
      </c>
      <c r="CE192">
        <v>81000</v>
      </c>
      <c r="CF192" s="36">
        <v>2.12E-4</v>
      </c>
      <c r="CG192">
        <v>0.9</v>
      </c>
    </row>
    <row r="193" spans="1:85" x14ac:dyDescent="0.3">
      <c r="A193" s="8">
        <v>5083</v>
      </c>
      <c r="B193" s="8" t="s">
        <v>356</v>
      </c>
      <c r="D193">
        <f>F193+AF193</f>
        <v>182.90352799999999</v>
      </c>
      <c r="E193">
        <v>157.52269799999999</v>
      </c>
      <c r="F193" s="35">
        <f>H193+J193+L193+N193+P193+R193+T193+V193+X193+Z146+AB193+AD193+AH193+AJ193+AL193+AN193+AP193+AR193+AT193+AV193+AX193+AZ193+BB193+BD193+BF193+BH193+BJ193+BL193+BN193</f>
        <v>25.380830000000003</v>
      </c>
      <c r="G193" s="34">
        <v>0.109</v>
      </c>
      <c r="H193" s="34">
        <f>G193*0.9</f>
        <v>9.8100000000000007E-2</v>
      </c>
      <c r="I193" s="34">
        <v>0.6</v>
      </c>
      <c r="J193" s="34">
        <f>I193*1.185</f>
        <v>0.71099999999999997</v>
      </c>
      <c r="K193" s="34">
        <v>0</v>
      </c>
      <c r="L193" s="34">
        <f>K193*0.8</f>
        <v>0</v>
      </c>
      <c r="M193" s="34">
        <v>0.30399999999999999</v>
      </c>
      <c r="N193" s="34">
        <f>M193*0.44</f>
        <v>0.13375999999999999</v>
      </c>
      <c r="O193" s="34">
        <v>0.128</v>
      </c>
      <c r="P193" s="34">
        <f>O193*0.91</f>
        <v>0.11648</v>
      </c>
      <c r="Q193" s="34">
        <v>0</v>
      </c>
      <c r="R193" s="34">
        <f>Q193*2.868</f>
        <v>0</v>
      </c>
      <c r="S193" s="34">
        <v>4.08</v>
      </c>
      <c r="T193" s="34">
        <f>S193*2.36</f>
        <v>9.6288</v>
      </c>
      <c r="U193" s="34">
        <v>0</v>
      </c>
      <c r="V193" s="34">
        <f>U193*0.12</f>
        <v>0</v>
      </c>
      <c r="W193" s="34">
        <v>0</v>
      </c>
      <c r="X193" s="34">
        <f>W193*0.76</f>
        <v>0</v>
      </c>
      <c r="Y193" s="34">
        <v>0</v>
      </c>
      <c r="Z193" s="34">
        <f>Y193*0.257</f>
        <v>0</v>
      </c>
      <c r="AA193" s="34">
        <v>0</v>
      </c>
      <c r="AB193" s="34">
        <f>AA193*0.337</f>
        <v>0</v>
      </c>
      <c r="AC193" s="34">
        <v>0</v>
      </c>
      <c r="AD193" s="34">
        <f>AC193*0.15</f>
        <v>0</v>
      </c>
      <c r="AE193" s="34">
        <v>94.778999999999996</v>
      </c>
      <c r="AF193" s="34">
        <f>AE193*1.662</f>
        <v>157.52269799999999</v>
      </c>
      <c r="AG193" s="34">
        <v>0</v>
      </c>
      <c r="AH193" s="34">
        <f>AG193*0.11</f>
        <v>0</v>
      </c>
      <c r="AI193" s="34">
        <v>0</v>
      </c>
      <c r="AJ193" s="34">
        <f>AI193*1.37</f>
        <v>0</v>
      </c>
      <c r="AK193" s="34">
        <v>0</v>
      </c>
      <c r="AL193" s="34">
        <f>AK193*0.6</f>
        <v>0</v>
      </c>
      <c r="AM193" s="34">
        <v>0</v>
      </c>
      <c r="AN193" s="34">
        <f>AM193*2.372</f>
        <v>0</v>
      </c>
      <c r="AO193" s="34">
        <v>0</v>
      </c>
      <c r="AP193" s="34">
        <f>AO193*0.28</f>
        <v>0</v>
      </c>
      <c r="AQ193" s="34">
        <v>0</v>
      </c>
      <c r="AR193" s="34">
        <f>AQ193*1.45</f>
        <v>0</v>
      </c>
      <c r="AS193" s="34">
        <v>0</v>
      </c>
      <c r="AT193" s="34">
        <f>AS193*2.279</f>
        <v>0</v>
      </c>
      <c r="AU193" s="34">
        <v>0</v>
      </c>
      <c r="AV193" s="34">
        <f>AU193*1.099</f>
        <v>0</v>
      </c>
      <c r="AW193" s="34">
        <v>0</v>
      </c>
      <c r="AX193" s="34">
        <f>AW193*0.13</f>
        <v>0</v>
      </c>
      <c r="AY193" s="34">
        <v>0</v>
      </c>
      <c r="AZ193" s="34">
        <f>AY193*0.3</f>
        <v>0</v>
      </c>
      <c r="BA193" s="34">
        <v>0</v>
      </c>
      <c r="BB193" s="34">
        <f>BA193*2.323</f>
        <v>0</v>
      </c>
      <c r="BC193" s="34">
        <v>0</v>
      </c>
      <c r="BD193" s="34">
        <f>BC193*2.077</f>
        <v>0</v>
      </c>
      <c r="BE193" s="34">
        <v>0</v>
      </c>
      <c r="BF193" s="34">
        <f>BE193*2.336</f>
        <v>0</v>
      </c>
      <c r="BG193" s="34">
        <v>0</v>
      </c>
      <c r="BH193" s="34">
        <f>BG193*1.13</f>
        <v>0</v>
      </c>
      <c r="BI193" s="34">
        <v>0</v>
      </c>
      <c r="BJ193" s="34">
        <f>BI193*1.724</f>
        <v>0</v>
      </c>
      <c r="BK193" s="34">
        <v>0</v>
      </c>
      <c r="BL193" s="34">
        <f>BK193*0.89</f>
        <v>0</v>
      </c>
      <c r="BM193" s="34">
        <v>0</v>
      </c>
      <c r="BN193" s="34">
        <f>BM193*2.54</f>
        <v>0</v>
      </c>
      <c r="BO193" s="35">
        <v>-0.78139999999999998</v>
      </c>
      <c r="BP193" s="35">
        <v>5.3400000000000003E-2</v>
      </c>
      <c r="BQ193" s="35" t="s">
        <v>352</v>
      </c>
      <c r="BR193" s="35" t="s">
        <v>353</v>
      </c>
      <c r="BS193" s="35" t="s">
        <v>354</v>
      </c>
      <c r="BT193" s="35">
        <v>-0.78139999999999998</v>
      </c>
      <c r="BU193" s="35"/>
      <c r="BV193" s="35" t="s">
        <v>355</v>
      </c>
      <c r="BX193" s="35">
        <v>45008</v>
      </c>
      <c r="BY193" s="35">
        <v>2.2218272307145396E-5</v>
      </c>
      <c r="BZ193" s="35">
        <f t="shared" si="2"/>
        <v>10.714595530729639</v>
      </c>
      <c r="CA193">
        <v>8</v>
      </c>
      <c r="CB193">
        <v>19000</v>
      </c>
      <c r="CC193" s="36">
        <v>2.3E-5</v>
      </c>
      <c r="CD193">
        <v>0.9</v>
      </c>
      <c r="CE193">
        <v>26000</v>
      </c>
      <c r="CF193" s="36">
        <v>3.9399999999999998E-4</v>
      </c>
      <c r="CG193">
        <v>0.09</v>
      </c>
    </row>
    <row r="194" spans="1:85" x14ac:dyDescent="0.3">
      <c r="A194" s="8">
        <v>5083</v>
      </c>
      <c r="B194" s="8" t="s">
        <v>357</v>
      </c>
      <c r="D194">
        <f>F194+AF194</f>
        <v>182.16842200000002</v>
      </c>
      <c r="E194">
        <v>156.46234200000001</v>
      </c>
      <c r="F194" s="35">
        <f>H194+J194+L194+N194+P194+R194+T194+V194+X194+Z147+AB194+AD194+AH194+AJ194+AL194+AN194+AP194+AR194+AT194+AV194+AX194+AZ194+BB194+BD194+BF194+BH194+BJ194+BL194+BN194</f>
        <v>25.70608</v>
      </c>
      <c r="G194" s="34">
        <v>0.14099999999999999</v>
      </c>
      <c r="H194" s="34">
        <f>G194*0.9</f>
        <v>0.12689999999999999</v>
      </c>
      <c r="I194" s="34">
        <v>0.59399999999999997</v>
      </c>
      <c r="J194" s="34">
        <f>I194*1.185</f>
        <v>0.70389000000000002</v>
      </c>
      <c r="K194" s="34">
        <v>0</v>
      </c>
      <c r="L194" s="34">
        <f>K194*0.8</f>
        <v>0</v>
      </c>
      <c r="M194" s="34">
        <v>0.57599999999999996</v>
      </c>
      <c r="N194" s="34">
        <f>M194*0.44</f>
        <v>0.25344</v>
      </c>
      <c r="O194" s="34">
        <v>0.14399999999999999</v>
      </c>
      <c r="P194" s="34">
        <f>O194*0.91</f>
        <v>0.13103999999999999</v>
      </c>
      <c r="Q194" s="34">
        <v>0</v>
      </c>
      <c r="R194" s="34">
        <f>Q194*2.868</f>
        <v>0</v>
      </c>
      <c r="S194" s="34">
        <v>3.92</v>
      </c>
      <c r="T194" s="34">
        <f>S194*2.36</f>
        <v>9.251199999999999</v>
      </c>
      <c r="U194" s="34">
        <v>0</v>
      </c>
      <c r="V194" s="34">
        <f>U194*0.12</f>
        <v>0</v>
      </c>
      <c r="W194" s="34">
        <v>0</v>
      </c>
      <c r="X194" s="34">
        <f>W194*0.76</f>
        <v>0</v>
      </c>
      <c r="Y194" s="34">
        <v>0</v>
      </c>
      <c r="Z194" s="34">
        <f>Y194*0.257</f>
        <v>0</v>
      </c>
      <c r="AA194" s="34">
        <v>0</v>
      </c>
      <c r="AB194" s="34">
        <f>AA194*0.337</f>
        <v>0</v>
      </c>
      <c r="AC194" s="34">
        <v>0</v>
      </c>
      <c r="AD194" s="34">
        <f>AC194*0.15</f>
        <v>0</v>
      </c>
      <c r="AE194" s="34">
        <v>94.141000000000005</v>
      </c>
      <c r="AF194" s="34">
        <f>AE194*1.662</f>
        <v>156.46234200000001</v>
      </c>
      <c r="AG194" s="34">
        <v>0</v>
      </c>
      <c r="AH194" s="34">
        <f>AG194*0.11</f>
        <v>0</v>
      </c>
      <c r="AI194" s="34">
        <v>0</v>
      </c>
      <c r="AJ194" s="34">
        <f>AI194*1.37</f>
        <v>0</v>
      </c>
      <c r="AK194" s="34">
        <v>0</v>
      </c>
      <c r="AL194" s="34">
        <f>AK194*0.6</f>
        <v>0</v>
      </c>
      <c r="AM194" s="34">
        <v>0</v>
      </c>
      <c r="AN194" s="34">
        <f>AM194*2.372</f>
        <v>0</v>
      </c>
      <c r="AO194" s="34">
        <v>0</v>
      </c>
      <c r="AP194" s="34">
        <f>AO194*0.28</f>
        <v>0</v>
      </c>
      <c r="AQ194" s="34">
        <v>0</v>
      </c>
      <c r="AR194" s="34">
        <f>AQ194*1.45</f>
        <v>0</v>
      </c>
      <c r="AS194" s="34">
        <v>0</v>
      </c>
      <c r="AT194" s="34">
        <f>AS194*2.279</f>
        <v>0</v>
      </c>
      <c r="AU194" s="34">
        <v>0</v>
      </c>
      <c r="AV194" s="34">
        <f>AU194*1.099</f>
        <v>0</v>
      </c>
      <c r="AW194" s="34">
        <v>0</v>
      </c>
      <c r="AX194" s="34">
        <f>AW194*0.13</f>
        <v>0</v>
      </c>
      <c r="AY194" s="34">
        <v>0</v>
      </c>
      <c r="AZ194" s="34">
        <f>AY194*0.3</f>
        <v>0</v>
      </c>
      <c r="BA194" s="34">
        <v>0</v>
      </c>
      <c r="BB194" s="34">
        <f>BA194*2.323</f>
        <v>0</v>
      </c>
      <c r="BC194" s="34">
        <v>0</v>
      </c>
      <c r="BD194" s="34">
        <f>BC194*2.077</f>
        <v>0</v>
      </c>
      <c r="BE194" s="34">
        <v>0</v>
      </c>
      <c r="BF194" s="34">
        <f>BE194*2.336</f>
        <v>0</v>
      </c>
      <c r="BG194" s="34">
        <v>0.48399999999999999</v>
      </c>
      <c r="BH194" s="34">
        <f>BG194*1.13</f>
        <v>0.54691999999999996</v>
      </c>
      <c r="BI194" s="34">
        <v>0</v>
      </c>
      <c r="BJ194" s="34">
        <f>BI194*1.724</f>
        <v>0</v>
      </c>
      <c r="BK194" s="34">
        <v>0</v>
      </c>
      <c r="BL194" s="34">
        <f>BK194*0.89</f>
        <v>0</v>
      </c>
      <c r="BM194" s="34">
        <v>0</v>
      </c>
      <c r="BN194" s="34">
        <f>BM194*2.54</f>
        <v>0</v>
      </c>
      <c r="BO194" s="35">
        <v>-0.80120000000000002</v>
      </c>
      <c r="BP194" s="35">
        <v>5.3600000000000002E-2</v>
      </c>
      <c r="BQ194" s="35" t="s">
        <v>352</v>
      </c>
      <c r="BR194" s="35" t="s">
        <v>353</v>
      </c>
      <c r="BS194" s="35" t="s">
        <v>354</v>
      </c>
      <c r="BT194" s="35">
        <v>-0.80120000000000002</v>
      </c>
      <c r="BU194" s="35"/>
      <c r="BV194" s="35" t="s">
        <v>355</v>
      </c>
      <c r="BX194" s="35">
        <v>49009</v>
      </c>
      <c r="BY194" s="35">
        <v>2.0404415515517559E-5</v>
      </c>
      <c r="BZ194" s="35">
        <f t="shared" si="2"/>
        <v>10.799759233696244</v>
      </c>
      <c r="CA194">
        <v>9</v>
      </c>
      <c r="CB194">
        <v>22000</v>
      </c>
      <c r="CC194" s="36">
        <v>1.4E-5</v>
      </c>
      <c r="CD194">
        <v>0.9</v>
      </c>
      <c r="CE194">
        <v>27000</v>
      </c>
      <c r="CF194" s="36">
        <v>5.4299999999999997E-4</v>
      </c>
      <c r="CG194">
        <v>0.9</v>
      </c>
    </row>
    <row r="195" spans="1:85" x14ac:dyDescent="0.3">
      <c r="A195" s="8">
        <v>5083</v>
      </c>
      <c r="B195" s="8" t="s">
        <v>358</v>
      </c>
      <c r="D195">
        <f>F195+AF195</f>
        <v>180.97319999999999</v>
      </c>
      <c r="E195">
        <v>150.00380999999999</v>
      </c>
      <c r="F195" s="35">
        <f>H195+J195+L195+N195+P195+R195+T195+V195+X195+Z148+AB195+AD195+AH195+AJ195+AL195+AN195+AP195+AR195+AT195+AV195+AX195+AZ195+BB195+BD195+BF195+BH195+BJ195+BL195+BN195</f>
        <v>30.969390000000001</v>
      </c>
      <c r="G195" s="34">
        <v>0.11899999999999999</v>
      </c>
      <c r="H195" s="34">
        <f>G195*0.9</f>
        <v>0.1071</v>
      </c>
      <c r="I195" s="34">
        <v>0.55800000000000005</v>
      </c>
      <c r="J195" s="34">
        <f>I195*1.185</f>
        <v>0.6612300000000001</v>
      </c>
      <c r="K195" s="34">
        <v>0</v>
      </c>
      <c r="L195" s="34">
        <f>K195*0.8</f>
        <v>0</v>
      </c>
      <c r="M195" s="34">
        <v>0.42599999999999999</v>
      </c>
      <c r="N195" s="34">
        <f>M195*0.44</f>
        <v>0.18744</v>
      </c>
      <c r="O195" s="34">
        <v>0.13200000000000001</v>
      </c>
      <c r="P195" s="34">
        <f>O195*0.91</f>
        <v>0.12012</v>
      </c>
      <c r="Q195" s="34">
        <v>0</v>
      </c>
      <c r="R195" s="34">
        <f>Q195*2.868</f>
        <v>0</v>
      </c>
      <c r="S195" s="34">
        <v>3.74</v>
      </c>
      <c r="T195" s="34">
        <f>S195*2.36</f>
        <v>8.8263999999999996</v>
      </c>
      <c r="U195" s="34">
        <v>0</v>
      </c>
      <c r="V195" s="34">
        <f>U195*0.12</f>
        <v>0</v>
      </c>
      <c r="W195" s="34">
        <v>0</v>
      </c>
      <c r="X195" s="34">
        <f>W195*0.76</f>
        <v>0</v>
      </c>
      <c r="Y195" s="34">
        <v>0</v>
      </c>
      <c r="Z195" s="34">
        <f>Y195*0.257</f>
        <v>0</v>
      </c>
      <c r="AA195" s="34">
        <v>0</v>
      </c>
      <c r="AB195" s="34">
        <f>AA195*0.337</f>
        <v>0</v>
      </c>
      <c r="AC195" s="34">
        <v>0</v>
      </c>
      <c r="AD195" s="34">
        <f>AC195*0.15</f>
        <v>0</v>
      </c>
      <c r="AE195" s="34">
        <v>90.254999999999995</v>
      </c>
      <c r="AF195" s="34">
        <f>AE195*1.662</f>
        <v>150.00380999999999</v>
      </c>
      <c r="AG195" s="34">
        <v>0</v>
      </c>
      <c r="AH195" s="34">
        <f>AG195*0.11</f>
        <v>0</v>
      </c>
      <c r="AI195" s="34">
        <v>0</v>
      </c>
      <c r="AJ195" s="34">
        <f>AI195*1.37</f>
        <v>0</v>
      </c>
      <c r="AK195" s="34">
        <v>0</v>
      </c>
      <c r="AL195" s="34">
        <f>AK195*0.6</f>
        <v>0</v>
      </c>
      <c r="AM195" s="34">
        <v>0</v>
      </c>
      <c r="AN195" s="34">
        <f>AM195*2.372</f>
        <v>0</v>
      </c>
      <c r="AO195" s="34">
        <v>0</v>
      </c>
      <c r="AP195" s="34">
        <f>AO195*0.28</f>
        <v>0</v>
      </c>
      <c r="AQ195" s="34">
        <v>0</v>
      </c>
      <c r="AR195" s="34">
        <f>AQ195*1.45</f>
        <v>0</v>
      </c>
      <c r="AS195" s="34">
        <v>0</v>
      </c>
      <c r="AT195" s="34">
        <f>AS195*2.279</f>
        <v>0</v>
      </c>
      <c r="AU195" s="34">
        <v>0</v>
      </c>
      <c r="AV195" s="34">
        <f>AU195*1.099</f>
        <v>0</v>
      </c>
      <c r="AW195" s="34">
        <v>0</v>
      </c>
      <c r="AX195" s="34">
        <f>AW195*0.13</f>
        <v>0</v>
      </c>
      <c r="AY195" s="34">
        <v>0</v>
      </c>
      <c r="AZ195" s="34">
        <f>AY195*0.3</f>
        <v>0</v>
      </c>
      <c r="BA195" s="34">
        <v>0</v>
      </c>
      <c r="BB195" s="34">
        <f>BA195*2.323</f>
        <v>0</v>
      </c>
      <c r="BC195" s="34">
        <v>0</v>
      </c>
      <c r="BD195" s="34">
        <f>BC195*2.077</f>
        <v>0</v>
      </c>
      <c r="BE195" s="34">
        <v>0</v>
      </c>
      <c r="BF195" s="34">
        <f>BE195*2.336</f>
        <v>0</v>
      </c>
      <c r="BG195" s="34">
        <v>4.7699999999999996</v>
      </c>
      <c r="BH195" s="34">
        <f>BG195*1.13</f>
        <v>5.3900999999999994</v>
      </c>
      <c r="BI195" s="34">
        <v>0</v>
      </c>
      <c r="BJ195" s="34">
        <f>BI195*1.724</f>
        <v>0</v>
      </c>
      <c r="BK195" s="34">
        <v>0</v>
      </c>
      <c r="BL195" s="34">
        <f>BK195*0.89</f>
        <v>0</v>
      </c>
      <c r="BM195" s="34">
        <v>0</v>
      </c>
      <c r="BN195" s="34">
        <f>BM195*2.54</f>
        <v>0</v>
      </c>
      <c r="BO195" s="35">
        <v>-0.67359999999999998</v>
      </c>
      <c r="BP195" s="35">
        <v>4.5199999999999997E-2</v>
      </c>
      <c r="BQ195" s="35" t="s">
        <v>352</v>
      </c>
      <c r="BR195" s="35" t="s">
        <v>353</v>
      </c>
      <c r="BS195" s="35" t="s">
        <v>354</v>
      </c>
      <c r="BT195" s="35">
        <v>-0.67359999999999998</v>
      </c>
      <c r="BU195" s="35"/>
      <c r="BV195" s="35" t="s">
        <v>355</v>
      </c>
      <c r="BX195" s="35">
        <v>687009</v>
      </c>
      <c r="BY195" s="35">
        <v>1.455585006892195E-6</v>
      </c>
      <c r="BZ195" s="35">
        <f t="shared" si="2"/>
        <v>13.440102671555358</v>
      </c>
      <c r="CA195">
        <v>9</v>
      </c>
      <c r="CB195">
        <v>320000</v>
      </c>
      <c r="CC195" s="36">
        <v>1.2999999999999999E-5</v>
      </c>
      <c r="CD195">
        <v>0.9</v>
      </c>
      <c r="CE195">
        <v>367000</v>
      </c>
      <c r="CF195" s="36">
        <v>6.7000000000000002E-5</v>
      </c>
      <c r="CG195">
        <v>1</v>
      </c>
    </row>
    <row r="196" spans="1:85" x14ac:dyDescent="0.3">
      <c r="A196" s="8" t="s">
        <v>43</v>
      </c>
      <c r="B196" s="8" t="s">
        <v>359</v>
      </c>
      <c r="D196">
        <f>F196+AF196</f>
        <v>180.52266</v>
      </c>
      <c r="E196">
        <v>152.50512000000001</v>
      </c>
      <c r="F196" s="35">
        <f>H196+J196+L196+N196+P196+R196+T196+V196+X196+Z149+AB196+AD196+AH196+AJ196+AL196+AN196+AP196+AR196+AT196+AV196+AX196+AZ196+BB196+BD196+BF196+BH196+BJ196+BL196+BN196</f>
        <v>28.017540000000004</v>
      </c>
      <c r="G196" s="34">
        <v>0</v>
      </c>
      <c r="H196" s="34">
        <f>G196*0.9</f>
        <v>0</v>
      </c>
      <c r="I196" s="34">
        <v>5</v>
      </c>
      <c r="J196" s="34">
        <f>I196*1.185</f>
        <v>5.9250000000000007</v>
      </c>
      <c r="K196" s="34">
        <v>0</v>
      </c>
      <c r="L196" s="34">
        <f>K196*0.8</f>
        <v>0</v>
      </c>
      <c r="M196" s="34">
        <v>0.16</v>
      </c>
      <c r="N196" s="34">
        <f>M196*0.44</f>
        <v>7.0400000000000004E-2</v>
      </c>
      <c r="O196" s="34">
        <v>0</v>
      </c>
      <c r="P196" s="34">
        <f>O196*0.91</f>
        <v>0</v>
      </c>
      <c r="Q196" s="34">
        <v>0</v>
      </c>
      <c r="R196" s="34">
        <f>Q196*2.868</f>
        <v>0</v>
      </c>
      <c r="S196" s="34">
        <v>1.5</v>
      </c>
      <c r="T196" s="34">
        <f>S196*2.36</f>
        <v>3.54</v>
      </c>
      <c r="U196" s="34">
        <v>0</v>
      </c>
      <c r="V196" s="34">
        <f>U196*0.12</f>
        <v>0</v>
      </c>
      <c r="W196" s="34">
        <v>0</v>
      </c>
      <c r="X196" s="34">
        <f>W196*0.76</f>
        <v>0</v>
      </c>
      <c r="Y196" s="34">
        <v>0</v>
      </c>
      <c r="Z196" s="34">
        <f>Y196*0.257</f>
        <v>0</v>
      </c>
      <c r="AA196" s="34">
        <v>0</v>
      </c>
      <c r="AB196" s="34">
        <f>AA196*0.337</f>
        <v>0</v>
      </c>
      <c r="AC196" s="34">
        <v>0</v>
      </c>
      <c r="AD196" s="34">
        <f>AC196*0.15</f>
        <v>0</v>
      </c>
      <c r="AE196" s="34">
        <v>91.76</v>
      </c>
      <c r="AF196" s="34">
        <f>AE196*1.662</f>
        <v>152.50512000000001</v>
      </c>
      <c r="AG196" s="34">
        <v>0</v>
      </c>
      <c r="AH196" s="34">
        <f>AG196*0.11</f>
        <v>0</v>
      </c>
      <c r="AI196" s="34">
        <v>0</v>
      </c>
      <c r="AJ196" s="34">
        <f>AI196*1.37</f>
        <v>0</v>
      </c>
      <c r="AK196" s="34">
        <v>0</v>
      </c>
      <c r="AL196" s="34">
        <f>AK196*0.6</f>
        <v>0</v>
      </c>
      <c r="AM196" s="34">
        <v>0</v>
      </c>
      <c r="AN196" s="34">
        <f>AM196*2.372</f>
        <v>0</v>
      </c>
      <c r="AO196" s="34">
        <v>0</v>
      </c>
      <c r="AP196" s="34">
        <f>AO196*0.28</f>
        <v>0</v>
      </c>
      <c r="AQ196" s="34">
        <v>0.76</v>
      </c>
      <c r="AR196" s="34">
        <f>AQ196*1.45</f>
        <v>1.1019999999999999</v>
      </c>
      <c r="AS196" s="34">
        <v>0</v>
      </c>
      <c r="AT196" s="34">
        <f>AS196*2.279</f>
        <v>0</v>
      </c>
      <c r="AU196" s="34">
        <v>0</v>
      </c>
      <c r="AV196" s="34">
        <f>AU196*1.099</f>
        <v>0</v>
      </c>
      <c r="AW196" s="34">
        <v>0</v>
      </c>
      <c r="AX196" s="34">
        <f>AW196*0.13</f>
        <v>0</v>
      </c>
      <c r="AY196" s="34">
        <v>0</v>
      </c>
      <c r="AZ196" s="34">
        <f>AY196*0.3</f>
        <v>0</v>
      </c>
      <c r="BA196" s="34">
        <v>0</v>
      </c>
      <c r="BB196" s="34">
        <f>BA196*2.323</f>
        <v>0</v>
      </c>
      <c r="BC196" s="34">
        <v>0.82</v>
      </c>
      <c r="BD196" s="34">
        <f>BC196*2.077</f>
        <v>1.7031399999999999</v>
      </c>
      <c r="BE196" s="34">
        <v>0</v>
      </c>
      <c r="BF196" s="34">
        <f>BE196*2.336</f>
        <v>0</v>
      </c>
      <c r="BG196" s="34">
        <v>0</v>
      </c>
      <c r="BH196" s="34">
        <f>BG196*1.13</f>
        <v>0</v>
      </c>
      <c r="BI196" s="34">
        <v>0</v>
      </c>
      <c r="BJ196" s="34">
        <f>BI196*1.724</f>
        <v>0</v>
      </c>
      <c r="BK196" s="34">
        <v>0</v>
      </c>
      <c r="BL196" s="34">
        <f>BK196*0.89</f>
        <v>0</v>
      </c>
      <c r="BM196" s="34">
        <v>0</v>
      </c>
      <c r="BN196" s="34">
        <f>BM196*2.54</f>
        <v>0</v>
      </c>
      <c r="BO196" s="35">
        <v>-1.03</v>
      </c>
      <c r="BP196" s="35">
        <v>1</v>
      </c>
      <c r="BQ196" s="35" t="s">
        <v>277</v>
      </c>
      <c r="BR196" s="35" t="s">
        <v>278</v>
      </c>
      <c r="BS196" s="35" t="s">
        <v>279</v>
      </c>
      <c r="BT196" s="35">
        <v>-1.03</v>
      </c>
      <c r="BU196" s="35" t="s">
        <v>113</v>
      </c>
      <c r="BV196" s="37">
        <v>3.5000000000000003E-2</v>
      </c>
      <c r="BX196" s="35">
        <v>117016.68</v>
      </c>
      <c r="BY196" s="35">
        <v>8.545790224094548E-6</v>
      </c>
      <c r="BZ196" s="35">
        <f t="shared" ref="BZ196:BZ228" si="3">-LN(BY196)</f>
        <v>11.670071767721161</v>
      </c>
      <c r="CA196">
        <v>6.68</v>
      </c>
      <c r="CB196">
        <v>22690</v>
      </c>
      <c r="CC196" s="36">
        <v>6.4999999999999996E-6</v>
      </c>
      <c r="CD196">
        <v>0.92</v>
      </c>
      <c r="CE196">
        <v>94320</v>
      </c>
      <c r="CF196" s="36">
        <v>8.5699999999999996E-5</v>
      </c>
      <c r="CG196">
        <v>0.91</v>
      </c>
    </row>
    <row r="197" spans="1:85" x14ac:dyDescent="0.3">
      <c r="A197" s="8" t="s">
        <v>43</v>
      </c>
      <c r="B197" s="8" t="s">
        <v>360</v>
      </c>
      <c r="D197">
        <f>F197+AF197</f>
        <v>176.97606000000002</v>
      </c>
      <c r="E197">
        <v>152.50512000000001</v>
      </c>
      <c r="F197" s="35">
        <f>H197+J197+L197+N197+P197+R197+T197+V197+X197+Z150+AB197+AD197+AH197+AJ197+AL197+AN197+AP197+AR197+AT197+AV197+AX197+AZ197+BB197+BD197+BF197+BH197+BJ197+BL197+BN197</f>
        <v>24.470940000000006</v>
      </c>
      <c r="G197" s="34">
        <v>0</v>
      </c>
      <c r="H197" s="34">
        <f>G197*0.9</f>
        <v>0</v>
      </c>
      <c r="I197" s="34">
        <v>5</v>
      </c>
      <c r="J197" s="34">
        <f>I197*1.185</f>
        <v>5.9250000000000007</v>
      </c>
      <c r="K197" s="34">
        <v>0</v>
      </c>
      <c r="L197" s="34">
        <f>K197*0.8</f>
        <v>0</v>
      </c>
      <c r="M197" s="34">
        <v>0.16</v>
      </c>
      <c r="N197" s="34">
        <f>M197*0.44</f>
        <v>7.0400000000000004E-2</v>
      </c>
      <c r="O197" s="34">
        <v>0</v>
      </c>
      <c r="P197" s="34">
        <f>O197*0.91</f>
        <v>0</v>
      </c>
      <c r="Q197" s="34">
        <v>0</v>
      </c>
      <c r="R197" s="34">
        <f>Q197*2.868</f>
        <v>0</v>
      </c>
      <c r="S197" s="34">
        <v>1.5</v>
      </c>
      <c r="T197" s="34">
        <f>S197*2.36</f>
        <v>3.54</v>
      </c>
      <c r="U197" s="34">
        <v>0</v>
      </c>
      <c r="V197" s="34">
        <f>U197*0.12</f>
        <v>0</v>
      </c>
      <c r="W197" s="34">
        <v>0</v>
      </c>
      <c r="X197" s="34">
        <f>W197*0.76</f>
        <v>0</v>
      </c>
      <c r="Y197" s="34">
        <v>0</v>
      </c>
      <c r="Z197" s="34">
        <f>Y197*0.257</f>
        <v>0</v>
      </c>
      <c r="AA197" s="34">
        <v>0</v>
      </c>
      <c r="AB197" s="34">
        <f>AA197*0.337</f>
        <v>0</v>
      </c>
      <c r="AC197" s="34">
        <v>0</v>
      </c>
      <c r="AD197" s="34">
        <f>AC197*0.15</f>
        <v>0</v>
      </c>
      <c r="AE197" s="34">
        <v>91.76</v>
      </c>
      <c r="AF197" s="34">
        <f>AE197*1.662</f>
        <v>152.50512000000001</v>
      </c>
      <c r="AG197" s="34">
        <v>0</v>
      </c>
      <c r="AH197" s="34">
        <f>AG197*0.11</f>
        <v>0</v>
      </c>
      <c r="AI197" s="34">
        <v>0</v>
      </c>
      <c r="AJ197" s="34">
        <f>AI197*1.37</f>
        <v>0</v>
      </c>
      <c r="AK197" s="34">
        <v>0</v>
      </c>
      <c r="AL197" s="34">
        <f>AK197*0.6</f>
        <v>0</v>
      </c>
      <c r="AM197" s="34">
        <v>0</v>
      </c>
      <c r="AN197" s="34">
        <f>AM197*2.372</f>
        <v>0</v>
      </c>
      <c r="AO197" s="34">
        <v>0</v>
      </c>
      <c r="AP197" s="34">
        <f>AO197*0.28</f>
        <v>0</v>
      </c>
      <c r="AQ197" s="34">
        <v>0.76</v>
      </c>
      <c r="AR197" s="34">
        <f>AQ197*1.45</f>
        <v>1.1019999999999999</v>
      </c>
      <c r="AS197" s="34">
        <v>0</v>
      </c>
      <c r="AT197" s="34">
        <f>AS197*2.279</f>
        <v>0</v>
      </c>
      <c r="AU197" s="34">
        <v>0</v>
      </c>
      <c r="AV197" s="34">
        <f>AU197*1.099</f>
        <v>0</v>
      </c>
      <c r="AW197" s="34">
        <v>0</v>
      </c>
      <c r="AX197" s="34">
        <f>AW197*0.13</f>
        <v>0</v>
      </c>
      <c r="AY197" s="34">
        <v>0</v>
      </c>
      <c r="AZ197" s="34">
        <f>AY197*0.3</f>
        <v>0</v>
      </c>
      <c r="BA197" s="34">
        <v>0</v>
      </c>
      <c r="BB197" s="34">
        <f>BA197*2.323</f>
        <v>0</v>
      </c>
      <c r="BC197" s="34">
        <v>0.82</v>
      </c>
      <c r="BD197" s="34">
        <f>BC197*2.077</f>
        <v>1.7031399999999999</v>
      </c>
      <c r="BE197" s="34">
        <v>0</v>
      </c>
      <c r="BF197" s="34">
        <f>BE197*2.336</f>
        <v>0</v>
      </c>
      <c r="BG197" s="34">
        <v>0</v>
      </c>
      <c r="BH197" s="34">
        <f>BG197*1.13</f>
        <v>0</v>
      </c>
      <c r="BI197" s="34">
        <v>0</v>
      </c>
      <c r="BJ197" s="34">
        <f>BI197*1.724</f>
        <v>0</v>
      </c>
      <c r="BK197" s="34">
        <v>0</v>
      </c>
      <c r="BL197" s="34">
        <f>BK197*0.89</f>
        <v>0</v>
      </c>
      <c r="BM197" s="34">
        <v>0</v>
      </c>
      <c r="BN197" s="34">
        <f>BM197*2.54</f>
        <v>0</v>
      </c>
      <c r="BO197" s="35">
        <v>-0.91500000000000004</v>
      </c>
      <c r="BP197" s="35">
        <v>1</v>
      </c>
      <c r="BQ197" s="35" t="s">
        <v>277</v>
      </c>
      <c r="BR197" s="35" t="s">
        <v>278</v>
      </c>
      <c r="BS197" s="35" t="s">
        <v>279</v>
      </c>
      <c r="BT197" s="35">
        <v>-0.91500000000000004</v>
      </c>
      <c r="BU197" s="35" t="s">
        <v>113</v>
      </c>
      <c r="BV197" s="37">
        <v>3.5000000000000003E-2</v>
      </c>
      <c r="BX197" s="35">
        <v>28271.27</v>
      </c>
      <c r="BY197" s="35">
        <v>3.5371598092338971E-5</v>
      </c>
      <c r="BZ197" s="35">
        <f t="shared" si="3"/>
        <v>10.249601373626234</v>
      </c>
      <c r="CA197">
        <v>1.27</v>
      </c>
      <c r="CB197">
        <v>5830</v>
      </c>
      <c r="CC197" s="36">
        <v>1.45E-5</v>
      </c>
      <c r="CD197">
        <v>0.94</v>
      </c>
      <c r="CE197">
        <v>22440</v>
      </c>
      <c r="CF197" s="36">
        <v>3.2430000000000002E-4</v>
      </c>
      <c r="CG197">
        <v>1</v>
      </c>
    </row>
    <row r="198" spans="1:85" x14ac:dyDescent="0.3">
      <c r="A198" s="8" t="s">
        <v>44</v>
      </c>
      <c r="B198" s="8" t="s">
        <v>361</v>
      </c>
      <c r="D198">
        <f>F198+AF198</f>
        <v>169.78099999999998</v>
      </c>
      <c r="E198">
        <v>146.75459999999998</v>
      </c>
      <c r="F198" s="35">
        <f>H198+J198+L198+N198+P198+R198+T198+V198+X198+Z151+AB198+AD198+AH198+AJ198+AL198+AN198+AP198+AR198+AT198+AV198+AX198+AZ198+BB198+BD198+BF198+BH198+BJ198+BL198+BN198</f>
        <v>23.026400000000002</v>
      </c>
      <c r="G198" s="34">
        <v>0</v>
      </c>
      <c r="H198" s="34">
        <f>G198*0.9</f>
        <v>0</v>
      </c>
      <c r="I198" s="34">
        <v>0</v>
      </c>
      <c r="J198" s="34">
        <f>I198*1.185</f>
        <v>0</v>
      </c>
      <c r="K198" s="34">
        <v>0</v>
      </c>
      <c r="L198" s="34">
        <f>K198*0.8</f>
        <v>0</v>
      </c>
      <c r="M198" s="34">
        <v>0.55000000000000004</v>
      </c>
      <c r="N198" s="34">
        <f>M198*0.44</f>
        <v>0.24200000000000002</v>
      </c>
      <c r="O198" s="34">
        <v>10.8</v>
      </c>
      <c r="P198" s="34">
        <f>O198*0.91</f>
        <v>9.8280000000000012</v>
      </c>
      <c r="Q198" s="34">
        <v>0</v>
      </c>
      <c r="R198" s="34">
        <f>Q198*2.868</f>
        <v>0</v>
      </c>
      <c r="S198" s="34">
        <v>0.35</v>
      </c>
      <c r="T198" s="34">
        <f>S198*2.36</f>
        <v>0.82599999999999996</v>
      </c>
      <c r="U198" s="34">
        <v>0</v>
      </c>
      <c r="V198" s="34">
        <f>U198*0.12</f>
        <v>0</v>
      </c>
      <c r="W198" s="34">
        <v>0</v>
      </c>
      <c r="X198" s="34">
        <f>W198*0.76</f>
        <v>0</v>
      </c>
      <c r="Y198" s="34">
        <v>0</v>
      </c>
      <c r="Z198" s="34">
        <f>Y198*0.257</f>
        <v>0</v>
      </c>
      <c r="AA198" s="34">
        <v>0</v>
      </c>
      <c r="AB198" s="34">
        <f>AA198*0.337</f>
        <v>0</v>
      </c>
      <c r="AC198" s="34">
        <v>0</v>
      </c>
      <c r="AD198" s="34">
        <f>AC198*0.15</f>
        <v>0</v>
      </c>
      <c r="AE198" s="34">
        <v>88.3</v>
      </c>
      <c r="AF198" s="34">
        <f>AE198*1.662</f>
        <v>146.75459999999998</v>
      </c>
      <c r="AG198" s="34">
        <v>0</v>
      </c>
      <c r="AH198" s="34">
        <f>AG198*0.11</f>
        <v>0</v>
      </c>
      <c r="AI198" s="34">
        <v>0</v>
      </c>
      <c r="AJ198" s="34">
        <f>AI198*1.37</f>
        <v>0</v>
      </c>
      <c r="AK198" s="34">
        <v>0</v>
      </c>
      <c r="AL198" s="34">
        <f>AK198*0.6</f>
        <v>0</v>
      </c>
      <c r="AM198" s="34">
        <v>0</v>
      </c>
      <c r="AN198" s="34">
        <f>AM198*2.372</f>
        <v>0</v>
      </c>
      <c r="AO198" s="34">
        <v>0</v>
      </c>
      <c r="AP198" s="34">
        <f>AO198*0.28</f>
        <v>0</v>
      </c>
      <c r="AQ198" s="34">
        <v>0</v>
      </c>
      <c r="AR198" s="34">
        <f>AQ198*1.45</f>
        <v>0</v>
      </c>
      <c r="AS198" s="34">
        <v>0</v>
      </c>
      <c r="AT198" s="34">
        <f>AS198*2.279</f>
        <v>0</v>
      </c>
      <c r="AU198" s="34">
        <v>0</v>
      </c>
      <c r="AV198" s="34">
        <f>AU198*1.099</f>
        <v>0</v>
      </c>
      <c r="AW198" s="34">
        <v>0</v>
      </c>
      <c r="AX198" s="34">
        <f>AW198*0.13</f>
        <v>0</v>
      </c>
      <c r="AY198" s="34">
        <v>0</v>
      </c>
      <c r="AZ198" s="34">
        <f>AY198*0.3</f>
        <v>0</v>
      </c>
      <c r="BA198" s="34">
        <v>0</v>
      </c>
      <c r="BB198" s="34">
        <f>BA198*2.323</f>
        <v>0</v>
      </c>
      <c r="BC198" s="34">
        <v>0</v>
      </c>
      <c r="BD198" s="34">
        <f>BC198*2.077</f>
        <v>0</v>
      </c>
      <c r="BE198" s="34">
        <v>0</v>
      </c>
      <c r="BF198" s="34">
        <f>BE198*2.336</f>
        <v>0</v>
      </c>
      <c r="BG198" s="34">
        <v>0</v>
      </c>
      <c r="BH198" s="34">
        <f>BG198*1.13</f>
        <v>0</v>
      </c>
      <c r="BI198" s="34">
        <v>0</v>
      </c>
      <c r="BJ198" s="34">
        <f>BI198*1.724</f>
        <v>0</v>
      </c>
      <c r="BK198" s="34">
        <v>0</v>
      </c>
      <c r="BL198" s="34">
        <f>BK198*0.89</f>
        <v>0</v>
      </c>
      <c r="BM198" s="34">
        <v>0</v>
      </c>
      <c r="BN198" s="34">
        <f>BM198*2.54</f>
        <v>0</v>
      </c>
      <c r="BO198" s="35">
        <v>-0.77</v>
      </c>
      <c r="BP198" s="35">
        <v>2</v>
      </c>
      <c r="BQ198" s="35" t="s">
        <v>362</v>
      </c>
      <c r="BR198" s="35" t="s">
        <v>363</v>
      </c>
      <c r="BS198" s="35" t="s">
        <v>364</v>
      </c>
      <c r="BT198" s="35">
        <v>-0.77</v>
      </c>
      <c r="BU198" s="35" t="s">
        <v>113</v>
      </c>
      <c r="BV198" s="37">
        <v>3.5000000000000003E-2</v>
      </c>
      <c r="BX198" s="35">
        <v>76338.320000000007</v>
      </c>
      <c r="BY198" s="35">
        <v>1.3099580918207263E-5</v>
      </c>
      <c r="BZ198" s="35">
        <f t="shared" si="3"/>
        <v>11.242930319245435</v>
      </c>
      <c r="CA198">
        <v>8.32</v>
      </c>
      <c r="CB198">
        <v>34210</v>
      </c>
      <c r="CC198" s="36">
        <v>5.5400000000000003E-6</v>
      </c>
      <c r="CD198">
        <v>0.9</v>
      </c>
      <c r="CE198">
        <v>42120</v>
      </c>
      <c r="CF198" s="36">
        <v>5.2399999999999998E-6</v>
      </c>
      <c r="CG198">
        <v>0.95</v>
      </c>
    </row>
    <row r="199" spans="1:85" x14ac:dyDescent="0.3">
      <c r="A199" s="8" t="s">
        <v>44</v>
      </c>
      <c r="B199" s="8" t="s">
        <v>361</v>
      </c>
      <c r="D199">
        <f>F199+AF199</f>
        <v>169.78099999999998</v>
      </c>
      <c r="E199">
        <v>146.75459999999998</v>
      </c>
      <c r="F199" s="35">
        <f>H199+J199+L199+N199+P199+R199+T199+V199+X199+Z152+AB199+AD199+AH199+AJ199+AL199+AN199+AP199+AR199+AT199+AV199+AX199+AZ199+BB199+BD199+BF199+BH199+BJ199+BL199+BN199</f>
        <v>23.026400000000002</v>
      </c>
      <c r="G199" s="34">
        <v>0</v>
      </c>
      <c r="H199" s="34">
        <f>G199*0.9</f>
        <v>0</v>
      </c>
      <c r="I199" s="34">
        <v>0</v>
      </c>
      <c r="J199" s="34">
        <f>I199*1.185</f>
        <v>0</v>
      </c>
      <c r="K199" s="34">
        <v>0</v>
      </c>
      <c r="L199" s="34">
        <f>K199*0.8</f>
        <v>0</v>
      </c>
      <c r="M199" s="34">
        <v>0.55000000000000004</v>
      </c>
      <c r="N199" s="34">
        <f>M199*0.44</f>
        <v>0.24200000000000002</v>
      </c>
      <c r="O199" s="34">
        <v>10.8</v>
      </c>
      <c r="P199" s="34">
        <f>O199*0.91</f>
        <v>9.8280000000000012</v>
      </c>
      <c r="Q199" s="34">
        <v>0</v>
      </c>
      <c r="R199" s="34">
        <f>Q199*2.868</f>
        <v>0</v>
      </c>
      <c r="S199" s="34">
        <v>0.35</v>
      </c>
      <c r="T199" s="34">
        <f>S199*2.36</f>
        <v>0.82599999999999996</v>
      </c>
      <c r="U199" s="34">
        <v>0</v>
      </c>
      <c r="V199" s="34">
        <f>U199*0.12</f>
        <v>0</v>
      </c>
      <c r="W199" s="34">
        <v>0</v>
      </c>
      <c r="X199" s="34">
        <f>W199*0.76</f>
        <v>0</v>
      </c>
      <c r="Y199" s="34">
        <v>0</v>
      </c>
      <c r="Z199" s="34">
        <f>Y199*0.257</f>
        <v>0</v>
      </c>
      <c r="AA199" s="34">
        <v>0</v>
      </c>
      <c r="AB199" s="34">
        <f>AA199*0.337</f>
        <v>0</v>
      </c>
      <c r="AC199" s="34">
        <v>0</v>
      </c>
      <c r="AD199" s="34">
        <f>AC199*0.15</f>
        <v>0</v>
      </c>
      <c r="AE199" s="34">
        <v>88.3</v>
      </c>
      <c r="AF199" s="34">
        <f>AE199*1.662</f>
        <v>146.75459999999998</v>
      </c>
      <c r="AG199" s="34">
        <v>0</v>
      </c>
      <c r="AH199" s="34">
        <f>AG199*0.11</f>
        <v>0</v>
      </c>
      <c r="AI199" s="34">
        <v>0</v>
      </c>
      <c r="AJ199" s="34">
        <f>AI199*1.37</f>
        <v>0</v>
      </c>
      <c r="AK199" s="34">
        <v>0</v>
      </c>
      <c r="AL199" s="34">
        <f>AK199*0.6</f>
        <v>0</v>
      </c>
      <c r="AM199" s="34">
        <v>0</v>
      </c>
      <c r="AN199" s="34">
        <f>AM199*2.372</f>
        <v>0</v>
      </c>
      <c r="AO199" s="34">
        <v>0</v>
      </c>
      <c r="AP199" s="34">
        <f>AO199*0.28</f>
        <v>0</v>
      </c>
      <c r="AQ199" s="34">
        <v>0</v>
      </c>
      <c r="AR199" s="34">
        <f>AQ199*1.45</f>
        <v>0</v>
      </c>
      <c r="AS199" s="34">
        <v>0</v>
      </c>
      <c r="AT199" s="34">
        <f>AS199*2.279</f>
        <v>0</v>
      </c>
      <c r="AU199" s="34">
        <v>0</v>
      </c>
      <c r="AV199" s="34">
        <f>AU199*1.099</f>
        <v>0</v>
      </c>
      <c r="AW199" s="34">
        <v>0</v>
      </c>
      <c r="AX199" s="34">
        <f>AW199*0.13</f>
        <v>0</v>
      </c>
      <c r="AY199" s="34">
        <v>0</v>
      </c>
      <c r="AZ199" s="34">
        <f>AY199*0.3</f>
        <v>0</v>
      </c>
      <c r="BA199" s="34">
        <v>0</v>
      </c>
      <c r="BB199" s="34">
        <f>BA199*2.323</f>
        <v>0</v>
      </c>
      <c r="BC199" s="34">
        <v>0</v>
      </c>
      <c r="BD199" s="34">
        <f>BC199*2.077</f>
        <v>0</v>
      </c>
      <c r="BE199" s="34">
        <v>0</v>
      </c>
      <c r="BF199" s="34">
        <f>BE199*2.336</f>
        <v>0</v>
      </c>
      <c r="BG199" s="34">
        <v>0</v>
      </c>
      <c r="BH199" s="34">
        <f>BG199*1.13</f>
        <v>0</v>
      </c>
      <c r="BI199" s="34">
        <v>0</v>
      </c>
      <c r="BJ199" s="34">
        <f>BI199*1.724</f>
        <v>0</v>
      </c>
      <c r="BK199" s="34">
        <v>0</v>
      </c>
      <c r="BL199" s="34">
        <f>BK199*0.89</f>
        <v>0</v>
      </c>
      <c r="BM199" s="34">
        <v>0</v>
      </c>
      <c r="BN199" s="34">
        <f>BM199*2.54</f>
        <v>0</v>
      </c>
      <c r="BO199" s="35">
        <v>-0.77</v>
      </c>
      <c r="BP199" s="35">
        <v>2</v>
      </c>
      <c r="BQ199" s="35" t="s">
        <v>362</v>
      </c>
      <c r="BR199" s="35" t="s">
        <v>363</v>
      </c>
      <c r="BS199" s="35" t="s">
        <v>364</v>
      </c>
      <c r="BT199" s="35">
        <v>-0.77</v>
      </c>
      <c r="BU199" s="35" t="s">
        <v>113</v>
      </c>
      <c r="BV199" s="37">
        <v>3.5000000000000003E-2</v>
      </c>
      <c r="BX199" s="35">
        <v>54197.25</v>
      </c>
      <c r="BY199" s="35">
        <v>1.8451120674941993E-5</v>
      </c>
      <c r="BZ199" s="35">
        <f t="shared" si="3"/>
        <v>10.900385448133141</v>
      </c>
      <c r="CA199">
        <v>7.25</v>
      </c>
      <c r="CB199">
        <v>22180</v>
      </c>
      <c r="CC199" s="36">
        <v>7.1199999999999996E-6</v>
      </c>
      <c r="CD199">
        <v>0.97</v>
      </c>
      <c r="CE199">
        <v>32010</v>
      </c>
      <c r="CF199" s="36">
        <v>6.6699999999999997E-6</v>
      </c>
      <c r="CG199">
        <v>0.96</v>
      </c>
    </row>
    <row r="200" spans="1:85" x14ac:dyDescent="0.3">
      <c r="A200" s="8" t="s">
        <v>44</v>
      </c>
      <c r="B200" s="8" t="s">
        <v>361</v>
      </c>
      <c r="D200">
        <f>F200+AF200</f>
        <v>169.78099999999998</v>
      </c>
      <c r="E200">
        <v>146.75459999999998</v>
      </c>
      <c r="F200" s="35">
        <f>H200+J200+L200+N200+P200+R200+T200+V200+X200+Z153+AB200+AD200+AH200+AJ200+AL200+AN200+AP200+AR200+AT200+AV200+AX200+AZ200+BB200+BD200+BF200+BH200+BJ200+BL200+BN200</f>
        <v>23.026400000000002</v>
      </c>
      <c r="G200" s="34">
        <v>0</v>
      </c>
      <c r="H200" s="34">
        <f>G200*0.9</f>
        <v>0</v>
      </c>
      <c r="I200" s="34">
        <v>0</v>
      </c>
      <c r="J200" s="34">
        <f>I200*1.185</f>
        <v>0</v>
      </c>
      <c r="K200" s="34">
        <v>0</v>
      </c>
      <c r="L200" s="34">
        <f>K200*0.8</f>
        <v>0</v>
      </c>
      <c r="M200" s="34">
        <v>0.55000000000000004</v>
      </c>
      <c r="N200" s="34">
        <f>M200*0.44</f>
        <v>0.24200000000000002</v>
      </c>
      <c r="O200" s="34">
        <v>10.8</v>
      </c>
      <c r="P200" s="34">
        <f>O200*0.91</f>
        <v>9.8280000000000012</v>
      </c>
      <c r="Q200" s="34">
        <v>0</v>
      </c>
      <c r="R200" s="34">
        <f>Q200*2.868</f>
        <v>0</v>
      </c>
      <c r="S200" s="34">
        <v>0.35</v>
      </c>
      <c r="T200" s="34">
        <f>S200*2.36</f>
        <v>0.82599999999999996</v>
      </c>
      <c r="U200" s="34">
        <v>0</v>
      </c>
      <c r="V200" s="34">
        <f>U200*0.12</f>
        <v>0</v>
      </c>
      <c r="W200" s="34">
        <v>0</v>
      </c>
      <c r="X200" s="34">
        <f>W200*0.76</f>
        <v>0</v>
      </c>
      <c r="Y200" s="34">
        <v>0</v>
      </c>
      <c r="Z200" s="34">
        <f>Y200*0.257</f>
        <v>0</v>
      </c>
      <c r="AA200" s="34">
        <v>0</v>
      </c>
      <c r="AB200" s="34">
        <f>AA200*0.337</f>
        <v>0</v>
      </c>
      <c r="AC200" s="34">
        <v>0</v>
      </c>
      <c r="AD200" s="34">
        <f>AC200*0.15</f>
        <v>0</v>
      </c>
      <c r="AE200" s="34">
        <v>88.3</v>
      </c>
      <c r="AF200" s="34">
        <f>AE200*1.662</f>
        <v>146.75459999999998</v>
      </c>
      <c r="AG200" s="34">
        <v>0</v>
      </c>
      <c r="AH200" s="34">
        <f>AG200*0.11</f>
        <v>0</v>
      </c>
      <c r="AI200" s="34">
        <v>0</v>
      </c>
      <c r="AJ200" s="34">
        <f>AI200*1.37</f>
        <v>0</v>
      </c>
      <c r="AK200" s="34">
        <v>0</v>
      </c>
      <c r="AL200" s="34">
        <f>AK200*0.6</f>
        <v>0</v>
      </c>
      <c r="AM200" s="34">
        <v>0</v>
      </c>
      <c r="AN200" s="34">
        <f>AM200*2.372</f>
        <v>0</v>
      </c>
      <c r="AO200" s="34">
        <v>0</v>
      </c>
      <c r="AP200" s="34">
        <f>AO200*0.28</f>
        <v>0</v>
      </c>
      <c r="AQ200" s="34">
        <v>0</v>
      </c>
      <c r="AR200" s="34">
        <f>AQ200*1.45</f>
        <v>0</v>
      </c>
      <c r="AS200" s="34">
        <v>0</v>
      </c>
      <c r="AT200" s="34">
        <f>AS200*2.279</f>
        <v>0</v>
      </c>
      <c r="AU200" s="34">
        <v>0</v>
      </c>
      <c r="AV200" s="34">
        <f>AU200*1.099</f>
        <v>0</v>
      </c>
      <c r="AW200" s="34">
        <v>0</v>
      </c>
      <c r="AX200" s="34">
        <f>AW200*0.13</f>
        <v>0</v>
      </c>
      <c r="AY200" s="34">
        <v>0</v>
      </c>
      <c r="AZ200" s="34">
        <f>AY200*0.3</f>
        <v>0</v>
      </c>
      <c r="BA200" s="34">
        <v>0</v>
      </c>
      <c r="BB200" s="34">
        <f>BA200*2.323</f>
        <v>0</v>
      </c>
      <c r="BC200" s="34">
        <v>0</v>
      </c>
      <c r="BD200" s="34">
        <f>BC200*2.077</f>
        <v>0</v>
      </c>
      <c r="BE200" s="34">
        <v>0</v>
      </c>
      <c r="BF200" s="34">
        <f>BE200*2.336</f>
        <v>0</v>
      </c>
      <c r="BG200" s="34">
        <v>0</v>
      </c>
      <c r="BH200" s="34">
        <f>BG200*1.13</f>
        <v>0</v>
      </c>
      <c r="BI200" s="34">
        <v>0</v>
      </c>
      <c r="BJ200" s="34">
        <f>BI200*1.724</f>
        <v>0</v>
      </c>
      <c r="BK200" s="34">
        <v>0</v>
      </c>
      <c r="BL200" s="34">
        <f>BK200*0.89</f>
        <v>0</v>
      </c>
      <c r="BM200" s="34">
        <v>0</v>
      </c>
      <c r="BN200" s="34">
        <f>BM200*2.54</f>
        <v>0</v>
      </c>
      <c r="BO200" s="35">
        <v>-0.77</v>
      </c>
      <c r="BP200" s="35">
        <v>2</v>
      </c>
      <c r="BQ200" s="35" t="s">
        <v>362</v>
      </c>
      <c r="BR200" s="35" t="s">
        <v>363</v>
      </c>
      <c r="BS200" s="35" t="s">
        <v>364</v>
      </c>
      <c r="BT200" s="35">
        <v>-0.77</v>
      </c>
      <c r="BU200" s="35" t="s">
        <v>113</v>
      </c>
      <c r="BV200" s="37">
        <v>3.5000000000000003E-2</v>
      </c>
      <c r="BX200" s="35">
        <v>40884.1</v>
      </c>
      <c r="BY200" s="35">
        <v>2.4459386411832474E-5</v>
      </c>
      <c r="BZ200" s="35">
        <f t="shared" si="3"/>
        <v>10.6184965133906</v>
      </c>
      <c r="CA200">
        <v>4.0999999999999996</v>
      </c>
      <c r="CB200">
        <v>18230</v>
      </c>
      <c r="CC200" s="36">
        <v>2.0339999999999998E-5</v>
      </c>
      <c r="CD200">
        <v>0.91</v>
      </c>
      <c r="CE200">
        <v>22650</v>
      </c>
      <c r="CF200" s="36">
        <v>1.5349999999999999E-6</v>
      </c>
      <c r="CG200">
        <v>0.94</v>
      </c>
    </row>
    <row r="201" spans="1:85" x14ac:dyDescent="0.3">
      <c r="A201" s="8" t="s">
        <v>44</v>
      </c>
      <c r="B201" s="8" t="s">
        <v>365</v>
      </c>
      <c r="D201">
        <f>F201+AF201</f>
        <v>169.78099999999998</v>
      </c>
      <c r="E201">
        <v>146.75459999999998</v>
      </c>
      <c r="F201" s="35">
        <f>H201+J201+L201+N201+P201+R201+T201+V201+X201+Z154+AB201+AD201+AH201+AJ201+AL201+AN201+AP201+AR201+AT201+AV201+AX201+AZ201+BB201+BD201+BF201+BH201+BJ201+BL201+BN201</f>
        <v>23.026400000000002</v>
      </c>
      <c r="G201" s="34">
        <v>0</v>
      </c>
      <c r="H201" s="34">
        <f>G201*0.9</f>
        <v>0</v>
      </c>
      <c r="I201" s="34">
        <v>0</v>
      </c>
      <c r="J201" s="34">
        <f>I201*1.185</f>
        <v>0</v>
      </c>
      <c r="K201" s="34">
        <v>0</v>
      </c>
      <c r="L201" s="34">
        <f>K201*0.8</f>
        <v>0</v>
      </c>
      <c r="M201" s="34">
        <v>0.55000000000000004</v>
      </c>
      <c r="N201" s="34">
        <f>M201*0.44</f>
        <v>0.24200000000000002</v>
      </c>
      <c r="O201" s="34">
        <v>10.8</v>
      </c>
      <c r="P201" s="34">
        <f>O201*0.91</f>
        <v>9.8280000000000012</v>
      </c>
      <c r="Q201" s="34">
        <v>0</v>
      </c>
      <c r="R201" s="34">
        <f>Q201*2.868</f>
        <v>0</v>
      </c>
      <c r="S201" s="34">
        <v>0.35</v>
      </c>
      <c r="T201" s="34">
        <f>S201*2.36</f>
        <v>0.82599999999999996</v>
      </c>
      <c r="U201" s="34">
        <v>0</v>
      </c>
      <c r="V201" s="34">
        <f>U201*0.12</f>
        <v>0</v>
      </c>
      <c r="W201" s="34">
        <v>0</v>
      </c>
      <c r="X201" s="34">
        <f>W201*0.76</f>
        <v>0</v>
      </c>
      <c r="Y201" s="34">
        <v>0</v>
      </c>
      <c r="Z201" s="34">
        <f>Y201*0.257</f>
        <v>0</v>
      </c>
      <c r="AA201" s="34">
        <v>0</v>
      </c>
      <c r="AB201" s="34">
        <f>AA201*0.337</f>
        <v>0</v>
      </c>
      <c r="AC201" s="34">
        <v>0</v>
      </c>
      <c r="AD201" s="34">
        <f>AC201*0.15</f>
        <v>0</v>
      </c>
      <c r="AE201" s="34">
        <v>88.3</v>
      </c>
      <c r="AF201" s="34">
        <f>AE201*1.662</f>
        <v>146.75459999999998</v>
      </c>
      <c r="AG201" s="34">
        <v>0</v>
      </c>
      <c r="AH201" s="34">
        <f>AG201*0.11</f>
        <v>0</v>
      </c>
      <c r="AI201" s="34">
        <v>0</v>
      </c>
      <c r="AJ201" s="34">
        <f>AI201*1.37</f>
        <v>0</v>
      </c>
      <c r="AK201" s="34">
        <v>0</v>
      </c>
      <c r="AL201" s="34">
        <f>AK201*0.6</f>
        <v>0</v>
      </c>
      <c r="AM201" s="34">
        <v>0</v>
      </c>
      <c r="AN201" s="34">
        <f>AM201*2.372</f>
        <v>0</v>
      </c>
      <c r="AO201" s="34">
        <v>0</v>
      </c>
      <c r="AP201" s="34">
        <f>AO201*0.28</f>
        <v>0</v>
      </c>
      <c r="AQ201" s="34">
        <v>0</v>
      </c>
      <c r="AR201" s="34">
        <f>AQ201*1.45</f>
        <v>0</v>
      </c>
      <c r="AS201" s="34">
        <v>0</v>
      </c>
      <c r="AT201" s="34">
        <f>AS201*2.279</f>
        <v>0</v>
      </c>
      <c r="AU201" s="34">
        <v>0</v>
      </c>
      <c r="AV201" s="34">
        <f>AU201*1.099</f>
        <v>0</v>
      </c>
      <c r="AW201" s="34">
        <v>0</v>
      </c>
      <c r="AX201" s="34">
        <f>AW201*0.13</f>
        <v>0</v>
      </c>
      <c r="AY201" s="34">
        <v>0</v>
      </c>
      <c r="AZ201" s="34">
        <f>AY201*0.3</f>
        <v>0</v>
      </c>
      <c r="BA201" s="34">
        <v>0</v>
      </c>
      <c r="BB201" s="34">
        <f>BA201*2.323</f>
        <v>0</v>
      </c>
      <c r="BC201" s="34">
        <v>0</v>
      </c>
      <c r="BD201" s="34">
        <f>BC201*2.077</f>
        <v>0</v>
      </c>
      <c r="BE201" s="34">
        <v>0</v>
      </c>
      <c r="BF201" s="34">
        <f>BE201*2.336</f>
        <v>0</v>
      </c>
      <c r="BG201" s="34">
        <v>0</v>
      </c>
      <c r="BH201" s="34">
        <f>BG201*1.13</f>
        <v>0</v>
      </c>
      <c r="BI201" s="34">
        <v>0</v>
      </c>
      <c r="BJ201" s="34">
        <f>BI201*1.724</f>
        <v>0</v>
      </c>
      <c r="BK201" s="34">
        <v>0</v>
      </c>
      <c r="BL201" s="34">
        <f>BK201*0.89</f>
        <v>0</v>
      </c>
      <c r="BM201" s="34">
        <v>0</v>
      </c>
      <c r="BN201" s="34">
        <f>BM201*2.54</f>
        <v>0</v>
      </c>
      <c r="BO201" s="35">
        <v>-0.76</v>
      </c>
      <c r="BP201" s="35">
        <v>12</v>
      </c>
      <c r="BQ201" s="35" t="s">
        <v>362</v>
      </c>
      <c r="BR201" s="35" t="s">
        <v>363</v>
      </c>
      <c r="BS201" s="35" t="s">
        <v>364</v>
      </c>
      <c r="BT201" s="35">
        <v>-0.76</v>
      </c>
      <c r="BU201" s="35" t="s">
        <v>113</v>
      </c>
      <c r="BV201" s="37">
        <v>3.5000000000000003E-2</v>
      </c>
      <c r="BX201" s="35">
        <v>34485.39</v>
      </c>
      <c r="BY201" s="35">
        <v>2.8997787178860382E-5</v>
      </c>
      <c r="BZ201" s="35">
        <f t="shared" si="3"/>
        <v>10.44829103506634</v>
      </c>
      <c r="CA201">
        <v>5.39</v>
      </c>
      <c r="CB201">
        <v>16230</v>
      </c>
      <c r="CC201" s="36">
        <v>1.543E-5</v>
      </c>
      <c r="CD201">
        <v>0.99</v>
      </c>
      <c r="CE201">
        <v>18250</v>
      </c>
      <c r="CF201" s="36">
        <v>1.5119999999999999E-5</v>
      </c>
      <c r="CG201">
        <v>0.96</v>
      </c>
    </row>
    <row r="202" spans="1:85" x14ac:dyDescent="0.3">
      <c r="A202" s="8" t="s">
        <v>44</v>
      </c>
      <c r="B202" s="8" t="s">
        <v>365</v>
      </c>
      <c r="D202">
        <f>F202+AF202</f>
        <v>169.78099999999998</v>
      </c>
      <c r="E202">
        <v>146.75459999999998</v>
      </c>
      <c r="F202" s="35">
        <f>H202+J202+L202+N202+P202+R202+T202+V202+X202+Z155+AB202+AD202+AH202+AJ202+AL202+AN202+AP202+AR202+AT202+AV202+AX202+AZ202+BB202+BD202+BF202+BH202+BJ202+BL202+BN202</f>
        <v>23.026400000000002</v>
      </c>
      <c r="G202" s="34">
        <v>0</v>
      </c>
      <c r="H202" s="34">
        <f>G202*0.9</f>
        <v>0</v>
      </c>
      <c r="I202" s="34">
        <v>0</v>
      </c>
      <c r="J202" s="34">
        <f>I202*1.185</f>
        <v>0</v>
      </c>
      <c r="K202" s="34">
        <v>0</v>
      </c>
      <c r="L202" s="34">
        <f>K202*0.8</f>
        <v>0</v>
      </c>
      <c r="M202" s="34">
        <v>0.55000000000000004</v>
      </c>
      <c r="N202" s="34">
        <f>M202*0.44</f>
        <v>0.24200000000000002</v>
      </c>
      <c r="O202" s="34">
        <v>10.8</v>
      </c>
      <c r="P202" s="34">
        <f>O202*0.91</f>
        <v>9.8280000000000012</v>
      </c>
      <c r="Q202" s="34">
        <v>0</v>
      </c>
      <c r="R202" s="34">
        <f>Q202*2.868</f>
        <v>0</v>
      </c>
      <c r="S202" s="34">
        <v>0.35</v>
      </c>
      <c r="T202" s="34">
        <f>S202*2.36</f>
        <v>0.82599999999999996</v>
      </c>
      <c r="U202" s="34">
        <v>0</v>
      </c>
      <c r="V202" s="34">
        <f>U202*0.12</f>
        <v>0</v>
      </c>
      <c r="W202" s="34">
        <v>0</v>
      </c>
      <c r="X202" s="34">
        <f>W202*0.76</f>
        <v>0</v>
      </c>
      <c r="Y202" s="34">
        <v>0</v>
      </c>
      <c r="Z202" s="34">
        <f>Y202*0.257</f>
        <v>0</v>
      </c>
      <c r="AA202" s="34">
        <v>0</v>
      </c>
      <c r="AB202" s="34">
        <f>AA202*0.337</f>
        <v>0</v>
      </c>
      <c r="AC202" s="34">
        <v>0</v>
      </c>
      <c r="AD202" s="34">
        <f>AC202*0.15</f>
        <v>0</v>
      </c>
      <c r="AE202" s="34">
        <v>88.3</v>
      </c>
      <c r="AF202" s="34">
        <f>AE202*1.662</f>
        <v>146.75459999999998</v>
      </c>
      <c r="AG202" s="34">
        <v>0</v>
      </c>
      <c r="AH202" s="34">
        <f>AG202*0.11</f>
        <v>0</v>
      </c>
      <c r="AI202" s="34">
        <v>0</v>
      </c>
      <c r="AJ202" s="34">
        <f>AI202*1.37</f>
        <v>0</v>
      </c>
      <c r="AK202" s="34">
        <v>0</v>
      </c>
      <c r="AL202" s="34">
        <f>AK202*0.6</f>
        <v>0</v>
      </c>
      <c r="AM202" s="34">
        <v>0</v>
      </c>
      <c r="AN202" s="34">
        <f>AM202*2.372</f>
        <v>0</v>
      </c>
      <c r="AO202" s="34">
        <v>0</v>
      </c>
      <c r="AP202" s="34">
        <f>AO202*0.28</f>
        <v>0</v>
      </c>
      <c r="AQ202" s="34">
        <v>0</v>
      </c>
      <c r="AR202" s="34">
        <f>AQ202*1.45</f>
        <v>0</v>
      </c>
      <c r="AS202" s="34">
        <v>0</v>
      </c>
      <c r="AT202" s="34">
        <f>AS202*2.279</f>
        <v>0</v>
      </c>
      <c r="AU202" s="34">
        <v>0</v>
      </c>
      <c r="AV202" s="34">
        <f>AU202*1.099</f>
        <v>0</v>
      </c>
      <c r="AW202" s="34">
        <v>0</v>
      </c>
      <c r="AX202" s="34">
        <f>AW202*0.13</f>
        <v>0</v>
      </c>
      <c r="AY202" s="34">
        <v>0</v>
      </c>
      <c r="AZ202" s="34">
        <f>AY202*0.3</f>
        <v>0</v>
      </c>
      <c r="BA202" s="34">
        <v>0</v>
      </c>
      <c r="BB202" s="34">
        <f>BA202*2.323</f>
        <v>0</v>
      </c>
      <c r="BC202" s="34">
        <v>0</v>
      </c>
      <c r="BD202" s="34">
        <f>BC202*2.077</f>
        <v>0</v>
      </c>
      <c r="BE202" s="34">
        <v>0</v>
      </c>
      <c r="BF202" s="34">
        <f>BE202*2.336</f>
        <v>0</v>
      </c>
      <c r="BG202" s="34">
        <v>0</v>
      </c>
      <c r="BH202" s="34">
        <f>BG202*1.13</f>
        <v>0</v>
      </c>
      <c r="BI202" s="34">
        <v>0</v>
      </c>
      <c r="BJ202" s="34">
        <f>BI202*1.724</f>
        <v>0</v>
      </c>
      <c r="BK202" s="34">
        <v>0</v>
      </c>
      <c r="BL202" s="34">
        <f>BK202*0.89</f>
        <v>0</v>
      </c>
      <c r="BM202" s="34">
        <v>0</v>
      </c>
      <c r="BN202" s="34">
        <f>BM202*2.54</f>
        <v>0</v>
      </c>
      <c r="BO202" s="35">
        <v>-0.76</v>
      </c>
      <c r="BP202" s="35">
        <v>12</v>
      </c>
      <c r="BQ202" s="35" t="s">
        <v>362</v>
      </c>
      <c r="BR202" s="35" t="s">
        <v>363</v>
      </c>
      <c r="BS202" s="35" t="s">
        <v>364</v>
      </c>
      <c r="BT202" s="35">
        <v>-0.76</v>
      </c>
      <c r="BU202" s="35" t="s">
        <v>113</v>
      </c>
      <c r="BV202" s="37">
        <v>3.5000000000000003E-2</v>
      </c>
      <c r="BX202" s="35">
        <v>8025.15</v>
      </c>
      <c r="BY202" s="35">
        <v>1.2460826277390453E-4</v>
      </c>
      <c r="BZ202" s="35">
        <f t="shared" si="3"/>
        <v>8.9903356394123168</v>
      </c>
      <c r="CA202">
        <v>5.15</v>
      </c>
      <c r="CB202">
        <v>2950</v>
      </c>
      <c r="CC202" s="36">
        <v>2.2229999999999999E-5</v>
      </c>
      <c r="CD202">
        <v>0.97</v>
      </c>
      <c r="CE202">
        <v>5070</v>
      </c>
      <c r="CF202" s="36">
        <v>1.8749999999999998E-5</v>
      </c>
      <c r="CG202">
        <v>0.98</v>
      </c>
    </row>
    <row r="203" spans="1:85" x14ac:dyDescent="0.3">
      <c r="A203" s="8" t="s">
        <v>44</v>
      </c>
      <c r="B203" s="8" t="s">
        <v>365</v>
      </c>
      <c r="D203">
        <f>F203+AF203</f>
        <v>169.78099999999998</v>
      </c>
      <c r="E203">
        <v>146.75459999999998</v>
      </c>
      <c r="F203" s="35">
        <f>H203+J203+L203+N203+P203+R203+T203+V203+X203+Z156+AB203+AD203+AH203+AJ203+AL203+AN203+AP203+AR203+AT203+AV203+AX203+AZ203+BB203+BD203+BF203+BH203+BJ203+BL203+BN203</f>
        <v>23.026400000000002</v>
      </c>
      <c r="G203" s="34">
        <v>0</v>
      </c>
      <c r="H203" s="34">
        <f>G203*0.9</f>
        <v>0</v>
      </c>
      <c r="I203" s="34">
        <v>0</v>
      </c>
      <c r="J203" s="34">
        <f>I203*1.185</f>
        <v>0</v>
      </c>
      <c r="K203" s="34">
        <v>0</v>
      </c>
      <c r="L203" s="34">
        <f>K203*0.8</f>
        <v>0</v>
      </c>
      <c r="M203" s="34">
        <v>0.55000000000000004</v>
      </c>
      <c r="N203" s="34">
        <f>M203*0.44</f>
        <v>0.24200000000000002</v>
      </c>
      <c r="O203" s="34">
        <v>10.8</v>
      </c>
      <c r="P203" s="34">
        <f>O203*0.91</f>
        <v>9.8280000000000012</v>
      </c>
      <c r="Q203" s="34">
        <v>0</v>
      </c>
      <c r="R203" s="34">
        <f>Q203*2.868</f>
        <v>0</v>
      </c>
      <c r="S203" s="34">
        <v>0.35</v>
      </c>
      <c r="T203" s="34">
        <f>S203*2.36</f>
        <v>0.82599999999999996</v>
      </c>
      <c r="U203" s="34">
        <v>0</v>
      </c>
      <c r="V203" s="34">
        <f>U203*0.12</f>
        <v>0</v>
      </c>
      <c r="W203" s="34">
        <v>0</v>
      </c>
      <c r="X203" s="34">
        <f>W203*0.76</f>
        <v>0</v>
      </c>
      <c r="Y203" s="34">
        <v>0</v>
      </c>
      <c r="Z203" s="34">
        <f>Y203*0.257</f>
        <v>0</v>
      </c>
      <c r="AA203" s="34">
        <v>0</v>
      </c>
      <c r="AB203" s="34">
        <f>AA203*0.337</f>
        <v>0</v>
      </c>
      <c r="AC203" s="34">
        <v>0</v>
      </c>
      <c r="AD203" s="34">
        <f>AC203*0.15</f>
        <v>0</v>
      </c>
      <c r="AE203" s="34">
        <v>88.3</v>
      </c>
      <c r="AF203" s="34">
        <f>AE203*1.662</f>
        <v>146.75459999999998</v>
      </c>
      <c r="AG203" s="34">
        <v>0</v>
      </c>
      <c r="AH203" s="34">
        <f>AG203*0.11</f>
        <v>0</v>
      </c>
      <c r="AI203" s="34">
        <v>0</v>
      </c>
      <c r="AJ203" s="34">
        <f>AI203*1.37</f>
        <v>0</v>
      </c>
      <c r="AK203" s="34">
        <v>0</v>
      </c>
      <c r="AL203" s="34">
        <f>AK203*0.6</f>
        <v>0</v>
      </c>
      <c r="AM203" s="34">
        <v>0</v>
      </c>
      <c r="AN203" s="34">
        <f>AM203*2.372</f>
        <v>0</v>
      </c>
      <c r="AO203" s="34">
        <v>0</v>
      </c>
      <c r="AP203" s="34">
        <f>AO203*0.28</f>
        <v>0</v>
      </c>
      <c r="AQ203" s="34">
        <v>0</v>
      </c>
      <c r="AR203" s="34">
        <f>AQ203*1.45</f>
        <v>0</v>
      </c>
      <c r="AS203" s="34">
        <v>0</v>
      </c>
      <c r="AT203" s="34">
        <f>AS203*2.279</f>
        <v>0</v>
      </c>
      <c r="AU203" s="34">
        <v>0</v>
      </c>
      <c r="AV203" s="34">
        <f>AU203*1.099</f>
        <v>0</v>
      </c>
      <c r="AW203" s="34">
        <v>0</v>
      </c>
      <c r="AX203" s="34">
        <f>AW203*0.13</f>
        <v>0</v>
      </c>
      <c r="AY203" s="34">
        <v>0</v>
      </c>
      <c r="AZ203" s="34">
        <f>AY203*0.3</f>
        <v>0</v>
      </c>
      <c r="BA203" s="34">
        <v>0</v>
      </c>
      <c r="BB203" s="34">
        <f>BA203*2.323</f>
        <v>0</v>
      </c>
      <c r="BC203" s="34">
        <v>0</v>
      </c>
      <c r="BD203" s="34">
        <f>BC203*2.077</f>
        <v>0</v>
      </c>
      <c r="BE203" s="34">
        <v>0</v>
      </c>
      <c r="BF203" s="34">
        <f>BE203*2.336</f>
        <v>0</v>
      </c>
      <c r="BG203" s="34">
        <v>0</v>
      </c>
      <c r="BH203" s="34">
        <f>BG203*1.13</f>
        <v>0</v>
      </c>
      <c r="BI203" s="34">
        <v>0</v>
      </c>
      <c r="BJ203" s="34">
        <f>BI203*1.724</f>
        <v>0</v>
      </c>
      <c r="BK203" s="34">
        <v>0</v>
      </c>
      <c r="BL203" s="34">
        <f>BK203*0.89</f>
        <v>0</v>
      </c>
      <c r="BM203" s="34">
        <v>0</v>
      </c>
      <c r="BN203" s="34">
        <f>BM203*2.54</f>
        <v>0</v>
      </c>
      <c r="BO203" s="35">
        <v>-0.76</v>
      </c>
      <c r="BP203" s="35">
        <v>12</v>
      </c>
      <c r="BQ203" s="35" t="s">
        <v>362</v>
      </c>
      <c r="BR203" s="35" t="s">
        <v>363</v>
      </c>
      <c r="BS203" s="35" t="s">
        <v>364</v>
      </c>
      <c r="BT203" s="35">
        <v>-0.76</v>
      </c>
      <c r="BU203" s="35" t="s">
        <v>113</v>
      </c>
      <c r="BV203" s="37">
        <v>3.5000000000000003E-2</v>
      </c>
      <c r="BX203" s="35">
        <v>5534.23</v>
      </c>
      <c r="BY203" s="35">
        <v>1.8069361049323938E-4</v>
      </c>
      <c r="BZ203" s="35">
        <f t="shared" si="3"/>
        <v>8.6187077207409057</v>
      </c>
      <c r="CA203">
        <v>4.2300000000000004</v>
      </c>
      <c r="CB203">
        <v>1420</v>
      </c>
      <c r="CC203" s="36">
        <v>6.2230000000000006E-5</v>
      </c>
      <c r="CD203">
        <v>0.92</v>
      </c>
      <c r="CE203">
        <v>4110</v>
      </c>
      <c r="CF203" s="36">
        <v>4.5370000000000001E-5</v>
      </c>
      <c r="CG203">
        <v>0.94</v>
      </c>
    </row>
    <row r="204" spans="1:85" x14ac:dyDescent="0.3">
      <c r="A204" s="8" t="s">
        <v>44</v>
      </c>
      <c r="B204" s="8" t="s">
        <v>366</v>
      </c>
      <c r="D204">
        <f>F204+AF204</f>
        <v>169.78099999999998</v>
      </c>
      <c r="E204">
        <v>146.75459999999998</v>
      </c>
      <c r="F204" s="35">
        <f>H204+J204+L204+N204+P204+R204+T204+V204+X204+Z157+AB204+AD204+AH204+AJ204+AL204+AN204+AP204+AR204+AT204+AV204+AX204+AZ204+BB204+BD204+BF204+BH204+BJ204+BL204+BN204</f>
        <v>23.026400000000002</v>
      </c>
      <c r="G204" s="34">
        <v>0</v>
      </c>
      <c r="H204" s="34">
        <f>G204*0.9</f>
        <v>0</v>
      </c>
      <c r="I204" s="34">
        <v>0</v>
      </c>
      <c r="J204" s="34">
        <f>I204*1.185</f>
        <v>0</v>
      </c>
      <c r="K204" s="34">
        <v>0</v>
      </c>
      <c r="L204" s="34">
        <f>K204*0.8</f>
        <v>0</v>
      </c>
      <c r="M204" s="34">
        <v>0.55000000000000004</v>
      </c>
      <c r="N204" s="34">
        <f>M204*0.44</f>
        <v>0.24200000000000002</v>
      </c>
      <c r="O204" s="34">
        <v>10.8</v>
      </c>
      <c r="P204" s="34">
        <f>O204*0.91</f>
        <v>9.8280000000000012</v>
      </c>
      <c r="Q204" s="34">
        <v>0</v>
      </c>
      <c r="R204" s="34">
        <f>Q204*2.868</f>
        <v>0</v>
      </c>
      <c r="S204" s="34">
        <v>0.35</v>
      </c>
      <c r="T204" s="34">
        <f>S204*2.36</f>
        <v>0.82599999999999996</v>
      </c>
      <c r="U204" s="34">
        <v>0</v>
      </c>
      <c r="V204" s="34">
        <f>U204*0.12</f>
        <v>0</v>
      </c>
      <c r="W204" s="34">
        <v>0</v>
      </c>
      <c r="X204" s="34">
        <f>W204*0.76</f>
        <v>0</v>
      </c>
      <c r="Y204" s="34">
        <v>0</v>
      </c>
      <c r="Z204" s="34">
        <f>Y204*0.257</f>
        <v>0</v>
      </c>
      <c r="AA204" s="34">
        <v>0</v>
      </c>
      <c r="AB204" s="34">
        <f>AA204*0.337</f>
        <v>0</v>
      </c>
      <c r="AC204" s="34">
        <v>0</v>
      </c>
      <c r="AD204" s="34">
        <f>AC204*0.15</f>
        <v>0</v>
      </c>
      <c r="AE204" s="34">
        <v>88.3</v>
      </c>
      <c r="AF204" s="34">
        <f>AE204*1.662</f>
        <v>146.75459999999998</v>
      </c>
      <c r="AG204" s="34">
        <v>0</v>
      </c>
      <c r="AH204" s="34">
        <f>AG204*0.11</f>
        <v>0</v>
      </c>
      <c r="AI204" s="34">
        <v>0</v>
      </c>
      <c r="AJ204" s="34">
        <f>AI204*1.37</f>
        <v>0</v>
      </c>
      <c r="AK204" s="34">
        <v>0</v>
      </c>
      <c r="AL204" s="34">
        <f>AK204*0.6</f>
        <v>0</v>
      </c>
      <c r="AM204" s="34">
        <v>0</v>
      </c>
      <c r="AN204" s="34">
        <f>AM204*2.372</f>
        <v>0</v>
      </c>
      <c r="AO204" s="34">
        <v>0</v>
      </c>
      <c r="AP204" s="34">
        <f>AO204*0.28</f>
        <v>0</v>
      </c>
      <c r="AQ204" s="34">
        <v>0</v>
      </c>
      <c r="AR204" s="34">
        <f>AQ204*1.45</f>
        <v>0</v>
      </c>
      <c r="AS204" s="34">
        <v>0</v>
      </c>
      <c r="AT204" s="34">
        <f>AS204*2.279</f>
        <v>0</v>
      </c>
      <c r="AU204" s="34">
        <v>0</v>
      </c>
      <c r="AV204" s="34">
        <f>AU204*1.099</f>
        <v>0</v>
      </c>
      <c r="AW204" s="34">
        <v>0</v>
      </c>
      <c r="AX204" s="34">
        <f>AW204*0.13</f>
        <v>0</v>
      </c>
      <c r="AY204" s="34">
        <v>0</v>
      </c>
      <c r="AZ204" s="34">
        <f>AY204*0.3</f>
        <v>0</v>
      </c>
      <c r="BA204" s="34">
        <v>0</v>
      </c>
      <c r="BB204" s="34">
        <f>BA204*2.323</f>
        <v>0</v>
      </c>
      <c r="BC204" s="34">
        <v>0</v>
      </c>
      <c r="BD204" s="34">
        <f>BC204*2.077</f>
        <v>0</v>
      </c>
      <c r="BE204" s="34">
        <v>0</v>
      </c>
      <c r="BF204" s="34">
        <f>BE204*2.336</f>
        <v>0</v>
      </c>
      <c r="BG204" s="34">
        <v>0</v>
      </c>
      <c r="BH204" s="34">
        <f>BG204*1.13</f>
        <v>0</v>
      </c>
      <c r="BI204" s="34">
        <v>0</v>
      </c>
      <c r="BJ204" s="34">
        <f>BI204*1.724</f>
        <v>0</v>
      </c>
      <c r="BK204" s="34">
        <v>0</v>
      </c>
      <c r="BL204" s="34">
        <f>BK204*0.89</f>
        <v>0</v>
      </c>
      <c r="BM204" s="34">
        <v>0</v>
      </c>
      <c r="BN204" s="34">
        <f>BM204*2.54</f>
        <v>0</v>
      </c>
      <c r="BO204" s="35">
        <v>-0.77</v>
      </c>
      <c r="BP204" s="35">
        <v>20</v>
      </c>
      <c r="BQ204" s="35" t="s">
        <v>362</v>
      </c>
      <c r="BR204" s="35" t="s">
        <v>363</v>
      </c>
      <c r="BS204" s="35" t="s">
        <v>364</v>
      </c>
      <c r="BT204" s="35">
        <v>-0.77</v>
      </c>
      <c r="BU204" s="35" t="s">
        <v>113</v>
      </c>
      <c r="BV204" s="37">
        <v>3.5000000000000003E-2</v>
      </c>
      <c r="BX204" s="35">
        <v>14599.23</v>
      </c>
      <c r="BY204" s="35">
        <v>6.8496763185455672E-5</v>
      </c>
      <c r="BZ204" s="35">
        <f t="shared" si="3"/>
        <v>9.5887240665796121</v>
      </c>
      <c r="CA204">
        <v>9.23</v>
      </c>
      <c r="CB204">
        <v>8350</v>
      </c>
      <c r="CC204" s="36">
        <v>1.7329999999999998E-5</v>
      </c>
      <c r="CD204">
        <v>0.93</v>
      </c>
      <c r="CE204">
        <v>6240</v>
      </c>
      <c r="CF204" s="36">
        <v>1.8479999999999999E-5</v>
      </c>
      <c r="CG204">
        <v>0.97</v>
      </c>
    </row>
    <row r="205" spans="1:85" x14ac:dyDescent="0.3">
      <c r="A205" s="8" t="s">
        <v>44</v>
      </c>
      <c r="B205" s="8" t="s">
        <v>366</v>
      </c>
      <c r="D205">
        <f>F205+AF205</f>
        <v>169.78099999999998</v>
      </c>
      <c r="E205">
        <v>146.75459999999998</v>
      </c>
      <c r="F205" s="35">
        <f>H205+J205+L205+N205+P205+R205+T205+V205+X205+Z158+AB205+AD205+AH205+AJ205+AL205+AN205+AP205+AR205+AT205+AV205+AX205+AZ205+BB205+BD205+BF205+BH205+BJ205+BL205+BN205</f>
        <v>23.026400000000002</v>
      </c>
      <c r="G205" s="34">
        <v>0</v>
      </c>
      <c r="H205" s="34">
        <f>G205*0.9</f>
        <v>0</v>
      </c>
      <c r="I205" s="34">
        <v>0</v>
      </c>
      <c r="J205" s="34">
        <f>I205*1.185</f>
        <v>0</v>
      </c>
      <c r="K205" s="34">
        <v>0</v>
      </c>
      <c r="L205" s="34">
        <f>K205*0.8</f>
        <v>0</v>
      </c>
      <c r="M205" s="34">
        <v>0.55000000000000004</v>
      </c>
      <c r="N205" s="34">
        <f>M205*0.44</f>
        <v>0.24200000000000002</v>
      </c>
      <c r="O205" s="34">
        <v>10.8</v>
      </c>
      <c r="P205" s="34">
        <f>O205*0.91</f>
        <v>9.8280000000000012</v>
      </c>
      <c r="Q205" s="34">
        <v>0</v>
      </c>
      <c r="R205" s="34">
        <f>Q205*2.868</f>
        <v>0</v>
      </c>
      <c r="S205" s="34">
        <v>0.35</v>
      </c>
      <c r="T205" s="34">
        <f>S205*2.36</f>
        <v>0.82599999999999996</v>
      </c>
      <c r="U205" s="34">
        <v>0</v>
      </c>
      <c r="V205" s="34">
        <f>U205*0.12</f>
        <v>0</v>
      </c>
      <c r="W205" s="34">
        <v>0</v>
      </c>
      <c r="X205" s="34">
        <f>W205*0.76</f>
        <v>0</v>
      </c>
      <c r="Y205" s="34">
        <v>0</v>
      </c>
      <c r="Z205" s="34">
        <f>Y205*0.257</f>
        <v>0</v>
      </c>
      <c r="AA205" s="34">
        <v>0</v>
      </c>
      <c r="AB205" s="34">
        <f>AA205*0.337</f>
        <v>0</v>
      </c>
      <c r="AC205" s="34">
        <v>0</v>
      </c>
      <c r="AD205" s="34">
        <f>AC205*0.15</f>
        <v>0</v>
      </c>
      <c r="AE205" s="34">
        <v>88.3</v>
      </c>
      <c r="AF205" s="34">
        <f>AE205*1.662</f>
        <v>146.75459999999998</v>
      </c>
      <c r="AG205" s="34">
        <v>0</v>
      </c>
      <c r="AH205" s="34">
        <f>AG205*0.11</f>
        <v>0</v>
      </c>
      <c r="AI205" s="34">
        <v>0</v>
      </c>
      <c r="AJ205" s="34">
        <f>AI205*1.37</f>
        <v>0</v>
      </c>
      <c r="AK205" s="34">
        <v>0</v>
      </c>
      <c r="AL205" s="34">
        <f>AK205*0.6</f>
        <v>0</v>
      </c>
      <c r="AM205" s="34">
        <v>0</v>
      </c>
      <c r="AN205" s="34">
        <f>AM205*2.372</f>
        <v>0</v>
      </c>
      <c r="AO205" s="34">
        <v>0</v>
      </c>
      <c r="AP205" s="34">
        <f>AO205*0.28</f>
        <v>0</v>
      </c>
      <c r="AQ205" s="34">
        <v>0</v>
      </c>
      <c r="AR205" s="34">
        <f>AQ205*1.45</f>
        <v>0</v>
      </c>
      <c r="AS205" s="34">
        <v>0</v>
      </c>
      <c r="AT205" s="34">
        <f>AS205*2.279</f>
        <v>0</v>
      </c>
      <c r="AU205" s="34">
        <v>0</v>
      </c>
      <c r="AV205" s="34">
        <f>AU205*1.099</f>
        <v>0</v>
      </c>
      <c r="AW205" s="34">
        <v>0</v>
      </c>
      <c r="AX205" s="34">
        <f>AW205*0.13</f>
        <v>0</v>
      </c>
      <c r="AY205" s="34">
        <v>0</v>
      </c>
      <c r="AZ205" s="34">
        <f>AY205*0.3</f>
        <v>0</v>
      </c>
      <c r="BA205" s="34">
        <v>0</v>
      </c>
      <c r="BB205" s="34">
        <f>BA205*2.323</f>
        <v>0</v>
      </c>
      <c r="BC205" s="34">
        <v>0</v>
      </c>
      <c r="BD205" s="34">
        <f>BC205*2.077</f>
        <v>0</v>
      </c>
      <c r="BE205" s="34">
        <v>0</v>
      </c>
      <c r="BF205" s="34">
        <f>BE205*2.336</f>
        <v>0</v>
      </c>
      <c r="BG205" s="34">
        <v>0</v>
      </c>
      <c r="BH205" s="34">
        <f>BG205*1.13</f>
        <v>0</v>
      </c>
      <c r="BI205" s="34">
        <v>0</v>
      </c>
      <c r="BJ205" s="34">
        <f>BI205*1.724</f>
        <v>0</v>
      </c>
      <c r="BK205" s="34">
        <v>0</v>
      </c>
      <c r="BL205" s="34">
        <f>BK205*0.89</f>
        <v>0</v>
      </c>
      <c r="BM205" s="34">
        <v>0</v>
      </c>
      <c r="BN205" s="34">
        <f>BM205*2.54</f>
        <v>0</v>
      </c>
      <c r="BO205" s="35">
        <v>-0.77</v>
      </c>
      <c r="BP205" s="35">
        <v>20</v>
      </c>
      <c r="BQ205" s="35" t="s">
        <v>362</v>
      </c>
      <c r="BR205" s="35" t="s">
        <v>363</v>
      </c>
      <c r="BS205" s="35" t="s">
        <v>364</v>
      </c>
      <c r="BT205" s="35">
        <v>-0.77</v>
      </c>
      <c r="BU205" s="35" t="s">
        <v>113</v>
      </c>
      <c r="BV205" s="37">
        <v>3.5000000000000003E-2</v>
      </c>
      <c r="BX205" s="35">
        <v>4128.95</v>
      </c>
      <c r="BY205" s="35">
        <v>2.4219232492522314E-4</v>
      </c>
      <c r="BZ205" s="35">
        <f t="shared" si="3"/>
        <v>8.3257784163431641</v>
      </c>
      <c r="CA205">
        <v>8.9499999999999993</v>
      </c>
      <c r="CB205">
        <v>2140</v>
      </c>
      <c r="CC205" s="36">
        <v>3.2240000000000003E-5</v>
      </c>
      <c r="CD205">
        <v>0.99</v>
      </c>
      <c r="CE205">
        <v>1980</v>
      </c>
      <c r="CF205" s="36">
        <v>2.5449999999999999E-5</v>
      </c>
      <c r="CG205">
        <v>0.96</v>
      </c>
    </row>
    <row r="206" spans="1:85" x14ac:dyDescent="0.3">
      <c r="A206" s="8" t="s">
        <v>44</v>
      </c>
      <c r="B206" s="8" t="s">
        <v>366</v>
      </c>
      <c r="D206">
        <f>F206+AF206</f>
        <v>169.78099999999998</v>
      </c>
      <c r="E206">
        <v>146.75459999999998</v>
      </c>
      <c r="F206" s="35">
        <f>H206+J206+L206+N206+P206+R206+T206+V206+X206+Z159+AB206+AD206+AH206+AJ206+AL206+AN206+AP206+AR206+AT206+AV206+AX206+AZ206+BB206+BD206+BF206+BH206+BJ206+BL206+BN206</f>
        <v>23.026400000000002</v>
      </c>
      <c r="G206" s="34">
        <v>0</v>
      </c>
      <c r="H206" s="34">
        <f>G206*0.9</f>
        <v>0</v>
      </c>
      <c r="I206" s="34">
        <v>0</v>
      </c>
      <c r="J206" s="34">
        <f>I206*1.185</f>
        <v>0</v>
      </c>
      <c r="K206" s="34">
        <v>0</v>
      </c>
      <c r="L206" s="34">
        <f>K206*0.8</f>
        <v>0</v>
      </c>
      <c r="M206" s="34">
        <v>0.55000000000000004</v>
      </c>
      <c r="N206" s="34">
        <f>M206*0.44</f>
        <v>0.24200000000000002</v>
      </c>
      <c r="O206" s="34">
        <v>10.8</v>
      </c>
      <c r="P206" s="34">
        <f>O206*0.91</f>
        <v>9.8280000000000012</v>
      </c>
      <c r="Q206" s="34">
        <v>0</v>
      </c>
      <c r="R206" s="34">
        <f>Q206*2.868</f>
        <v>0</v>
      </c>
      <c r="S206" s="34">
        <v>0.35</v>
      </c>
      <c r="T206" s="34">
        <f>S206*2.36</f>
        <v>0.82599999999999996</v>
      </c>
      <c r="U206" s="34">
        <v>0</v>
      </c>
      <c r="V206" s="34">
        <f>U206*0.12</f>
        <v>0</v>
      </c>
      <c r="W206" s="34">
        <v>0</v>
      </c>
      <c r="X206" s="34">
        <f>W206*0.76</f>
        <v>0</v>
      </c>
      <c r="Y206" s="34">
        <v>0</v>
      </c>
      <c r="Z206" s="34">
        <f>Y206*0.257</f>
        <v>0</v>
      </c>
      <c r="AA206" s="34">
        <v>0</v>
      </c>
      <c r="AB206" s="34">
        <f>AA206*0.337</f>
        <v>0</v>
      </c>
      <c r="AC206" s="34">
        <v>0</v>
      </c>
      <c r="AD206" s="34">
        <f>AC206*0.15</f>
        <v>0</v>
      </c>
      <c r="AE206" s="34">
        <v>88.3</v>
      </c>
      <c r="AF206" s="34">
        <f>AE206*1.662</f>
        <v>146.75459999999998</v>
      </c>
      <c r="AG206" s="34">
        <v>0</v>
      </c>
      <c r="AH206" s="34">
        <f>AG206*0.11</f>
        <v>0</v>
      </c>
      <c r="AI206" s="34">
        <v>0</v>
      </c>
      <c r="AJ206" s="34">
        <f>AI206*1.37</f>
        <v>0</v>
      </c>
      <c r="AK206" s="34">
        <v>0</v>
      </c>
      <c r="AL206" s="34">
        <f>AK206*0.6</f>
        <v>0</v>
      </c>
      <c r="AM206" s="34">
        <v>0</v>
      </c>
      <c r="AN206" s="34">
        <f>AM206*2.372</f>
        <v>0</v>
      </c>
      <c r="AO206" s="34">
        <v>0</v>
      </c>
      <c r="AP206" s="34">
        <f>AO206*0.28</f>
        <v>0</v>
      </c>
      <c r="AQ206" s="34">
        <v>0</v>
      </c>
      <c r="AR206" s="34">
        <f>AQ206*1.45</f>
        <v>0</v>
      </c>
      <c r="AS206" s="34">
        <v>0</v>
      </c>
      <c r="AT206" s="34">
        <f>AS206*2.279</f>
        <v>0</v>
      </c>
      <c r="AU206" s="34">
        <v>0</v>
      </c>
      <c r="AV206" s="34">
        <f>AU206*1.099</f>
        <v>0</v>
      </c>
      <c r="AW206" s="34">
        <v>0</v>
      </c>
      <c r="AX206" s="34">
        <f>AW206*0.13</f>
        <v>0</v>
      </c>
      <c r="AY206" s="34">
        <v>0</v>
      </c>
      <c r="AZ206" s="34">
        <f>AY206*0.3</f>
        <v>0</v>
      </c>
      <c r="BA206" s="34">
        <v>0</v>
      </c>
      <c r="BB206" s="34">
        <f>BA206*2.323</f>
        <v>0</v>
      </c>
      <c r="BC206" s="34">
        <v>0</v>
      </c>
      <c r="BD206" s="34">
        <f>BC206*2.077</f>
        <v>0</v>
      </c>
      <c r="BE206" s="34">
        <v>0</v>
      </c>
      <c r="BF206" s="34">
        <f>BE206*2.336</f>
        <v>0</v>
      </c>
      <c r="BG206" s="34">
        <v>0</v>
      </c>
      <c r="BH206" s="34">
        <f>BG206*1.13</f>
        <v>0</v>
      </c>
      <c r="BI206" s="34">
        <v>0</v>
      </c>
      <c r="BJ206" s="34">
        <f>BI206*1.724</f>
        <v>0</v>
      </c>
      <c r="BK206" s="34">
        <v>0</v>
      </c>
      <c r="BL206" s="34">
        <f>BK206*0.89</f>
        <v>0</v>
      </c>
      <c r="BM206" s="34">
        <v>0</v>
      </c>
      <c r="BN206" s="34">
        <f>BM206*2.54</f>
        <v>0</v>
      </c>
      <c r="BO206" s="35">
        <v>-0.77</v>
      </c>
      <c r="BP206" s="35">
        <v>20</v>
      </c>
      <c r="BQ206" s="35" t="s">
        <v>362</v>
      </c>
      <c r="BR206" s="35" t="s">
        <v>363</v>
      </c>
      <c r="BS206" s="35" t="s">
        <v>364</v>
      </c>
      <c r="BT206" s="35">
        <v>-0.77</v>
      </c>
      <c r="BU206" s="35" t="s">
        <v>113</v>
      </c>
      <c r="BV206" s="37">
        <v>3.5000000000000003E-2</v>
      </c>
      <c r="BX206" s="35">
        <v>2476.7600000000002</v>
      </c>
      <c r="BY206" s="35">
        <v>4.0375329058931826E-4</v>
      </c>
      <c r="BZ206" s="35">
        <f t="shared" si="3"/>
        <v>7.8147065333941965</v>
      </c>
      <c r="CA206">
        <v>6.76</v>
      </c>
      <c r="CB206">
        <v>1450</v>
      </c>
      <c r="CC206" s="36">
        <v>8.454E-5</v>
      </c>
      <c r="CD206">
        <v>0.95</v>
      </c>
      <c r="CE206">
        <v>1020</v>
      </c>
      <c r="CF206" s="36">
        <v>6.5220000000000002E-5</v>
      </c>
      <c r="CG206">
        <v>0.95</v>
      </c>
    </row>
    <row r="207" spans="1:85" x14ac:dyDescent="0.3">
      <c r="A207" s="8" t="s">
        <v>45</v>
      </c>
      <c r="B207" s="8" t="s">
        <v>367</v>
      </c>
      <c r="D207">
        <f>F207+AF207</f>
        <v>181.38559999999998</v>
      </c>
      <c r="E207">
        <v>158.22239999999999</v>
      </c>
      <c r="F207" s="35">
        <f>H207+J207+L207+N207+P207+R207+T207+V207+X207+Z160+AB207+AD207+AH207+AJ207+AL207+AN207+AP207+AR207+AT207+AV207+AX207+AZ207+BB207+BD207+BF207+BH207+BJ207+BL207+BN207</f>
        <v>23.1632</v>
      </c>
      <c r="G207" s="34">
        <v>0</v>
      </c>
      <c r="H207" s="34">
        <f>G207*0.9</f>
        <v>0</v>
      </c>
      <c r="I207" s="34">
        <v>0</v>
      </c>
      <c r="J207" s="34">
        <f>I207*1.185</f>
        <v>0</v>
      </c>
      <c r="K207" s="34">
        <v>0</v>
      </c>
      <c r="L207" s="34">
        <f>K207*0.8</f>
        <v>0</v>
      </c>
      <c r="M207" s="34">
        <v>0</v>
      </c>
      <c r="N207" s="34">
        <f>M207*0.44</f>
        <v>0</v>
      </c>
      <c r="O207" s="34">
        <v>0</v>
      </c>
      <c r="P207" s="34">
        <f>O207*0.91</f>
        <v>0</v>
      </c>
      <c r="Q207" s="34">
        <v>0</v>
      </c>
      <c r="R207" s="34">
        <f>Q207*2.868</f>
        <v>0</v>
      </c>
      <c r="S207" s="34">
        <v>4.2</v>
      </c>
      <c r="T207" s="34">
        <f>S207*2.36</f>
        <v>9.911999999999999</v>
      </c>
      <c r="U207" s="34">
        <v>0</v>
      </c>
      <c r="V207" s="34">
        <f>U207*0.12</f>
        <v>0</v>
      </c>
      <c r="W207" s="34">
        <v>0</v>
      </c>
      <c r="X207" s="34">
        <f>W207*0.76</f>
        <v>0</v>
      </c>
      <c r="Y207" s="34">
        <v>0</v>
      </c>
      <c r="Z207" s="34">
        <f>Y207*0.257</f>
        <v>0</v>
      </c>
      <c r="AA207" s="34">
        <v>0</v>
      </c>
      <c r="AB207" s="34">
        <f>AA207*0.337</f>
        <v>0</v>
      </c>
      <c r="AC207" s="34">
        <v>0</v>
      </c>
      <c r="AD207" s="34">
        <f>AC207*0.15</f>
        <v>0</v>
      </c>
      <c r="AE207" s="34">
        <v>95.2</v>
      </c>
      <c r="AF207" s="34">
        <f>AE207*1.662</f>
        <v>158.22239999999999</v>
      </c>
      <c r="AG207" s="34">
        <v>0</v>
      </c>
      <c r="AH207" s="34">
        <f>AG207*0.11</f>
        <v>0</v>
      </c>
      <c r="AI207" s="34">
        <v>0</v>
      </c>
      <c r="AJ207" s="34">
        <f>AI207*1.37</f>
        <v>0</v>
      </c>
      <c r="AK207" s="34">
        <v>0</v>
      </c>
      <c r="AL207" s="34">
        <f>AK207*0.6</f>
        <v>0</v>
      </c>
      <c r="AM207" s="34">
        <v>0</v>
      </c>
      <c r="AN207" s="34">
        <f>AM207*2.372</f>
        <v>0</v>
      </c>
      <c r="AO207" s="34">
        <v>0</v>
      </c>
      <c r="AP207" s="34">
        <f>AO207*0.28</f>
        <v>0</v>
      </c>
      <c r="AQ207" s="34">
        <v>0.2</v>
      </c>
      <c r="AR207" s="34">
        <f>AQ207*1.45</f>
        <v>0.28999999999999998</v>
      </c>
      <c r="AS207" s="34">
        <v>0</v>
      </c>
      <c r="AT207" s="34">
        <f>AS207*2.279</f>
        <v>0</v>
      </c>
      <c r="AU207" s="34">
        <v>0</v>
      </c>
      <c r="AV207" s="34">
        <f>AU207*1.099</f>
        <v>0</v>
      </c>
      <c r="AW207" s="34">
        <v>0</v>
      </c>
      <c r="AX207" s="34">
        <f>AW207*0.13</f>
        <v>0</v>
      </c>
      <c r="AY207" s="34">
        <v>0</v>
      </c>
      <c r="AZ207" s="34">
        <f>AY207*0.3</f>
        <v>0</v>
      </c>
      <c r="BA207" s="34">
        <v>0</v>
      </c>
      <c r="BB207" s="34">
        <f>BA207*2.323</f>
        <v>0</v>
      </c>
      <c r="BC207" s="34">
        <v>0.4</v>
      </c>
      <c r="BD207" s="34">
        <f>BC207*2.077</f>
        <v>0.83079999999999998</v>
      </c>
      <c r="BE207" s="34">
        <v>0</v>
      </c>
      <c r="BF207" s="34">
        <f>BE207*2.336</f>
        <v>0</v>
      </c>
      <c r="BG207" s="34">
        <v>0</v>
      </c>
      <c r="BH207" s="34">
        <f>BG207*1.13</f>
        <v>0</v>
      </c>
      <c r="BI207" s="34">
        <v>0</v>
      </c>
      <c r="BJ207" s="34">
        <f>BI207*1.724</f>
        <v>0</v>
      </c>
      <c r="BK207" s="34">
        <v>0</v>
      </c>
      <c r="BL207" s="34">
        <f>BK207*0.89</f>
        <v>0</v>
      </c>
      <c r="BM207" s="34">
        <v>0</v>
      </c>
      <c r="BN207" s="34">
        <f>BM207*2.54</f>
        <v>0</v>
      </c>
      <c r="BO207" s="35">
        <v>-1.127</v>
      </c>
      <c r="BP207" s="35">
        <v>2.17</v>
      </c>
      <c r="BQ207" s="35" t="s">
        <v>368</v>
      </c>
      <c r="BR207" s="35" t="s">
        <v>369</v>
      </c>
      <c r="BS207" s="35" t="s">
        <v>370</v>
      </c>
      <c r="BT207" s="35">
        <v>-1.127</v>
      </c>
      <c r="BU207" s="35"/>
      <c r="BV207" s="35"/>
      <c r="BX207" s="35">
        <v>257823.01</v>
      </c>
      <c r="BY207" s="35">
        <v>3.8786297623319189E-6</v>
      </c>
      <c r="BZ207" s="35">
        <f t="shared" si="3"/>
        <v>12.460028620740831</v>
      </c>
      <c r="CA207">
        <v>3.01</v>
      </c>
      <c r="CB207" s="35">
        <v>7120</v>
      </c>
      <c r="CC207" s="36"/>
      <c r="CE207" s="35">
        <v>250700</v>
      </c>
      <c r="CF207" s="36"/>
    </row>
    <row r="208" spans="1:85" x14ac:dyDescent="0.3">
      <c r="A208" s="8" t="s">
        <v>45</v>
      </c>
      <c r="B208" s="8" t="s">
        <v>371</v>
      </c>
      <c r="D208">
        <f>F208+AF208</f>
        <v>181.38559999999998</v>
      </c>
      <c r="E208">
        <v>158.22239999999999</v>
      </c>
      <c r="F208" s="35">
        <f>H208+J208+L208+N208+P208+R208+T208+V208+X208+Z161+AB208+AD208+AH208+AJ208+AL208+AN208+AP208+AR208+AT208+AV208+AX208+AZ208+BB208+BD208+BF208+BH208+BJ208+BL208+BN208</f>
        <v>23.1632</v>
      </c>
      <c r="G208" s="34">
        <v>0</v>
      </c>
      <c r="H208" s="34">
        <f>G208*0.9</f>
        <v>0</v>
      </c>
      <c r="I208" s="34">
        <v>0</v>
      </c>
      <c r="J208" s="34">
        <f>I208*1.185</f>
        <v>0</v>
      </c>
      <c r="K208" s="34">
        <v>0</v>
      </c>
      <c r="L208" s="34">
        <f>K208*0.8</f>
        <v>0</v>
      </c>
      <c r="M208" s="34">
        <v>0</v>
      </c>
      <c r="N208" s="34">
        <f>M208*0.44</f>
        <v>0</v>
      </c>
      <c r="O208" s="34">
        <v>0</v>
      </c>
      <c r="P208" s="34">
        <f>O208*0.91</f>
        <v>0</v>
      </c>
      <c r="Q208" s="34">
        <v>0</v>
      </c>
      <c r="R208" s="34">
        <f>Q208*2.868</f>
        <v>0</v>
      </c>
      <c r="S208" s="34">
        <v>4.2</v>
      </c>
      <c r="T208" s="34">
        <f>S208*2.36</f>
        <v>9.911999999999999</v>
      </c>
      <c r="U208" s="34">
        <v>0</v>
      </c>
      <c r="V208" s="34">
        <f>U208*0.12</f>
        <v>0</v>
      </c>
      <c r="W208" s="34">
        <v>0</v>
      </c>
      <c r="X208" s="34">
        <f>W208*0.76</f>
        <v>0</v>
      </c>
      <c r="Y208" s="34">
        <v>0</v>
      </c>
      <c r="Z208" s="34">
        <f>Y208*0.257</f>
        <v>0</v>
      </c>
      <c r="AA208" s="34">
        <v>0</v>
      </c>
      <c r="AB208" s="34">
        <f>AA208*0.337</f>
        <v>0</v>
      </c>
      <c r="AC208" s="34">
        <v>0</v>
      </c>
      <c r="AD208" s="34">
        <f>AC208*0.15</f>
        <v>0</v>
      </c>
      <c r="AE208" s="34">
        <v>95.2</v>
      </c>
      <c r="AF208" s="34">
        <f>AE208*1.662</f>
        <v>158.22239999999999</v>
      </c>
      <c r="AG208" s="34">
        <v>0</v>
      </c>
      <c r="AH208" s="34">
        <f>AG208*0.11</f>
        <v>0</v>
      </c>
      <c r="AI208" s="34">
        <v>0</v>
      </c>
      <c r="AJ208" s="34">
        <f>AI208*1.37</f>
        <v>0</v>
      </c>
      <c r="AK208" s="34">
        <v>0</v>
      </c>
      <c r="AL208" s="34">
        <f>AK208*0.6</f>
        <v>0</v>
      </c>
      <c r="AM208" s="34">
        <v>0</v>
      </c>
      <c r="AN208" s="34">
        <f>AM208*2.372</f>
        <v>0</v>
      </c>
      <c r="AO208" s="34">
        <v>0</v>
      </c>
      <c r="AP208" s="34">
        <f>AO208*0.28</f>
        <v>0</v>
      </c>
      <c r="AQ208" s="34">
        <v>0.2</v>
      </c>
      <c r="AR208" s="34">
        <f>AQ208*1.45</f>
        <v>0.28999999999999998</v>
      </c>
      <c r="AS208" s="34">
        <v>0</v>
      </c>
      <c r="AT208" s="34">
        <f>AS208*2.279</f>
        <v>0</v>
      </c>
      <c r="AU208" s="34">
        <v>0</v>
      </c>
      <c r="AV208" s="34">
        <f>AU208*1.099</f>
        <v>0</v>
      </c>
      <c r="AW208" s="34">
        <v>0</v>
      </c>
      <c r="AX208" s="34">
        <f>AW208*0.13</f>
        <v>0</v>
      </c>
      <c r="AY208" s="34">
        <v>0</v>
      </c>
      <c r="AZ208" s="34">
        <f>AY208*0.3</f>
        <v>0</v>
      </c>
      <c r="BA208" s="34">
        <v>0</v>
      </c>
      <c r="BB208" s="34">
        <f>BA208*2.323</f>
        <v>0</v>
      </c>
      <c r="BC208" s="34">
        <v>0.4</v>
      </c>
      <c r="BD208" s="34">
        <f>BC208*2.077</f>
        <v>0.83079999999999998</v>
      </c>
      <c r="BE208" s="34">
        <v>0</v>
      </c>
      <c r="BF208" s="34">
        <f>BE208*2.336</f>
        <v>0</v>
      </c>
      <c r="BG208" s="34">
        <v>0</v>
      </c>
      <c r="BH208" s="34">
        <f>BG208*1.13</f>
        <v>0</v>
      </c>
      <c r="BI208" s="34">
        <v>0</v>
      </c>
      <c r="BJ208" s="34">
        <f>BI208*1.724</f>
        <v>0</v>
      </c>
      <c r="BK208" s="34">
        <v>0</v>
      </c>
      <c r="BL208" s="34">
        <f>BK208*0.89</f>
        <v>0</v>
      </c>
      <c r="BM208" s="34">
        <v>0</v>
      </c>
      <c r="BN208" s="34">
        <f>BM208*2.54</f>
        <v>0</v>
      </c>
      <c r="BO208" s="35">
        <v>-0.877</v>
      </c>
      <c r="BP208" s="35">
        <v>0.87</v>
      </c>
      <c r="BQ208" s="35" t="s">
        <v>372</v>
      </c>
      <c r="BR208" s="35" t="s">
        <v>373</v>
      </c>
      <c r="BS208" s="35" t="s">
        <v>374</v>
      </c>
      <c r="BT208" s="35">
        <v>-0.877</v>
      </c>
      <c r="BU208" s="35"/>
      <c r="BV208" s="35"/>
      <c r="BX208" s="35">
        <v>224186.88</v>
      </c>
      <c r="BY208" s="35">
        <v>4.4605643291882198E-6</v>
      </c>
      <c r="BZ208" s="35">
        <f t="shared" si="3"/>
        <v>12.320235268728579</v>
      </c>
      <c r="CA208">
        <v>6.88</v>
      </c>
      <c r="CB208" s="35">
        <v>43880</v>
      </c>
      <c r="CC208" s="36"/>
      <c r="CE208" s="35">
        <v>180300</v>
      </c>
      <c r="CF208" s="36"/>
    </row>
    <row r="209" spans="1:84" x14ac:dyDescent="0.3">
      <c r="A209" s="9" t="s">
        <v>40</v>
      </c>
      <c r="B209" s="47" t="s">
        <v>292</v>
      </c>
      <c r="D209">
        <f>F209+AF209</f>
        <v>173.63919999999999</v>
      </c>
      <c r="E209">
        <v>149.57999999999998</v>
      </c>
      <c r="F209" s="35">
        <f>H209+J209+L209+N209+P209+R209+T209+V209+X209+Z162+AB209+AD209+AH209+AJ209+AL209+AN209+AP209+AR209+AT209+AV209+AX209+AZ209+BB209+BD209+BF209+BH209+BJ209+BL209+BN209</f>
        <v>24.059200000000001</v>
      </c>
      <c r="G209" s="40">
        <v>0</v>
      </c>
      <c r="H209" s="34">
        <f>G209*0.9</f>
        <v>0</v>
      </c>
      <c r="I209" s="34">
        <v>0</v>
      </c>
      <c r="J209" s="34">
        <f>I209*1.185</f>
        <v>0</v>
      </c>
      <c r="K209" s="34">
        <v>0</v>
      </c>
      <c r="L209" s="34">
        <f>K209*0.8</f>
        <v>0</v>
      </c>
      <c r="M209" s="40">
        <v>0</v>
      </c>
      <c r="N209" s="34">
        <f>M209*0.44</f>
        <v>0</v>
      </c>
      <c r="O209" s="40">
        <v>0</v>
      </c>
      <c r="P209" s="34">
        <f>O209*0.91</f>
        <v>0</v>
      </c>
      <c r="Q209" s="40">
        <v>0</v>
      </c>
      <c r="R209" s="34">
        <f>Q209*2.868</f>
        <v>0</v>
      </c>
      <c r="S209" s="40">
        <v>2.5</v>
      </c>
      <c r="T209" s="34">
        <f>S209*2.36</f>
        <v>5.8999999999999995</v>
      </c>
      <c r="U209" s="40">
        <v>0</v>
      </c>
      <c r="V209" s="34">
        <f>U209*0.12</f>
        <v>0</v>
      </c>
      <c r="W209" s="40">
        <v>5.6</v>
      </c>
      <c r="X209" s="34">
        <f>W209*0.76</f>
        <v>4.2559999999999993</v>
      </c>
      <c r="Y209" s="40">
        <v>0</v>
      </c>
      <c r="Z209" s="34">
        <f>Y209*0.257</f>
        <v>0</v>
      </c>
      <c r="AA209" s="40">
        <v>1.6</v>
      </c>
      <c r="AB209" s="34">
        <f>AA209*0.337</f>
        <v>0.53920000000000001</v>
      </c>
      <c r="AC209" s="40">
        <v>0</v>
      </c>
      <c r="AD209" s="34">
        <f>AC209*0.15</f>
        <v>0</v>
      </c>
      <c r="AE209" s="40">
        <v>90</v>
      </c>
      <c r="AF209" s="34">
        <f>AE209*1.662</f>
        <v>149.57999999999998</v>
      </c>
      <c r="AG209" s="40">
        <v>0</v>
      </c>
      <c r="AH209" s="34">
        <f>AG209*0.11</f>
        <v>0</v>
      </c>
      <c r="AI209" s="40">
        <v>0</v>
      </c>
      <c r="AJ209" s="34">
        <f>AI209*1.37</f>
        <v>0</v>
      </c>
      <c r="AK209" s="40">
        <v>0</v>
      </c>
      <c r="AL209" s="34">
        <f>AK209*0.6</f>
        <v>0</v>
      </c>
      <c r="AM209" s="40">
        <v>0</v>
      </c>
      <c r="AN209" s="34">
        <f>AM209*2.372</f>
        <v>0</v>
      </c>
      <c r="AO209" s="40">
        <v>0</v>
      </c>
      <c r="AP209" s="34">
        <f>AO209*0.28</f>
        <v>0</v>
      </c>
      <c r="AQ209" s="40">
        <v>0</v>
      </c>
      <c r="AR209" s="34">
        <f>AQ209*1.45</f>
        <v>0</v>
      </c>
      <c r="AS209" s="40">
        <v>0</v>
      </c>
      <c r="AT209" s="34">
        <f>AS209*2.279</f>
        <v>0</v>
      </c>
      <c r="AU209" s="40">
        <v>0</v>
      </c>
      <c r="AV209" s="34">
        <f>AU209*1.099</f>
        <v>0</v>
      </c>
      <c r="AW209" s="40">
        <v>0</v>
      </c>
      <c r="AX209" s="34">
        <f>AW209*0.13</f>
        <v>0</v>
      </c>
      <c r="AY209" s="40">
        <v>0</v>
      </c>
      <c r="AZ209" s="34">
        <f>AY209*0.3</f>
        <v>0</v>
      </c>
      <c r="BA209" s="40">
        <v>0</v>
      </c>
      <c r="BB209" s="34">
        <f>BA209*2.323</f>
        <v>0</v>
      </c>
      <c r="BC209" s="40">
        <v>0</v>
      </c>
      <c r="BD209" s="34">
        <f>BC209*2.077</f>
        <v>0</v>
      </c>
      <c r="BE209" s="40">
        <v>0</v>
      </c>
      <c r="BF209" s="34">
        <f>BE209*2.336</f>
        <v>0</v>
      </c>
      <c r="BG209" s="40">
        <v>0</v>
      </c>
      <c r="BH209" s="34">
        <f>BG209*1.13</f>
        <v>0</v>
      </c>
      <c r="BI209" s="40">
        <v>0</v>
      </c>
      <c r="BJ209" s="34">
        <f>BI209*1.724</f>
        <v>0</v>
      </c>
      <c r="BK209" s="40">
        <v>0</v>
      </c>
      <c r="BL209" s="34">
        <f>BK209*0.89</f>
        <v>0</v>
      </c>
      <c r="BM209" s="40">
        <v>0</v>
      </c>
      <c r="BN209" s="34">
        <f>BM209*2.54</f>
        <v>0</v>
      </c>
      <c r="BO209" s="41">
        <v>-0.75</v>
      </c>
      <c r="BP209" s="41">
        <v>490.2</v>
      </c>
      <c r="BQ209" s="35" t="s">
        <v>375</v>
      </c>
      <c r="BR209" s="35" t="s">
        <v>376</v>
      </c>
      <c r="BS209" s="41" t="s">
        <v>377</v>
      </c>
      <c r="BT209" s="41">
        <v>-0.75</v>
      </c>
      <c r="BU209" s="35"/>
      <c r="BV209" s="35"/>
      <c r="BX209" s="35">
        <v>11406.39</v>
      </c>
      <c r="BY209" s="35">
        <v>8.7670156815609495E-5</v>
      </c>
      <c r="BZ209" s="35">
        <f t="shared" si="3"/>
        <v>9.3419290036621803</v>
      </c>
      <c r="CA209" s="41">
        <v>8.4700000000000006</v>
      </c>
      <c r="CB209" s="42">
        <v>11367</v>
      </c>
      <c r="CC209" s="36"/>
      <c r="CE209" s="41">
        <v>30.92</v>
      </c>
      <c r="CF209" s="36"/>
    </row>
    <row r="210" spans="1:84" x14ac:dyDescent="0.3">
      <c r="A210" s="9" t="s">
        <v>40</v>
      </c>
      <c r="B210" s="47" t="s">
        <v>147</v>
      </c>
      <c r="D210">
        <f>F210+AF210</f>
        <v>173.63919999999999</v>
      </c>
      <c r="E210">
        <v>149.57999999999998</v>
      </c>
      <c r="F210" s="35">
        <f>H210+J210+L210+N210+P210+R210+T210+V210+X210+Z163+AB210+AD210+AH210+AJ210+AL210+AN210+AP210+AR210+AT210+AV210+AX210+AZ210+BB210+BD210+BF210+BH210+BJ210+BL210+BN210</f>
        <v>24.059200000000001</v>
      </c>
      <c r="G210" s="40">
        <v>0</v>
      </c>
      <c r="H210" s="34">
        <f>G210*0.9</f>
        <v>0</v>
      </c>
      <c r="I210" s="34">
        <v>0</v>
      </c>
      <c r="J210" s="34">
        <f>I210*1.185</f>
        <v>0</v>
      </c>
      <c r="K210" s="34">
        <v>0</v>
      </c>
      <c r="L210" s="34">
        <f>K210*0.8</f>
        <v>0</v>
      </c>
      <c r="M210" s="40">
        <v>0</v>
      </c>
      <c r="N210" s="34">
        <f>M210*0.44</f>
        <v>0</v>
      </c>
      <c r="O210" s="40">
        <v>0</v>
      </c>
      <c r="P210" s="34">
        <f>O210*0.91</f>
        <v>0</v>
      </c>
      <c r="Q210" s="40">
        <v>0</v>
      </c>
      <c r="R210" s="34">
        <f>Q210*2.868</f>
        <v>0</v>
      </c>
      <c r="S210" s="40">
        <v>2.5</v>
      </c>
      <c r="T210" s="34">
        <f>S210*2.36</f>
        <v>5.8999999999999995</v>
      </c>
      <c r="U210" s="40">
        <v>0</v>
      </c>
      <c r="V210" s="34">
        <f>U210*0.12</f>
        <v>0</v>
      </c>
      <c r="W210" s="40">
        <v>5.6</v>
      </c>
      <c r="X210" s="34">
        <f>W210*0.76</f>
        <v>4.2559999999999993</v>
      </c>
      <c r="Y210" s="40">
        <v>0</v>
      </c>
      <c r="Z210" s="34">
        <f>Y210*0.257</f>
        <v>0</v>
      </c>
      <c r="AA210" s="40">
        <v>1.6</v>
      </c>
      <c r="AB210" s="34">
        <f>AA210*0.337</f>
        <v>0.53920000000000001</v>
      </c>
      <c r="AC210" s="40">
        <v>0</v>
      </c>
      <c r="AD210" s="34">
        <f>AC210*0.15</f>
        <v>0</v>
      </c>
      <c r="AE210" s="40">
        <v>90</v>
      </c>
      <c r="AF210" s="34">
        <f>AE210*1.662</f>
        <v>149.57999999999998</v>
      </c>
      <c r="AG210" s="40">
        <v>0</v>
      </c>
      <c r="AH210" s="34">
        <f>AG210*0.11</f>
        <v>0</v>
      </c>
      <c r="AI210" s="40">
        <v>0</v>
      </c>
      <c r="AJ210" s="34">
        <f>AI210*1.37</f>
        <v>0</v>
      </c>
      <c r="AK210" s="40">
        <v>0</v>
      </c>
      <c r="AL210" s="34">
        <f>AK210*0.6</f>
        <v>0</v>
      </c>
      <c r="AM210" s="40">
        <v>0</v>
      </c>
      <c r="AN210" s="34">
        <f>AM210*2.372</f>
        <v>0</v>
      </c>
      <c r="AO210" s="40">
        <v>0</v>
      </c>
      <c r="AP210" s="34">
        <f>AO210*0.28</f>
        <v>0</v>
      </c>
      <c r="AQ210" s="40">
        <v>0</v>
      </c>
      <c r="AR210" s="34">
        <f>AQ210*1.45</f>
        <v>0</v>
      </c>
      <c r="AS210" s="40">
        <v>0</v>
      </c>
      <c r="AT210" s="34">
        <f>AS210*2.279</f>
        <v>0</v>
      </c>
      <c r="AU210" s="40">
        <v>0</v>
      </c>
      <c r="AV210" s="34">
        <f>AU210*1.099</f>
        <v>0</v>
      </c>
      <c r="AW210" s="40">
        <v>0</v>
      </c>
      <c r="AX210" s="34">
        <f>AW210*0.13</f>
        <v>0</v>
      </c>
      <c r="AY210" s="40">
        <v>0</v>
      </c>
      <c r="AZ210" s="34">
        <f>AY210*0.3</f>
        <v>0</v>
      </c>
      <c r="BA210" s="40">
        <v>0</v>
      </c>
      <c r="BB210" s="34">
        <f>BA210*2.323</f>
        <v>0</v>
      </c>
      <c r="BC210" s="40">
        <v>0</v>
      </c>
      <c r="BD210" s="34">
        <f>BC210*2.077</f>
        <v>0</v>
      </c>
      <c r="BE210" s="40">
        <v>0</v>
      </c>
      <c r="BF210" s="34">
        <f>BE210*2.336</f>
        <v>0</v>
      </c>
      <c r="BG210" s="40">
        <v>0</v>
      </c>
      <c r="BH210" s="34">
        <f>BG210*1.13</f>
        <v>0</v>
      </c>
      <c r="BI210" s="40">
        <v>0</v>
      </c>
      <c r="BJ210" s="34">
        <f>BI210*1.724</f>
        <v>0</v>
      </c>
      <c r="BK210" s="40">
        <v>0</v>
      </c>
      <c r="BL210" s="34">
        <f>BK210*0.89</f>
        <v>0</v>
      </c>
      <c r="BM210" s="40">
        <v>0</v>
      </c>
      <c r="BN210" s="34">
        <f>BM210*2.54</f>
        <v>0</v>
      </c>
      <c r="BO210" s="41">
        <v>-0.85</v>
      </c>
      <c r="BP210" s="41">
        <v>128.9</v>
      </c>
      <c r="BQ210" s="35" t="s">
        <v>378</v>
      </c>
      <c r="BR210" s="35" t="s">
        <v>379</v>
      </c>
      <c r="BS210" s="41" t="s">
        <v>380</v>
      </c>
      <c r="BT210" s="41">
        <v>-0.85</v>
      </c>
      <c r="BU210" s="35"/>
      <c r="BV210" s="35"/>
      <c r="BX210" s="35">
        <v>464.21</v>
      </c>
      <c r="BY210" s="35">
        <v>2.1541974537386097E-3</v>
      </c>
      <c r="BZ210" s="35">
        <f t="shared" si="3"/>
        <v>6.1403370360469056</v>
      </c>
      <c r="CA210" s="41">
        <v>6.53</v>
      </c>
      <c r="CB210" s="42">
        <v>434.1</v>
      </c>
      <c r="CC210" s="36"/>
      <c r="CE210" s="41">
        <v>23.58</v>
      </c>
      <c r="CF210" s="36"/>
    </row>
    <row r="211" spans="1:84" x14ac:dyDescent="0.3">
      <c r="A211" s="9" t="s">
        <v>46</v>
      </c>
      <c r="B211" s="47" t="s">
        <v>292</v>
      </c>
      <c r="D211">
        <f>F211+AF211</f>
        <v>171.50319999999999</v>
      </c>
      <c r="E211">
        <v>144.59399999999999</v>
      </c>
      <c r="F211" s="35">
        <f>H211+J211+L211+N211+P211+R211+T211+V211+X211+Z164+AB211+AD211+AH211+AJ211+AL211+AN211+AP211+AR211+AT211+AV211+AX211+AZ211+BB211+BD211+BF211+BH211+BJ211+BL211+BN211</f>
        <v>26.909199999999998</v>
      </c>
      <c r="G211" s="40">
        <v>0</v>
      </c>
      <c r="H211" s="34">
        <f>G211*0.9</f>
        <v>0</v>
      </c>
      <c r="I211" s="34">
        <v>0</v>
      </c>
      <c r="J211" s="34">
        <f>I211*1.185</f>
        <v>0</v>
      </c>
      <c r="K211" s="34">
        <v>0</v>
      </c>
      <c r="L211" s="34">
        <f>K211*0.8</f>
        <v>0</v>
      </c>
      <c r="M211" s="40">
        <v>0</v>
      </c>
      <c r="N211" s="34">
        <f>M211*0.44</f>
        <v>0</v>
      </c>
      <c r="O211" s="40">
        <v>0</v>
      </c>
      <c r="P211" s="34">
        <f>O211*0.91</f>
        <v>0</v>
      </c>
      <c r="Q211" s="40">
        <v>0</v>
      </c>
      <c r="R211" s="34">
        <f>Q211*2.868</f>
        <v>0</v>
      </c>
      <c r="S211" s="40">
        <v>2.5</v>
      </c>
      <c r="T211" s="34">
        <f>S211*2.36</f>
        <v>5.8999999999999995</v>
      </c>
      <c r="U211" s="40">
        <v>0</v>
      </c>
      <c r="V211" s="34">
        <f>U211*0.12</f>
        <v>0</v>
      </c>
      <c r="W211" s="40">
        <v>5.6</v>
      </c>
      <c r="X211" s="34">
        <f>W211*0.76</f>
        <v>4.2559999999999993</v>
      </c>
      <c r="Y211" s="40">
        <v>0</v>
      </c>
      <c r="Z211" s="34">
        <f>Y211*0.257</f>
        <v>0</v>
      </c>
      <c r="AA211" s="40">
        <v>1.6</v>
      </c>
      <c r="AB211" s="34">
        <f>AA211*0.337</f>
        <v>0.53920000000000001</v>
      </c>
      <c r="AC211" s="40">
        <v>0</v>
      </c>
      <c r="AD211" s="34">
        <f>AC211*0.15</f>
        <v>0</v>
      </c>
      <c r="AE211" s="40">
        <v>87</v>
      </c>
      <c r="AF211" s="34">
        <f>AE211*1.662</f>
        <v>144.59399999999999</v>
      </c>
      <c r="AG211" s="40">
        <v>1</v>
      </c>
      <c r="AH211" s="34">
        <f>AG211*0.11</f>
        <v>0.11</v>
      </c>
      <c r="AI211" s="40">
        <v>2</v>
      </c>
      <c r="AJ211" s="34">
        <f>AI211*1.37</f>
        <v>2.74</v>
      </c>
      <c r="AK211" s="40">
        <v>0</v>
      </c>
      <c r="AL211" s="34">
        <f>AK211*0.6</f>
        <v>0</v>
      </c>
      <c r="AM211" s="40">
        <v>0</v>
      </c>
      <c r="AN211" s="34">
        <f>AM211*2.372</f>
        <v>0</v>
      </c>
      <c r="AO211" s="40">
        <v>0</v>
      </c>
      <c r="AP211" s="34">
        <f>AO211*0.28</f>
        <v>0</v>
      </c>
      <c r="AQ211" s="40">
        <v>0</v>
      </c>
      <c r="AR211" s="34">
        <f>AQ211*1.45</f>
        <v>0</v>
      </c>
      <c r="AS211" s="40">
        <v>0</v>
      </c>
      <c r="AT211" s="34">
        <f>AS211*2.279</f>
        <v>0</v>
      </c>
      <c r="AU211" s="40">
        <v>0</v>
      </c>
      <c r="AV211" s="34">
        <f>AU211*1.099</f>
        <v>0</v>
      </c>
      <c r="AW211" s="40">
        <v>0</v>
      </c>
      <c r="AX211" s="34">
        <f>AW211*0.13</f>
        <v>0</v>
      </c>
      <c r="AY211" s="40">
        <v>0</v>
      </c>
      <c r="AZ211" s="34">
        <f>AY211*0.3</f>
        <v>0</v>
      </c>
      <c r="BA211" s="40">
        <v>0</v>
      </c>
      <c r="BB211" s="34">
        <f>BA211*2.323</f>
        <v>0</v>
      </c>
      <c r="BC211" s="40">
        <v>0</v>
      </c>
      <c r="BD211" s="34">
        <f>BC211*2.077</f>
        <v>0</v>
      </c>
      <c r="BE211" s="40">
        <v>0</v>
      </c>
      <c r="BF211" s="34">
        <f>BE211*2.336</f>
        <v>0</v>
      </c>
      <c r="BG211" s="40">
        <v>0</v>
      </c>
      <c r="BH211" s="34">
        <f>BG211*1.13</f>
        <v>0</v>
      </c>
      <c r="BI211" s="40">
        <v>0</v>
      </c>
      <c r="BJ211" s="34">
        <f>BI211*1.724</f>
        <v>0</v>
      </c>
      <c r="BK211" s="40">
        <v>0</v>
      </c>
      <c r="BL211" s="34">
        <f>BK211*0.89</f>
        <v>0</v>
      </c>
      <c r="BM211" s="40">
        <v>0</v>
      </c>
      <c r="BN211" s="34">
        <f>BM211*2.54</f>
        <v>0</v>
      </c>
      <c r="BO211" s="41">
        <v>-0.875</v>
      </c>
      <c r="BP211" s="41">
        <v>51.3</v>
      </c>
      <c r="BQ211" s="35" t="s">
        <v>381</v>
      </c>
      <c r="BR211" s="35" t="s">
        <v>382</v>
      </c>
      <c r="BS211" s="41" t="s">
        <v>383</v>
      </c>
      <c r="BT211" s="41">
        <v>-0.875</v>
      </c>
      <c r="BU211" s="35"/>
      <c r="BV211" s="35"/>
      <c r="BX211" s="35">
        <v>3983.95</v>
      </c>
      <c r="BY211" s="35">
        <v>2.510071662545966E-4</v>
      </c>
      <c r="BZ211" s="35">
        <f t="shared" si="3"/>
        <v>8.2900290684249303</v>
      </c>
      <c r="CA211" s="41">
        <v>9.35</v>
      </c>
      <c r="CB211" s="42">
        <v>3915</v>
      </c>
      <c r="CC211" s="36"/>
      <c r="CE211" s="41">
        <v>59.6</v>
      </c>
      <c r="CF211" s="36"/>
    </row>
    <row r="212" spans="1:84" x14ac:dyDescent="0.3">
      <c r="A212" s="9" t="s">
        <v>46</v>
      </c>
      <c r="B212" s="47" t="s">
        <v>147</v>
      </c>
      <c r="D212">
        <f>F212+AF212</f>
        <v>171.50319999999999</v>
      </c>
      <c r="E212">
        <v>144.59399999999999</v>
      </c>
      <c r="F212" s="35">
        <f>H212+J212+L212+N212+P212+R212+T212+V212+X212+Z165+AB212+AD212+AH212+AJ212+AL212+AN212+AP212+AR212+AT212+AV212+AX212+AZ212+BB212+BD212+BF212+BH212+BJ212+BL212+BN212</f>
        <v>26.909199999999998</v>
      </c>
      <c r="G212" s="40">
        <v>0</v>
      </c>
      <c r="H212" s="34">
        <f>G212*0.9</f>
        <v>0</v>
      </c>
      <c r="I212" s="34">
        <v>0</v>
      </c>
      <c r="J212" s="34">
        <f>I212*1.185</f>
        <v>0</v>
      </c>
      <c r="K212" s="34">
        <v>0</v>
      </c>
      <c r="L212" s="34">
        <f>K212*0.8</f>
        <v>0</v>
      </c>
      <c r="M212" s="40">
        <v>0</v>
      </c>
      <c r="N212" s="34">
        <f>M212*0.44</f>
        <v>0</v>
      </c>
      <c r="O212" s="40">
        <v>0</v>
      </c>
      <c r="P212" s="34">
        <f>O212*0.91</f>
        <v>0</v>
      </c>
      <c r="Q212" s="40">
        <v>0</v>
      </c>
      <c r="R212" s="34">
        <f>Q212*2.868</f>
        <v>0</v>
      </c>
      <c r="S212" s="40">
        <v>2.5</v>
      </c>
      <c r="T212" s="34">
        <f>S212*2.36</f>
        <v>5.8999999999999995</v>
      </c>
      <c r="U212" s="40">
        <v>0</v>
      </c>
      <c r="V212" s="34">
        <f>U212*0.12</f>
        <v>0</v>
      </c>
      <c r="W212" s="40">
        <v>5.6</v>
      </c>
      <c r="X212" s="34">
        <f>W212*0.76</f>
        <v>4.2559999999999993</v>
      </c>
      <c r="Y212" s="40">
        <v>0</v>
      </c>
      <c r="Z212" s="34">
        <f>Y212*0.257</f>
        <v>0</v>
      </c>
      <c r="AA212" s="40">
        <v>1.6</v>
      </c>
      <c r="AB212" s="34">
        <f>AA212*0.337</f>
        <v>0.53920000000000001</v>
      </c>
      <c r="AC212" s="40">
        <v>0</v>
      </c>
      <c r="AD212" s="34">
        <f>AC212*0.15</f>
        <v>0</v>
      </c>
      <c r="AE212" s="40">
        <v>87</v>
      </c>
      <c r="AF212" s="34">
        <f>AE212*1.662</f>
        <v>144.59399999999999</v>
      </c>
      <c r="AG212" s="40">
        <v>1</v>
      </c>
      <c r="AH212" s="34">
        <f>AG212*0.11</f>
        <v>0.11</v>
      </c>
      <c r="AI212" s="40">
        <v>2</v>
      </c>
      <c r="AJ212" s="34">
        <f>AI212*1.37</f>
        <v>2.74</v>
      </c>
      <c r="AK212" s="40">
        <v>0</v>
      </c>
      <c r="AL212" s="34">
        <f>AK212*0.6</f>
        <v>0</v>
      </c>
      <c r="AM212" s="40">
        <v>0</v>
      </c>
      <c r="AN212" s="34">
        <f>AM212*2.372</f>
        <v>0</v>
      </c>
      <c r="AO212" s="40">
        <v>0</v>
      </c>
      <c r="AP212" s="34">
        <f>AO212*0.28</f>
        <v>0</v>
      </c>
      <c r="AQ212" s="40">
        <v>0</v>
      </c>
      <c r="AR212" s="34">
        <f>AQ212*1.45</f>
        <v>0</v>
      </c>
      <c r="AS212" s="40">
        <v>0</v>
      </c>
      <c r="AT212" s="34">
        <f>AS212*2.279</f>
        <v>0</v>
      </c>
      <c r="AU212" s="40">
        <v>0</v>
      </c>
      <c r="AV212" s="34">
        <f>AU212*1.099</f>
        <v>0</v>
      </c>
      <c r="AW212" s="40">
        <v>0</v>
      </c>
      <c r="AX212" s="34">
        <f>AW212*0.13</f>
        <v>0</v>
      </c>
      <c r="AY212" s="40">
        <v>0</v>
      </c>
      <c r="AZ212" s="34">
        <f>AY212*0.3</f>
        <v>0</v>
      </c>
      <c r="BA212" s="40">
        <v>0</v>
      </c>
      <c r="BB212" s="34">
        <f>BA212*2.323</f>
        <v>0</v>
      </c>
      <c r="BC212" s="40">
        <v>0</v>
      </c>
      <c r="BD212" s="34">
        <f>BC212*2.077</f>
        <v>0</v>
      </c>
      <c r="BE212" s="40">
        <v>0</v>
      </c>
      <c r="BF212" s="34">
        <f>BE212*2.336</f>
        <v>0</v>
      </c>
      <c r="BG212" s="40">
        <v>0</v>
      </c>
      <c r="BH212" s="34">
        <f>BG212*1.13</f>
        <v>0</v>
      </c>
      <c r="BI212" s="40">
        <v>0</v>
      </c>
      <c r="BJ212" s="34">
        <f>BI212*1.724</f>
        <v>0</v>
      </c>
      <c r="BK212" s="40">
        <v>0</v>
      </c>
      <c r="BL212" s="34">
        <f>BK212*0.89</f>
        <v>0</v>
      </c>
      <c r="BM212" s="40">
        <v>0</v>
      </c>
      <c r="BN212" s="34">
        <f>BM212*2.54</f>
        <v>0</v>
      </c>
      <c r="BO212" s="41">
        <v>-0.77500000000000002</v>
      </c>
      <c r="BP212" s="41">
        <v>62.4</v>
      </c>
      <c r="BQ212" s="35" t="s">
        <v>384</v>
      </c>
      <c r="BR212" s="35" t="s">
        <v>385</v>
      </c>
      <c r="BS212" s="41" t="s">
        <v>386</v>
      </c>
      <c r="BT212" s="41">
        <v>-0.77500000000000002</v>
      </c>
      <c r="BU212" s="35"/>
      <c r="BV212" s="35"/>
      <c r="BX212" s="35">
        <v>685.38</v>
      </c>
      <c r="BY212" s="35">
        <v>1.4590446175844058E-3</v>
      </c>
      <c r="BZ212" s="35">
        <f t="shared" si="3"/>
        <v>6.5299734289739106</v>
      </c>
      <c r="CA212" s="41">
        <v>7.7</v>
      </c>
      <c r="CB212" s="42">
        <v>636.5</v>
      </c>
      <c r="CC212" s="36"/>
      <c r="CE212" s="41">
        <v>41.18</v>
      </c>
      <c r="CF212" s="36"/>
    </row>
    <row r="213" spans="1:84" x14ac:dyDescent="0.3">
      <c r="A213" s="9" t="s">
        <v>47</v>
      </c>
      <c r="B213" s="47" t="s">
        <v>292</v>
      </c>
      <c r="D213">
        <f>F213+AF213</f>
        <v>172.1942</v>
      </c>
      <c r="E213">
        <v>144.59399999999999</v>
      </c>
      <c r="F213" s="35">
        <f>H213+J213+L213+N213+P213+R213+T213+V213+X213+Z239+AB213+AD213+AH213+AJ213+AL213+AN213+AP213+AR213+AT213+AV213+AX213+AZ213+BB213+BD213+BF213+BH213+BJ213+BL213+BN213</f>
        <v>27.600199999999997</v>
      </c>
      <c r="G213" s="40">
        <v>0</v>
      </c>
      <c r="H213" s="34">
        <f>G213*0.9</f>
        <v>0</v>
      </c>
      <c r="I213" s="34">
        <v>0</v>
      </c>
      <c r="J213" s="34">
        <f>I213*1.185</f>
        <v>0</v>
      </c>
      <c r="K213" s="34">
        <v>0</v>
      </c>
      <c r="L213" s="34">
        <f>K213*0.8</f>
        <v>0</v>
      </c>
      <c r="M213" s="40">
        <v>0</v>
      </c>
      <c r="N213" s="34">
        <f>M213*0.44</f>
        <v>0</v>
      </c>
      <c r="O213" s="40">
        <v>0</v>
      </c>
      <c r="P213" s="34">
        <f>O213*0.91</f>
        <v>0</v>
      </c>
      <c r="Q213" s="40">
        <v>0</v>
      </c>
      <c r="R213" s="34">
        <f>Q213*2.868</f>
        <v>0</v>
      </c>
      <c r="S213" s="40">
        <v>2.5</v>
      </c>
      <c r="T213" s="34">
        <f>S213*2.36</f>
        <v>5.8999999999999995</v>
      </c>
      <c r="U213" s="40">
        <v>0</v>
      </c>
      <c r="V213" s="34">
        <f>U213*0.12</f>
        <v>0</v>
      </c>
      <c r="W213" s="40">
        <v>5.6</v>
      </c>
      <c r="X213" s="34">
        <f>W213*0.76</f>
        <v>4.2559999999999993</v>
      </c>
      <c r="Y213" s="40">
        <v>0</v>
      </c>
      <c r="Z213" s="34">
        <f>Y213*0.257</f>
        <v>0</v>
      </c>
      <c r="AA213" s="40">
        <v>1.6</v>
      </c>
      <c r="AB213" s="34">
        <f>AA213*0.337</f>
        <v>0.53920000000000001</v>
      </c>
      <c r="AC213" s="40">
        <v>0</v>
      </c>
      <c r="AD213" s="34">
        <f>AC213*0.15</f>
        <v>0</v>
      </c>
      <c r="AE213" s="40">
        <v>87</v>
      </c>
      <c r="AF213" s="34">
        <f>AE213*1.662</f>
        <v>144.59399999999999</v>
      </c>
      <c r="AG213" s="40">
        <v>0</v>
      </c>
      <c r="AH213" s="34">
        <f>AG213*0.11</f>
        <v>0</v>
      </c>
      <c r="AI213" s="40">
        <v>2</v>
      </c>
      <c r="AJ213" s="34">
        <f>AI213*1.37</f>
        <v>2.74</v>
      </c>
      <c r="AK213" s="40">
        <v>0</v>
      </c>
      <c r="AL213" s="34">
        <f>AK213*0.6</f>
        <v>0</v>
      </c>
      <c r="AM213" s="40">
        <v>0</v>
      </c>
      <c r="AN213" s="34">
        <f>AM213*2.372</f>
        <v>0</v>
      </c>
      <c r="AO213" s="40">
        <v>0</v>
      </c>
      <c r="AP213" s="34">
        <f>AO213*0.28</f>
        <v>0</v>
      </c>
      <c r="AQ213" s="40">
        <v>0</v>
      </c>
      <c r="AR213" s="34">
        <f>AQ213*1.45</f>
        <v>0</v>
      </c>
      <c r="AS213" s="40">
        <v>0</v>
      </c>
      <c r="AT213" s="34">
        <f>AS213*2.279</f>
        <v>0</v>
      </c>
      <c r="AU213" s="40">
        <v>0</v>
      </c>
      <c r="AV213" s="34">
        <f>AU213*1.099</f>
        <v>0</v>
      </c>
      <c r="AW213" s="40">
        <v>0</v>
      </c>
      <c r="AX213" s="34">
        <f>AW213*0.13</f>
        <v>0</v>
      </c>
      <c r="AY213" s="40">
        <v>0</v>
      </c>
      <c r="AZ213" s="34">
        <f>AY213*0.3</f>
        <v>0</v>
      </c>
      <c r="BA213" s="40">
        <v>0</v>
      </c>
      <c r="BB213" s="34">
        <f>BA213*2.323</f>
        <v>0</v>
      </c>
      <c r="BC213" s="40">
        <v>0</v>
      </c>
      <c r="BD213" s="34">
        <f>BC213*2.077</f>
        <v>0</v>
      </c>
      <c r="BE213" s="40">
        <v>0</v>
      </c>
      <c r="BF213" s="34">
        <f>BE213*2.336</f>
        <v>0</v>
      </c>
      <c r="BG213" s="40">
        <v>0</v>
      </c>
      <c r="BH213" s="34">
        <f>BG213*1.13</f>
        <v>0</v>
      </c>
      <c r="BI213" s="40">
        <v>0</v>
      </c>
      <c r="BJ213" s="34">
        <f>BI213*1.724</f>
        <v>0</v>
      </c>
      <c r="BK213" s="40">
        <v>0.9</v>
      </c>
      <c r="BL213" s="34">
        <f>BK213*0.89</f>
        <v>0.80100000000000005</v>
      </c>
      <c r="BM213" s="40">
        <v>0</v>
      </c>
      <c r="BN213" s="34">
        <f>BM213*2.54</f>
        <v>0</v>
      </c>
      <c r="BO213" s="41">
        <v>-0.7</v>
      </c>
      <c r="BP213" s="41">
        <v>127</v>
      </c>
      <c r="BQ213" s="35" t="s">
        <v>387</v>
      </c>
      <c r="BR213" s="35" t="s">
        <v>388</v>
      </c>
      <c r="BS213" s="41" t="s">
        <v>389</v>
      </c>
      <c r="BT213" s="41">
        <v>-0.7</v>
      </c>
      <c r="BU213" s="35"/>
      <c r="BV213" s="35"/>
      <c r="BX213" s="35">
        <v>1312.94</v>
      </c>
      <c r="BY213" s="35">
        <v>7.6164942800127958E-4</v>
      </c>
      <c r="BZ213" s="35">
        <f t="shared" si="3"/>
        <v>7.1800241763812824</v>
      </c>
      <c r="CA213" s="41">
        <v>20.93</v>
      </c>
      <c r="CB213" s="46">
        <v>1248</v>
      </c>
      <c r="CC213" s="36"/>
      <c r="CE213" s="41">
        <v>44.01</v>
      </c>
      <c r="CF213" s="36"/>
    </row>
    <row r="214" spans="1:84" x14ac:dyDescent="0.3">
      <c r="A214" s="9" t="s">
        <v>47</v>
      </c>
      <c r="B214" s="47" t="s">
        <v>147</v>
      </c>
      <c r="D214">
        <f>F214+AF214</f>
        <v>172.1942</v>
      </c>
      <c r="E214">
        <v>144.59399999999999</v>
      </c>
      <c r="F214" s="35">
        <f>H214+J214+L214+N214+P214+R214+T214+V214+X214+Z166+AB214+AD214+AH214+AJ214+AL214+AN214+AP214+AR214+AT214+AV214+AX214+AZ214+BB214+BD214+BF214+BH214+BJ214+BL214+BN214</f>
        <v>27.600199999999997</v>
      </c>
      <c r="G214" s="40">
        <v>0</v>
      </c>
      <c r="H214" s="34">
        <f>G214*0.9</f>
        <v>0</v>
      </c>
      <c r="I214" s="34">
        <v>0</v>
      </c>
      <c r="J214" s="34">
        <f>I214*1.185</f>
        <v>0</v>
      </c>
      <c r="K214" s="34">
        <v>0</v>
      </c>
      <c r="L214" s="34">
        <f>K214*0.8</f>
        <v>0</v>
      </c>
      <c r="M214" s="40">
        <v>0</v>
      </c>
      <c r="N214" s="34">
        <f>M214*0.44</f>
        <v>0</v>
      </c>
      <c r="O214" s="40">
        <v>0</v>
      </c>
      <c r="P214" s="34">
        <f>O214*0.91</f>
        <v>0</v>
      </c>
      <c r="Q214" s="40">
        <v>0</v>
      </c>
      <c r="R214" s="34">
        <f>Q214*2.868</f>
        <v>0</v>
      </c>
      <c r="S214" s="40">
        <v>2.5</v>
      </c>
      <c r="T214" s="34">
        <f>S214*2.36</f>
        <v>5.8999999999999995</v>
      </c>
      <c r="U214" s="40">
        <v>0</v>
      </c>
      <c r="V214" s="34">
        <f>U214*0.12</f>
        <v>0</v>
      </c>
      <c r="W214" s="40">
        <v>5.6</v>
      </c>
      <c r="X214" s="34">
        <f>W214*0.76</f>
        <v>4.2559999999999993</v>
      </c>
      <c r="Y214" s="40">
        <v>0</v>
      </c>
      <c r="Z214" s="34">
        <f>Y214*0.257</f>
        <v>0</v>
      </c>
      <c r="AA214" s="40">
        <v>1.6</v>
      </c>
      <c r="AB214" s="34">
        <f>AA214*0.337</f>
        <v>0.53920000000000001</v>
      </c>
      <c r="AC214" s="40">
        <v>0</v>
      </c>
      <c r="AD214" s="34">
        <f>AC214*0.15</f>
        <v>0</v>
      </c>
      <c r="AE214" s="40">
        <v>87</v>
      </c>
      <c r="AF214" s="34">
        <f>AE214*1.662</f>
        <v>144.59399999999999</v>
      </c>
      <c r="AG214" s="40">
        <v>0</v>
      </c>
      <c r="AH214" s="34">
        <f>AG214*0.11</f>
        <v>0</v>
      </c>
      <c r="AI214" s="40">
        <v>2</v>
      </c>
      <c r="AJ214" s="34">
        <f>AI214*1.37</f>
        <v>2.74</v>
      </c>
      <c r="AK214" s="40">
        <v>0</v>
      </c>
      <c r="AL214" s="34">
        <f>AK214*0.6</f>
        <v>0</v>
      </c>
      <c r="AM214" s="40">
        <v>0</v>
      </c>
      <c r="AN214" s="34">
        <f>AM214*2.372</f>
        <v>0</v>
      </c>
      <c r="AO214" s="40">
        <v>0</v>
      </c>
      <c r="AP214" s="34">
        <f>AO214*0.28</f>
        <v>0</v>
      </c>
      <c r="AQ214" s="40">
        <v>0</v>
      </c>
      <c r="AR214" s="34">
        <f>AQ214*1.45</f>
        <v>0</v>
      </c>
      <c r="AS214" s="40">
        <v>0</v>
      </c>
      <c r="AT214" s="34">
        <f>AS214*2.279</f>
        <v>0</v>
      </c>
      <c r="AU214" s="40">
        <v>0</v>
      </c>
      <c r="AV214" s="34">
        <f>AU214*1.099</f>
        <v>0</v>
      </c>
      <c r="AW214" s="40">
        <v>0</v>
      </c>
      <c r="AX214" s="34">
        <f>AW214*0.13</f>
        <v>0</v>
      </c>
      <c r="AY214" s="40">
        <v>0</v>
      </c>
      <c r="AZ214" s="34">
        <f>AY214*0.3</f>
        <v>0</v>
      </c>
      <c r="BA214" s="40">
        <v>0</v>
      </c>
      <c r="BB214" s="34">
        <f>BA214*2.323</f>
        <v>0</v>
      </c>
      <c r="BC214" s="40">
        <v>0</v>
      </c>
      <c r="BD214" s="34">
        <f>BC214*2.077</f>
        <v>0</v>
      </c>
      <c r="BE214" s="40">
        <v>0</v>
      </c>
      <c r="BF214" s="34">
        <f>BE214*2.336</f>
        <v>0</v>
      </c>
      <c r="BG214" s="40">
        <v>0</v>
      </c>
      <c r="BH214" s="34">
        <f>BG214*1.13</f>
        <v>0</v>
      </c>
      <c r="BI214" s="40">
        <v>0</v>
      </c>
      <c r="BJ214" s="34">
        <f>BI214*1.724</f>
        <v>0</v>
      </c>
      <c r="BK214" s="40">
        <v>0.9</v>
      </c>
      <c r="BL214" s="34">
        <f>BK214*0.89</f>
        <v>0.80100000000000005</v>
      </c>
      <c r="BM214" s="40">
        <v>0</v>
      </c>
      <c r="BN214" s="34">
        <f>BM214*2.54</f>
        <v>0</v>
      </c>
      <c r="BO214" s="41">
        <v>-0.7</v>
      </c>
      <c r="BP214" s="41">
        <v>76.5</v>
      </c>
      <c r="BQ214" s="35" t="s">
        <v>390</v>
      </c>
      <c r="BR214" s="35" t="s">
        <v>391</v>
      </c>
      <c r="BS214" s="41" t="s">
        <v>392</v>
      </c>
      <c r="BT214" s="41">
        <v>-0.7</v>
      </c>
      <c r="BU214" s="35"/>
      <c r="BV214" s="35"/>
      <c r="BX214" s="35">
        <v>345.3</v>
      </c>
      <c r="BY214" s="35">
        <v>2.8960324355632784E-3</v>
      </c>
      <c r="BZ214" s="35">
        <f t="shared" si="3"/>
        <v>5.8444136043959469</v>
      </c>
      <c r="CA214" s="41">
        <v>18.62</v>
      </c>
      <c r="CB214" s="42">
        <v>290.60000000000002</v>
      </c>
      <c r="CC214" s="36"/>
      <c r="CE214" s="41">
        <v>36.08</v>
      </c>
      <c r="CF214" s="36"/>
    </row>
    <row r="215" spans="1:84" x14ac:dyDescent="0.3">
      <c r="A215" s="9" t="s">
        <v>48</v>
      </c>
      <c r="B215" s="47" t="s">
        <v>115</v>
      </c>
      <c r="D215">
        <f>F215+AF215</f>
        <v>173.83473000000001</v>
      </c>
      <c r="E215">
        <v>157.44126</v>
      </c>
      <c r="F215" s="35">
        <f>H215+J215+L215+N215+P215+R215+T215+V215+X215+Z167+AB215+AD215+AH215+AJ215+AL215+AN215+AP215+AR215+AT215+AV215+AX215+AZ215+BB215+BD215+BF215+BH215+BJ215+BL215+BN215</f>
        <v>16.393470000000001</v>
      </c>
      <c r="G215" s="40">
        <v>0</v>
      </c>
      <c r="H215" s="34">
        <f>G215*0.9</f>
        <v>0</v>
      </c>
      <c r="I215" s="40">
        <v>0.31</v>
      </c>
      <c r="J215" s="34">
        <f>I215*1.185</f>
        <v>0.36735000000000001</v>
      </c>
      <c r="K215" s="34">
        <v>0</v>
      </c>
      <c r="L215" s="34">
        <f>K215*0.8</f>
        <v>0</v>
      </c>
      <c r="M215" s="40">
        <v>0</v>
      </c>
      <c r="N215" s="34">
        <f>M215*0.44</f>
        <v>0</v>
      </c>
      <c r="O215" s="40">
        <v>0</v>
      </c>
      <c r="P215" s="34">
        <f>O215*0.91</f>
        <v>0</v>
      </c>
      <c r="Q215" s="40">
        <v>0</v>
      </c>
      <c r="R215" s="34">
        <f>Q215*2.868</f>
        <v>0</v>
      </c>
      <c r="S215" s="40">
        <v>0.25</v>
      </c>
      <c r="T215" s="34">
        <f>S215*2.36</f>
        <v>0.59</v>
      </c>
      <c r="U215" s="40">
        <v>0</v>
      </c>
      <c r="V215" s="34">
        <f>U215*0.12</f>
        <v>0</v>
      </c>
      <c r="W215" s="40">
        <v>0</v>
      </c>
      <c r="X215" s="34">
        <f>W215*0.76</f>
        <v>0</v>
      </c>
      <c r="Y215" s="40">
        <v>0</v>
      </c>
      <c r="Z215" s="34">
        <f>Y215*0.257</f>
        <v>0</v>
      </c>
      <c r="AA215" s="40">
        <v>4.26</v>
      </c>
      <c r="AB215" s="34">
        <f>AA215*0.337</f>
        <v>1.4356200000000001</v>
      </c>
      <c r="AC215" s="40">
        <v>0</v>
      </c>
      <c r="AD215" s="34">
        <f>AC215*0.15</f>
        <v>0</v>
      </c>
      <c r="AE215" s="40">
        <v>94.73</v>
      </c>
      <c r="AF215" s="34">
        <f>AE215*1.662</f>
        <v>157.44126</v>
      </c>
      <c r="AG215" s="40">
        <v>0</v>
      </c>
      <c r="AH215" s="34">
        <f>AG215*0.11</f>
        <v>0</v>
      </c>
      <c r="AI215" s="40">
        <v>0.2</v>
      </c>
      <c r="AJ215" s="34">
        <f>AI215*1.37</f>
        <v>0.27400000000000002</v>
      </c>
      <c r="AK215" s="40">
        <v>0</v>
      </c>
      <c r="AL215" s="34">
        <f>AK215*0.6</f>
        <v>0</v>
      </c>
      <c r="AM215" s="40">
        <v>0</v>
      </c>
      <c r="AN215" s="34">
        <f>AM215*2.372</f>
        <v>0</v>
      </c>
      <c r="AO215" s="40">
        <v>0</v>
      </c>
      <c r="AP215" s="34">
        <f>AO215*0.28</f>
        <v>0</v>
      </c>
      <c r="AQ215" s="40">
        <v>0.25</v>
      </c>
      <c r="AR215" s="34">
        <f>AQ215*1.45</f>
        <v>0.36249999999999999</v>
      </c>
      <c r="AS215" s="40">
        <v>0</v>
      </c>
      <c r="AT215" s="34">
        <f>AS215*2.279</f>
        <v>0</v>
      </c>
      <c r="AU215" s="40">
        <v>0</v>
      </c>
      <c r="AV215" s="34">
        <f>AU215*1.099</f>
        <v>0</v>
      </c>
      <c r="AW215" s="40">
        <v>0</v>
      </c>
      <c r="AX215" s="34">
        <f>AW215*0.13</f>
        <v>0</v>
      </c>
      <c r="AY215" s="40">
        <v>0</v>
      </c>
      <c r="AZ215" s="34">
        <f>AY215*0.3</f>
        <v>0</v>
      </c>
      <c r="BA215" s="40">
        <v>0</v>
      </c>
      <c r="BB215" s="34">
        <f>BA215*2.323</f>
        <v>0</v>
      </c>
      <c r="BC215" s="40">
        <v>0</v>
      </c>
      <c r="BD215" s="34">
        <f>BC215*2.077</f>
        <v>0</v>
      </c>
      <c r="BE215" s="40">
        <v>0</v>
      </c>
      <c r="BF215" s="34">
        <f>BE215*2.336</f>
        <v>0</v>
      </c>
      <c r="BG215" s="40">
        <v>0</v>
      </c>
      <c r="BH215" s="34">
        <f>BG215*1.13</f>
        <v>0</v>
      </c>
      <c r="BI215" s="40">
        <v>0</v>
      </c>
      <c r="BJ215" s="34">
        <f>BI215*1.724</f>
        <v>0</v>
      </c>
      <c r="BK215" s="40">
        <v>0</v>
      </c>
      <c r="BL215" s="34">
        <f>BK215*0.89</f>
        <v>0</v>
      </c>
      <c r="BM215" s="40">
        <v>0</v>
      </c>
      <c r="BN215" s="34">
        <f>BM215*2.54</f>
        <v>0</v>
      </c>
      <c r="BO215" s="41">
        <v>-0.67842999999999998</v>
      </c>
      <c r="BP215" s="41">
        <v>266</v>
      </c>
      <c r="BQ215" s="35" t="s">
        <v>393</v>
      </c>
      <c r="BR215" s="35" t="s">
        <v>394</v>
      </c>
      <c r="BS215" s="41" t="s">
        <v>395</v>
      </c>
      <c r="BT215" s="41">
        <v>-0.67842999999999998</v>
      </c>
      <c r="BU215" s="35"/>
      <c r="BV215" s="35"/>
      <c r="BX215" s="35">
        <v>26744.210999999999</v>
      </c>
      <c r="BY215" s="35">
        <v>3.7391269460145977E-5</v>
      </c>
      <c r="BZ215" s="35">
        <f t="shared" si="3"/>
        <v>10.194073317688913</v>
      </c>
      <c r="CA215" s="41">
        <v>9.2110000000000003</v>
      </c>
      <c r="CB215" s="42">
        <v>18691</v>
      </c>
      <c r="CC215" s="36"/>
      <c r="CE215" s="41">
        <v>8044</v>
      </c>
      <c r="CF215" s="36"/>
    </row>
    <row r="216" spans="1:84" x14ac:dyDescent="0.3">
      <c r="A216" s="9" t="s">
        <v>48</v>
      </c>
      <c r="B216" s="47" t="s">
        <v>115</v>
      </c>
      <c r="D216">
        <f>F216+AF216</f>
        <v>173.83473000000001</v>
      </c>
      <c r="E216">
        <v>157.44126</v>
      </c>
      <c r="F216" s="35">
        <f>H216+J216+L216+N216+P216+R216+T216+V216+X216+Z168+AB216+AD216+AH216+AJ216+AL216+AN216+AP216+AR216+AT216+AV216+AX216+AZ216+BB216+BD216+BF216+BH216+BJ216+BL216+BN216</f>
        <v>16.393470000000001</v>
      </c>
      <c r="G216" s="40">
        <v>0</v>
      </c>
      <c r="H216" s="34">
        <f>G216*0.9</f>
        <v>0</v>
      </c>
      <c r="I216" s="40">
        <v>0.31</v>
      </c>
      <c r="J216" s="34">
        <f>I216*1.185</f>
        <v>0.36735000000000001</v>
      </c>
      <c r="K216" s="34">
        <v>0</v>
      </c>
      <c r="L216" s="34">
        <f>K216*0.8</f>
        <v>0</v>
      </c>
      <c r="M216" s="40">
        <v>0</v>
      </c>
      <c r="N216" s="34">
        <f>M216*0.44</f>
        <v>0</v>
      </c>
      <c r="O216" s="40">
        <v>0</v>
      </c>
      <c r="P216" s="34">
        <f>O216*0.91</f>
        <v>0</v>
      </c>
      <c r="Q216" s="40">
        <v>0</v>
      </c>
      <c r="R216" s="34">
        <f>Q216*2.868</f>
        <v>0</v>
      </c>
      <c r="S216" s="40">
        <v>0.25</v>
      </c>
      <c r="T216" s="34">
        <f>S216*2.36</f>
        <v>0.59</v>
      </c>
      <c r="U216" s="40">
        <v>0</v>
      </c>
      <c r="V216" s="34">
        <f>U216*0.12</f>
        <v>0</v>
      </c>
      <c r="W216" s="40">
        <v>0</v>
      </c>
      <c r="X216" s="34">
        <f>W216*0.76</f>
        <v>0</v>
      </c>
      <c r="Y216" s="40">
        <v>0</v>
      </c>
      <c r="Z216" s="34">
        <f>Y216*0.257</f>
        <v>0</v>
      </c>
      <c r="AA216" s="40">
        <v>4.26</v>
      </c>
      <c r="AB216" s="34">
        <f>AA216*0.337</f>
        <v>1.4356200000000001</v>
      </c>
      <c r="AC216" s="40">
        <v>0</v>
      </c>
      <c r="AD216" s="34">
        <f>AC216*0.15</f>
        <v>0</v>
      </c>
      <c r="AE216" s="40">
        <v>94.73</v>
      </c>
      <c r="AF216" s="34">
        <f>AE216*1.662</f>
        <v>157.44126</v>
      </c>
      <c r="AG216" s="40">
        <v>0</v>
      </c>
      <c r="AH216" s="34">
        <f>AG216*0.11</f>
        <v>0</v>
      </c>
      <c r="AI216" s="40">
        <v>0.2</v>
      </c>
      <c r="AJ216" s="34">
        <f>AI216*1.37</f>
        <v>0.27400000000000002</v>
      </c>
      <c r="AK216" s="40">
        <v>0</v>
      </c>
      <c r="AL216" s="34">
        <f>AK216*0.6</f>
        <v>0</v>
      </c>
      <c r="AM216" s="40">
        <v>0</v>
      </c>
      <c r="AN216" s="34">
        <f>AM216*2.372</f>
        <v>0</v>
      </c>
      <c r="AO216" s="40">
        <v>0</v>
      </c>
      <c r="AP216" s="34">
        <f>AO216*0.28</f>
        <v>0</v>
      </c>
      <c r="AQ216" s="40">
        <v>0.25</v>
      </c>
      <c r="AR216" s="34">
        <f>AQ216*1.45</f>
        <v>0.36249999999999999</v>
      </c>
      <c r="AS216" s="40">
        <v>0</v>
      </c>
      <c r="AT216" s="34">
        <f>AS216*2.279</f>
        <v>0</v>
      </c>
      <c r="AU216" s="40">
        <v>0</v>
      </c>
      <c r="AV216" s="34">
        <f>AU216*1.099</f>
        <v>0</v>
      </c>
      <c r="AW216" s="40">
        <v>0</v>
      </c>
      <c r="AX216" s="34">
        <f>AW216*0.13</f>
        <v>0</v>
      </c>
      <c r="AY216" s="40">
        <v>0</v>
      </c>
      <c r="AZ216" s="34">
        <f>AY216*0.3</f>
        <v>0</v>
      </c>
      <c r="BA216" s="40">
        <v>0</v>
      </c>
      <c r="BB216" s="34">
        <f>BA216*2.323</f>
        <v>0</v>
      </c>
      <c r="BC216" s="40">
        <v>0</v>
      </c>
      <c r="BD216" s="34">
        <f>BC216*2.077</f>
        <v>0</v>
      </c>
      <c r="BE216" s="40">
        <v>0</v>
      </c>
      <c r="BF216" s="34">
        <f>BE216*2.336</f>
        <v>0</v>
      </c>
      <c r="BG216" s="40">
        <v>0</v>
      </c>
      <c r="BH216" s="34">
        <f>BG216*1.13</f>
        <v>0</v>
      </c>
      <c r="BI216" s="40">
        <v>0</v>
      </c>
      <c r="BJ216" s="34">
        <f>BI216*1.724</f>
        <v>0</v>
      </c>
      <c r="BK216" s="40">
        <v>0</v>
      </c>
      <c r="BL216" s="34">
        <f>BK216*0.89</f>
        <v>0</v>
      </c>
      <c r="BM216" s="40">
        <v>0</v>
      </c>
      <c r="BN216" s="34">
        <f>BM216*2.54</f>
        <v>0</v>
      </c>
      <c r="BO216" s="41">
        <v>-0.65175000000000005</v>
      </c>
      <c r="BP216" s="41">
        <v>266</v>
      </c>
      <c r="BQ216" s="35" t="s">
        <v>393</v>
      </c>
      <c r="BR216" s="35" t="s">
        <v>394</v>
      </c>
      <c r="BS216" s="41" t="s">
        <v>395</v>
      </c>
      <c r="BT216" s="41">
        <v>-0.65175000000000005</v>
      </c>
      <c r="BU216" s="35"/>
      <c r="BV216" s="35"/>
      <c r="BX216" s="35">
        <v>18586.3</v>
      </c>
      <c r="BY216" s="35">
        <v>5.3803070003174386E-5</v>
      </c>
      <c r="BZ216" s="35">
        <f t="shared" si="3"/>
        <v>9.8301800291685524</v>
      </c>
      <c r="CA216" s="41">
        <v>32.299999999999997</v>
      </c>
      <c r="CB216" s="42">
        <v>13234</v>
      </c>
      <c r="CC216" s="36"/>
      <c r="CE216" s="41">
        <v>5320</v>
      </c>
      <c r="CF216" s="36"/>
    </row>
    <row r="217" spans="1:84" x14ac:dyDescent="0.3">
      <c r="A217" s="9" t="s">
        <v>48</v>
      </c>
      <c r="B217" s="47" t="s">
        <v>115</v>
      </c>
      <c r="D217">
        <f>F217+AF217</f>
        <v>173.83473000000001</v>
      </c>
      <c r="E217">
        <v>157.44126</v>
      </c>
      <c r="F217" s="35">
        <f>H217+J217+L217+N217+P217+R217+T217+V217+X217+Z240+AB217+AD217+AH217+AJ217+AL217+AN217+AP217+AR217+AT217+AV217+AX217+AZ217+BB217+BD217+BF217+BH217+BJ217+BL217+BN217</f>
        <v>16.393470000000001</v>
      </c>
      <c r="G217" s="40">
        <v>0</v>
      </c>
      <c r="H217" s="34">
        <f>G217*0.9</f>
        <v>0</v>
      </c>
      <c r="I217" s="40">
        <v>0.31</v>
      </c>
      <c r="J217" s="34">
        <f>I217*1.185</f>
        <v>0.36735000000000001</v>
      </c>
      <c r="K217" s="34">
        <v>0</v>
      </c>
      <c r="L217" s="34">
        <f>K217*0.8</f>
        <v>0</v>
      </c>
      <c r="M217" s="40">
        <v>0</v>
      </c>
      <c r="N217" s="34">
        <f>M217*0.44</f>
        <v>0</v>
      </c>
      <c r="O217" s="40">
        <v>0</v>
      </c>
      <c r="P217" s="34">
        <f>O217*0.91</f>
        <v>0</v>
      </c>
      <c r="Q217" s="40">
        <v>0</v>
      </c>
      <c r="R217" s="34">
        <f>Q217*2.868</f>
        <v>0</v>
      </c>
      <c r="S217" s="40">
        <v>0.25</v>
      </c>
      <c r="T217" s="34">
        <f>S217*2.36</f>
        <v>0.59</v>
      </c>
      <c r="U217" s="40">
        <v>0</v>
      </c>
      <c r="V217" s="34">
        <f>U217*0.12</f>
        <v>0</v>
      </c>
      <c r="W217" s="40">
        <v>0</v>
      </c>
      <c r="X217" s="34">
        <f>W217*0.76</f>
        <v>0</v>
      </c>
      <c r="Y217" s="40">
        <v>0</v>
      </c>
      <c r="Z217" s="34">
        <f>Y217*0.257</f>
        <v>0</v>
      </c>
      <c r="AA217" s="40">
        <v>4.26</v>
      </c>
      <c r="AB217" s="34">
        <f>AA217*0.337</f>
        <v>1.4356200000000001</v>
      </c>
      <c r="AC217" s="40">
        <v>0</v>
      </c>
      <c r="AD217" s="34">
        <f>AC217*0.15</f>
        <v>0</v>
      </c>
      <c r="AE217" s="40">
        <v>94.73</v>
      </c>
      <c r="AF217" s="34">
        <f>AE217*1.662</f>
        <v>157.44126</v>
      </c>
      <c r="AG217" s="40">
        <v>0</v>
      </c>
      <c r="AH217" s="34">
        <f>AG217*0.11</f>
        <v>0</v>
      </c>
      <c r="AI217" s="40">
        <v>0.2</v>
      </c>
      <c r="AJ217" s="34">
        <f>AI217*1.37</f>
        <v>0.27400000000000002</v>
      </c>
      <c r="AK217" s="40">
        <v>0</v>
      </c>
      <c r="AL217" s="34">
        <f>AK217*0.6</f>
        <v>0</v>
      </c>
      <c r="AM217" s="40">
        <v>0</v>
      </c>
      <c r="AN217" s="34">
        <f>AM217*2.372</f>
        <v>0</v>
      </c>
      <c r="AO217" s="40">
        <v>0</v>
      </c>
      <c r="AP217" s="34">
        <f>AO217*0.28</f>
        <v>0</v>
      </c>
      <c r="AQ217" s="40">
        <v>0.25</v>
      </c>
      <c r="AR217" s="34">
        <f>AQ217*1.45</f>
        <v>0.36249999999999999</v>
      </c>
      <c r="AS217" s="40">
        <v>0</v>
      </c>
      <c r="AT217" s="34">
        <f>AS217*2.279</f>
        <v>0</v>
      </c>
      <c r="AU217" s="40">
        <v>0</v>
      </c>
      <c r="AV217" s="34">
        <f>AU217*1.099</f>
        <v>0</v>
      </c>
      <c r="AW217" s="40">
        <v>0</v>
      </c>
      <c r="AX217" s="34">
        <f>AW217*0.13</f>
        <v>0</v>
      </c>
      <c r="AY217" s="40">
        <v>0</v>
      </c>
      <c r="AZ217" s="34">
        <f>AY217*0.3</f>
        <v>0</v>
      </c>
      <c r="BA217" s="40">
        <v>0</v>
      </c>
      <c r="BB217" s="34">
        <f>BA217*2.323</f>
        <v>0</v>
      </c>
      <c r="BC217" s="40">
        <v>0</v>
      </c>
      <c r="BD217" s="34">
        <f>BC217*2.077</f>
        <v>0</v>
      </c>
      <c r="BE217" s="40">
        <v>0</v>
      </c>
      <c r="BF217" s="34">
        <f>BE217*2.336</f>
        <v>0</v>
      </c>
      <c r="BG217" s="40">
        <v>0</v>
      </c>
      <c r="BH217" s="34">
        <f>BG217*1.13</f>
        <v>0</v>
      </c>
      <c r="BI217" s="40">
        <v>0</v>
      </c>
      <c r="BJ217" s="34">
        <f>BI217*1.724</f>
        <v>0</v>
      </c>
      <c r="BK217" s="40">
        <v>0</v>
      </c>
      <c r="BL217" s="34">
        <f>BK217*0.89</f>
        <v>0</v>
      </c>
      <c r="BM217" s="40">
        <v>0</v>
      </c>
      <c r="BN217" s="34">
        <f>BM217*2.54</f>
        <v>0</v>
      </c>
      <c r="BO217" s="41">
        <v>-0.69591999999999998</v>
      </c>
      <c r="BP217" s="41">
        <v>266</v>
      </c>
      <c r="BQ217" s="35" t="s">
        <v>393</v>
      </c>
      <c r="BR217" s="35" t="s">
        <v>394</v>
      </c>
      <c r="BS217" s="41" t="s">
        <v>395</v>
      </c>
      <c r="BT217" s="41">
        <v>-0.69591999999999998</v>
      </c>
      <c r="BU217" s="35"/>
      <c r="BV217" s="35"/>
      <c r="BX217" s="35">
        <v>27273.3</v>
      </c>
      <c r="BY217" s="35">
        <v>3.6665896682836329E-5</v>
      </c>
      <c r="BZ217" s="35">
        <f t="shared" si="3"/>
        <v>10.21366348061947</v>
      </c>
      <c r="CA217" s="41">
        <v>11.3</v>
      </c>
      <c r="CB217" s="42">
        <v>21238</v>
      </c>
      <c r="CC217" s="36"/>
      <c r="CE217" s="41">
        <v>6024</v>
      </c>
      <c r="CF217" s="36"/>
    </row>
    <row r="218" spans="1:84" x14ac:dyDescent="0.3">
      <c r="A218" s="9" t="s">
        <v>49</v>
      </c>
      <c r="B218" s="47" t="s">
        <v>115</v>
      </c>
      <c r="D218">
        <f>F218+AF218</f>
        <v>173.78172999999998</v>
      </c>
      <c r="E218">
        <v>157.02575999999999</v>
      </c>
      <c r="F218" s="35">
        <f>H218+J218+L218+N218+P218+R218+T218+V218+X218+Z169+AB218+AD218+AH218+AJ218+AL218+AN218+AP218+AR218+AT218+AV218+AX218+AZ218+BB218+BD218+BF218+BH218+BJ218+BL218+BN218</f>
        <v>16.755970000000001</v>
      </c>
      <c r="G218" s="40">
        <v>0</v>
      </c>
      <c r="H218" s="34">
        <f>G218*0.9</f>
        <v>0</v>
      </c>
      <c r="I218" s="40">
        <v>0.31</v>
      </c>
      <c r="J218" s="34">
        <f>I218*1.185</f>
        <v>0.36735000000000001</v>
      </c>
      <c r="K218" s="34">
        <v>0</v>
      </c>
      <c r="L218" s="34">
        <f>K218*0.8</f>
        <v>0</v>
      </c>
      <c r="M218" s="40">
        <v>0</v>
      </c>
      <c r="N218" s="34">
        <f>M218*0.44</f>
        <v>0</v>
      </c>
      <c r="O218" s="40">
        <v>0</v>
      </c>
      <c r="P218" s="34">
        <f>O218*0.91</f>
        <v>0</v>
      </c>
      <c r="Q218" s="40">
        <v>0</v>
      </c>
      <c r="R218" s="34">
        <f>Q218*2.868</f>
        <v>0</v>
      </c>
      <c r="S218" s="40">
        <v>0.25</v>
      </c>
      <c r="T218" s="34">
        <f>S218*2.36</f>
        <v>0.59</v>
      </c>
      <c r="U218" s="40">
        <v>0</v>
      </c>
      <c r="V218" s="34">
        <f>U218*0.12</f>
        <v>0</v>
      </c>
      <c r="W218" s="40">
        <v>0</v>
      </c>
      <c r="X218" s="34">
        <f>W218*0.76</f>
        <v>0</v>
      </c>
      <c r="Y218" s="40">
        <v>0</v>
      </c>
      <c r="Z218" s="34">
        <f>Y218*0.257</f>
        <v>0</v>
      </c>
      <c r="AA218" s="40">
        <v>4.26</v>
      </c>
      <c r="AB218" s="34">
        <f>AA218*0.337</f>
        <v>1.4356200000000001</v>
      </c>
      <c r="AC218" s="40">
        <v>0</v>
      </c>
      <c r="AD218" s="34">
        <f>AC218*0.15</f>
        <v>0</v>
      </c>
      <c r="AE218" s="40">
        <v>94.48</v>
      </c>
      <c r="AF218" s="34">
        <f>AE218*1.662</f>
        <v>157.02575999999999</v>
      </c>
      <c r="AG218" s="40">
        <v>0</v>
      </c>
      <c r="AH218" s="34">
        <f>AG218*0.11</f>
        <v>0</v>
      </c>
      <c r="AI218" s="40">
        <v>0.2</v>
      </c>
      <c r="AJ218" s="34">
        <f>AI218*1.37</f>
        <v>0.27400000000000002</v>
      </c>
      <c r="AK218" s="40">
        <v>0</v>
      </c>
      <c r="AL218" s="34">
        <f>AK218*0.6</f>
        <v>0</v>
      </c>
      <c r="AM218" s="40">
        <v>0</v>
      </c>
      <c r="AN218" s="34">
        <f>AM218*2.372</f>
        <v>0</v>
      </c>
      <c r="AO218" s="40">
        <v>0</v>
      </c>
      <c r="AP218" s="34">
        <f>AO218*0.28</f>
        <v>0</v>
      </c>
      <c r="AQ218" s="40">
        <v>0.5</v>
      </c>
      <c r="AR218" s="34">
        <f>AQ218*1.45</f>
        <v>0.72499999999999998</v>
      </c>
      <c r="AS218" s="40">
        <v>0</v>
      </c>
      <c r="AT218" s="34">
        <f>AS218*2.279</f>
        <v>0</v>
      </c>
      <c r="AU218" s="40">
        <v>0</v>
      </c>
      <c r="AV218" s="34">
        <f>AU218*1.099</f>
        <v>0</v>
      </c>
      <c r="AW218" s="40">
        <v>0</v>
      </c>
      <c r="AX218" s="34">
        <f>AW218*0.13</f>
        <v>0</v>
      </c>
      <c r="AY218" s="40">
        <v>0</v>
      </c>
      <c r="AZ218" s="34">
        <f>AY218*0.3</f>
        <v>0</v>
      </c>
      <c r="BA218" s="40">
        <v>0</v>
      </c>
      <c r="BB218" s="34">
        <f>BA218*2.323</f>
        <v>0</v>
      </c>
      <c r="BC218" s="40">
        <v>0</v>
      </c>
      <c r="BD218" s="34">
        <f>BC218*2.077</f>
        <v>0</v>
      </c>
      <c r="BE218" s="40">
        <v>0</v>
      </c>
      <c r="BF218" s="34">
        <f>BE218*2.336</f>
        <v>0</v>
      </c>
      <c r="BG218" s="40">
        <v>0</v>
      </c>
      <c r="BH218" s="34">
        <f>BG218*1.13</f>
        <v>0</v>
      </c>
      <c r="BI218" s="40">
        <v>0</v>
      </c>
      <c r="BJ218" s="34">
        <f>BI218*1.724</f>
        <v>0</v>
      </c>
      <c r="BK218" s="40">
        <v>0</v>
      </c>
      <c r="BL218" s="34">
        <f>BK218*0.89</f>
        <v>0</v>
      </c>
      <c r="BM218" s="40">
        <v>0</v>
      </c>
      <c r="BN218" s="34">
        <f>BM218*2.54</f>
        <v>0</v>
      </c>
      <c r="BO218" s="41">
        <v>-0.69376957400000006</v>
      </c>
      <c r="BP218" s="41">
        <v>113</v>
      </c>
      <c r="BQ218" s="35" t="s">
        <v>207</v>
      </c>
      <c r="BR218" s="35" t="s">
        <v>208</v>
      </c>
      <c r="BS218" s="41" t="s">
        <v>209</v>
      </c>
      <c r="BT218" s="41">
        <v>-0.69376957400000006</v>
      </c>
      <c r="BU218" s="35"/>
      <c r="BV218" s="35"/>
      <c r="BX218" s="35">
        <v>38639.589999999997</v>
      </c>
      <c r="BY218" s="35">
        <v>2.5880191792925342E-5</v>
      </c>
      <c r="BZ218" s="35">
        <f t="shared" si="3"/>
        <v>10.562032677504114</v>
      </c>
      <c r="CA218" s="41">
        <v>17.59</v>
      </c>
      <c r="CB218" s="42">
        <v>33126</v>
      </c>
      <c r="CC218" s="36"/>
      <c r="CE218" s="41">
        <v>5496</v>
      </c>
      <c r="CF218" s="36"/>
    </row>
    <row r="219" spans="1:84" x14ac:dyDescent="0.3">
      <c r="A219" s="9" t="s">
        <v>49</v>
      </c>
      <c r="B219" s="47" t="s">
        <v>115</v>
      </c>
      <c r="D219">
        <f>F219+AF219</f>
        <v>173.78172999999998</v>
      </c>
      <c r="E219">
        <v>157.02575999999999</v>
      </c>
      <c r="F219" s="35">
        <f>H219+J219+L219+N219+P219+R219+T219+V219+X219+Z170+AB219+AD219+AH219+AJ219+AL219+AN219+AP219+AR219+AT219+AV219+AX219+AZ219+BB219+BD219+BF219+BH219+BJ219+BL219+BN219</f>
        <v>16.755970000000001</v>
      </c>
      <c r="G219" s="40">
        <v>0</v>
      </c>
      <c r="H219" s="34">
        <f>G219*0.9</f>
        <v>0</v>
      </c>
      <c r="I219" s="40">
        <v>0.31</v>
      </c>
      <c r="J219" s="34">
        <f>I219*1.185</f>
        <v>0.36735000000000001</v>
      </c>
      <c r="K219" s="34">
        <v>0</v>
      </c>
      <c r="L219" s="34">
        <f>K219*0.8</f>
        <v>0</v>
      </c>
      <c r="M219" s="40">
        <v>0</v>
      </c>
      <c r="N219" s="34">
        <f>M219*0.44</f>
        <v>0</v>
      </c>
      <c r="O219" s="40">
        <v>0</v>
      </c>
      <c r="P219" s="34">
        <f>O219*0.91</f>
        <v>0</v>
      </c>
      <c r="Q219" s="40">
        <v>0</v>
      </c>
      <c r="R219" s="34">
        <f>Q219*2.868</f>
        <v>0</v>
      </c>
      <c r="S219" s="40">
        <v>0.25</v>
      </c>
      <c r="T219" s="34">
        <f>S219*2.36</f>
        <v>0.59</v>
      </c>
      <c r="U219" s="40">
        <v>0</v>
      </c>
      <c r="V219" s="34">
        <f>U219*0.12</f>
        <v>0</v>
      </c>
      <c r="W219" s="40">
        <v>0</v>
      </c>
      <c r="X219" s="34">
        <f>W219*0.76</f>
        <v>0</v>
      </c>
      <c r="Y219" s="40">
        <v>0</v>
      </c>
      <c r="Z219" s="34">
        <f>Y219*0.257</f>
        <v>0</v>
      </c>
      <c r="AA219" s="40">
        <v>4.26</v>
      </c>
      <c r="AB219" s="34">
        <f>AA219*0.337</f>
        <v>1.4356200000000001</v>
      </c>
      <c r="AC219" s="40">
        <v>0</v>
      </c>
      <c r="AD219" s="34">
        <f>AC219*0.15</f>
        <v>0</v>
      </c>
      <c r="AE219" s="40">
        <v>94.48</v>
      </c>
      <c r="AF219" s="34">
        <f>AE219*1.662</f>
        <v>157.02575999999999</v>
      </c>
      <c r="AG219" s="40">
        <v>0</v>
      </c>
      <c r="AH219" s="34">
        <f>AG219*0.11</f>
        <v>0</v>
      </c>
      <c r="AI219" s="40">
        <v>0.2</v>
      </c>
      <c r="AJ219" s="34">
        <f>AI219*1.37</f>
        <v>0.27400000000000002</v>
      </c>
      <c r="AK219" s="40">
        <v>0</v>
      </c>
      <c r="AL219" s="34">
        <f>AK219*0.6</f>
        <v>0</v>
      </c>
      <c r="AM219" s="40">
        <v>0</v>
      </c>
      <c r="AN219" s="34">
        <f>AM219*2.372</f>
        <v>0</v>
      </c>
      <c r="AO219" s="40">
        <v>0</v>
      </c>
      <c r="AP219" s="34">
        <f>AO219*0.28</f>
        <v>0</v>
      </c>
      <c r="AQ219" s="40">
        <v>0.5</v>
      </c>
      <c r="AR219" s="34">
        <f>AQ219*1.45</f>
        <v>0.72499999999999998</v>
      </c>
      <c r="AS219" s="40">
        <v>0</v>
      </c>
      <c r="AT219" s="34">
        <f>AS219*2.279</f>
        <v>0</v>
      </c>
      <c r="AU219" s="40">
        <v>0</v>
      </c>
      <c r="AV219" s="34">
        <f>AU219*1.099</f>
        <v>0</v>
      </c>
      <c r="AW219" s="40">
        <v>0</v>
      </c>
      <c r="AX219" s="34">
        <f>AW219*0.13</f>
        <v>0</v>
      </c>
      <c r="AY219" s="40">
        <v>0</v>
      </c>
      <c r="AZ219" s="34">
        <f>AY219*0.3</f>
        <v>0</v>
      </c>
      <c r="BA219" s="40">
        <v>0</v>
      </c>
      <c r="BB219" s="34">
        <f>BA219*2.323</f>
        <v>0</v>
      </c>
      <c r="BC219" s="40">
        <v>0</v>
      </c>
      <c r="BD219" s="34">
        <f>BC219*2.077</f>
        <v>0</v>
      </c>
      <c r="BE219" s="40">
        <v>0</v>
      </c>
      <c r="BF219" s="34">
        <f>BE219*2.336</f>
        <v>0</v>
      </c>
      <c r="BG219" s="40">
        <v>0</v>
      </c>
      <c r="BH219" s="34">
        <f>BG219*1.13</f>
        <v>0</v>
      </c>
      <c r="BI219" s="40">
        <v>0</v>
      </c>
      <c r="BJ219" s="34">
        <f>BI219*1.724</f>
        <v>0</v>
      </c>
      <c r="BK219" s="40">
        <v>0</v>
      </c>
      <c r="BL219" s="34">
        <f>BK219*0.89</f>
        <v>0</v>
      </c>
      <c r="BM219" s="40">
        <v>0</v>
      </c>
      <c r="BN219" s="34">
        <f>BM219*2.54</f>
        <v>0</v>
      </c>
      <c r="BO219" s="41">
        <v>-0.69346284899999999</v>
      </c>
      <c r="BP219" s="41">
        <v>113</v>
      </c>
      <c r="BQ219" s="35" t="s">
        <v>207</v>
      </c>
      <c r="BR219" s="35" t="s">
        <v>208</v>
      </c>
      <c r="BS219" s="41" t="s">
        <v>209</v>
      </c>
      <c r="BT219" s="41">
        <v>-0.69346284899999999</v>
      </c>
      <c r="BU219" s="35"/>
      <c r="BV219" s="35"/>
      <c r="BX219" s="35">
        <v>33298.020000000004</v>
      </c>
      <c r="BY219" s="35">
        <v>3.0031815705558466E-5</v>
      </c>
      <c r="BZ219" s="35">
        <f t="shared" si="3"/>
        <v>10.413253214741292</v>
      </c>
      <c r="CA219" s="41">
        <v>14.02</v>
      </c>
      <c r="CB219" s="42">
        <v>27568</v>
      </c>
      <c r="CC219" s="36"/>
      <c r="CE219" s="41">
        <v>5716</v>
      </c>
      <c r="CF219" s="36"/>
    </row>
    <row r="220" spans="1:84" x14ac:dyDescent="0.3">
      <c r="A220" s="9" t="s">
        <v>49</v>
      </c>
      <c r="B220" s="47" t="s">
        <v>115</v>
      </c>
      <c r="D220">
        <f>F220+AF220</f>
        <v>173.78172999999998</v>
      </c>
      <c r="E220">
        <v>157.02575999999999</v>
      </c>
      <c r="F220" s="35">
        <f>H220+J220+L220+N220+P220+R220+T220+V220+X220+Z171+AB220+AD220+AH220+AJ220+AL220+AN220+AP220+AR220+AT220+AV220+AX220+AZ220+BB220+BD220+BF220+BH220+BJ220+BL220+BN220</f>
        <v>16.755970000000001</v>
      </c>
      <c r="G220" s="40">
        <v>0</v>
      </c>
      <c r="H220" s="34">
        <f>G220*0.9</f>
        <v>0</v>
      </c>
      <c r="I220" s="40">
        <v>0.31</v>
      </c>
      <c r="J220" s="34">
        <f>I220*1.185</f>
        <v>0.36735000000000001</v>
      </c>
      <c r="K220" s="34">
        <v>0</v>
      </c>
      <c r="L220" s="34">
        <f>K220*0.8</f>
        <v>0</v>
      </c>
      <c r="M220" s="40">
        <v>0</v>
      </c>
      <c r="N220" s="34">
        <f>M220*0.44</f>
        <v>0</v>
      </c>
      <c r="O220" s="40">
        <v>0</v>
      </c>
      <c r="P220" s="34">
        <f>O220*0.91</f>
        <v>0</v>
      </c>
      <c r="Q220" s="40">
        <v>0</v>
      </c>
      <c r="R220" s="34">
        <f>Q220*2.868</f>
        <v>0</v>
      </c>
      <c r="S220" s="40">
        <v>0.25</v>
      </c>
      <c r="T220" s="34">
        <f>S220*2.36</f>
        <v>0.59</v>
      </c>
      <c r="U220" s="40">
        <v>0</v>
      </c>
      <c r="V220" s="34">
        <f>U220*0.12</f>
        <v>0</v>
      </c>
      <c r="W220" s="40">
        <v>0</v>
      </c>
      <c r="X220" s="34">
        <f>W220*0.76</f>
        <v>0</v>
      </c>
      <c r="Y220" s="40">
        <v>0</v>
      </c>
      <c r="Z220" s="34">
        <f>Y220*0.257</f>
        <v>0</v>
      </c>
      <c r="AA220" s="40">
        <v>4.26</v>
      </c>
      <c r="AB220" s="34">
        <f>AA220*0.337</f>
        <v>1.4356200000000001</v>
      </c>
      <c r="AC220" s="40">
        <v>0</v>
      </c>
      <c r="AD220" s="34">
        <f>AC220*0.15</f>
        <v>0</v>
      </c>
      <c r="AE220" s="40">
        <v>94.48</v>
      </c>
      <c r="AF220" s="34">
        <f>AE220*1.662</f>
        <v>157.02575999999999</v>
      </c>
      <c r="AG220" s="40">
        <v>0</v>
      </c>
      <c r="AH220" s="34">
        <f>AG220*0.11</f>
        <v>0</v>
      </c>
      <c r="AI220" s="40">
        <v>0.2</v>
      </c>
      <c r="AJ220" s="34">
        <f>AI220*1.37</f>
        <v>0.27400000000000002</v>
      </c>
      <c r="AK220" s="40">
        <v>0</v>
      </c>
      <c r="AL220" s="34">
        <f>AK220*0.6</f>
        <v>0</v>
      </c>
      <c r="AM220" s="40">
        <v>0</v>
      </c>
      <c r="AN220" s="34">
        <f>AM220*2.372</f>
        <v>0</v>
      </c>
      <c r="AO220" s="40">
        <v>0</v>
      </c>
      <c r="AP220" s="34">
        <f>AO220*0.28</f>
        <v>0</v>
      </c>
      <c r="AQ220" s="40">
        <v>0.5</v>
      </c>
      <c r="AR220" s="34">
        <f>AQ220*1.45</f>
        <v>0.72499999999999998</v>
      </c>
      <c r="AS220" s="40">
        <v>0</v>
      </c>
      <c r="AT220" s="34">
        <f>AS220*2.279</f>
        <v>0</v>
      </c>
      <c r="AU220" s="40">
        <v>0</v>
      </c>
      <c r="AV220" s="34">
        <f>AU220*1.099</f>
        <v>0</v>
      </c>
      <c r="AW220" s="40">
        <v>0</v>
      </c>
      <c r="AX220" s="34">
        <f>AW220*0.13</f>
        <v>0</v>
      </c>
      <c r="AY220" s="40">
        <v>0</v>
      </c>
      <c r="AZ220" s="34">
        <f>AY220*0.3</f>
        <v>0</v>
      </c>
      <c r="BA220" s="40">
        <v>0</v>
      </c>
      <c r="BB220" s="34">
        <f>BA220*2.323</f>
        <v>0</v>
      </c>
      <c r="BC220" s="40">
        <v>0</v>
      </c>
      <c r="BD220" s="34">
        <f>BC220*2.077</f>
        <v>0</v>
      </c>
      <c r="BE220" s="40">
        <v>0</v>
      </c>
      <c r="BF220" s="34">
        <f>BE220*2.336</f>
        <v>0</v>
      </c>
      <c r="BG220" s="40">
        <v>0</v>
      </c>
      <c r="BH220" s="34">
        <f>BG220*1.13</f>
        <v>0</v>
      </c>
      <c r="BI220" s="40">
        <v>0</v>
      </c>
      <c r="BJ220" s="34">
        <f>BI220*1.724</f>
        <v>0</v>
      </c>
      <c r="BK220" s="40">
        <v>0</v>
      </c>
      <c r="BL220" s="34">
        <f>BK220*0.89</f>
        <v>0</v>
      </c>
      <c r="BM220" s="40">
        <v>0</v>
      </c>
      <c r="BN220" s="34">
        <f>BM220*2.54</f>
        <v>0</v>
      </c>
      <c r="BO220" s="41">
        <v>-0.692849457</v>
      </c>
      <c r="BP220" s="41">
        <v>113</v>
      </c>
      <c r="BQ220" s="35" t="s">
        <v>207</v>
      </c>
      <c r="BR220" s="35" t="s">
        <v>208</v>
      </c>
      <c r="BS220" s="41" t="s">
        <v>209</v>
      </c>
      <c r="BT220" s="41">
        <v>-0.692849457</v>
      </c>
      <c r="BU220" s="35"/>
      <c r="BV220" s="35"/>
      <c r="BX220" s="35">
        <v>33037.9</v>
      </c>
      <c r="BY220" s="35">
        <v>3.026826765623723E-5</v>
      </c>
      <c r="BZ220" s="35">
        <f t="shared" si="3"/>
        <v>10.405410666292902</v>
      </c>
      <c r="CA220" s="41">
        <v>61.9</v>
      </c>
      <c r="CB220" s="42">
        <v>27057</v>
      </c>
      <c r="CC220" s="36"/>
      <c r="CE220" s="41">
        <v>5919</v>
      </c>
      <c r="CF220" s="36"/>
    </row>
    <row r="221" spans="1:84" x14ac:dyDescent="0.3">
      <c r="A221" s="9" t="s">
        <v>50</v>
      </c>
      <c r="B221" s="47" t="s">
        <v>115</v>
      </c>
      <c r="D221">
        <f>F221+AF221</f>
        <v>173.99148</v>
      </c>
      <c r="E221">
        <v>157.44126</v>
      </c>
      <c r="F221" s="35">
        <f>H221+J221+L221+N221+P221+R221+T221+V221+X221+Z172+AB221+AD221+AH221+AJ221+AL221+AN221+AP221+AR221+AT221+AV221+AX221+AZ221+BB221+BD221+BF221+BH221+BJ221+BL221+BN221</f>
        <v>16.550219999999999</v>
      </c>
      <c r="G221" s="40">
        <v>0</v>
      </c>
      <c r="H221" s="34">
        <f>G221*0.9</f>
        <v>0</v>
      </c>
      <c r="I221" s="40">
        <v>0.31</v>
      </c>
      <c r="J221" s="34">
        <f>I221*1.185</f>
        <v>0.36735000000000001</v>
      </c>
      <c r="K221" s="34">
        <v>0</v>
      </c>
      <c r="L221" s="34">
        <f>K221*0.8</f>
        <v>0</v>
      </c>
      <c r="M221" s="40">
        <v>0</v>
      </c>
      <c r="N221" s="34">
        <f>M221*0.44</f>
        <v>0</v>
      </c>
      <c r="O221" s="40">
        <v>0</v>
      </c>
      <c r="P221" s="34">
        <f>O221*0.91</f>
        <v>0</v>
      </c>
      <c r="Q221" s="40">
        <v>0</v>
      </c>
      <c r="R221" s="34">
        <f>Q221*2.868</f>
        <v>0</v>
      </c>
      <c r="S221" s="40">
        <v>0.25</v>
      </c>
      <c r="T221" s="34">
        <f>S221*2.36</f>
        <v>0.59</v>
      </c>
      <c r="U221" s="40">
        <v>0</v>
      </c>
      <c r="V221" s="34">
        <f>U221*0.12</f>
        <v>0</v>
      </c>
      <c r="W221" s="40">
        <v>0</v>
      </c>
      <c r="X221" s="34">
        <f>W221*0.76</f>
        <v>0</v>
      </c>
      <c r="Y221" s="40">
        <v>0</v>
      </c>
      <c r="Z221" s="34">
        <f>Y221*0.257</f>
        <v>0</v>
      </c>
      <c r="AA221" s="40">
        <v>4.26</v>
      </c>
      <c r="AB221" s="34">
        <f>AA221*0.337</f>
        <v>1.4356200000000001</v>
      </c>
      <c r="AC221" s="40">
        <v>0</v>
      </c>
      <c r="AD221" s="34">
        <f>AC221*0.15</f>
        <v>0</v>
      </c>
      <c r="AE221" s="40">
        <v>94.73</v>
      </c>
      <c r="AF221" s="34">
        <f>AE221*1.662</f>
        <v>157.44126</v>
      </c>
      <c r="AG221" s="40">
        <v>0</v>
      </c>
      <c r="AH221" s="34">
        <f>AG221*0.11</f>
        <v>0</v>
      </c>
      <c r="AI221" s="40">
        <v>0.2</v>
      </c>
      <c r="AJ221" s="34">
        <f>AI221*1.37</f>
        <v>0.27400000000000002</v>
      </c>
      <c r="AK221" s="40">
        <v>0</v>
      </c>
      <c r="AL221" s="34">
        <f>AK221*0.6</f>
        <v>0</v>
      </c>
      <c r="AM221" s="40">
        <v>0</v>
      </c>
      <c r="AN221" s="34">
        <f>AM221*2.372</f>
        <v>0</v>
      </c>
      <c r="AO221" s="40">
        <v>0</v>
      </c>
      <c r="AP221" s="34">
        <f>AO221*0.28</f>
        <v>0</v>
      </c>
      <c r="AQ221" s="40">
        <v>0</v>
      </c>
      <c r="AR221" s="34">
        <f>AQ221*1.45</f>
        <v>0</v>
      </c>
      <c r="AS221" s="40">
        <v>0</v>
      </c>
      <c r="AT221" s="34">
        <f>AS221*2.279</f>
        <v>0</v>
      </c>
      <c r="AU221" s="40">
        <v>0</v>
      </c>
      <c r="AV221" s="34">
        <f>AU221*1.099</f>
        <v>0</v>
      </c>
      <c r="AW221" s="40">
        <v>0</v>
      </c>
      <c r="AX221" s="34">
        <f>AW221*0.13</f>
        <v>0</v>
      </c>
      <c r="AY221" s="40">
        <v>0</v>
      </c>
      <c r="AZ221" s="34">
        <f>AY221*0.3</f>
        <v>0</v>
      </c>
      <c r="BA221" s="40">
        <v>0</v>
      </c>
      <c r="BB221" s="34">
        <f>BA221*2.323</f>
        <v>0</v>
      </c>
      <c r="BC221" s="40">
        <v>0.25</v>
      </c>
      <c r="BD221" s="34">
        <f>BC221*2.077</f>
        <v>0.51924999999999999</v>
      </c>
      <c r="BE221" s="40">
        <v>0</v>
      </c>
      <c r="BF221" s="34">
        <f>BE221*2.336</f>
        <v>0</v>
      </c>
      <c r="BG221" s="40">
        <v>0</v>
      </c>
      <c r="BH221" s="34">
        <f>BG221*1.13</f>
        <v>0</v>
      </c>
      <c r="BI221" s="40">
        <v>0</v>
      </c>
      <c r="BJ221" s="34">
        <f>BI221*1.724</f>
        <v>0</v>
      </c>
      <c r="BK221" s="40">
        <v>0</v>
      </c>
      <c r="BL221" s="34">
        <f>BK221*0.89</f>
        <v>0</v>
      </c>
      <c r="BM221" s="40">
        <v>0</v>
      </c>
      <c r="BN221" s="34">
        <f>BM221*2.54</f>
        <v>0</v>
      </c>
      <c r="BO221" s="41">
        <v>-0.73333000000000004</v>
      </c>
      <c r="BP221" s="41">
        <v>79</v>
      </c>
      <c r="BQ221" s="35" t="s">
        <v>396</v>
      </c>
      <c r="BR221" s="35" t="s">
        <v>397</v>
      </c>
      <c r="BS221" s="41" t="s">
        <v>398</v>
      </c>
      <c r="BT221" s="41">
        <v>-0.73333000000000004</v>
      </c>
      <c r="BU221" s="35"/>
      <c r="BV221" s="35"/>
      <c r="BX221" s="35">
        <v>44741.16</v>
      </c>
      <c r="BY221" s="35">
        <v>2.2350783931395609E-5</v>
      </c>
      <c r="BZ221" s="35">
        <f t="shared" si="3"/>
        <v>10.708649162289589</v>
      </c>
      <c r="CA221" s="41">
        <v>8.16</v>
      </c>
      <c r="CB221" s="42">
        <v>31456</v>
      </c>
      <c r="CC221" s="36"/>
      <c r="CE221" s="41">
        <v>13277</v>
      </c>
      <c r="CF221" s="36"/>
    </row>
    <row r="222" spans="1:84" x14ac:dyDescent="0.3">
      <c r="A222" s="9" t="s">
        <v>50</v>
      </c>
      <c r="B222" s="47" t="s">
        <v>115</v>
      </c>
      <c r="D222">
        <f>F222+AF222</f>
        <v>173.99148</v>
      </c>
      <c r="E222">
        <v>157.44126</v>
      </c>
      <c r="F222" s="35">
        <f>H222+J222+L222+N222+P222+R222+T222+V222+X222+Z241+AB222+AD222+AH222+AJ222+AL222+AN222+AP222+AR222+AT222+AV222+AX222+AZ222+BB222+BD222+BF222+BH222+BJ222+BL222+BN222</f>
        <v>16.550219999999999</v>
      </c>
      <c r="G222" s="40">
        <v>0</v>
      </c>
      <c r="H222" s="34">
        <f>G222*0.9</f>
        <v>0</v>
      </c>
      <c r="I222" s="40">
        <v>0.31</v>
      </c>
      <c r="J222" s="34">
        <f>I222*1.185</f>
        <v>0.36735000000000001</v>
      </c>
      <c r="K222" s="34">
        <v>0</v>
      </c>
      <c r="L222" s="34">
        <f>K222*0.8</f>
        <v>0</v>
      </c>
      <c r="M222" s="40">
        <v>0</v>
      </c>
      <c r="N222" s="34">
        <f>M222*0.44</f>
        <v>0</v>
      </c>
      <c r="O222" s="40">
        <v>0</v>
      </c>
      <c r="P222" s="34">
        <f>O222*0.91</f>
        <v>0</v>
      </c>
      <c r="Q222" s="40">
        <v>0</v>
      </c>
      <c r="R222" s="34">
        <f>Q222*2.868</f>
        <v>0</v>
      </c>
      <c r="S222" s="40">
        <v>0.25</v>
      </c>
      <c r="T222" s="34">
        <f>S222*2.36</f>
        <v>0.59</v>
      </c>
      <c r="U222" s="40">
        <v>0</v>
      </c>
      <c r="V222" s="34">
        <f>U222*0.12</f>
        <v>0</v>
      </c>
      <c r="W222" s="40">
        <v>0</v>
      </c>
      <c r="X222" s="34">
        <f>W222*0.76</f>
        <v>0</v>
      </c>
      <c r="Y222" s="40">
        <v>0</v>
      </c>
      <c r="Z222" s="34">
        <f>Y222*0.257</f>
        <v>0</v>
      </c>
      <c r="AA222" s="40">
        <v>4.26</v>
      </c>
      <c r="AB222" s="34">
        <f>AA222*0.337</f>
        <v>1.4356200000000001</v>
      </c>
      <c r="AC222" s="40">
        <v>0</v>
      </c>
      <c r="AD222" s="34">
        <f>AC222*0.15</f>
        <v>0</v>
      </c>
      <c r="AE222" s="40">
        <v>94.73</v>
      </c>
      <c r="AF222" s="34">
        <f>AE222*1.662</f>
        <v>157.44126</v>
      </c>
      <c r="AG222" s="40">
        <v>0</v>
      </c>
      <c r="AH222" s="34">
        <f>AG222*0.11</f>
        <v>0</v>
      </c>
      <c r="AI222" s="40">
        <v>0.2</v>
      </c>
      <c r="AJ222" s="34">
        <f>AI222*1.37</f>
        <v>0.27400000000000002</v>
      </c>
      <c r="AK222" s="40">
        <v>0</v>
      </c>
      <c r="AL222" s="34">
        <f>AK222*0.6</f>
        <v>0</v>
      </c>
      <c r="AM222" s="40">
        <v>0</v>
      </c>
      <c r="AN222" s="34">
        <f>AM222*2.372</f>
        <v>0</v>
      </c>
      <c r="AO222" s="40">
        <v>0</v>
      </c>
      <c r="AP222" s="34">
        <f>AO222*0.28</f>
        <v>0</v>
      </c>
      <c r="AQ222" s="40">
        <v>0</v>
      </c>
      <c r="AR222" s="34">
        <f>AQ222*1.45</f>
        <v>0</v>
      </c>
      <c r="AS222" s="40">
        <v>0</v>
      </c>
      <c r="AT222" s="34">
        <f>AS222*2.279</f>
        <v>0</v>
      </c>
      <c r="AU222" s="40">
        <v>0</v>
      </c>
      <c r="AV222" s="34">
        <f>AU222*1.099</f>
        <v>0</v>
      </c>
      <c r="AW222" s="40">
        <v>0</v>
      </c>
      <c r="AX222" s="34">
        <f>AW222*0.13</f>
        <v>0</v>
      </c>
      <c r="AY222" s="40">
        <v>0</v>
      </c>
      <c r="AZ222" s="34">
        <f>AY222*0.3</f>
        <v>0</v>
      </c>
      <c r="BA222" s="40">
        <v>0</v>
      </c>
      <c r="BB222" s="34">
        <f>BA222*2.323</f>
        <v>0</v>
      </c>
      <c r="BC222" s="40">
        <v>0.25</v>
      </c>
      <c r="BD222" s="34">
        <f>BC222*2.077</f>
        <v>0.51924999999999999</v>
      </c>
      <c r="BE222" s="40">
        <v>0</v>
      </c>
      <c r="BF222" s="34">
        <f>BE222*2.336</f>
        <v>0</v>
      </c>
      <c r="BG222" s="40">
        <v>0</v>
      </c>
      <c r="BH222" s="34">
        <f>BG222*1.13</f>
        <v>0</v>
      </c>
      <c r="BI222" s="40">
        <v>0</v>
      </c>
      <c r="BJ222" s="34">
        <f>BI222*1.724</f>
        <v>0</v>
      </c>
      <c r="BK222" s="40">
        <v>0</v>
      </c>
      <c r="BL222" s="34">
        <f>BK222*0.89</f>
        <v>0</v>
      </c>
      <c r="BM222" s="40">
        <v>0</v>
      </c>
      <c r="BN222" s="34">
        <f>BM222*2.54</f>
        <v>0</v>
      </c>
      <c r="BO222" s="41">
        <v>-0.60511999999999999</v>
      </c>
      <c r="BP222" s="41">
        <v>79</v>
      </c>
      <c r="BQ222" s="35" t="s">
        <v>396</v>
      </c>
      <c r="BR222" s="35" t="s">
        <v>397</v>
      </c>
      <c r="BS222" s="41" t="s">
        <v>398</v>
      </c>
      <c r="BT222" s="41">
        <v>-0.60511999999999999</v>
      </c>
      <c r="BU222" s="35"/>
      <c r="BV222" s="35"/>
      <c r="BX222" s="35">
        <v>33299.199999999997</v>
      </c>
      <c r="BY222" s="35">
        <v>3.0030751489525277E-5</v>
      </c>
      <c r="BZ222" s="35">
        <f t="shared" si="3"/>
        <v>10.413288651655929</v>
      </c>
      <c r="CA222" s="41">
        <v>11.2</v>
      </c>
      <c r="CB222" s="42">
        <v>21253</v>
      </c>
      <c r="CC222" s="36"/>
      <c r="CE222" s="41">
        <v>12035</v>
      </c>
      <c r="CF222" s="36"/>
    </row>
    <row r="223" spans="1:84" x14ac:dyDescent="0.3">
      <c r="A223" s="9" t="s">
        <v>50</v>
      </c>
      <c r="B223" s="47" t="s">
        <v>115</v>
      </c>
      <c r="D223">
        <f>F223+AF223</f>
        <v>173.99148</v>
      </c>
      <c r="E223">
        <v>157.44126</v>
      </c>
      <c r="F223" s="35">
        <f>H223+J223+L223+N223+P223+R223+T223+V223+X223+Z173+AB223+AD223+AH223+AJ223+AL223+AN223+AP223+AR223+AT223+AV223+AX223+AZ223+BB223+BD223+BF223+BH223+BJ223+BL223+BN223</f>
        <v>16.550219999999999</v>
      </c>
      <c r="G223" s="40">
        <v>0</v>
      </c>
      <c r="H223" s="34">
        <f>G223*0.9</f>
        <v>0</v>
      </c>
      <c r="I223" s="40">
        <v>0.31</v>
      </c>
      <c r="J223" s="34">
        <f>I223*1.185</f>
        <v>0.36735000000000001</v>
      </c>
      <c r="K223" s="34">
        <v>0</v>
      </c>
      <c r="L223" s="34">
        <f>K223*0.8</f>
        <v>0</v>
      </c>
      <c r="M223" s="40">
        <v>0</v>
      </c>
      <c r="N223" s="34">
        <f>M223*0.44</f>
        <v>0</v>
      </c>
      <c r="O223" s="40">
        <v>0</v>
      </c>
      <c r="P223" s="34">
        <f>O223*0.91</f>
        <v>0</v>
      </c>
      <c r="Q223" s="40">
        <v>0</v>
      </c>
      <c r="R223" s="34">
        <f>Q223*2.868</f>
        <v>0</v>
      </c>
      <c r="S223" s="40">
        <v>0.25</v>
      </c>
      <c r="T223" s="34">
        <f>S223*2.36</f>
        <v>0.59</v>
      </c>
      <c r="U223" s="40">
        <v>0</v>
      </c>
      <c r="V223" s="34">
        <f>U223*0.12</f>
        <v>0</v>
      </c>
      <c r="W223" s="40">
        <v>0</v>
      </c>
      <c r="X223" s="34">
        <f>W223*0.76</f>
        <v>0</v>
      </c>
      <c r="Y223" s="40">
        <v>0</v>
      </c>
      <c r="Z223" s="34">
        <f>Y223*0.257</f>
        <v>0</v>
      </c>
      <c r="AA223" s="40">
        <v>4.26</v>
      </c>
      <c r="AB223" s="34">
        <f>AA223*0.337</f>
        <v>1.4356200000000001</v>
      </c>
      <c r="AC223" s="40">
        <v>0</v>
      </c>
      <c r="AD223" s="34">
        <f>AC223*0.15</f>
        <v>0</v>
      </c>
      <c r="AE223" s="40">
        <v>94.73</v>
      </c>
      <c r="AF223" s="34">
        <f>AE223*1.662</f>
        <v>157.44126</v>
      </c>
      <c r="AG223" s="40">
        <v>0</v>
      </c>
      <c r="AH223" s="34">
        <f>AG223*0.11</f>
        <v>0</v>
      </c>
      <c r="AI223" s="40">
        <v>0.2</v>
      </c>
      <c r="AJ223" s="34">
        <f>AI223*1.37</f>
        <v>0.27400000000000002</v>
      </c>
      <c r="AK223" s="40">
        <v>0</v>
      </c>
      <c r="AL223" s="34">
        <f>AK223*0.6</f>
        <v>0</v>
      </c>
      <c r="AM223" s="40">
        <v>0</v>
      </c>
      <c r="AN223" s="34">
        <f>AM223*2.372</f>
        <v>0</v>
      </c>
      <c r="AO223" s="40">
        <v>0</v>
      </c>
      <c r="AP223" s="34">
        <f>AO223*0.28</f>
        <v>0</v>
      </c>
      <c r="AQ223" s="40">
        <v>0</v>
      </c>
      <c r="AR223" s="34">
        <f>AQ223*1.45</f>
        <v>0</v>
      </c>
      <c r="AS223" s="40">
        <v>0</v>
      </c>
      <c r="AT223" s="34">
        <f>AS223*2.279</f>
        <v>0</v>
      </c>
      <c r="AU223" s="40">
        <v>0</v>
      </c>
      <c r="AV223" s="34">
        <f>AU223*1.099</f>
        <v>0</v>
      </c>
      <c r="AW223" s="40">
        <v>0</v>
      </c>
      <c r="AX223" s="34">
        <f>AW223*0.13</f>
        <v>0</v>
      </c>
      <c r="AY223" s="40">
        <v>0</v>
      </c>
      <c r="AZ223" s="34">
        <f>AY223*0.3</f>
        <v>0</v>
      </c>
      <c r="BA223" s="40">
        <v>0</v>
      </c>
      <c r="BB223" s="34">
        <f>BA223*2.323</f>
        <v>0</v>
      </c>
      <c r="BC223" s="40">
        <v>0.25</v>
      </c>
      <c r="BD223" s="34">
        <f>BC223*2.077</f>
        <v>0.51924999999999999</v>
      </c>
      <c r="BE223" s="40">
        <v>0</v>
      </c>
      <c r="BF223" s="34">
        <f>BE223*2.336</f>
        <v>0</v>
      </c>
      <c r="BG223" s="40">
        <v>0</v>
      </c>
      <c r="BH223" s="34">
        <f>BG223*1.13</f>
        <v>0</v>
      </c>
      <c r="BI223" s="40">
        <v>0</v>
      </c>
      <c r="BJ223" s="34">
        <f>BI223*1.724</f>
        <v>0</v>
      </c>
      <c r="BK223" s="40">
        <v>0</v>
      </c>
      <c r="BL223" s="34">
        <f>BK223*0.89</f>
        <v>0</v>
      </c>
      <c r="BM223" s="40">
        <v>0</v>
      </c>
      <c r="BN223" s="34">
        <f>BM223*2.54</f>
        <v>0</v>
      </c>
      <c r="BO223" s="41">
        <v>-0.64469653400000004</v>
      </c>
      <c r="BP223" s="41">
        <v>79</v>
      </c>
      <c r="BQ223" s="35" t="s">
        <v>396</v>
      </c>
      <c r="BR223" s="35" t="s">
        <v>397</v>
      </c>
      <c r="BS223" s="41" t="s">
        <v>398</v>
      </c>
      <c r="BT223" s="41">
        <v>-0.64469653400000004</v>
      </c>
      <c r="BU223" s="35"/>
      <c r="BV223" s="35"/>
      <c r="BX223" s="35">
        <v>21873.200000000001</v>
      </c>
      <c r="BY223" s="35">
        <v>4.5718047656492872E-5</v>
      </c>
      <c r="BZ223" s="35">
        <f t="shared" si="3"/>
        <v>9.9930174221258738</v>
      </c>
      <c r="CA223" s="41">
        <v>12.2</v>
      </c>
      <c r="CB223" s="42">
        <v>14175</v>
      </c>
      <c r="CC223" s="36"/>
      <c r="CE223" s="41">
        <v>7686</v>
      </c>
      <c r="CF223" s="36"/>
    </row>
    <row r="224" spans="1:84" x14ac:dyDescent="0.3">
      <c r="A224" s="9" t="s">
        <v>51</v>
      </c>
      <c r="B224" s="47" t="s">
        <v>115</v>
      </c>
      <c r="D224">
        <f>F224+AF224</f>
        <v>174.09522999999999</v>
      </c>
      <c r="E224">
        <v>157.02575999999999</v>
      </c>
      <c r="F224" s="35">
        <f>H224+J224+L224+N224+P224+R224+T224+V224+X224+Z174+AB224+AD224+AH224+AJ224+AL224+AN224+AP224+AR224+AT224+AV224+AX224+AZ224+BB224+BD224+BF224+BH224+BJ224+BL224+BN224</f>
        <v>17.069469999999999</v>
      </c>
      <c r="G224" s="40">
        <v>0</v>
      </c>
      <c r="H224" s="34">
        <f>G224*0.9</f>
        <v>0</v>
      </c>
      <c r="I224" s="40">
        <v>0.31</v>
      </c>
      <c r="J224" s="34">
        <f>I224*1.185</f>
        <v>0.36735000000000001</v>
      </c>
      <c r="K224" s="34">
        <v>0</v>
      </c>
      <c r="L224" s="34">
        <f>K224*0.8</f>
        <v>0</v>
      </c>
      <c r="M224" s="40">
        <v>0</v>
      </c>
      <c r="N224" s="34">
        <f>M224*0.44</f>
        <v>0</v>
      </c>
      <c r="O224" s="40">
        <v>0</v>
      </c>
      <c r="P224" s="34">
        <f>O224*0.91</f>
        <v>0</v>
      </c>
      <c r="Q224" s="40">
        <v>0</v>
      </c>
      <c r="R224" s="34">
        <f>Q224*2.868</f>
        <v>0</v>
      </c>
      <c r="S224" s="40">
        <v>0.25</v>
      </c>
      <c r="T224" s="34">
        <f>S224*2.36</f>
        <v>0.59</v>
      </c>
      <c r="U224" s="40">
        <v>0</v>
      </c>
      <c r="V224" s="34">
        <f>U224*0.12</f>
        <v>0</v>
      </c>
      <c r="W224" s="40">
        <v>0</v>
      </c>
      <c r="X224" s="34">
        <f>W224*0.76</f>
        <v>0</v>
      </c>
      <c r="Y224" s="40">
        <v>0</v>
      </c>
      <c r="Z224" s="34">
        <f>Y224*0.257</f>
        <v>0</v>
      </c>
      <c r="AA224" s="40">
        <v>4.26</v>
      </c>
      <c r="AB224" s="34">
        <f>AA224*0.337</f>
        <v>1.4356200000000001</v>
      </c>
      <c r="AC224" s="40">
        <v>0</v>
      </c>
      <c r="AD224" s="34">
        <f>AC224*0.15</f>
        <v>0</v>
      </c>
      <c r="AE224" s="40">
        <v>94.48</v>
      </c>
      <c r="AF224" s="34">
        <f>AE224*1.662</f>
        <v>157.02575999999999</v>
      </c>
      <c r="AG224" s="40">
        <v>0</v>
      </c>
      <c r="AH224" s="34">
        <f>AG224*0.11</f>
        <v>0</v>
      </c>
      <c r="AI224" s="40">
        <v>0.2</v>
      </c>
      <c r="AJ224" s="34">
        <f>AI224*1.37</f>
        <v>0.27400000000000002</v>
      </c>
      <c r="AK224" s="40">
        <v>0</v>
      </c>
      <c r="AL224" s="34">
        <f>AK224*0.6</f>
        <v>0</v>
      </c>
      <c r="AM224" s="40">
        <v>0</v>
      </c>
      <c r="AN224" s="34">
        <f>AM224*2.372</f>
        <v>0</v>
      </c>
      <c r="AO224" s="40">
        <v>0</v>
      </c>
      <c r="AP224" s="34">
        <f>AO224*0.28</f>
        <v>0</v>
      </c>
      <c r="AQ224" s="40">
        <v>0</v>
      </c>
      <c r="AR224" s="34">
        <f>AQ224*1.45</f>
        <v>0</v>
      </c>
      <c r="AS224" s="40">
        <v>0</v>
      </c>
      <c r="AT224" s="34">
        <f>AS224*2.279</f>
        <v>0</v>
      </c>
      <c r="AU224" s="40">
        <v>0</v>
      </c>
      <c r="AV224" s="34">
        <f>AU224*1.099</f>
        <v>0</v>
      </c>
      <c r="AW224" s="40">
        <v>0</v>
      </c>
      <c r="AX224" s="34">
        <f>AW224*0.13</f>
        <v>0</v>
      </c>
      <c r="AY224" s="40">
        <v>0</v>
      </c>
      <c r="AZ224" s="34">
        <f>AY224*0.3</f>
        <v>0</v>
      </c>
      <c r="BA224" s="40">
        <v>0</v>
      </c>
      <c r="BB224" s="34">
        <f>BA224*2.323</f>
        <v>0</v>
      </c>
      <c r="BC224" s="40">
        <v>0.5</v>
      </c>
      <c r="BD224" s="34">
        <f>BC224*2.077</f>
        <v>1.0385</v>
      </c>
      <c r="BE224" s="40">
        <v>0</v>
      </c>
      <c r="BF224" s="34">
        <f>BE224*2.336</f>
        <v>0</v>
      </c>
      <c r="BG224" s="40">
        <v>0</v>
      </c>
      <c r="BH224" s="34">
        <f>BG224*1.13</f>
        <v>0</v>
      </c>
      <c r="BI224" s="40">
        <v>0</v>
      </c>
      <c r="BJ224" s="34">
        <f>BI224*1.724</f>
        <v>0</v>
      </c>
      <c r="BK224" s="40">
        <v>0</v>
      </c>
      <c r="BL224" s="34">
        <f>BK224*0.89</f>
        <v>0</v>
      </c>
      <c r="BM224" s="40">
        <v>0</v>
      </c>
      <c r="BN224" s="34">
        <f>BM224*2.54</f>
        <v>0</v>
      </c>
      <c r="BO224" s="41">
        <v>-0.73455999999999999</v>
      </c>
      <c r="BP224" s="41">
        <v>46.5</v>
      </c>
      <c r="BQ224" s="35" t="s">
        <v>202</v>
      </c>
      <c r="BR224" s="35" t="s">
        <v>201</v>
      </c>
      <c r="BS224" s="41" t="s">
        <v>399</v>
      </c>
      <c r="BT224" s="41">
        <v>-0.73455999999999999</v>
      </c>
      <c r="BU224" s="35"/>
      <c r="BV224" s="35"/>
      <c r="BX224" s="35">
        <v>33947.229999999996</v>
      </c>
      <c r="BY224" s="35">
        <v>2.945748445454902E-5</v>
      </c>
      <c r="BZ224" s="35">
        <f t="shared" si="3"/>
        <v>10.432562539083776</v>
      </c>
      <c r="CA224" s="41">
        <v>6.23</v>
      </c>
      <c r="CB224" s="42">
        <v>26785</v>
      </c>
      <c r="CC224" s="36"/>
      <c r="CE224" s="41">
        <v>7156</v>
      </c>
      <c r="CF224" s="36"/>
    </row>
    <row r="225" spans="1:84" x14ac:dyDescent="0.3">
      <c r="A225" s="9" t="s">
        <v>51</v>
      </c>
      <c r="B225" s="47" t="s">
        <v>115</v>
      </c>
      <c r="D225">
        <f>F225+AF225</f>
        <v>174.09522999999999</v>
      </c>
      <c r="E225">
        <v>157.02575999999999</v>
      </c>
      <c r="F225" s="35">
        <f>H225+J225+L225+N225+P225+R225+T225+V225+X225+Z175+AB225+AD225+AH225+AJ225+AL225+AN225+AP225+AR225+AT225+AV225+AX225+AZ225+BB225+BD225+BF225+BH225+BJ225+BL225+BN225</f>
        <v>17.069469999999999</v>
      </c>
      <c r="G225" s="40">
        <v>0</v>
      </c>
      <c r="H225" s="34">
        <f>G225*0.9</f>
        <v>0</v>
      </c>
      <c r="I225" s="40">
        <v>0.31</v>
      </c>
      <c r="J225" s="34">
        <f>I225*1.185</f>
        <v>0.36735000000000001</v>
      </c>
      <c r="K225" s="34">
        <v>0</v>
      </c>
      <c r="L225" s="34">
        <f>K225*0.8</f>
        <v>0</v>
      </c>
      <c r="M225" s="40">
        <v>0</v>
      </c>
      <c r="N225" s="34">
        <f>M225*0.44</f>
        <v>0</v>
      </c>
      <c r="O225" s="40">
        <v>0</v>
      </c>
      <c r="P225" s="34">
        <f>O225*0.91</f>
        <v>0</v>
      </c>
      <c r="Q225" s="40">
        <v>0</v>
      </c>
      <c r="R225" s="34">
        <f>Q225*2.868</f>
        <v>0</v>
      </c>
      <c r="S225" s="40">
        <v>0.25</v>
      </c>
      <c r="T225" s="34">
        <f>S225*2.36</f>
        <v>0.59</v>
      </c>
      <c r="U225" s="40">
        <v>0</v>
      </c>
      <c r="V225" s="34">
        <f>U225*0.12</f>
        <v>0</v>
      </c>
      <c r="W225" s="40">
        <v>0</v>
      </c>
      <c r="X225" s="34">
        <f>W225*0.76</f>
        <v>0</v>
      </c>
      <c r="Y225" s="40">
        <v>0</v>
      </c>
      <c r="Z225" s="34">
        <f>Y225*0.257</f>
        <v>0</v>
      </c>
      <c r="AA225" s="40">
        <v>4.26</v>
      </c>
      <c r="AB225" s="34">
        <f>AA225*0.337</f>
        <v>1.4356200000000001</v>
      </c>
      <c r="AC225" s="40">
        <v>0</v>
      </c>
      <c r="AD225" s="34">
        <f>AC225*0.15</f>
        <v>0</v>
      </c>
      <c r="AE225" s="40">
        <v>94.48</v>
      </c>
      <c r="AF225" s="34">
        <f>AE225*1.662</f>
        <v>157.02575999999999</v>
      </c>
      <c r="AG225" s="40">
        <v>0</v>
      </c>
      <c r="AH225" s="34">
        <f>AG225*0.11</f>
        <v>0</v>
      </c>
      <c r="AI225" s="40">
        <v>0.2</v>
      </c>
      <c r="AJ225" s="34">
        <f>AI225*1.37</f>
        <v>0.27400000000000002</v>
      </c>
      <c r="AK225" s="40">
        <v>0</v>
      </c>
      <c r="AL225" s="34">
        <f>AK225*0.6</f>
        <v>0</v>
      </c>
      <c r="AM225" s="40">
        <v>0</v>
      </c>
      <c r="AN225" s="34">
        <f>AM225*2.372</f>
        <v>0</v>
      </c>
      <c r="AO225" s="40">
        <v>0</v>
      </c>
      <c r="AP225" s="34">
        <f>AO225*0.28</f>
        <v>0</v>
      </c>
      <c r="AQ225" s="40">
        <v>0</v>
      </c>
      <c r="AR225" s="34">
        <f>AQ225*1.45</f>
        <v>0</v>
      </c>
      <c r="AS225" s="40">
        <v>0</v>
      </c>
      <c r="AT225" s="34">
        <f>AS225*2.279</f>
        <v>0</v>
      </c>
      <c r="AU225" s="40">
        <v>0</v>
      </c>
      <c r="AV225" s="34">
        <f>AU225*1.099</f>
        <v>0</v>
      </c>
      <c r="AW225" s="40">
        <v>0</v>
      </c>
      <c r="AX225" s="34">
        <f>AW225*0.13</f>
        <v>0</v>
      </c>
      <c r="AY225" s="40">
        <v>0</v>
      </c>
      <c r="AZ225" s="34">
        <f>AY225*0.3</f>
        <v>0</v>
      </c>
      <c r="BA225" s="40">
        <v>0</v>
      </c>
      <c r="BB225" s="34">
        <f>BA225*2.323</f>
        <v>0</v>
      </c>
      <c r="BC225" s="40">
        <v>0.5</v>
      </c>
      <c r="BD225" s="34">
        <f>BC225*2.077</f>
        <v>1.0385</v>
      </c>
      <c r="BE225" s="40">
        <v>0</v>
      </c>
      <c r="BF225" s="34">
        <f>BE225*2.336</f>
        <v>0</v>
      </c>
      <c r="BG225" s="40">
        <v>0</v>
      </c>
      <c r="BH225" s="34">
        <f>BG225*1.13</f>
        <v>0</v>
      </c>
      <c r="BI225" s="40">
        <v>0</v>
      </c>
      <c r="BJ225" s="34">
        <f>BI225*1.724</f>
        <v>0</v>
      </c>
      <c r="BK225" s="40">
        <v>0</v>
      </c>
      <c r="BL225" s="34">
        <f>BK225*0.89</f>
        <v>0</v>
      </c>
      <c r="BM225" s="40">
        <v>0</v>
      </c>
      <c r="BN225" s="34">
        <f>BM225*2.54</f>
        <v>0</v>
      </c>
      <c r="BO225" s="41">
        <v>-0.73763000000000001</v>
      </c>
      <c r="BP225" s="41">
        <v>46.5</v>
      </c>
      <c r="BQ225" s="35" t="s">
        <v>202</v>
      </c>
      <c r="BR225" s="35" t="s">
        <v>201</v>
      </c>
      <c r="BS225" s="41" t="s">
        <v>399</v>
      </c>
      <c r="BT225" s="41">
        <v>-0.73763000000000001</v>
      </c>
      <c r="BU225" s="35"/>
      <c r="BV225" s="35"/>
      <c r="BX225" s="35">
        <v>35265.93</v>
      </c>
      <c r="BY225" s="35">
        <v>2.8355979836629858E-5</v>
      </c>
      <c r="BZ225" s="35">
        <f t="shared" si="3"/>
        <v>10.47067262105125</v>
      </c>
      <c r="CA225" s="41">
        <v>5.93</v>
      </c>
      <c r="CB225" s="42">
        <v>27700</v>
      </c>
      <c r="CC225" s="36"/>
      <c r="CE225" s="41">
        <v>7560</v>
      </c>
      <c r="CF225" s="36"/>
    </row>
    <row r="226" spans="1:84" x14ac:dyDescent="0.3">
      <c r="A226" s="9" t="s">
        <v>51</v>
      </c>
      <c r="B226" s="47" t="s">
        <v>115</v>
      </c>
      <c r="D226">
        <f>F226+AF226</f>
        <v>174.09522999999999</v>
      </c>
      <c r="E226">
        <v>157.02575999999999</v>
      </c>
      <c r="F226" s="35">
        <f>H226+J226+L226+N226+P226+R226+T226+V226+X226+Z242+AB226+AD226+AH226+AJ226+AL226+AN226+AP226+AR226+AT226+AV226+AX226+AZ226+BB226+BD226+BF226+BH226+BJ226+BL226+BN226</f>
        <v>17.069469999999999</v>
      </c>
      <c r="G226" s="40">
        <v>0</v>
      </c>
      <c r="H226" s="34">
        <f>G226*0.9</f>
        <v>0</v>
      </c>
      <c r="I226" s="40">
        <v>0.31</v>
      </c>
      <c r="J226" s="34">
        <f>I226*1.185</f>
        <v>0.36735000000000001</v>
      </c>
      <c r="K226" s="34">
        <v>0</v>
      </c>
      <c r="L226" s="34">
        <f>K226*0.8</f>
        <v>0</v>
      </c>
      <c r="M226" s="40">
        <v>0</v>
      </c>
      <c r="N226" s="34">
        <f>M226*0.44</f>
        <v>0</v>
      </c>
      <c r="O226" s="40">
        <v>0</v>
      </c>
      <c r="P226" s="34">
        <f>O226*0.91</f>
        <v>0</v>
      </c>
      <c r="Q226" s="40">
        <v>0</v>
      </c>
      <c r="R226" s="34">
        <f>Q226*2.868</f>
        <v>0</v>
      </c>
      <c r="S226" s="40">
        <v>0.25</v>
      </c>
      <c r="T226" s="34">
        <f>S226*2.36</f>
        <v>0.59</v>
      </c>
      <c r="U226" s="40">
        <v>0</v>
      </c>
      <c r="V226" s="34">
        <f>U226*0.12</f>
        <v>0</v>
      </c>
      <c r="W226" s="40">
        <v>0</v>
      </c>
      <c r="X226" s="34">
        <f>W226*0.76</f>
        <v>0</v>
      </c>
      <c r="Y226" s="40">
        <v>0</v>
      </c>
      <c r="Z226" s="34">
        <f>Y226*0.257</f>
        <v>0</v>
      </c>
      <c r="AA226" s="40">
        <v>4.26</v>
      </c>
      <c r="AB226" s="34">
        <f>AA226*0.337</f>
        <v>1.4356200000000001</v>
      </c>
      <c r="AC226" s="40">
        <v>0</v>
      </c>
      <c r="AD226" s="34">
        <f>AC226*0.15</f>
        <v>0</v>
      </c>
      <c r="AE226" s="40">
        <v>94.48</v>
      </c>
      <c r="AF226" s="34">
        <f>AE226*1.662</f>
        <v>157.02575999999999</v>
      </c>
      <c r="AG226" s="40">
        <v>0</v>
      </c>
      <c r="AH226" s="34">
        <f>AG226*0.11</f>
        <v>0</v>
      </c>
      <c r="AI226" s="40">
        <v>0.2</v>
      </c>
      <c r="AJ226" s="34">
        <f>AI226*1.37</f>
        <v>0.27400000000000002</v>
      </c>
      <c r="AK226" s="40">
        <v>0</v>
      </c>
      <c r="AL226" s="34">
        <f>AK226*0.6</f>
        <v>0</v>
      </c>
      <c r="AM226" s="40">
        <v>0</v>
      </c>
      <c r="AN226" s="34">
        <f>AM226*2.372</f>
        <v>0</v>
      </c>
      <c r="AO226" s="40">
        <v>0</v>
      </c>
      <c r="AP226" s="34">
        <f>AO226*0.28</f>
        <v>0</v>
      </c>
      <c r="AQ226" s="40">
        <v>0</v>
      </c>
      <c r="AR226" s="34">
        <f>AQ226*1.45</f>
        <v>0</v>
      </c>
      <c r="AS226" s="40">
        <v>0</v>
      </c>
      <c r="AT226" s="34">
        <f>AS226*2.279</f>
        <v>0</v>
      </c>
      <c r="AU226" s="40">
        <v>0</v>
      </c>
      <c r="AV226" s="34">
        <f>AU226*1.099</f>
        <v>0</v>
      </c>
      <c r="AW226" s="40">
        <v>0</v>
      </c>
      <c r="AX226" s="34">
        <f>AW226*0.13</f>
        <v>0</v>
      </c>
      <c r="AY226" s="40">
        <v>0</v>
      </c>
      <c r="AZ226" s="34">
        <f>AY226*0.3</f>
        <v>0</v>
      </c>
      <c r="BA226" s="40">
        <v>0</v>
      </c>
      <c r="BB226" s="34">
        <f>BA226*2.323</f>
        <v>0</v>
      </c>
      <c r="BC226" s="40">
        <v>0.5</v>
      </c>
      <c r="BD226" s="34">
        <f>BC226*2.077</f>
        <v>1.0385</v>
      </c>
      <c r="BE226" s="40">
        <v>0</v>
      </c>
      <c r="BF226" s="34">
        <f>BE226*2.336</f>
        <v>0</v>
      </c>
      <c r="BG226" s="40">
        <v>0</v>
      </c>
      <c r="BH226" s="34">
        <f>BG226*1.13</f>
        <v>0</v>
      </c>
      <c r="BI226" s="40">
        <v>0</v>
      </c>
      <c r="BJ226" s="34">
        <f>BI226*1.724</f>
        <v>0</v>
      </c>
      <c r="BK226" s="40">
        <v>0</v>
      </c>
      <c r="BL226" s="34">
        <f>BK226*0.89</f>
        <v>0</v>
      </c>
      <c r="BM226" s="40">
        <v>0</v>
      </c>
      <c r="BN226" s="34">
        <f>BM226*2.54</f>
        <v>0</v>
      </c>
      <c r="BO226" s="41">
        <v>-0.64837999999999996</v>
      </c>
      <c r="BP226" s="41">
        <v>46.5</v>
      </c>
      <c r="BQ226" s="35" t="s">
        <v>202</v>
      </c>
      <c r="BR226" s="35" t="s">
        <v>201</v>
      </c>
      <c r="BS226" s="41" t="s">
        <v>399</v>
      </c>
      <c r="BT226" s="41">
        <v>-0.64837999999999996</v>
      </c>
      <c r="BU226" s="35"/>
      <c r="BV226" s="35"/>
      <c r="BX226" s="35">
        <v>30495.634999999998</v>
      </c>
      <c r="BY226" s="35">
        <v>3.2791578204552886E-5</v>
      </c>
      <c r="BZ226" s="35">
        <f t="shared" si="3"/>
        <v>10.32533883759951</v>
      </c>
      <c r="CA226" s="41">
        <v>5.6349999999999998</v>
      </c>
      <c r="CB226" s="42">
        <v>24421</v>
      </c>
      <c r="CC226" s="36"/>
      <c r="CE226" s="41">
        <v>6069</v>
      </c>
      <c r="CF226" s="36"/>
    </row>
    <row r="227" spans="1:84" x14ac:dyDescent="0.3">
      <c r="A227" s="9" t="s">
        <v>52</v>
      </c>
      <c r="B227" s="50" t="s">
        <v>115</v>
      </c>
      <c r="C227" s="54"/>
      <c r="D227">
        <f>F227+AF227</f>
        <v>176.44488000000001</v>
      </c>
      <c r="E227">
        <v>157.85676000000001</v>
      </c>
      <c r="F227" s="35">
        <f>H227+J227+L227+N227+P227+R227+T227+V227+X227+Z176+AB227+AD227+AH227+AJ227+AL227+AN227+AP227+AR227+AT227+AV227+AX227+AZ227+BB227+BD227+BF227+BH227+BJ227+BL227+BN227</f>
        <v>18.588120000000004</v>
      </c>
      <c r="G227" s="61">
        <v>0</v>
      </c>
      <c r="H227" s="62">
        <f>G227*0.9</f>
        <v>0</v>
      </c>
      <c r="I227" s="61">
        <v>0.31</v>
      </c>
      <c r="J227" s="62">
        <f>I227*1.185</f>
        <v>0.36735000000000001</v>
      </c>
      <c r="K227" s="62">
        <v>0</v>
      </c>
      <c r="L227" s="62">
        <f>K227*0.8</f>
        <v>0</v>
      </c>
      <c r="M227" s="61">
        <v>0</v>
      </c>
      <c r="N227" s="62">
        <f>M227*0.44</f>
        <v>0</v>
      </c>
      <c r="O227" s="61">
        <v>0</v>
      </c>
      <c r="P227" s="62">
        <f>O227*0.91</f>
        <v>0</v>
      </c>
      <c r="Q227" s="61">
        <v>0</v>
      </c>
      <c r="R227" s="62">
        <f>Q227*2.868</f>
        <v>0</v>
      </c>
      <c r="S227" s="61">
        <v>0.25</v>
      </c>
      <c r="T227" s="62">
        <f>S227*2.36</f>
        <v>0.59</v>
      </c>
      <c r="U227" s="61">
        <v>0</v>
      </c>
      <c r="V227" s="62">
        <f>U227*0.12</f>
        <v>0</v>
      </c>
      <c r="W227" s="61">
        <v>0</v>
      </c>
      <c r="X227" s="62">
        <f>W227*0.76</f>
        <v>0</v>
      </c>
      <c r="Y227" s="61">
        <v>0</v>
      </c>
      <c r="Z227" s="62">
        <f>Y227*0.257</f>
        <v>0</v>
      </c>
      <c r="AA227" s="61">
        <v>4.26</v>
      </c>
      <c r="AB227" s="62">
        <f>AA227*0.337</f>
        <v>1.4356200000000001</v>
      </c>
      <c r="AC227" s="61">
        <v>0</v>
      </c>
      <c r="AD227" s="62">
        <f>AC227*0.15</f>
        <v>0</v>
      </c>
      <c r="AE227" s="61">
        <v>94.98</v>
      </c>
      <c r="AF227" s="62">
        <f>AE227*1.662</f>
        <v>157.85676000000001</v>
      </c>
      <c r="AG227" s="61">
        <v>0</v>
      </c>
      <c r="AH227" s="62">
        <f>AG227*0.11</f>
        <v>0</v>
      </c>
      <c r="AI227" s="61">
        <v>0.2</v>
      </c>
      <c r="AJ227" s="62">
        <f>AI227*1.37</f>
        <v>0.27400000000000002</v>
      </c>
      <c r="AK227" s="61">
        <v>0</v>
      </c>
      <c r="AL227" s="62">
        <f>AK227*0.6</f>
        <v>0</v>
      </c>
      <c r="AM227" s="61">
        <v>0</v>
      </c>
      <c r="AN227" s="62">
        <f>AM227*2.372</f>
        <v>0</v>
      </c>
      <c r="AO227" s="61">
        <v>0</v>
      </c>
      <c r="AP227" s="62">
        <f>AO227*0.28</f>
        <v>0</v>
      </c>
      <c r="AQ227" s="61">
        <v>0</v>
      </c>
      <c r="AR227" s="62">
        <f>AQ227*1.45</f>
        <v>0</v>
      </c>
      <c r="AS227" s="61">
        <v>0</v>
      </c>
      <c r="AT227" s="62">
        <f>AS227*2.279</f>
        <v>0</v>
      </c>
      <c r="AU227" s="61">
        <v>0</v>
      </c>
      <c r="AV227" s="62">
        <f>AU227*1.099</f>
        <v>0</v>
      </c>
      <c r="AW227" s="61">
        <v>0</v>
      </c>
      <c r="AX227" s="62">
        <f>AW227*0.13</f>
        <v>0</v>
      </c>
      <c r="AY227" s="61">
        <v>0</v>
      </c>
      <c r="AZ227" s="62">
        <f>AY227*0.3</f>
        <v>0</v>
      </c>
      <c r="BA227" s="61">
        <v>0</v>
      </c>
      <c r="BB227" s="62">
        <f>BA227*2.323</f>
        <v>0</v>
      </c>
      <c r="BC227" s="61">
        <v>0</v>
      </c>
      <c r="BD227" s="62">
        <f>BC227*2.077</f>
        <v>0</v>
      </c>
      <c r="BE227" s="61">
        <v>0</v>
      </c>
      <c r="BF227" s="62">
        <f>BE227*2.336</f>
        <v>0</v>
      </c>
      <c r="BG227" s="61">
        <v>0</v>
      </c>
      <c r="BH227" s="62">
        <f>BG227*1.13</f>
        <v>0</v>
      </c>
      <c r="BI227" s="61">
        <v>0</v>
      </c>
      <c r="BJ227" s="62">
        <f>BI227*1.724</f>
        <v>0</v>
      </c>
      <c r="BK227" s="61">
        <v>0</v>
      </c>
      <c r="BL227" s="62">
        <f>BK227*0.89</f>
        <v>0</v>
      </c>
      <c r="BM227" s="61">
        <v>0</v>
      </c>
      <c r="BN227" s="62">
        <f>BM227*2.54</f>
        <v>0</v>
      </c>
      <c r="BO227" s="41">
        <v>-0.64837700099999995</v>
      </c>
      <c r="BP227" s="41">
        <v>639</v>
      </c>
      <c r="BQ227" s="35" t="s">
        <v>120</v>
      </c>
      <c r="BR227" s="35" t="s">
        <v>121</v>
      </c>
      <c r="BS227" s="41" t="s">
        <v>122</v>
      </c>
      <c r="BT227" s="41">
        <v>-0.64837700099999995</v>
      </c>
      <c r="BU227" s="35"/>
      <c r="BV227" s="35"/>
      <c r="BX227" s="35">
        <v>39871.35</v>
      </c>
      <c r="BY227" s="35">
        <v>2.5080665691028773E-5</v>
      </c>
      <c r="BZ227" s="35">
        <f t="shared" si="3"/>
        <v>10.59341329984731</v>
      </c>
      <c r="CA227" s="41">
        <v>21.35</v>
      </c>
      <c r="CB227" s="42">
        <v>33480</v>
      </c>
      <c r="CC227" s="36"/>
      <c r="CE227" s="41">
        <v>6370</v>
      </c>
      <c r="CF227" s="36"/>
    </row>
    <row r="228" spans="1:84" x14ac:dyDescent="0.3">
      <c r="A228" s="9" t="s">
        <v>52</v>
      </c>
      <c r="B228" s="47" t="s">
        <v>115</v>
      </c>
      <c r="D228">
        <f>F228+AF228</f>
        <v>176.44488000000001</v>
      </c>
      <c r="E228">
        <v>157.85676000000001</v>
      </c>
      <c r="F228" s="35">
        <f>H228+J228+L228+N228+P228+R228+T228+V228+X228+Z177+AB228+AD228+AH228+AJ228+AL228+AN228+AP228+AR228+AT228+AV228+AX228+AZ228+BB228+BD228+BF228+BH228+BJ228+BL228+BN228</f>
        <v>18.588120000000004</v>
      </c>
      <c r="G228" s="40">
        <v>0</v>
      </c>
      <c r="H228" s="34">
        <f>G228*0.9</f>
        <v>0</v>
      </c>
      <c r="I228" s="40">
        <v>0.31</v>
      </c>
      <c r="J228" s="34">
        <f>I228*1.185</f>
        <v>0.36735000000000001</v>
      </c>
      <c r="K228" s="34">
        <v>0</v>
      </c>
      <c r="L228" s="34">
        <f>K228*0.8</f>
        <v>0</v>
      </c>
      <c r="M228" s="40">
        <v>0</v>
      </c>
      <c r="N228" s="34">
        <f>M228*0.44</f>
        <v>0</v>
      </c>
      <c r="O228" s="40">
        <v>0</v>
      </c>
      <c r="P228" s="34">
        <f>O228*0.91</f>
        <v>0</v>
      </c>
      <c r="Q228" s="40">
        <v>0</v>
      </c>
      <c r="R228" s="34">
        <f>Q228*2.868</f>
        <v>0</v>
      </c>
      <c r="S228" s="40">
        <v>0.25</v>
      </c>
      <c r="T228" s="34">
        <f>S228*2.36</f>
        <v>0.59</v>
      </c>
      <c r="U228" s="40">
        <v>0</v>
      </c>
      <c r="V228" s="34">
        <f>U228*0.12</f>
        <v>0</v>
      </c>
      <c r="W228" s="40">
        <v>0</v>
      </c>
      <c r="X228" s="34">
        <f>W228*0.76</f>
        <v>0</v>
      </c>
      <c r="Y228" s="40">
        <v>0</v>
      </c>
      <c r="Z228" s="34">
        <f>Y228*0.257</f>
        <v>0</v>
      </c>
      <c r="AA228" s="40">
        <v>4.26</v>
      </c>
      <c r="AB228" s="34">
        <f>AA228*0.337</f>
        <v>1.4356200000000001</v>
      </c>
      <c r="AC228" s="40">
        <v>0</v>
      </c>
      <c r="AD228" s="34">
        <f>AC228*0.15</f>
        <v>0</v>
      </c>
      <c r="AE228" s="40">
        <v>94.98</v>
      </c>
      <c r="AF228" s="34">
        <f>AE228*1.662</f>
        <v>157.85676000000001</v>
      </c>
      <c r="AG228" s="40">
        <v>0</v>
      </c>
      <c r="AH228" s="34">
        <f>AG228*0.11</f>
        <v>0</v>
      </c>
      <c r="AI228" s="40">
        <v>0.2</v>
      </c>
      <c r="AJ228" s="34">
        <f>AI228*1.37</f>
        <v>0.27400000000000002</v>
      </c>
      <c r="AK228" s="40">
        <v>0</v>
      </c>
      <c r="AL228" s="34">
        <f>AK228*0.6</f>
        <v>0</v>
      </c>
      <c r="AM228" s="40">
        <v>0</v>
      </c>
      <c r="AN228" s="34">
        <f>AM228*2.372</f>
        <v>0</v>
      </c>
      <c r="AO228" s="40">
        <v>0</v>
      </c>
      <c r="AP228" s="34">
        <f>AO228*0.28</f>
        <v>0</v>
      </c>
      <c r="AQ228" s="40">
        <v>0</v>
      </c>
      <c r="AR228" s="34">
        <f>AQ228*1.45</f>
        <v>0</v>
      </c>
      <c r="AS228" s="40">
        <v>0</v>
      </c>
      <c r="AT228" s="34">
        <f>AS228*2.279</f>
        <v>0</v>
      </c>
      <c r="AU228" s="40">
        <v>0</v>
      </c>
      <c r="AV228" s="34">
        <f>AU228*1.099</f>
        <v>0</v>
      </c>
      <c r="AW228" s="40">
        <v>0</v>
      </c>
      <c r="AX228" s="34">
        <f>AW228*0.13</f>
        <v>0</v>
      </c>
      <c r="AY228" s="40">
        <v>0</v>
      </c>
      <c r="AZ228" s="34">
        <f>AY228*0.3</f>
        <v>0</v>
      </c>
      <c r="BA228" s="40">
        <v>0</v>
      </c>
      <c r="BB228" s="34">
        <f>BA228*2.323</f>
        <v>0</v>
      </c>
      <c r="BC228" s="40">
        <v>0</v>
      </c>
      <c r="BD228" s="34">
        <f>BC228*2.077</f>
        <v>0</v>
      </c>
      <c r="BE228" s="40">
        <v>0</v>
      </c>
      <c r="BF228" s="34">
        <f>BE228*2.336</f>
        <v>0</v>
      </c>
      <c r="BG228" s="40">
        <v>0</v>
      </c>
      <c r="BH228" s="34">
        <f>BG228*1.13</f>
        <v>0</v>
      </c>
      <c r="BI228" s="40">
        <v>0</v>
      </c>
      <c r="BJ228" s="34">
        <f>BI228*1.724</f>
        <v>0</v>
      </c>
      <c r="BK228" s="40">
        <v>0</v>
      </c>
      <c r="BL228" s="34">
        <f>BK228*0.89</f>
        <v>0</v>
      </c>
      <c r="BM228" s="40">
        <v>0</v>
      </c>
      <c r="BN228" s="34">
        <f>BM228*2.54</f>
        <v>0</v>
      </c>
      <c r="BO228" s="41">
        <v>-0.61770641800000003</v>
      </c>
      <c r="BP228" s="41">
        <v>639</v>
      </c>
      <c r="BQ228" s="35" t="s">
        <v>120</v>
      </c>
      <c r="BR228" s="35" t="s">
        <v>121</v>
      </c>
      <c r="BS228" s="41" t="s">
        <v>122</v>
      </c>
      <c r="BT228" s="41">
        <v>-0.61770641800000003</v>
      </c>
      <c r="BU228" s="35"/>
      <c r="BV228" s="35"/>
      <c r="BX228" s="35">
        <v>20244.690000000002</v>
      </c>
      <c r="BY228" s="35">
        <v>4.939566869139512E-5</v>
      </c>
      <c r="BZ228" s="35">
        <f t="shared" si="3"/>
        <v>9.9156478159262047</v>
      </c>
      <c r="CA228" s="41">
        <v>22.69</v>
      </c>
      <c r="CB228" s="42">
        <v>14682</v>
      </c>
      <c r="CC228" s="36"/>
      <c r="CE228" s="41">
        <v>5540</v>
      </c>
      <c r="CF228" s="36"/>
    </row>
    <row r="229" spans="1:84" x14ac:dyDescent="0.3"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  <c r="BK229" s="34"/>
      <c r="BL229" s="34"/>
      <c r="BM229" s="34"/>
      <c r="BN229" s="34"/>
      <c r="BO229" s="35"/>
      <c r="BP229" s="35"/>
      <c r="BQ229" s="35"/>
      <c r="BR229" s="35"/>
      <c r="BS229" s="35"/>
      <c r="BT229" s="35"/>
      <c r="BU229" s="35"/>
      <c r="BV229" s="35"/>
      <c r="BX229" s="35"/>
      <c r="BY229" s="35"/>
      <c r="BZ229" s="35"/>
      <c r="CC229" s="36"/>
      <c r="CF229" s="36"/>
    </row>
    <row r="230" spans="1:84" x14ac:dyDescent="0.3"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34"/>
      <c r="BO230" s="35"/>
      <c r="BP230" s="35"/>
      <c r="BQ230" s="35"/>
      <c r="BR230" s="35"/>
      <c r="BS230" s="35"/>
      <c r="BT230" s="35"/>
      <c r="BU230" s="35"/>
      <c r="BV230" s="35"/>
      <c r="BX230" s="35"/>
      <c r="BY230" s="35"/>
      <c r="BZ230" s="35"/>
      <c r="CC230" s="36"/>
      <c r="CF230" s="36"/>
    </row>
    <row r="231" spans="1:84" x14ac:dyDescent="0.3"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34"/>
      <c r="BN231" s="34"/>
      <c r="BO231" s="35"/>
      <c r="BP231" s="35"/>
      <c r="BQ231" s="35"/>
      <c r="BR231" s="35"/>
      <c r="BS231" s="35"/>
      <c r="BT231" s="35"/>
      <c r="BU231" s="35"/>
      <c r="BV231" s="35"/>
      <c r="BX231" s="35"/>
      <c r="BY231" s="35"/>
      <c r="BZ231" s="35"/>
      <c r="CC231" s="36"/>
      <c r="CF231" s="36"/>
    </row>
    <row r="239" spans="1:84" x14ac:dyDescent="0.3">
      <c r="A239" s="7" t="s">
        <v>37</v>
      </c>
      <c r="B239" s="43" t="s">
        <v>298</v>
      </c>
      <c r="D239">
        <f>F239+Z239</f>
        <v>46.418999999999997</v>
      </c>
      <c r="E239">
        <v>13.364000000000001</v>
      </c>
      <c r="F239" s="35">
        <f>H239+J239+L239+N239+P239+R239+T239+V239+X239+AB239+AD239+AF239+AH239+AJ239+AL239+AN239+AP239+AR239+AT239+AV239+AX239+AZ239+BB239+BD239+BF239+BH239+BJ239+BL239+BN239</f>
        <v>33.055</v>
      </c>
      <c r="G239" s="40">
        <v>19</v>
      </c>
      <c r="H239" s="34">
        <f>G239*0.9</f>
        <v>17.100000000000001</v>
      </c>
      <c r="I239" s="34">
        <v>0</v>
      </c>
      <c r="J239" s="34">
        <f>I239*1.185</f>
        <v>0</v>
      </c>
      <c r="K239" s="34">
        <v>0</v>
      </c>
      <c r="L239" s="34">
        <f>K239*0.8</f>
        <v>0</v>
      </c>
      <c r="M239" s="40">
        <v>19</v>
      </c>
      <c r="N239" s="34">
        <f>M239*0.44</f>
        <v>8.36</v>
      </c>
      <c r="O239" s="40">
        <v>0</v>
      </c>
      <c r="P239" s="34">
        <f>O239*0.91</f>
        <v>0</v>
      </c>
      <c r="Q239" s="40">
        <v>0</v>
      </c>
      <c r="R239" s="34">
        <f>Q239*2.868</f>
        <v>0</v>
      </c>
      <c r="S239" s="40">
        <v>0</v>
      </c>
      <c r="T239" s="34">
        <f>S239*2.36</f>
        <v>0</v>
      </c>
      <c r="U239" s="40">
        <v>0</v>
      </c>
      <c r="V239" s="34">
        <f>U239*0.12</f>
        <v>0</v>
      </c>
      <c r="W239" s="40">
        <v>0</v>
      </c>
      <c r="X239" s="34">
        <f>W239*0.76</f>
        <v>0</v>
      </c>
      <c r="Y239" s="40">
        <v>52</v>
      </c>
      <c r="Z239" s="34">
        <f>Y239*0.257</f>
        <v>13.364000000000001</v>
      </c>
      <c r="AA239" s="40">
        <v>0</v>
      </c>
      <c r="AB239" s="34">
        <f>AA239*0.337</f>
        <v>0</v>
      </c>
      <c r="AC239" s="40">
        <v>3</v>
      </c>
      <c r="AD239" s="34">
        <f>AC239*0.15</f>
        <v>0.44999999999999996</v>
      </c>
      <c r="AE239" s="40">
        <v>0</v>
      </c>
      <c r="AF239" s="34">
        <f>AE239*1.662</f>
        <v>0</v>
      </c>
      <c r="AG239" s="40">
        <v>0</v>
      </c>
      <c r="AH239" s="34">
        <f>AG239*0.11</f>
        <v>0</v>
      </c>
      <c r="AI239" s="40">
        <v>1</v>
      </c>
      <c r="AJ239" s="34">
        <f>AI239*1.37</f>
        <v>1.37</v>
      </c>
      <c r="AK239" s="40">
        <v>0</v>
      </c>
      <c r="AL239" s="34">
        <f>AK239*0.6</f>
        <v>0</v>
      </c>
      <c r="AM239" s="40">
        <v>0</v>
      </c>
      <c r="AN239" s="34">
        <f>AM239*2.372</f>
        <v>0</v>
      </c>
      <c r="AO239" s="40">
        <v>1</v>
      </c>
      <c r="AP239" s="34">
        <f>AO239*0.28</f>
        <v>0.28000000000000003</v>
      </c>
      <c r="AQ239" s="40">
        <v>0</v>
      </c>
      <c r="AR239" s="34">
        <f>AQ239*1.45</f>
        <v>0</v>
      </c>
      <c r="AS239" s="40">
        <v>0</v>
      </c>
      <c r="AT239" s="34">
        <f>AS239*2.279</f>
        <v>0</v>
      </c>
      <c r="AU239" s="40">
        <v>5</v>
      </c>
      <c r="AV239" s="34">
        <f>AU239*1.099</f>
        <v>5.4950000000000001</v>
      </c>
      <c r="AW239" s="40">
        <v>0</v>
      </c>
      <c r="AX239" s="34">
        <f>AW239*0.13</f>
        <v>0</v>
      </c>
      <c r="AY239" s="40">
        <v>0</v>
      </c>
      <c r="AZ239" s="34">
        <f>AY239*0.3</f>
        <v>0</v>
      </c>
      <c r="BA239" s="40">
        <v>0</v>
      </c>
      <c r="BB239" s="34">
        <f>BA239*2.323</f>
        <v>0</v>
      </c>
      <c r="BC239" s="40">
        <v>0</v>
      </c>
      <c r="BD239" s="34">
        <f>BC239*2.077</f>
        <v>0</v>
      </c>
      <c r="BE239" s="40">
        <v>0</v>
      </c>
      <c r="BF239" s="34">
        <f>BE239*2.336</f>
        <v>0</v>
      </c>
      <c r="BG239" s="40">
        <v>0</v>
      </c>
      <c r="BH239" s="34">
        <f>BG239*1.13</f>
        <v>0</v>
      </c>
      <c r="BI239" s="40">
        <v>0</v>
      </c>
      <c r="BJ239" s="34">
        <f>BI239*1.724</f>
        <v>0</v>
      </c>
      <c r="BK239" s="40">
        <v>0</v>
      </c>
      <c r="BL239" s="34">
        <f>BK239*0.89</f>
        <v>0</v>
      </c>
      <c r="BM239" s="40">
        <v>0</v>
      </c>
      <c r="BN239" s="34">
        <f>BM239*2.54</f>
        <v>0</v>
      </c>
      <c r="BO239" s="41">
        <v>-0.17799999999999999</v>
      </c>
      <c r="BP239" s="41">
        <v>28</v>
      </c>
      <c r="BQ239" s="35" t="s">
        <v>308</v>
      </c>
      <c r="BR239" s="35" t="s">
        <v>309</v>
      </c>
      <c r="BS239" s="44" t="s">
        <v>310</v>
      </c>
      <c r="BT239" s="41">
        <v>1.5</v>
      </c>
      <c r="BU239" s="35"/>
      <c r="BV239" s="35"/>
      <c r="BX239" s="64">
        <v>4.9950000000000001</v>
      </c>
      <c r="BY239" s="35">
        <v>0.20020020020020018</v>
      </c>
      <c r="BZ239" s="35"/>
      <c r="CA239" s="41">
        <v>3.93</v>
      </c>
      <c r="CB239" s="42">
        <v>1.0649999999999999</v>
      </c>
      <c r="CC239" s="36"/>
      <c r="CE239" s="41">
        <v>0</v>
      </c>
      <c r="CF239" s="36"/>
    </row>
    <row r="240" spans="1:84" x14ac:dyDescent="0.3">
      <c r="A240" s="7" t="s">
        <v>37</v>
      </c>
      <c r="B240" s="43" t="s">
        <v>298</v>
      </c>
      <c r="D240">
        <f>F240+Z240</f>
        <v>46.418999999999997</v>
      </c>
      <c r="E240">
        <v>13.364000000000001</v>
      </c>
      <c r="F240" s="35">
        <f>H240+J240+L240+N240+P240+R240+T240+V240+X240+AB240+AD240+AF240+AH240+AJ240+AL240+AN240+AP240+AR240+AT240+AV240+AX240+AZ240+BB240+BD240+BF240+BH240+BJ240+BL240+BN240</f>
        <v>33.055</v>
      </c>
      <c r="G240" s="40">
        <v>19</v>
      </c>
      <c r="H240" s="34">
        <f>G240*0.9</f>
        <v>17.100000000000001</v>
      </c>
      <c r="I240" s="34">
        <v>0</v>
      </c>
      <c r="J240" s="34">
        <f>I240*1.185</f>
        <v>0</v>
      </c>
      <c r="K240" s="34">
        <v>0</v>
      </c>
      <c r="L240" s="34">
        <f>K240*0.8</f>
        <v>0</v>
      </c>
      <c r="M240" s="40">
        <v>19</v>
      </c>
      <c r="N240" s="34">
        <f>M240*0.44</f>
        <v>8.36</v>
      </c>
      <c r="O240" s="40">
        <v>0</v>
      </c>
      <c r="P240" s="34">
        <f>O240*0.91</f>
        <v>0</v>
      </c>
      <c r="Q240" s="40">
        <v>0</v>
      </c>
      <c r="R240" s="34">
        <f>Q240*2.868</f>
        <v>0</v>
      </c>
      <c r="S240" s="40">
        <v>0</v>
      </c>
      <c r="T240" s="34">
        <f>S240*2.36</f>
        <v>0</v>
      </c>
      <c r="U240" s="40">
        <v>0</v>
      </c>
      <c r="V240" s="34">
        <f>U240*0.12</f>
        <v>0</v>
      </c>
      <c r="W240" s="40">
        <v>0</v>
      </c>
      <c r="X240" s="34">
        <f>W240*0.76</f>
        <v>0</v>
      </c>
      <c r="Y240" s="40">
        <v>52</v>
      </c>
      <c r="Z240" s="34">
        <f>Y240*0.257</f>
        <v>13.364000000000001</v>
      </c>
      <c r="AA240" s="40">
        <v>0</v>
      </c>
      <c r="AB240" s="34">
        <f>AA240*0.337</f>
        <v>0</v>
      </c>
      <c r="AC240" s="40">
        <v>3</v>
      </c>
      <c r="AD240" s="34">
        <f>AC240*0.15</f>
        <v>0.44999999999999996</v>
      </c>
      <c r="AE240" s="40">
        <v>0</v>
      </c>
      <c r="AF240" s="34">
        <f>AE240*1.662</f>
        <v>0</v>
      </c>
      <c r="AG240" s="40">
        <v>0</v>
      </c>
      <c r="AH240" s="34">
        <f>AG240*0.11</f>
        <v>0</v>
      </c>
      <c r="AI240" s="40">
        <v>1</v>
      </c>
      <c r="AJ240" s="34">
        <f>AI240*1.37</f>
        <v>1.37</v>
      </c>
      <c r="AK240" s="40">
        <v>0</v>
      </c>
      <c r="AL240" s="34">
        <f>AK240*0.6</f>
        <v>0</v>
      </c>
      <c r="AM240" s="40">
        <v>0</v>
      </c>
      <c r="AN240" s="34">
        <f>AM240*2.372</f>
        <v>0</v>
      </c>
      <c r="AO240" s="40">
        <v>1</v>
      </c>
      <c r="AP240" s="34">
        <f>AO240*0.28</f>
        <v>0.28000000000000003</v>
      </c>
      <c r="AQ240" s="40">
        <v>0</v>
      </c>
      <c r="AR240" s="34">
        <f>AQ240*1.45</f>
        <v>0</v>
      </c>
      <c r="AS240" s="40">
        <v>0</v>
      </c>
      <c r="AT240" s="34">
        <f>AS240*2.279</f>
        <v>0</v>
      </c>
      <c r="AU240" s="40">
        <v>5</v>
      </c>
      <c r="AV240" s="34">
        <f>AU240*1.099</f>
        <v>5.4950000000000001</v>
      </c>
      <c r="AW240" s="40">
        <v>0</v>
      </c>
      <c r="AX240" s="34">
        <f>AW240*0.13</f>
        <v>0</v>
      </c>
      <c r="AY240" s="40">
        <v>0</v>
      </c>
      <c r="AZ240" s="34">
        <f>AY240*0.3</f>
        <v>0</v>
      </c>
      <c r="BA240" s="40">
        <v>0</v>
      </c>
      <c r="BB240" s="34">
        <f>BA240*2.323</f>
        <v>0</v>
      </c>
      <c r="BC240" s="40">
        <v>0</v>
      </c>
      <c r="BD240" s="34">
        <f>BC240*2.077</f>
        <v>0</v>
      </c>
      <c r="BE240" s="40">
        <v>0</v>
      </c>
      <c r="BF240" s="34">
        <f>BE240*2.336</f>
        <v>0</v>
      </c>
      <c r="BG240" s="40">
        <v>0</v>
      </c>
      <c r="BH240" s="34">
        <f>BG240*1.13</f>
        <v>0</v>
      </c>
      <c r="BI240" s="40">
        <v>0</v>
      </c>
      <c r="BJ240" s="34">
        <f>BI240*1.724</f>
        <v>0</v>
      </c>
      <c r="BK240" s="40">
        <v>0</v>
      </c>
      <c r="BL240" s="34">
        <f>BK240*0.89</f>
        <v>0</v>
      </c>
      <c r="BM240" s="40">
        <v>0</v>
      </c>
      <c r="BN240" s="34">
        <f>BM240*2.54</f>
        <v>0</v>
      </c>
      <c r="BO240" s="41">
        <v>0.126</v>
      </c>
      <c r="BP240" s="41">
        <v>28</v>
      </c>
      <c r="BQ240" s="35" t="s">
        <v>308</v>
      </c>
      <c r="BR240" s="35" t="s">
        <v>309</v>
      </c>
      <c r="BS240" s="44" t="s">
        <v>310</v>
      </c>
      <c r="BT240" s="41">
        <v>1.5</v>
      </c>
      <c r="BU240" s="35"/>
      <c r="BV240" s="35"/>
      <c r="BX240" s="64">
        <v>6.82</v>
      </c>
      <c r="BY240" s="35">
        <v>0.14662756598240467</v>
      </c>
      <c r="BZ240" s="35"/>
      <c r="CA240" s="41">
        <v>3.57</v>
      </c>
      <c r="CB240" s="42">
        <v>1.1499999999999999</v>
      </c>
      <c r="CC240" s="36"/>
      <c r="CE240" s="41">
        <v>2.1</v>
      </c>
      <c r="CF240" s="36"/>
    </row>
    <row r="241" spans="1:84" x14ac:dyDescent="0.3">
      <c r="A241" s="7" t="s">
        <v>37</v>
      </c>
      <c r="B241" s="43" t="s">
        <v>302</v>
      </c>
      <c r="D241">
        <f>F241+Z241</f>
        <v>46.418999999999997</v>
      </c>
      <c r="E241">
        <v>13.364000000000001</v>
      </c>
      <c r="F241" s="35">
        <f>H241+J241+L241+N241+P241+R241+T241+V241+X241+AB241+AD241+AF241+AH241+AJ241+AL241+AN241+AP241+AR241+AT241+AV241+AX241+AZ241+BB241+BD241+BF241+BH241+BJ241+BL241+BN241</f>
        <v>33.055</v>
      </c>
      <c r="G241" s="40">
        <v>19</v>
      </c>
      <c r="H241" s="34">
        <f>G241*0.9</f>
        <v>17.100000000000001</v>
      </c>
      <c r="I241" s="34">
        <v>0</v>
      </c>
      <c r="J241" s="34">
        <f>I241*1.185</f>
        <v>0</v>
      </c>
      <c r="K241" s="34">
        <v>0</v>
      </c>
      <c r="L241" s="34">
        <f>K241*0.8</f>
        <v>0</v>
      </c>
      <c r="M241" s="40">
        <v>19</v>
      </c>
      <c r="N241" s="34">
        <f>M241*0.44</f>
        <v>8.36</v>
      </c>
      <c r="O241" s="40">
        <v>0</v>
      </c>
      <c r="P241" s="34">
        <f>O241*0.91</f>
        <v>0</v>
      </c>
      <c r="Q241" s="40">
        <v>0</v>
      </c>
      <c r="R241" s="34">
        <f>Q241*2.868</f>
        <v>0</v>
      </c>
      <c r="S241" s="40">
        <v>0</v>
      </c>
      <c r="T241" s="34">
        <f>S241*2.36</f>
        <v>0</v>
      </c>
      <c r="U241" s="40">
        <v>0</v>
      </c>
      <c r="V241" s="34">
        <f>U241*0.12</f>
        <v>0</v>
      </c>
      <c r="W241" s="40">
        <v>0</v>
      </c>
      <c r="X241" s="34">
        <f>W241*0.76</f>
        <v>0</v>
      </c>
      <c r="Y241" s="40">
        <v>52</v>
      </c>
      <c r="Z241" s="34">
        <f>Y241*0.257</f>
        <v>13.364000000000001</v>
      </c>
      <c r="AA241" s="40">
        <v>0</v>
      </c>
      <c r="AB241" s="34">
        <f>AA241*0.337</f>
        <v>0</v>
      </c>
      <c r="AC241" s="40">
        <v>3</v>
      </c>
      <c r="AD241" s="34">
        <f>AC241*0.15</f>
        <v>0.44999999999999996</v>
      </c>
      <c r="AE241" s="40">
        <v>0</v>
      </c>
      <c r="AF241" s="34">
        <f>AE241*1.662</f>
        <v>0</v>
      </c>
      <c r="AG241" s="40">
        <v>0</v>
      </c>
      <c r="AH241" s="34">
        <f>AG241*0.11</f>
        <v>0</v>
      </c>
      <c r="AI241" s="40">
        <v>1</v>
      </c>
      <c r="AJ241" s="34">
        <f>AI241*1.37</f>
        <v>1.37</v>
      </c>
      <c r="AK241" s="40">
        <v>0</v>
      </c>
      <c r="AL241" s="34">
        <f>AK241*0.6</f>
        <v>0</v>
      </c>
      <c r="AM241" s="40">
        <v>0</v>
      </c>
      <c r="AN241" s="34">
        <f>AM241*2.372</f>
        <v>0</v>
      </c>
      <c r="AO241" s="40">
        <v>1</v>
      </c>
      <c r="AP241" s="34">
        <f>AO241*0.28</f>
        <v>0.28000000000000003</v>
      </c>
      <c r="AQ241" s="40">
        <v>0</v>
      </c>
      <c r="AR241" s="34">
        <f>AQ241*1.45</f>
        <v>0</v>
      </c>
      <c r="AS241" s="40">
        <v>0</v>
      </c>
      <c r="AT241" s="34">
        <f>AS241*2.279</f>
        <v>0</v>
      </c>
      <c r="AU241" s="40">
        <v>5</v>
      </c>
      <c r="AV241" s="34">
        <f>AU241*1.099</f>
        <v>5.4950000000000001</v>
      </c>
      <c r="AW241" s="40">
        <v>0</v>
      </c>
      <c r="AX241" s="34">
        <f>AW241*0.13</f>
        <v>0</v>
      </c>
      <c r="AY241" s="40">
        <v>0</v>
      </c>
      <c r="AZ241" s="34">
        <f>AY241*0.3</f>
        <v>0</v>
      </c>
      <c r="BA241" s="40">
        <v>0</v>
      </c>
      <c r="BB241" s="34">
        <f>BA241*2.323</f>
        <v>0</v>
      </c>
      <c r="BC241" s="40">
        <v>0</v>
      </c>
      <c r="BD241" s="34">
        <f>BC241*2.077</f>
        <v>0</v>
      </c>
      <c r="BE241" s="40">
        <v>0</v>
      </c>
      <c r="BF241" s="34">
        <f>BE241*2.336</f>
        <v>0</v>
      </c>
      <c r="BG241" s="40">
        <v>0</v>
      </c>
      <c r="BH241" s="34">
        <f>BG241*1.13</f>
        <v>0</v>
      </c>
      <c r="BI241" s="40">
        <v>0</v>
      </c>
      <c r="BJ241" s="34">
        <f>BI241*1.724</f>
        <v>0</v>
      </c>
      <c r="BK241" s="40">
        <v>0</v>
      </c>
      <c r="BL241" s="34">
        <f>BK241*0.89</f>
        <v>0</v>
      </c>
      <c r="BM241" s="40">
        <v>0</v>
      </c>
      <c r="BN241" s="34">
        <f>BM241*2.54</f>
        <v>0</v>
      </c>
      <c r="BO241" s="41">
        <v>-0.52800000000000002</v>
      </c>
      <c r="BP241" s="41">
        <v>61.3</v>
      </c>
      <c r="BQ241" s="35" t="s">
        <v>311</v>
      </c>
      <c r="BR241" s="35" t="s">
        <v>312</v>
      </c>
      <c r="BS241" s="44" t="s">
        <v>313</v>
      </c>
      <c r="BT241" s="41">
        <v>1.5</v>
      </c>
      <c r="BU241" s="35"/>
      <c r="BV241" s="35"/>
      <c r="BX241" s="64">
        <v>6.82</v>
      </c>
      <c r="BY241" s="35">
        <v>0.14662756598240467</v>
      </c>
      <c r="BZ241" s="35"/>
      <c r="CA241" s="41">
        <v>5.28</v>
      </c>
      <c r="CB241" s="42">
        <v>1.54</v>
      </c>
      <c r="CC241" s="36"/>
      <c r="CE241" s="41">
        <v>0</v>
      </c>
      <c r="CF241" s="36"/>
    </row>
    <row r="242" spans="1:84" x14ac:dyDescent="0.3">
      <c r="A242" s="7" t="s">
        <v>37</v>
      </c>
      <c r="B242" s="43" t="s">
        <v>302</v>
      </c>
      <c r="D242">
        <f>F242+Z242</f>
        <v>46.418999999999997</v>
      </c>
      <c r="E242">
        <v>13.364000000000001</v>
      </c>
      <c r="F242" s="35">
        <f>H242+J242+L242+N242+P242+R242+T242+V242+X242+AB242+AD242+AF242+AH242+AJ242+AL242+AN242+AP242+AR242+AT242+AV242+AX242+AZ242+BB242+BD242+BF242+BH242+BJ242+BL242+BN242</f>
        <v>33.055</v>
      </c>
      <c r="G242" s="40">
        <v>19</v>
      </c>
      <c r="H242" s="34">
        <f>G242*0.9</f>
        <v>17.100000000000001</v>
      </c>
      <c r="I242" s="34">
        <v>0</v>
      </c>
      <c r="J242" s="34">
        <f>I242*1.185</f>
        <v>0</v>
      </c>
      <c r="K242" s="34">
        <v>0</v>
      </c>
      <c r="L242" s="34">
        <f>K242*0.8</f>
        <v>0</v>
      </c>
      <c r="M242" s="40">
        <v>19</v>
      </c>
      <c r="N242" s="34">
        <f>M242*0.44</f>
        <v>8.36</v>
      </c>
      <c r="O242" s="40">
        <v>0</v>
      </c>
      <c r="P242" s="34">
        <f>O242*0.91</f>
        <v>0</v>
      </c>
      <c r="Q242" s="40">
        <v>0</v>
      </c>
      <c r="R242" s="34">
        <f>Q242*2.868</f>
        <v>0</v>
      </c>
      <c r="S242" s="40">
        <v>0</v>
      </c>
      <c r="T242" s="34">
        <f>S242*2.36</f>
        <v>0</v>
      </c>
      <c r="U242" s="40">
        <v>0</v>
      </c>
      <c r="V242" s="34">
        <f>U242*0.12</f>
        <v>0</v>
      </c>
      <c r="W242" s="40">
        <v>0</v>
      </c>
      <c r="X242" s="34">
        <f>W242*0.76</f>
        <v>0</v>
      </c>
      <c r="Y242" s="40">
        <v>52</v>
      </c>
      <c r="Z242" s="34">
        <f>Y242*0.257</f>
        <v>13.364000000000001</v>
      </c>
      <c r="AA242" s="40">
        <v>0</v>
      </c>
      <c r="AB242" s="34">
        <f>AA242*0.337</f>
        <v>0</v>
      </c>
      <c r="AC242" s="40">
        <v>3</v>
      </c>
      <c r="AD242" s="34">
        <f>AC242*0.15</f>
        <v>0.44999999999999996</v>
      </c>
      <c r="AE242" s="40">
        <v>0</v>
      </c>
      <c r="AF242" s="34">
        <f>AE242*1.662</f>
        <v>0</v>
      </c>
      <c r="AG242" s="40">
        <v>0</v>
      </c>
      <c r="AH242" s="34">
        <f>AG242*0.11</f>
        <v>0</v>
      </c>
      <c r="AI242" s="40">
        <v>1</v>
      </c>
      <c r="AJ242" s="34">
        <f>AI242*1.37</f>
        <v>1.37</v>
      </c>
      <c r="AK242" s="40">
        <v>0</v>
      </c>
      <c r="AL242" s="34">
        <f>AK242*0.6</f>
        <v>0</v>
      </c>
      <c r="AM242" s="40">
        <v>0</v>
      </c>
      <c r="AN242" s="34">
        <f>AM242*2.372</f>
        <v>0</v>
      </c>
      <c r="AO242" s="40">
        <v>1</v>
      </c>
      <c r="AP242" s="34">
        <f>AO242*0.28</f>
        <v>0.28000000000000003</v>
      </c>
      <c r="AQ242" s="40">
        <v>0</v>
      </c>
      <c r="AR242" s="34">
        <f>AQ242*1.45</f>
        <v>0</v>
      </c>
      <c r="AS242" s="40">
        <v>0</v>
      </c>
      <c r="AT242" s="34">
        <f>AS242*2.279</f>
        <v>0</v>
      </c>
      <c r="AU242" s="40">
        <v>5</v>
      </c>
      <c r="AV242" s="34">
        <f>AU242*1.099</f>
        <v>5.4950000000000001</v>
      </c>
      <c r="AW242" s="40">
        <v>0</v>
      </c>
      <c r="AX242" s="34">
        <f>AW242*0.13</f>
        <v>0</v>
      </c>
      <c r="AY242" s="40">
        <v>0</v>
      </c>
      <c r="AZ242" s="34">
        <f>AY242*0.3</f>
        <v>0</v>
      </c>
      <c r="BA242" s="40">
        <v>0</v>
      </c>
      <c r="BB242" s="34">
        <f>BA242*2.323</f>
        <v>0</v>
      </c>
      <c r="BC242" s="40">
        <v>0</v>
      </c>
      <c r="BD242" s="34">
        <f>BC242*2.077</f>
        <v>0</v>
      </c>
      <c r="BE242" s="40">
        <v>0</v>
      </c>
      <c r="BF242" s="34">
        <f>BE242*2.336</f>
        <v>0</v>
      </c>
      <c r="BG242" s="40">
        <v>0</v>
      </c>
      <c r="BH242" s="34">
        <f>BG242*1.13</f>
        <v>0</v>
      </c>
      <c r="BI242" s="40">
        <v>0</v>
      </c>
      <c r="BJ242" s="34">
        <f>BI242*1.724</f>
        <v>0</v>
      </c>
      <c r="BK242" s="40">
        <v>0</v>
      </c>
      <c r="BL242" s="34">
        <f>BK242*0.89</f>
        <v>0</v>
      </c>
      <c r="BM242" s="40">
        <v>0</v>
      </c>
      <c r="BN242" s="34">
        <f>BM242*2.54</f>
        <v>0</v>
      </c>
      <c r="BO242" s="41">
        <v>0.151</v>
      </c>
      <c r="BP242" s="41">
        <v>61.3</v>
      </c>
      <c r="BQ242" s="35" t="s">
        <v>311</v>
      </c>
      <c r="BR242" s="35" t="s">
        <v>312</v>
      </c>
      <c r="BS242" s="44" t="s">
        <v>313</v>
      </c>
      <c r="BT242" s="41">
        <v>1.5</v>
      </c>
      <c r="BU242" s="35"/>
      <c r="BV242" s="35"/>
      <c r="BX242" s="64">
        <v>8.02</v>
      </c>
      <c r="BY242" s="35">
        <v>0.12468827930174564</v>
      </c>
      <c r="BZ242" s="35"/>
      <c r="CA242" s="41">
        <v>4.13</v>
      </c>
      <c r="CB242" s="42">
        <v>3.38</v>
      </c>
      <c r="CC242" s="36"/>
      <c r="CE242" s="41">
        <v>0.51</v>
      </c>
      <c r="CF242" s="3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D1ABF3F38CCB48817644F4FDAA7995" ma:contentTypeVersion="11" ma:contentTypeDescription="Create a new document." ma:contentTypeScope="" ma:versionID="317b9cbd0dce039cbecde467bf8ac7c7">
  <xsd:schema xmlns:xsd="http://www.w3.org/2001/XMLSchema" xmlns:xs="http://www.w3.org/2001/XMLSchema" xmlns:p="http://schemas.microsoft.com/office/2006/metadata/properties" xmlns:ns2="0823c9f4-e166-4c8f-bf86-e72f2fbed72e" xmlns:ns3="0eeab45e-a3fb-478b-a761-5fbf77664125" targetNamespace="http://schemas.microsoft.com/office/2006/metadata/properties" ma:root="true" ma:fieldsID="d11e2df9786f154fa5af508b1c2e3a8d" ns2:_="" ns3:_="">
    <xsd:import namespace="0823c9f4-e166-4c8f-bf86-e72f2fbed72e"/>
    <xsd:import namespace="0eeab45e-a3fb-478b-a761-5fbf776641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3c9f4-e166-4c8f-bf86-e72f2fbed7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4573f668-f3c2-41a3-9de5-80cf810034a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eab45e-a3fb-478b-a761-5fbf7766412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dc76d81-0de2-483b-93ad-2fd9d8bc42a1}" ma:internalName="TaxCatchAll" ma:showField="CatchAllData" ma:web="0eeab45e-a3fb-478b-a761-5fbf7766412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3c9f4-e166-4c8f-bf86-e72f2fbed72e">
      <Terms xmlns="http://schemas.microsoft.com/office/infopath/2007/PartnerControls"/>
    </lcf76f155ced4ddcb4097134ff3c332f>
    <TaxCatchAll xmlns="0eeab45e-a3fb-478b-a761-5fbf77664125" xsi:nil="true"/>
  </documentManagement>
</p:properties>
</file>

<file path=customXml/itemProps1.xml><?xml version="1.0" encoding="utf-8"?>
<ds:datastoreItem xmlns:ds="http://schemas.openxmlformats.org/officeDocument/2006/customXml" ds:itemID="{E39AF70D-5D40-4E53-A75F-35DD25726A7D}"/>
</file>

<file path=customXml/itemProps2.xml><?xml version="1.0" encoding="utf-8"?>
<ds:datastoreItem xmlns:ds="http://schemas.openxmlformats.org/officeDocument/2006/customXml" ds:itemID="{8880385B-D1B8-409B-BBE6-8E1E449DC2B0}"/>
</file>

<file path=customXml/itemProps3.xml><?xml version="1.0" encoding="utf-8"?>
<ds:datastoreItem xmlns:ds="http://schemas.openxmlformats.org/officeDocument/2006/customXml" ds:itemID="{D7B70E76-75BD-45CE-AAD7-DE74C24363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Mdwahidur Rahman</dc:creator>
  <cp:lastModifiedBy>Mdwahidur Rahman</cp:lastModifiedBy>
  <dcterms:created xsi:type="dcterms:W3CDTF">2024-06-23T01:54:44Z</dcterms:created>
  <dcterms:modified xsi:type="dcterms:W3CDTF">2024-07-10T19:18:10Z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0x0101000AD1ABF3F38CCB48817644F4FDAA7995</vt:lpwstr>
  </property>
</Properties>
</file>