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oPLC_PCB" sheetId="1" state="visible" r:id="rId3"/>
    <sheet name="PCB Errata" sheetId="2" state="visible" r:id="rId4"/>
    <sheet name="DAC Filter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<sst xmlns="http://schemas.openxmlformats.org/spreadsheetml/2006/main" count="256" uniqueCount="162">
  <si>
    <t xml:space="preserve">Pico PLC PCB Bill of Materials</t>
  </si>
  <si>
    <t xml:space="preserve">Description</t>
  </si>
  <si>
    <t xml:space="preserve">Part Number</t>
  </si>
  <si>
    <t xml:space="preserve">Package</t>
  </si>
  <si>
    <t xml:space="preserve">Quantity</t>
  </si>
  <si>
    <t xml:space="preserve">Unit Cost</t>
  </si>
  <si>
    <t xml:space="preserve">Total Cost</t>
  </si>
  <si>
    <t xml:space="preserve">Supplier</t>
  </si>
  <si>
    <t xml:space="preserve">Second
Source</t>
  </si>
  <si>
    <t xml:space="preserve">Fitted by PCBWay</t>
  </si>
  <si>
    <t xml:space="preserve">Price
Breakpoint</t>
  </si>
  <si>
    <t xml:space="preserve">Comment</t>
  </si>
  <si>
    <t xml:space="preserve">Capacitor 100nF 50V X7R</t>
  </si>
  <si>
    <t xml:space="preserve">C0805C104M5RACAUTO</t>
  </si>
  <si>
    <t xml:space="preserve">0805</t>
  </si>
  <si>
    <t xml:space="preserve">Digikey</t>
  </si>
  <si>
    <t xml:space="preserve">Y</t>
  </si>
  <si>
    <t xml:space="preserve">Capacitor 1uF X7R</t>
  </si>
  <si>
    <t xml:space="preserve">CL21B105KOFVPNE</t>
  </si>
  <si>
    <t xml:space="preserve">Capacitor 2.2uF 25V X7R</t>
  </si>
  <si>
    <t xml:space="preserve">TMK212B7225KGHT</t>
  </si>
  <si>
    <t xml:space="preserve">AliExpress</t>
  </si>
  <si>
    <t xml:space="preserve">Capacitor 10uF 16V X7R</t>
  </si>
  <si>
    <t xml:space="preserve">CGA5L1X7R1C106M160AC</t>
  </si>
  <si>
    <t xml:space="preserve">1206</t>
  </si>
  <si>
    <t xml:space="preserve">Capacitor Elec 100uF 25V 6.30mm Diameter</t>
  </si>
  <si>
    <t xml:space="preserve">25TZV100M6.3X8</t>
  </si>
  <si>
    <t xml:space="preserve">6.6mm x 6.6mm</t>
  </si>
  <si>
    <t xml:space="preserve">Connector Barrel Jack 2.0mm ID / 5.5mm OD</t>
  </si>
  <si>
    <t xml:space="preserve">PJ-063AH</t>
  </si>
  <si>
    <t xml:space="preserve">Connector spring loaded terminal 3 way</t>
  </si>
  <si>
    <t xml:space="preserve">142V-5.08 (3 Pole)</t>
  </si>
  <si>
    <t xml:space="preserve">Delivery cost based on delivery of 10 parts only.</t>
  </si>
  <si>
    <t xml:space="preserve">Connector spring loaded terminal 4 way</t>
  </si>
  <si>
    <t xml:space="preserve">142V-5.08 (4 Pole)</t>
  </si>
  <si>
    <t xml:space="preserve">Connector spring loaded terminal 5 way</t>
  </si>
  <si>
    <t xml:space="preserve">142V-5.08 (5 Pole)</t>
  </si>
  <si>
    <t xml:space="preserve">Connector spring loaded terminal 6 way</t>
  </si>
  <si>
    <t xml:space="preserve">142V-5.08 (6 Pole)</t>
  </si>
  <si>
    <t xml:space="preserve">Connector spring loaded terminal 12 way</t>
  </si>
  <si>
    <t xml:space="preserve">142V-5.08 (12 Pole)</t>
  </si>
  <si>
    <t xml:space="preserve">LCSC Elec.</t>
  </si>
  <si>
    <t xml:space="preserve">Diode LED 0805 35mcd Green</t>
  </si>
  <si>
    <t xml:space="preserve">Diode LED 0805 35mcd Red</t>
  </si>
  <si>
    <t xml:space="preserve">Diode Schottky 40V 500mA</t>
  </si>
  <si>
    <t xml:space="preserve">SD0805S040S0R5 / 1N5817W</t>
  </si>
  <si>
    <t xml:space="preserve">SOD-123FL</t>
  </si>
  <si>
    <t xml:space="preserve">AliExpress 1N5817W</t>
  </si>
  <si>
    <t xml:space="preserve">datasheet</t>
  </si>
  <si>
    <t xml:space="preserve">Diode Schottky 40V 3A</t>
  </si>
  <si>
    <t xml:space="preserve">CDBA340-HF  (SS32)</t>
  </si>
  <si>
    <t xml:space="preserve">DO-214C</t>
  </si>
  <si>
    <t xml:space="preserve">AliExpress SS32</t>
  </si>
  <si>
    <t xml:space="preserve">Diode Zener 3V3 500mW 40W surge SOD-123</t>
  </si>
  <si>
    <t xml:space="preserve">BZT52C3V3-TP</t>
  </si>
  <si>
    <t xml:space="preserve">SOD-123</t>
  </si>
  <si>
    <t xml:space="preserve">Mouser</t>
  </si>
  <si>
    <t xml:space="preserve">LCSC</t>
  </si>
  <si>
    <t xml:space="preserve">Diode Zener 5V1 500mW 40W surge SOD-123</t>
  </si>
  <si>
    <t xml:space="preserve">MMSZ4689-TP</t>
  </si>
  <si>
    <t xml:space="preserve">Fuse Poly 100mA 0805</t>
  </si>
  <si>
    <t xml:space="preserve">0ZCK0010FF2G</t>
  </si>
  <si>
    <t xml:space="preserve">Fuse Poly 500mA 0805</t>
  </si>
  <si>
    <t xml:space="preserve">0ZCK0050FF2E</t>
  </si>
  <si>
    <t xml:space="preserve">Fuse Poly 1.5A 2920</t>
  </si>
  <si>
    <t xml:space="preserve">2920L200/24DR</t>
  </si>
  <si>
    <t xml:space="preserve">Fuse is presently 0805. Update board for larger footprint if required</t>
  </si>
  <si>
    <t xml:space="preserve">IC Comparator CMOS Push-Pull</t>
  </si>
  <si>
    <t xml:space="preserve">MCP6562-E/MS</t>
  </si>
  <si>
    <t xml:space="preserve">For prototypes MCP1642 were used. Works but fails to supply accurate duty cycle at high frequency PWM due to substantial propagation delay of 4us.</t>
  </si>
  <si>
    <t xml:space="preserve">IC Relay Driver</t>
  </si>
  <si>
    <t xml:space="preserve">ULN2003F12FN-7</t>
  </si>
  <si>
    <t xml:space="preserve">U-DFN3030-10</t>
  </si>
  <si>
    <t xml:space="preserve">Inductor 4.7uH mA 60mΩ 2.7A</t>
  </si>
  <si>
    <t xml:space="preserve">SRN5020TA-5R6M</t>
  </si>
  <si>
    <t xml:space="preserve">Inductor 4.7mH 40mA 48Ω</t>
  </si>
  <si>
    <t xml:space="preserve">SDR0503-103JL</t>
  </si>
  <si>
    <t xml:space="preserve">Mech Foam support 6mmx6mm</t>
  </si>
  <si>
    <t xml:space="preserve">6mmx6mm Silicone Foam</t>
  </si>
  <si>
    <t xml:space="preserve">cost per linear meter</t>
  </si>
  <si>
    <t xml:space="preserve">Mech Mounting plate Aluminium</t>
  </si>
  <si>
    <t xml:space="preserve">QC Engineering</t>
  </si>
  <si>
    <t xml:space="preserve">PCBWay</t>
  </si>
  <si>
    <t xml:space="preserve">Mech Standoff Nylon M3 x 6mm</t>
  </si>
  <si>
    <t xml:space="preserve">M3x6mm</t>
  </si>
  <si>
    <t xml:space="preserve">4mm NPTH</t>
  </si>
  <si>
    <t xml:space="preserve">Mech Standoff Stainless M3 x 6mm female/male (6mm male thread)</t>
  </si>
  <si>
    <t xml:space="preserve">M3 Plus 6 - 6mm</t>
  </si>
  <si>
    <t xml:space="preserve">3mm PTH pad</t>
  </si>
  <si>
    <t xml:space="preserve">Mech Standoff Stainless SEM Screw M3 x 5mm</t>
  </si>
  <si>
    <t xml:space="preserve">M3 5mm</t>
  </si>
  <si>
    <t xml:space="preserve">Mech M3 Nut Stainless</t>
  </si>
  <si>
    <t xml:space="preserve">M3</t>
  </si>
  <si>
    <t xml:space="preserve">Mech M3 Spring Washer Stainless</t>
  </si>
  <si>
    <t xml:space="preserve">PCB 2 layer</t>
  </si>
  <si>
    <t xml:space="preserve">PCB Way</t>
  </si>
  <si>
    <t xml:space="preserve">Price includes shipping</t>
  </si>
  <si>
    <t xml:space="preserve">PSU DC/DC converter 7V – 40V/5V 1A</t>
  </si>
  <si>
    <t xml:space="preserve">R-785.0-1.0</t>
  </si>
  <si>
    <t xml:space="preserve">Price is for AliExpress module</t>
  </si>
  <si>
    <t xml:space="preserve">Relay 5V 10A/230V Form C</t>
  </si>
  <si>
    <t xml:space="preserve">SRD-05VDC-SL-C</t>
  </si>
  <si>
    <t xml:space="preserve">Resistor 0805 1/8W 10R</t>
  </si>
  <si>
    <t xml:space="preserve">RMCF0805JT10R0</t>
  </si>
  <si>
    <t xml:space="preserve">Resistor 0805 1/8W 56R</t>
  </si>
  <si>
    <t xml:space="preserve">RMCF0805FT56R0</t>
  </si>
  <si>
    <t xml:space="preserve">Resistor 0805 0.5W 470R</t>
  </si>
  <si>
    <t xml:space="preserve">ERJ-P06J471V</t>
  </si>
  <si>
    <t xml:space="preserve">Resistor 0805 1/8W 1% 560R</t>
  </si>
  <si>
    <t xml:space="preserve">RMCF0805FT560R</t>
  </si>
  <si>
    <t xml:space="preserve">Resistor 0805 1/8W 1% 2K7</t>
  </si>
  <si>
    <t xml:space="preserve">RMCF0805FT2K70</t>
  </si>
  <si>
    <t xml:space="preserve">Resistor 0805 1/8W 1% 10K</t>
  </si>
  <si>
    <t xml:space="preserve">RMCF0805FT10K0</t>
  </si>
  <si>
    <t xml:space="preserve">Socket pin connector 2.54mm Vertical 20 pin Short</t>
  </si>
  <si>
    <t xml:space="preserve">Socket pin male connector (Short) 20 pin</t>
  </si>
  <si>
    <t xml:space="preserve">Switch tactile right-angle 7mm actuator length</t>
  </si>
  <si>
    <t xml:space="preserve">1-1825027-2</t>
  </si>
  <si>
    <t xml:space="preserve">Pico-W PCB (RP2040) with Wifi</t>
  </si>
  <si>
    <t xml:space="preserve">PBTech New Zealand</t>
  </si>
  <si>
    <t xml:space="preserve">PCB  Assembly as per PCB Way Quote</t>
  </si>
  <si>
    <t xml:space="preserve">Cost drops to 18.50 for 50 boards</t>
  </si>
  <si>
    <t xml:space="preserve">Conformal coat</t>
  </si>
  <si>
    <t xml:space="preserve">TOTAL</t>
  </si>
  <si>
    <t xml:space="preserve">USB (Micro-USB) cable for programming and power.</t>
  </si>
  <si>
    <t xml:space="preserve">PCB ERRATA</t>
  </si>
  <si>
    <t xml:space="preserve">Resolution</t>
  </si>
  <si>
    <t xml:space="preserve">5V1 and 3V1 footprint</t>
  </si>
  <si>
    <t xml:space="preserve">currently using SOD-323 footprint. Consider replacing with SOD-123 footprint (slightly larger) as this is far more commonly available off AE etc.</t>
  </si>
  <si>
    <t xml:space="preserve">2A PolyFuse</t>
  </si>
  <si>
    <t xml:space="preserve">Footprint undersize on board. Increase size</t>
  </si>
  <si>
    <t xml:space="preserve">Barrel Jack</t>
  </si>
  <si>
    <t xml:space="preserve">Barrel jack could be replaced with lower cost option off AE (3 pin)</t>
  </si>
  <si>
    <t xml:space="preserve">C1 C5 C9 C13 C14 – 10uF Wrong footprint</t>
  </si>
  <si>
    <t xml:space="preserve">All 10uF caps should be 0805</t>
  </si>
  <si>
    <t xml:space="preserve">1N5817 is not 0805</t>
  </si>
  <si>
    <t xml:space="preserve">Update footprint accordingly (either use an 0805 diode, or replace footprint)</t>
  </si>
  <si>
    <t xml:space="preserve">Labels for RED LED’s</t>
  </si>
  <si>
    <t xml:space="preserve">Mark what the LED’s are for (12V, OVL, 5V)</t>
  </si>
  <si>
    <t xml:space="preserve">Reduce hole size for relays</t>
  </si>
  <si>
    <t xml:space="preserve">if possible.</t>
  </si>
  <si>
    <t xml:space="preserve">Reduce hole size for terminals</t>
  </si>
  <si>
    <t xml:space="preserve">Pull up resistors</t>
  </si>
  <si>
    <t xml:space="preserve">Add pull up resistors to the clock/data lines for I2C and 1-WIRE. Internal pullups are too weak!</t>
  </si>
  <si>
    <t xml:space="preserve">Pull up resistor 4k7</t>
  </si>
  <si>
    <t xml:space="preserve">Add pull up resistor for data line for 1 wire digital input</t>
  </si>
  <si>
    <t xml:space="preserve">Normalize ADC voltage</t>
  </si>
  <si>
    <t xml:space="preserve">Normalize and test to 3.3V</t>
  </si>
  <si>
    <t xml:space="preserve">F3 Fuse wrong footprint</t>
  </si>
  <si>
    <t xml:space="preserve">Used 1.5A 0805 from AliExpress, but larger fuse footprint may be required for given voltage.</t>
  </si>
  <si>
    <t xml:space="preserve">Check option to run from up to 24V DC continuous (will need to upgrade 25V caps to 35V) and DC/DC converter spec check</t>
  </si>
  <si>
    <t xml:space="preserve">Cut R49/R50/C12 out of circuit and use reference from IC3A/C11</t>
  </si>
  <si>
    <t xml:space="preserve">Non linearity in ADC input voltage</t>
  </si>
  <si>
    <t xml:space="preserve">the Pico ADC input voltage range = 0 – 3.3V. Unfortunately the zener diode starts clamping at about 2.7V, drawing approximately 1mA when ADC input = 3.3V. This causes the upper end of the voltage to be measured in a non linear manner. Need to modify the circuit such that it isn’t loaded by the zener, but at the same time is adequately protected.</t>
  </si>
  <si>
    <t xml:space="preserve">Onboard 5V SMPSU</t>
  </si>
  <si>
    <t xml:space="preserve">DAC Filter Test Results</t>
  </si>
  <si>
    <t xml:space="preserve">F</t>
  </si>
  <si>
    <t xml:space="preserve">Duty cycle</t>
  </si>
  <si>
    <t xml:space="preserve">Exact 50%</t>
  </si>
  <si>
    <t xml:space="preserve">Difference</t>
  </si>
  <si>
    <t xml:space="preserve">Factor</t>
  </si>
  <si>
    <t xml:space="preserve">Test 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</si>
</sst>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1409]#,##0.00;[RED]\-[$$-1409]#,##0.00;&quot;&quot;"/>
    <numFmt numFmtId="166" formatCode="[$$-1409]#,##0.00;[RED]\-[$$-1409]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  <font>
      <sz val="10"/>
      <color rgb="FF0000FF"/>
      <name val="Arial"/>
      <family val="2"/>
    </font>
    <font>
      <sz val="10"/>
      <color rgb="FFC9211E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.nz/en/products/detail/kemet/C0805C104M5RACAUTO/5762233" TargetMode="External"/><Relationship Id="rId2" Type="http://schemas.openxmlformats.org/officeDocument/2006/relationships/hyperlink" Target="https://www.digikey.co.nz/en/products/detail/samsung-electro-mechanics/CL21B105KOFVPNE/5961331" TargetMode="External"/><Relationship Id="rId3" Type="http://schemas.openxmlformats.org/officeDocument/2006/relationships/hyperlink" Target="https://www.digikey.co.nz/en/products/detail/taiyo-yuden/TMK212B7225KGHT/4157474" TargetMode="External"/><Relationship Id="rId4" Type="http://schemas.openxmlformats.org/officeDocument/2006/relationships/hyperlink" Target="https://www.aliexpress.com/item/1005002969360447.html" TargetMode="External"/><Relationship Id="rId5" Type="http://schemas.openxmlformats.org/officeDocument/2006/relationships/hyperlink" Target="https://www.digikey.co.nz/en/products/detail/tdk-corporation/CGA5L1X7R1C106M160AC/3950139" TargetMode="External"/><Relationship Id="rId6" Type="http://schemas.openxmlformats.org/officeDocument/2006/relationships/hyperlink" Target="https://www.aliexpress.com/item/1005002969586020.html" TargetMode="External"/><Relationship Id="rId7" Type="http://schemas.openxmlformats.org/officeDocument/2006/relationships/hyperlink" Target="https://www.digikey.co.nz/en/products/detail/rubycon/25TZV100M6-3X8/3134865" TargetMode="External"/><Relationship Id="rId8" Type="http://schemas.openxmlformats.org/officeDocument/2006/relationships/hyperlink" Target="https://www.digikey.co.nz/en/products/detail/cui-devices/PJ-063AH/2161208" TargetMode="External"/><Relationship Id="rId9" Type="http://schemas.openxmlformats.org/officeDocument/2006/relationships/hyperlink" Target="https://www.aliexpress.com/item/1005004101847243.html" TargetMode="External"/><Relationship Id="rId10" Type="http://schemas.openxmlformats.org/officeDocument/2006/relationships/hyperlink" Target="https://www.aliexpress.com/item/1005004101847243.html" TargetMode="External"/><Relationship Id="rId11" Type="http://schemas.openxmlformats.org/officeDocument/2006/relationships/hyperlink" Target="https://www.aliexpress.com/item/1005004101847243.html" TargetMode="External"/><Relationship Id="rId12" Type="http://schemas.openxmlformats.org/officeDocument/2006/relationships/hyperlink" Target="https://www.aliexpress.com/item/1005004101847243.html" TargetMode="External"/><Relationship Id="rId13" Type="http://schemas.openxmlformats.org/officeDocument/2006/relationships/hyperlink" Target="https://lcsc.com/product-detail/Spring-Clamp-System-Terminal-Block_Cixi-Kefa-Elec-KF142V-5-08-12P_C475143.html" TargetMode="External"/><Relationship Id="rId14" Type="http://schemas.openxmlformats.org/officeDocument/2006/relationships/hyperlink" Target="https://www.aliexpress.com/item/1005004101847243.html" TargetMode="External"/><Relationship Id="rId15" Type="http://schemas.openxmlformats.org/officeDocument/2006/relationships/hyperlink" Target="https://www.aliexpress.com/item/1005003112067589.html" TargetMode="External"/><Relationship Id="rId16" Type="http://schemas.openxmlformats.org/officeDocument/2006/relationships/hyperlink" Target="https://www.aliexpress.com/item/1005003112067589.html" TargetMode="External"/><Relationship Id="rId17" Type="http://schemas.openxmlformats.org/officeDocument/2006/relationships/hyperlink" Target="https://www.digikey.co.nz/en/products/detail/kyocera-avx/SD0805S040S0R5/3749489" TargetMode="External"/><Relationship Id="rId18" Type="http://schemas.openxmlformats.org/officeDocument/2006/relationships/hyperlink" Target="https://www.aliexpress.com/item/1005003136168815.html" TargetMode="External"/><Relationship Id="rId19" Type="http://schemas.openxmlformats.org/officeDocument/2006/relationships/hyperlink" Target="https://www.smc-diodes.com/propdf/1N5817W-1N5819W%20N1756%20REV.-.pdf" TargetMode="External"/><Relationship Id="rId20" Type="http://schemas.openxmlformats.org/officeDocument/2006/relationships/hyperlink" Target="https://www.digikey.co.nz/en/products/detail/micro-commercial-co/SL14A-TP/7652328" TargetMode="External"/><Relationship Id="rId21" Type="http://schemas.openxmlformats.org/officeDocument/2006/relationships/hyperlink" Target="https://www.aliexpress.com/item/1005004401415364.html" TargetMode="External"/><Relationship Id="rId22" Type="http://schemas.openxmlformats.org/officeDocument/2006/relationships/hyperlink" Target="https://nz.mouser.com/ProductDetail/Micro-Commercial-Components-MCC/BZT52C3V3-TP?qs=ZNK0BnemlqGOJvVGzQJWEA%3D%3D" TargetMode="External"/><Relationship Id="rId23" Type="http://schemas.openxmlformats.org/officeDocument/2006/relationships/hyperlink" Target="https://www.lcsc.com/product-detail/Zener-Diodes_PANJIT-International-MMSZ5226B_R1_00001_C282311.html" TargetMode="External"/><Relationship Id="rId24" Type="http://schemas.openxmlformats.org/officeDocument/2006/relationships/hyperlink" Target="https://nz.mouser.com/ProductDetail/Micro-Commercial-Components-MCC/MMSZ4689-TP?qs=SdqRYZZ9IxCAbHAwt7HQmA%3D%3D" TargetMode="External"/><Relationship Id="rId25" Type="http://schemas.openxmlformats.org/officeDocument/2006/relationships/hyperlink" Target="https://www.lcsc.com/product-detail/Zener-Diodes_Diodes-Incorporated-MMSZ5231B-7-F_C85181.html" TargetMode="External"/><Relationship Id="rId26" Type="http://schemas.openxmlformats.org/officeDocument/2006/relationships/hyperlink" Target="https://nz.mouser.com/ProductDetail/530-0ZCK0010FF2G" TargetMode="External"/><Relationship Id="rId27" Type="http://schemas.openxmlformats.org/officeDocument/2006/relationships/hyperlink" Target="https://www.aliexpress.com/item/1005003192270354.html" TargetMode="External"/><Relationship Id="rId28" Type="http://schemas.openxmlformats.org/officeDocument/2006/relationships/hyperlink" Target="https://nz.mouser.com/ProductDetail/Bel-Fuse/0ZCK0050FF2E?qs=SRYZG9HaIQ3gw527qS%252BJNw%3D%3D" TargetMode="External"/><Relationship Id="rId29" Type="http://schemas.openxmlformats.org/officeDocument/2006/relationships/hyperlink" Target="https://www.aliexpress.com/item/1005003192270354.html" TargetMode="External"/><Relationship Id="rId30" Type="http://schemas.openxmlformats.org/officeDocument/2006/relationships/hyperlink" Target="https://nz.mouser.com/ProductDetail/Littelfuse/2920L200-24DR?qs=PWhpLWeW8wffSOrwZt6C2Q%3D%3D" TargetMode="External"/><Relationship Id="rId31" Type="http://schemas.openxmlformats.org/officeDocument/2006/relationships/hyperlink" Target="https://www.digikey.co.nz/en/products/detail/microchip-technology/MCP6562-E-MS/1680912" TargetMode="External"/><Relationship Id="rId32" Type="http://schemas.openxmlformats.org/officeDocument/2006/relationships/hyperlink" Target="https://www.digikey.co.nz/en/products/detail/diodes-incorporated/ULN2003F12FN-7/5054226?s=N4IgTCBcDaIK4BsB2YAMqDMAzEBdAvkA" TargetMode="External"/><Relationship Id="rId33" Type="http://schemas.openxmlformats.org/officeDocument/2006/relationships/hyperlink" Target="https://www.digikey.co.nz/en/products/detail/bourns-inc/SRN5020TA-4R7M/9653858?s=N4IgTCBcDaIM4CcB2BWADGNAXAhgWgBYEB2AWwGMsQBdAXyA" TargetMode="External"/><Relationship Id="rId34" Type="http://schemas.openxmlformats.org/officeDocument/2006/relationships/hyperlink" Target="https://www.digikey.co.nz/en/products/detail/bourns-inc/SDR0503-472JL/2352799" TargetMode="External"/><Relationship Id="rId35" Type="http://schemas.openxmlformats.org/officeDocument/2006/relationships/hyperlink" Target="https://www.aliexpress.com/item/1005002726218504.html" TargetMode="External"/><Relationship Id="rId36" Type="http://schemas.openxmlformats.org/officeDocument/2006/relationships/hyperlink" Target="https://www.aliexpress.com/item/1005001452726368.html" TargetMode="External"/><Relationship Id="rId37" Type="http://schemas.openxmlformats.org/officeDocument/2006/relationships/hyperlink" Target="https://www.aliexpress.com/item/1005007208807217.html" TargetMode="External"/><Relationship Id="rId38" Type="http://schemas.openxmlformats.org/officeDocument/2006/relationships/hyperlink" Target="https://www.aliexpress.com/item/1005003105938745.html" TargetMode="External"/><Relationship Id="rId39" Type="http://schemas.openxmlformats.org/officeDocument/2006/relationships/hyperlink" Target="https://www.aliexpress.com/item/1005003111431468.html" TargetMode="External"/><Relationship Id="rId40" Type="http://schemas.openxmlformats.org/officeDocument/2006/relationships/hyperlink" Target="https://www.aliexpress.com/item/1005003111259973.html" TargetMode="External"/><Relationship Id="rId41" Type="http://schemas.openxmlformats.org/officeDocument/2006/relationships/hyperlink" Target="https://www.digikey.co.nz/en/products/detail/recom-power/R-785-0-1-0/2256218" TargetMode="External"/><Relationship Id="rId42" Type="http://schemas.openxmlformats.org/officeDocument/2006/relationships/hyperlink" Target="https://www.aliexpress.com/item/1005006132097041.html" TargetMode="External"/><Relationship Id="rId43" Type="http://schemas.openxmlformats.org/officeDocument/2006/relationships/hyperlink" Target="https://www.aliexpress.com/item/1005001994042589.html" TargetMode="External"/><Relationship Id="rId44" Type="http://schemas.openxmlformats.org/officeDocument/2006/relationships/hyperlink" Target="https://www.digikey.co.nz/en/products/detail/stackpole-electronics-inc/RMCF0805JT1R00/1757812" TargetMode="External"/><Relationship Id="rId45" Type="http://schemas.openxmlformats.org/officeDocument/2006/relationships/hyperlink" Target="https://www.aliexpress.com/item/1005003268363806.html" TargetMode="External"/><Relationship Id="rId46" Type="http://schemas.openxmlformats.org/officeDocument/2006/relationships/hyperlink" Target="https://www.digikey.co.nz/en/products/detail/stackpole-electronics-inc/RMCF0805FT56R0/1760260" TargetMode="External"/><Relationship Id="rId47" Type="http://schemas.openxmlformats.org/officeDocument/2006/relationships/hyperlink" Target="https://www.aliexpress.com/item/1005003268363806.html" TargetMode="External"/><Relationship Id="rId48" Type="http://schemas.openxmlformats.org/officeDocument/2006/relationships/hyperlink" Target="https://www.digikey.co.nz/en/products/detail/panasonic-electronic-components/ERJ-P06J471V/525276" TargetMode="External"/><Relationship Id="rId49" Type="http://schemas.openxmlformats.org/officeDocument/2006/relationships/hyperlink" Target="https://www.digikey.co.nz/en/products/detail/stackpole-electronics-inc/RMCF0805FT560R/1713239" TargetMode="External"/><Relationship Id="rId50" Type="http://schemas.openxmlformats.org/officeDocument/2006/relationships/hyperlink" Target="https://www.aliexpress.com/item/1005003269950130.html" TargetMode="External"/><Relationship Id="rId51" Type="http://schemas.openxmlformats.org/officeDocument/2006/relationships/hyperlink" Target="https://www.digikey.co.nz/en/products/detail/stackpole-electronics-inc/RMCF0805FT10K0/1760676" TargetMode="External"/><Relationship Id="rId52" Type="http://schemas.openxmlformats.org/officeDocument/2006/relationships/hyperlink" Target="https://www.aliexpress.com/item/1005003269950130.html" TargetMode="External"/><Relationship Id="rId53" Type="http://schemas.openxmlformats.org/officeDocument/2006/relationships/hyperlink" Target="https://www.digikey.co.nz/en/products/detail/stackpole-electronics-inc/RMCF0805FT10K0/1760676" TargetMode="External"/><Relationship Id="rId54" Type="http://schemas.openxmlformats.org/officeDocument/2006/relationships/hyperlink" Target="https://www.aliexpress.com/item/1005003268363806.html" TargetMode="External"/><Relationship Id="rId55" Type="http://schemas.openxmlformats.org/officeDocument/2006/relationships/hyperlink" Target="https://www.aliexpress.com/item/32854239374.html" TargetMode="External"/><Relationship Id="rId56" Type="http://schemas.openxmlformats.org/officeDocument/2006/relationships/hyperlink" Target="https://www.digikey.co.nz/en/products/detail/te-connectivity-alcoswitch-switches/1-1825027-2/5401296" TargetMode="External"/><Relationship Id="rId57" Type="http://schemas.openxmlformats.org/officeDocument/2006/relationships/hyperlink" Target="https://www.aliexpress.com/item/32912894177.html" TargetMode="External"/><Relationship Id="rId58" Type="http://schemas.openxmlformats.org/officeDocument/2006/relationships/hyperlink" Target="https://www.pbtech.co.nz/product/SEVRBP0335/Raspberry-Pi-Kit-Pack-Microcontrollers-Board---Pi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47" activeCellId="0" sqref="K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77"/>
    <col collapsed="false" customWidth="true" hidden="false" outlineLevel="0" max="2" min="2" style="0" width="27.21"/>
    <col collapsed="false" customWidth="true" hidden="false" outlineLevel="0" max="3" min="3" style="0" width="14.23"/>
    <col collapsed="false" customWidth="false" hidden="false" outlineLevel="0" max="5" min="5" style="1" width="11.53"/>
    <col collapsed="false" customWidth="true" hidden="false" outlineLevel="0" max="7" min="7" style="0" width="19.79"/>
    <col collapsed="false" customWidth="true" hidden="false" outlineLevel="0" max="8" min="8" style="0" width="18.98"/>
    <col collapsed="false" customWidth="true" hidden="false" outlineLevel="0" max="9" min="9" style="0" width="11.01"/>
    <col collapsed="false" customWidth="true" hidden="false" outlineLevel="0" max="10" min="10" style="0" width="10.29"/>
    <col collapsed="false" customWidth="true" hidden="false" outlineLevel="0" max="11" min="11" style="0" width="124.02"/>
  </cols>
  <sheetData>
    <row r="1" customFormat="false" ht="12.8" hidden="false" customHeight="false" outlineLevel="0" collapsed="false">
      <c r="A1" s="2" t="s">
        <v>0</v>
      </c>
      <c r="E1" s="3"/>
      <c r="F1" s="1"/>
    </row>
    <row r="2" customFormat="false" ht="23.6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5" t="s">
        <v>7</v>
      </c>
      <c r="H2" s="5" t="s">
        <v>8</v>
      </c>
      <c r="I2" s="8" t="s">
        <v>9</v>
      </c>
      <c r="J2" s="5" t="s">
        <v>10</v>
      </c>
      <c r="K2" s="9" t="s">
        <v>11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</row>
    <row r="3" customFormat="false" ht="12.8" hidden="false" customHeight="false" outlineLevel="0" collapsed="false">
      <c r="A3" s="11"/>
      <c r="B3" s="11"/>
      <c r="C3" s="11"/>
      <c r="D3" s="11"/>
      <c r="E3" s="12"/>
      <c r="F3" s="13" t="n">
        <f aca="false">D3*E3</f>
        <v>0</v>
      </c>
      <c r="G3" s="11"/>
      <c r="H3" s="11"/>
      <c r="I3" s="11"/>
      <c r="J3" s="11"/>
      <c r="K3" s="11"/>
      <c r="L3" s="14"/>
    </row>
    <row r="4" customFormat="false" ht="12.8" hidden="false" customHeight="false" outlineLevel="0" collapsed="false">
      <c r="A4" s="15" t="s">
        <v>12</v>
      </c>
      <c r="B4" s="15" t="s">
        <v>13</v>
      </c>
      <c r="C4" s="15" t="s">
        <v>14</v>
      </c>
      <c r="D4" s="15" t="n">
        <v>9</v>
      </c>
      <c r="E4" s="16" t="n">
        <v>0.0453</v>
      </c>
      <c r="F4" s="17" t="n">
        <f aca="false">D4*E4</f>
        <v>0.4077</v>
      </c>
      <c r="G4" s="18" t="s">
        <v>15</v>
      </c>
      <c r="H4" s="15"/>
      <c r="I4" s="15" t="s">
        <v>16</v>
      </c>
      <c r="J4" s="15" t="n">
        <v>100</v>
      </c>
      <c r="K4" s="15"/>
      <c r="L4" s="14"/>
    </row>
    <row r="5" customFormat="false" ht="12.8" hidden="false" customHeight="false" outlineLevel="0" collapsed="false">
      <c r="A5" s="15" t="s">
        <v>17</v>
      </c>
      <c r="B5" s="15" t="s">
        <v>18</v>
      </c>
      <c r="C5" s="15" t="s">
        <v>14</v>
      </c>
      <c r="D5" s="15" t="n">
        <v>2</v>
      </c>
      <c r="E5" s="16" t="n">
        <v>0.989</v>
      </c>
      <c r="F5" s="17" t="n">
        <f aca="false">D5*E5</f>
        <v>1.978</v>
      </c>
      <c r="G5" s="18" t="s">
        <v>15</v>
      </c>
      <c r="H5" s="15"/>
      <c r="I5" s="15" t="s">
        <v>16</v>
      </c>
      <c r="J5" s="15" t="n">
        <v>50</v>
      </c>
      <c r="K5" s="15"/>
      <c r="L5" s="14"/>
    </row>
    <row r="6" customFormat="false" ht="12.8" hidden="false" customHeight="false" outlineLevel="0" collapsed="false">
      <c r="A6" s="15" t="s">
        <v>19</v>
      </c>
      <c r="B6" s="15" t="s">
        <v>20</v>
      </c>
      <c r="C6" s="15" t="s">
        <v>14</v>
      </c>
      <c r="D6" s="15" t="n">
        <v>1</v>
      </c>
      <c r="E6" s="16" t="n">
        <v>0.0862</v>
      </c>
      <c r="F6" s="17" t="n">
        <f aca="false">D6*E6</f>
        <v>0.0862</v>
      </c>
      <c r="G6" s="18" t="s">
        <v>15</v>
      </c>
      <c r="H6" s="18" t="s">
        <v>21</v>
      </c>
      <c r="I6" s="15" t="s">
        <v>16</v>
      </c>
      <c r="J6" s="15" t="n">
        <v>100</v>
      </c>
      <c r="K6" s="19"/>
      <c r="L6" s="14"/>
    </row>
    <row r="7" customFormat="false" ht="12.8" hidden="false" customHeight="false" outlineLevel="0" collapsed="false">
      <c r="A7" s="15" t="s">
        <v>22</v>
      </c>
      <c r="B7" s="15" t="s">
        <v>23</v>
      </c>
      <c r="C7" s="15" t="s">
        <v>24</v>
      </c>
      <c r="D7" s="15" t="n">
        <v>5</v>
      </c>
      <c r="E7" s="16" t="n">
        <v>0.1666</v>
      </c>
      <c r="F7" s="17" t="n">
        <f aca="false">D7*E7</f>
        <v>0.833</v>
      </c>
      <c r="G7" s="18" t="s">
        <v>15</v>
      </c>
      <c r="H7" s="18" t="s">
        <v>21</v>
      </c>
      <c r="I7" s="15" t="s">
        <v>16</v>
      </c>
      <c r="J7" s="15"/>
      <c r="K7" s="19"/>
      <c r="L7" s="14"/>
    </row>
    <row r="8" customFormat="false" ht="12.8" hidden="false" customHeight="false" outlineLevel="0" collapsed="false">
      <c r="A8" s="15" t="s">
        <v>25</v>
      </c>
      <c r="B8" s="15" t="s">
        <v>26</v>
      </c>
      <c r="C8" s="15" t="s">
        <v>27</v>
      </c>
      <c r="D8" s="15" t="n">
        <v>3</v>
      </c>
      <c r="E8" s="16" t="n">
        <v>0.606</v>
      </c>
      <c r="F8" s="17" t="n">
        <f aca="false">D8*E8</f>
        <v>1.818</v>
      </c>
      <c r="G8" s="18" t="s">
        <v>15</v>
      </c>
      <c r="H8" s="15"/>
      <c r="I8" s="15" t="s">
        <v>16</v>
      </c>
      <c r="J8" s="15" t="n">
        <v>100</v>
      </c>
      <c r="K8" s="15"/>
      <c r="L8" s="14"/>
    </row>
    <row r="9" customFormat="false" ht="12.8" hidden="false" customHeight="false" outlineLevel="0" collapsed="false">
      <c r="A9" s="15" t="s">
        <v>28</v>
      </c>
      <c r="B9" s="15" t="s">
        <v>29</v>
      </c>
      <c r="C9" s="15"/>
      <c r="D9" s="15" t="n">
        <v>1</v>
      </c>
      <c r="E9" s="16" t="n">
        <v>2.88</v>
      </c>
      <c r="F9" s="17" t="n">
        <f aca="false">D9*E9</f>
        <v>2.88</v>
      </c>
      <c r="G9" s="18" t="s">
        <v>15</v>
      </c>
      <c r="H9" s="15"/>
      <c r="I9" s="15"/>
      <c r="J9" s="15"/>
      <c r="K9" s="15"/>
      <c r="L9" s="14"/>
    </row>
    <row r="10" customFormat="false" ht="12.8" hidden="false" customHeight="false" outlineLevel="0" collapsed="false">
      <c r="A10" s="15" t="s">
        <v>30</v>
      </c>
      <c r="B10" s="15" t="s">
        <v>31</v>
      </c>
      <c r="C10" s="15"/>
      <c r="D10" s="15" t="n">
        <v>8</v>
      </c>
      <c r="E10" s="16" t="n">
        <v>0.5798</v>
      </c>
      <c r="F10" s="17" t="n">
        <f aca="false">D10*E10</f>
        <v>4.6384</v>
      </c>
      <c r="G10" s="18" t="s">
        <v>21</v>
      </c>
      <c r="H10" s="15"/>
      <c r="I10" s="15"/>
      <c r="J10" s="15" t="n">
        <v>50</v>
      </c>
      <c r="K10" s="15" t="s">
        <v>32</v>
      </c>
      <c r="L10" s="14"/>
    </row>
    <row r="11" customFormat="false" ht="12.8" hidden="false" customHeight="false" outlineLevel="0" collapsed="false">
      <c r="A11" s="15" t="s">
        <v>33</v>
      </c>
      <c r="B11" s="15" t="s">
        <v>34</v>
      </c>
      <c r="C11" s="15"/>
      <c r="D11" s="15" t="n">
        <v>2</v>
      </c>
      <c r="E11" s="16" t="n">
        <v>0.839</v>
      </c>
      <c r="F11" s="17" t="n">
        <f aca="false">D11*E11</f>
        <v>1.678</v>
      </c>
      <c r="G11" s="18" t="s">
        <v>21</v>
      </c>
      <c r="H11" s="15"/>
      <c r="I11" s="15"/>
      <c r="J11" s="15" t="n">
        <v>50</v>
      </c>
      <c r="K11" s="15" t="s">
        <v>32</v>
      </c>
      <c r="L11" s="14"/>
    </row>
    <row r="12" customFormat="false" ht="12.8" hidden="false" customHeight="false" outlineLevel="0" collapsed="false">
      <c r="A12" s="15" t="s">
        <v>35</v>
      </c>
      <c r="B12" s="15" t="s">
        <v>36</v>
      </c>
      <c r="C12" s="15"/>
      <c r="D12" s="15" t="n">
        <v>2</v>
      </c>
      <c r="E12" s="16" t="n">
        <v>1.112</v>
      </c>
      <c r="F12" s="17" t="n">
        <f aca="false">D12*E12</f>
        <v>2.224</v>
      </c>
      <c r="G12" s="18" t="s">
        <v>21</v>
      </c>
      <c r="H12" s="15"/>
      <c r="I12" s="15"/>
      <c r="J12" s="15" t="n">
        <v>50</v>
      </c>
      <c r="K12" s="15" t="s">
        <v>32</v>
      </c>
      <c r="L12" s="14"/>
    </row>
    <row r="13" customFormat="false" ht="12.8" hidden="false" customHeight="false" outlineLevel="0" collapsed="false">
      <c r="A13" s="15" t="s">
        <v>37</v>
      </c>
      <c r="B13" s="15" t="s">
        <v>38</v>
      </c>
      <c r="C13" s="15"/>
      <c r="D13" s="15" t="n">
        <v>1</v>
      </c>
      <c r="E13" s="16" t="n">
        <v>0.9244</v>
      </c>
      <c r="F13" s="17" t="n">
        <f aca="false">D13*E13</f>
        <v>0.9244</v>
      </c>
      <c r="G13" s="18" t="s">
        <v>21</v>
      </c>
      <c r="H13" s="15"/>
      <c r="I13" s="15"/>
      <c r="J13" s="15" t="n">
        <v>50</v>
      </c>
      <c r="K13" s="15"/>
      <c r="L13" s="14"/>
    </row>
    <row r="14" customFormat="false" ht="12.8" hidden="false" customHeight="false" outlineLevel="0" collapsed="false">
      <c r="A14" s="15" t="s">
        <v>39</v>
      </c>
      <c r="B14" s="15" t="s">
        <v>40</v>
      </c>
      <c r="C14" s="15"/>
      <c r="D14" s="15" t="n">
        <v>1</v>
      </c>
      <c r="E14" s="16" t="n">
        <v>1.67</v>
      </c>
      <c r="F14" s="17" t="n">
        <f aca="false">D14*E14</f>
        <v>1.67</v>
      </c>
      <c r="G14" s="18" t="s">
        <v>41</v>
      </c>
      <c r="H14" s="18" t="s">
        <v>21</v>
      </c>
      <c r="I14" s="15"/>
      <c r="J14" s="15" t="n">
        <v>50</v>
      </c>
      <c r="K14" s="15" t="s">
        <v>32</v>
      </c>
      <c r="L14" s="14"/>
    </row>
    <row r="15" customFormat="false" ht="12.8" hidden="false" customHeight="false" outlineLevel="0" collapsed="false">
      <c r="A15" s="15" t="s">
        <v>42</v>
      </c>
      <c r="B15" s="15"/>
      <c r="C15" s="15" t="s">
        <v>14</v>
      </c>
      <c r="D15" s="15" t="n">
        <v>16</v>
      </c>
      <c r="E15" s="16" t="n">
        <v>0.0656</v>
      </c>
      <c r="F15" s="17" t="n">
        <f aca="false">D15*E15</f>
        <v>1.0496</v>
      </c>
      <c r="G15" s="15"/>
      <c r="H15" s="18" t="s">
        <v>21</v>
      </c>
      <c r="I15" s="15" t="s">
        <v>16</v>
      </c>
      <c r="J15" s="15" t="n">
        <v>100</v>
      </c>
      <c r="K15" s="15"/>
      <c r="L15" s="14"/>
    </row>
    <row r="16" customFormat="false" ht="12.8" hidden="false" customHeight="false" outlineLevel="0" collapsed="false">
      <c r="A16" s="15" t="s">
        <v>43</v>
      </c>
      <c r="B16" s="15"/>
      <c r="C16" s="15" t="s">
        <v>14</v>
      </c>
      <c r="D16" s="15" t="n">
        <v>3</v>
      </c>
      <c r="E16" s="16" t="n">
        <v>0.0656</v>
      </c>
      <c r="F16" s="17" t="n">
        <f aca="false">D16*E16</f>
        <v>0.1968</v>
      </c>
      <c r="G16" s="15"/>
      <c r="H16" s="18" t="s">
        <v>21</v>
      </c>
      <c r="I16" s="15" t="s">
        <v>16</v>
      </c>
      <c r="J16" s="15" t="n">
        <v>100</v>
      </c>
      <c r="K16" s="15"/>
      <c r="L16" s="14"/>
    </row>
    <row r="17" customFormat="false" ht="12.8" hidden="false" customHeight="false" outlineLevel="0" collapsed="false">
      <c r="A17" s="15" t="s">
        <v>44</v>
      </c>
      <c r="B17" s="15" t="s">
        <v>45</v>
      </c>
      <c r="C17" s="15" t="s">
        <v>46</v>
      </c>
      <c r="D17" s="15" t="n">
        <v>4</v>
      </c>
      <c r="E17" s="17" t="n">
        <v>0.381</v>
      </c>
      <c r="F17" s="17" t="n">
        <f aca="false">D17*E17</f>
        <v>1.524</v>
      </c>
      <c r="G17" s="18" t="s">
        <v>15</v>
      </c>
      <c r="H17" s="18" t="s">
        <v>47</v>
      </c>
      <c r="I17" s="15" t="s">
        <v>16</v>
      </c>
      <c r="J17" s="15" t="n">
        <v>100</v>
      </c>
      <c r="K17" s="18" t="s">
        <v>48</v>
      </c>
      <c r="L17" s="14"/>
    </row>
    <row r="18" customFormat="false" ht="12.8" hidden="false" customHeight="false" outlineLevel="0" collapsed="false">
      <c r="A18" s="15" t="s">
        <v>49</v>
      </c>
      <c r="B18" s="15" t="s">
        <v>50</v>
      </c>
      <c r="C18" s="15" t="s">
        <v>51</v>
      </c>
      <c r="D18" s="15" t="n">
        <v>3</v>
      </c>
      <c r="E18" s="17" t="n">
        <v>0.0224</v>
      </c>
      <c r="F18" s="17" t="n">
        <f aca="false">D18*E18</f>
        <v>0.0672</v>
      </c>
      <c r="G18" s="18" t="s">
        <v>15</v>
      </c>
      <c r="H18" s="18" t="s">
        <v>52</v>
      </c>
      <c r="I18" s="15" t="s">
        <v>16</v>
      </c>
      <c r="J18" s="15" t="n">
        <v>100</v>
      </c>
      <c r="K18" s="15"/>
      <c r="L18" s="14"/>
    </row>
    <row r="19" customFormat="false" ht="12.8" hidden="false" customHeight="false" outlineLevel="0" collapsed="false">
      <c r="A19" s="15" t="s">
        <v>53</v>
      </c>
      <c r="B19" s="20" t="s">
        <v>54</v>
      </c>
      <c r="C19" s="15" t="s">
        <v>55</v>
      </c>
      <c r="D19" s="15" t="n">
        <v>17</v>
      </c>
      <c r="E19" s="17" t="n">
        <v>0.1678</v>
      </c>
      <c r="F19" s="17" t="n">
        <f aca="false">D19*E19</f>
        <v>2.8526</v>
      </c>
      <c r="G19" s="18" t="s">
        <v>56</v>
      </c>
      <c r="H19" s="18" t="s">
        <v>57</v>
      </c>
      <c r="I19" s="15" t="s">
        <v>16</v>
      </c>
      <c r="J19" s="15" t="n">
        <v>100</v>
      </c>
      <c r="K19" s="15"/>
      <c r="L19" s="14"/>
    </row>
    <row r="20" customFormat="false" ht="12.8" hidden="false" customHeight="false" outlineLevel="0" collapsed="false">
      <c r="A20" s="15" t="s">
        <v>58</v>
      </c>
      <c r="B20" s="15" t="s">
        <v>59</v>
      </c>
      <c r="C20" s="15" t="s">
        <v>55</v>
      </c>
      <c r="D20" s="15" t="n">
        <v>1</v>
      </c>
      <c r="E20" s="17" t="n">
        <v>0.541</v>
      </c>
      <c r="F20" s="17" t="n">
        <f aca="false">D20*E20</f>
        <v>0.541</v>
      </c>
      <c r="G20" s="18" t="s">
        <v>56</v>
      </c>
      <c r="H20" s="18" t="s">
        <v>57</v>
      </c>
      <c r="I20" s="15" t="s">
        <v>16</v>
      </c>
      <c r="J20" s="15" t="n">
        <v>100</v>
      </c>
      <c r="K20" s="15"/>
      <c r="L20" s="14"/>
    </row>
    <row r="21" customFormat="false" ht="12.8" hidden="false" customHeight="false" outlineLevel="0" collapsed="false">
      <c r="A21" s="15" t="s">
        <v>60</v>
      </c>
      <c r="B21" s="15" t="s">
        <v>61</v>
      </c>
      <c r="C21" s="15"/>
      <c r="D21" s="15" t="n">
        <v>2</v>
      </c>
      <c r="E21" s="17" t="n">
        <v>0.243</v>
      </c>
      <c r="F21" s="17" t="n">
        <f aca="false">D21*E21</f>
        <v>0.486</v>
      </c>
      <c r="G21" s="18" t="s">
        <v>56</v>
      </c>
      <c r="H21" s="18" t="s">
        <v>21</v>
      </c>
      <c r="I21" s="15" t="s">
        <v>16</v>
      </c>
      <c r="J21" s="15" t="n">
        <v>100</v>
      </c>
      <c r="K21" s="15"/>
      <c r="L21" s="14"/>
    </row>
    <row r="22" customFormat="false" ht="12.8" hidden="false" customHeight="false" outlineLevel="0" collapsed="false">
      <c r="A22" s="15" t="s">
        <v>62</v>
      </c>
      <c r="B22" s="15" t="s">
        <v>63</v>
      </c>
      <c r="C22" s="15"/>
      <c r="D22" s="15" t="n">
        <v>1</v>
      </c>
      <c r="E22" s="17" t="n">
        <v>0.397</v>
      </c>
      <c r="F22" s="17" t="n">
        <f aca="false">D22*E22</f>
        <v>0.397</v>
      </c>
      <c r="G22" s="18" t="s">
        <v>56</v>
      </c>
      <c r="H22" s="18" t="s">
        <v>21</v>
      </c>
      <c r="I22" s="15" t="s">
        <v>16</v>
      </c>
      <c r="J22" s="15" t="n">
        <v>10</v>
      </c>
      <c r="K22" s="15"/>
      <c r="L22" s="14"/>
    </row>
    <row r="23" customFormat="false" ht="12.8" hidden="false" customHeight="false" outlineLevel="0" collapsed="false">
      <c r="A23" s="15" t="s">
        <v>64</v>
      </c>
      <c r="B23" s="15" t="s">
        <v>65</v>
      </c>
      <c r="C23" s="15"/>
      <c r="D23" s="15" t="n">
        <v>1</v>
      </c>
      <c r="E23" s="17" t="n">
        <v>1.365</v>
      </c>
      <c r="F23" s="17" t="n">
        <f aca="false">D23*E23</f>
        <v>1.365</v>
      </c>
      <c r="G23" s="18" t="s">
        <v>56</v>
      </c>
      <c r="H23" s="15"/>
      <c r="I23" s="15" t="s">
        <v>16</v>
      </c>
      <c r="J23" s="15" t="n">
        <v>10</v>
      </c>
      <c r="K23" s="21" t="s">
        <v>66</v>
      </c>
      <c r="L23" s="14"/>
    </row>
    <row r="24" customFormat="false" ht="12.8" hidden="false" customHeight="false" outlineLevel="0" collapsed="false">
      <c r="A24" s="15" t="s">
        <v>67</v>
      </c>
      <c r="B24" s="15" t="s">
        <v>68</v>
      </c>
      <c r="C24" s="15"/>
      <c r="D24" s="15" t="n">
        <v>1</v>
      </c>
      <c r="E24" s="17" t="n">
        <v>1.17</v>
      </c>
      <c r="F24" s="17" t="n">
        <f aca="false">D24*E24</f>
        <v>1.17</v>
      </c>
      <c r="G24" s="18" t="s">
        <v>15</v>
      </c>
      <c r="H24" s="15"/>
      <c r="I24" s="15" t="s">
        <v>16</v>
      </c>
      <c r="J24" s="15" t="n">
        <v>25</v>
      </c>
      <c r="K24" s="15" t="s">
        <v>69</v>
      </c>
      <c r="L24" s="14"/>
    </row>
    <row r="25" customFormat="false" ht="12.8" hidden="false" customHeight="false" outlineLevel="0" collapsed="false">
      <c r="A25" s="15" t="s">
        <v>70</v>
      </c>
      <c r="B25" s="15" t="s">
        <v>71</v>
      </c>
      <c r="C25" s="15" t="s">
        <v>72</v>
      </c>
      <c r="D25" s="15" t="n">
        <v>4</v>
      </c>
      <c r="E25" s="17" t="n">
        <v>0.745</v>
      </c>
      <c r="F25" s="17" t="n">
        <f aca="false">D25*E25</f>
        <v>2.98</v>
      </c>
      <c r="G25" s="18" t="s">
        <v>15</v>
      </c>
      <c r="H25" s="15"/>
      <c r="I25" s="15" t="s">
        <v>16</v>
      </c>
      <c r="J25" s="15" t="n">
        <v>100</v>
      </c>
      <c r="K25" s="15"/>
      <c r="L25" s="14"/>
    </row>
    <row r="26" customFormat="false" ht="12.8" hidden="false" customHeight="false" outlineLevel="0" collapsed="false">
      <c r="A26" s="15" t="s">
        <v>73</v>
      </c>
      <c r="B26" s="15" t="s">
        <v>74</v>
      </c>
      <c r="C26" s="15"/>
      <c r="D26" s="15" t="n">
        <v>2</v>
      </c>
      <c r="E26" s="17" t="n">
        <v>0.5964</v>
      </c>
      <c r="F26" s="17" t="n">
        <f aca="false">D26*E26</f>
        <v>1.1928</v>
      </c>
      <c r="G26" s="18" t="s">
        <v>15</v>
      </c>
      <c r="H26" s="15"/>
      <c r="I26" s="15" t="s">
        <v>16</v>
      </c>
      <c r="J26" s="15" t="n">
        <v>100</v>
      </c>
      <c r="K26" s="15"/>
      <c r="L26" s="14"/>
    </row>
    <row r="27" customFormat="false" ht="12.8" hidden="false" customHeight="false" outlineLevel="0" collapsed="false">
      <c r="A27" s="15" t="s">
        <v>75</v>
      </c>
      <c r="B27" s="15" t="s">
        <v>76</v>
      </c>
      <c r="C27" s="15"/>
      <c r="D27" s="15" t="n">
        <v>2</v>
      </c>
      <c r="E27" s="17" t="n">
        <v>1.088</v>
      </c>
      <c r="F27" s="17" t="n">
        <f aca="false">D27*E27</f>
        <v>2.176</v>
      </c>
      <c r="G27" s="18" t="s">
        <v>15</v>
      </c>
      <c r="H27" s="15"/>
      <c r="I27" s="15" t="s">
        <v>16</v>
      </c>
      <c r="J27" s="15" t="n">
        <v>10</v>
      </c>
      <c r="K27" s="15"/>
      <c r="L27" s="14"/>
    </row>
    <row r="28" customFormat="false" ht="12.8" hidden="false" customHeight="false" outlineLevel="0" collapsed="false">
      <c r="A28" s="15" t="s">
        <v>77</v>
      </c>
      <c r="B28" s="15" t="s">
        <v>78</v>
      </c>
      <c r="C28" s="15"/>
      <c r="D28" s="15" t="n">
        <v>0.36</v>
      </c>
      <c r="E28" s="17" t="n">
        <v>1.49</v>
      </c>
      <c r="F28" s="17" t="n">
        <f aca="false">D28*E28</f>
        <v>0.5364</v>
      </c>
      <c r="G28" s="18" t="s">
        <v>21</v>
      </c>
      <c r="H28" s="15"/>
      <c r="I28" s="15"/>
      <c r="J28" s="15" t="n">
        <v>5</v>
      </c>
      <c r="K28" s="15" t="s">
        <v>79</v>
      </c>
      <c r="L28" s="14"/>
    </row>
    <row r="29" customFormat="false" ht="12.8" hidden="false" customHeight="false" outlineLevel="0" collapsed="false">
      <c r="A29" s="15" t="s">
        <v>80</v>
      </c>
      <c r="B29" s="15"/>
      <c r="C29" s="15"/>
      <c r="D29" s="15" t="n">
        <v>1</v>
      </c>
      <c r="E29" s="17"/>
      <c r="F29" s="17" t="n">
        <f aca="false">D29*E29</f>
        <v>0</v>
      </c>
      <c r="G29" s="15" t="s">
        <v>81</v>
      </c>
      <c r="H29" s="15" t="s">
        <v>82</v>
      </c>
      <c r="I29" s="15"/>
      <c r="J29" s="15" t="n">
        <v>10</v>
      </c>
      <c r="K29" s="15"/>
      <c r="L29" s="14"/>
    </row>
    <row r="30" customFormat="false" ht="12.8" hidden="false" customHeight="false" outlineLevel="0" collapsed="false">
      <c r="A30" s="15" t="s">
        <v>83</v>
      </c>
      <c r="B30" s="15" t="s">
        <v>84</v>
      </c>
      <c r="C30" s="15" t="s">
        <v>85</v>
      </c>
      <c r="D30" s="15" t="n">
        <v>3</v>
      </c>
      <c r="E30" s="17" t="n">
        <v>0.161</v>
      </c>
      <c r="F30" s="17" t="n">
        <f aca="false">D30*E30</f>
        <v>0.483</v>
      </c>
      <c r="G30" s="18" t="s">
        <v>21</v>
      </c>
      <c r="H30" s="15"/>
      <c r="I30" s="15"/>
      <c r="J30" s="15" t="n">
        <v>125</v>
      </c>
      <c r="K30" s="15"/>
      <c r="L30" s="14"/>
    </row>
    <row r="31" customFormat="false" ht="12.8" hidden="false" customHeight="false" outlineLevel="0" collapsed="false">
      <c r="A31" s="15" t="s">
        <v>86</v>
      </c>
      <c r="B31" s="15" t="s">
        <v>87</v>
      </c>
      <c r="C31" s="15" t="s">
        <v>88</v>
      </c>
      <c r="D31" s="15" t="n">
        <v>1</v>
      </c>
      <c r="E31" s="17" t="n">
        <v>0.454</v>
      </c>
      <c r="F31" s="17" t="n">
        <f aca="false">D31*E31</f>
        <v>0.454</v>
      </c>
      <c r="G31" s="18" t="s">
        <v>21</v>
      </c>
      <c r="H31" s="15"/>
      <c r="I31" s="15"/>
      <c r="J31" s="15" t="n">
        <v>100</v>
      </c>
      <c r="K31" s="15"/>
      <c r="L31" s="14"/>
    </row>
    <row r="32" customFormat="false" ht="12.8" hidden="false" customHeight="false" outlineLevel="0" collapsed="false">
      <c r="A32" s="15" t="s">
        <v>89</v>
      </c>
      <c r="B32" s="15" t="s">
        <v>90</v>
      </c>
      <c r="C32" s="15"/>
      <c r="D32" s="15" t="n">
        <v>1</v>
      </c>
      <c r="E32" s="17" t="n">
        <v>0.1065</v>
      </c>
      <c r="F32" s="17" t="n">
        <f aca="false">D32*E32</f>
        <v>0.1065</v>
      </c>
      <c r="G32" s="18" t="s">
        <v>21</v>
      </c>
      <c r="H32" s="15"/>
      <c r="I32" s="15"/>
      <c r="J32" s="15" t="n">
        <v>50</v>
      </c>
      <c r="K32" s="15"/>
      <c r="L32" s="14"/>
    </row>
    <row r="33" customFormat="false" ht="12.8" hidden="false" customHeight="false" outlineLevel="0" collapsed="false">
      <c r="A33" s="15" t="s">
        <v>91</v>
      </c>
      <c r="B33" s="15" t="s">
        <v>92</v>
      </c>
      <c r="C33" s="15"/>
      <c r="D33" s="15" t="n">
        <v>1</v>
      </c>
      <c r="E33" s="17" t="n">
        <v>0.073</v>
      </c>
      <c r="F33" s="17" t="n">
        <f aca="false">D33*E33</f>
        <v>0.073</v>
      </c>
      <c r="G33" s="18" t="s">
        <v>21</v>
      </c>
      <c r="H33" s="15"/>
      <c r="I33" s="15"/>
      <c r="J33" s="15" t="n">
        <v>50</v>
      </c>
      <c r="K33" s="15"/>
      <c r="L33" s="14"/>
    </row>
    <row r="34" customFormat="false" ht="12.8" hidden="false" customHeight="false" outlineLevel="0" collapsed="false">
      <c r="A34" s="15" t="s">
        <v>93</v>
      </c>
      <c r="B34" s="15" t="s">
        <v>92</v>
      </c>
      <c r="C34" s="15"/>
      <c r="D34" s="15" t="n">
        <v>1</v>
      </c>
      <c r="E34" s="17" t="n">
        <v>0.035</v>
      </c>
      <c r="F34" s="17" t="n">
        <f aca="false">D34*E34</f>
        <v>0.035</v>
      </c>
      <c r="G34" s="18" t="s">
        <v>21</v>
      </c>
      <c r="H34" s="15"/>
      <c r="I34" s="15"/>
      <c r="J34" s="15" t="n">
        <v>100</v>
      </c>
      <c r="K34" s="15"/>
      <c r="L34" s="14"/>
    </row>
    <row r="35" customFormat="false" ht="12.8" hidden="false" customHeight="false" outlineLevel="0" collapsed="false">
      <c r="A35" s="15" t="s">
        <v>94</v>
      </c>
      <c r="B35" s="15"/>
      <c r="C35" s="15"/>
      <c r="D35" s="15" t="n">
        <v>1</v>
      </c>
      <c r="E35" s="17"/>
      <c r="F35" s="17" t="n">
        <f aca="false">D35*E35</f>
        <v>0</v>
      </c>
      <c r="G35" s="15" t="s">
        <v>95</v>
      </c>
      <c r="H35" s="15"/>
      <c r="I35" s="15" t="s">
        <v>16</v>
      </c>
      <c r="J35" s="15" t="n">
        <v>5</v>
      </c>
      <c r="K35" s="15" t="s">
        <v>96</v>
      </c>
      <c r="L35" s="14"/>
    </row>
    <row r="36" customFormat="false" ht="12.8" hidden="false" customHeight="false" outlineLevel="0" collapsed="false">
      <c r="A36" s="15" t="s">
        <v>97</v>
      </c>
      <c r="B36" s="15" t="s">
        <v>98</v>
      </c>
      <c r="C36" s="15"/>
      <c r="D36" s="15" t="n">
        <v>1</v>
      </c>
      <c r="E36" s="17" t="n">
        <v>2.71</v>
      </c>
      <c r="F36" s="17" t="n">
        <f aca="false">D36*E36</f>
        <v>2.71</v>
      </c>
      <c r="G36" s="18" t="s">
        <v>15</v>
      </c>
      <c r="H36" s="18" t="s">
        <v>21</v>
      </c>
      <c r="I36" s="15"/>
      <c r="J36" s="15" t="n">
        <v>10</v>
      </c>
      <c r="K36" s="15" t="s">
        <v>99</v>
      </c>
      <c r="L36" s="14"/>
    </row>
    <row r="37" customFormat="false" ht="12.8" hidden="false" customHeight="false" outlineLevel="0" collapsed="false">
      <c r="A37" s="15" t="s">
        <v>100</v>
      </c>
      <c r="B37" s="15" t="s">
        <v>101</v>
      </c>
      <c r="C37" s="15"/>
      <c r="D37" s="15" t="n">
        <v>8</v>
      </c>
      <c r="E37" s="17" t="n">
        <v>0.79</v>
      </c>
      <c r="F37" s="17" t="n">
        <f aca="false">D37*E37</f>
        <v>6.32</v>
      </c>
      <c r="G37" s="18" t="s">
        <v>21</v>
      </c>
      <c r="H37" s="15"/>
      <c r="I37" s="15"/>
      <c r="J37" s="15" t="n">
        <v>10</v>
      </c>
      <c r="K37" s="15"/>
      <c r="L37" s="14"/>
    </row>
    <row r="38" customFormat="false" ht="12.8" hidden="false" customHeight="false" outlineLevel="0" collapsed="false">
      <c r="A38" s="15" t="s">
        <v>102</v>
      </c>
      <c r="B38" s="15" t="s">
        <v>103</v>
      </c>
      <c r="C38" s="15" t="s">
        <v>14</v>
      </c>
      <c r="D38" s="15" t="n">
        <v>16</v>
      </c>
      <c r="E38" s="17" t="n">
        <v>0.0073</v>
      </c>
      <c r="F38" s="17" t="n">
        <f aca="false">D38*E38</f>
        <v>0.1168</v>
      </c>
      <c r="G38" s="18" t="s">
        <v>15</v>
      </c>
      <c r="H38" s="18" t="s">
        <v>21</v>
      </c>
      <c r="I38" s="15" t="s">
        <v>16</v>
      </c>
      <c r="J38" s="15" t="n">
        <v>100</v>
      </c>
      <c r="K38" s="15"/>
      <c r="L38" s="14"/>
    </row>
    <row r="39" customFormat="false" ht="12.8" hidden="false" customHeight="false" outlineLevel="0" collapsed="false">
      <c r="A39" s="15" t="s">
        <v>104</v>
      </c>
      <c r="B39" s="15" t="s">
        <v>105</v>
      </c>
      <c r="C39" s="15" t="s">
        <v>14</v>
      </c>
      <c r="D39" s="15" t="n">
        <v>2</v>
      </c>
      <c r="E39" s="17" t="n">
        <v>0.0073</v>
      </c>
      <c r="F39" s="17" t="n">
        <v>0.0192</v>
      </c>
      <c r="G39" s="18" t="s">
        <v>15</v>
      </c>
      <c r="H39" s="18" t="s">
        <v>21</v>
      </c>
      <c r="I39" s="15" t="s">
        <v>16</v>
      </c>
      <c r="J39" s="15" t="n">
        <v>100</v>
      </c>
      <c r="K39" s="15"/>
      <c r="L39" s="14"/>
    </row>
    <row r="40" customFormat="false" ht="12.8" hidden="false" customHeight="false" outlineLevel="0" collapsed="false">
      <c r="A40" s="15" t="s">
        <v>106</v>
      </c>
      <c r="B40" s="15" t="s">
        <v>107</v>
      </c>
      <c r="C40" s="15" t="s">
        <v>14</v>
      </c>
      <c r="D40" s="15" t="n">
        <v>19</v>
      </c>
      <c r="E40" s="17" t="n">
        <v>0.0727</v>
      </c>
      <c r="F40" s="17" t="n">
        <f aca="false">D40*E40</f>
        <v>1.3813</v>
      </c>
      <c r="G40" s="18" t="s">
        <v>15</v>
      </c>
      <c r="H40" s="15"/>
      <c r="I40" s="15" t="s">
        <v>16</v>
      </c>
      <c r="J40" s="15" t="n">
        <v>100</v>
      </c>
      <c r="K40" s="15"/>
      <c r="L40" s="14"/>
    </row>
    <row r="41" customFormat="false" ht="12.8" hidden="false" customHeight="false" outlineLevel="0" collapsed="false">
      <c r="A41" s="15" t="s">
        <v>108</v>
      </c>
      <c r="B41" s="15" t="s">
        <v>109</v>
      </c>
      <c r="C41" s="15" t="s">
        <v>14</v>
      </c>
      <c r="D41" s="15" t="n">
        <v>17</v>
      </c>
      <c r="E41" s="17" t="n">
        <v>0.0097</v>
      </c>
      <c r="F41" s="17" t="n">
        <f aca="false">D41*E41</f>
        <v>0.1649</v>
      </c>
      <c r="G41" s="18" t="s">
        <v>15</v>
      </c>
      <c r="H41" s="18" t="s">
        <v>21</v>
      </c>
      <c r="I41" s="15" t="s">
        <v>16</v>
      </c>
      <c r="J41" s="15" t="n">
        <v>100</v>
      </c>
      <c r="K41" s="15"/>
      <c r="L41" s="14"/>
    </row>
    <row r="42" customFormat="false" ht="12.8" hidden="false" customHeight="false" outlineLevel="0" collapsed="false">
      <c r="A42" s="15" t="s">
        <v>110</v>
      </c>
      <c r="B42" s="15" t="s">
        <v>111</v>
      </c>
      <c r="C42" s="15" t="s">
        <v>14</v>
      </c>
      <c r="D42" s="15" t="n">
        <v>2</v>
      </c>
      <c r="E42" s="17" t="n">
        <v>0.0097</v>
      </c>
      <c r="F42" s="17" t="n">
        <f aca="false">D42*E42</f>
        <v>0.0194</v>
      </c>
      <c r="G42" s="18" t="s">
        <v>15</v>
      </c>
      <c r="H42" s="18" t="s">
        <v>21</v>
      </c>
      <c r="I42" s="15" t="s">
        <v>16</v>
      </c>
      <c r="J42" s="15" t="n">
        <v>100</v>
      </c>
      <c r="K42" s="15"/>
      <c r="L42" s="14"/>
    </row>
    <row r="43" customFormat="false" ht="12.8" hidden="false" customHeight="false" outlineLevel="0" collapsed="false">
      <c r="A43" s="15" t="s">
        <v>112</v>
      </c>
      <c r="B43" s="15" t="s">
        <v>113</v>
      </c>
      <c r="C43" s="15" t="s">
        <v>14</v>
      </c>
      <c r="D43" s="15" t="n">
        <v>13</v>
      </c>
      <c r="E43" s="17" t="n">
        <v>0.0097</v>
      </c>
      <c r="F43" s="17" t="n">
        <f aca="false">D43*E43</f>
        <v>0.1261</v>
      </c>
      <c r="G43" s="18" t="s">
        <v>15</v>
      </c>
      <c r="H43" s="18" t="s">
        <v>21</v>
      </c>
      <c r="I43" s="15" t="s">
        <v>16</v>
      </c>
      <c r="J43" s="15" t="n">
        <v>100</v>
      </c>
      <c r="K43" s="15"/>
      <c r="L43" s="14"/>
    </row>
    <row r="44" customFormat="false" ht="12.8" hidden="false" customHeight="false" outlineLevel="0" collapsed="false">
      <c r="A44" s="15" t="s">
        <v>114</v>
      </c>
      <c r="B44" s="15"/>
      <c r="C44" s="15"/>
      <c r="D44" s="15" t="n">
        <v>2</v>
      </c>
      <c r="E44" s="17" t="n">
        <v>0.352</v>
      </c>
      <c r="F44" s="17" t="n">
        <f aca="false">D44*E44</f>
        <v>0.704</v>
      </c>
      <c r="G44" s="18" t="s">
        <v>21</v>
      </c>
      <c r="H44" s="15"/>
      <c r="I44" s="15"/>
      <c r="J44" s="15"/>
      <c r="K44" s="15"/>
      <c r="L44" s="14"/>
    </row>
    <row r="45" customFormat="false" ht="12.8" hidden="false" customHeight="false" outlineLevel="0" collapsed="false">
      <c r="A45" s="15" t="s">
        <v>115</v>
      </c>
      <c r="B45" s="15"/>
      <c r="C45" s="15"/>
      <c r="D45" s="15" t="n">
        <v>2</v>
      </c>
      <c r="E45" s="17"/>
      <c r="F45" s="17"/>
      <c r="G45" s="15"/>
      <c r="H45" s="15"/>
      <c r="I45" s="15"/>
      <c r="J45" s="15"/>
      <c r="K45" s="15"/>
      <c r="L45" s="14"/>
    </row>
    <row r="46" customFormat="false" ht="12.8" hidden="false" customHeight="false" outlineLevel="0" collapsed="false">
      <c r="A46" s="15" t="s">
        <v>116</v>
      </c>
      <c r="B46" s="15" t="s">
        <v>117</v>
      </c>
      <c r="C46" s="15"/>
      <c r="D46" s="15" t="n">
        <v>1</v>
      </c>
      <c r="E46" s="17" t="n">
        <v>0.219</v>
      </c>
      <c r="F46" s="17" t="n">
        <f aca="false">D46*E46</f>
        <v>0.219</v>
      </c>
      <c r="G46" s="18" t="s">
        <v>15</v>
      </c>
      <c r="H46" s="18" t="s">
        <v>21</v>
      </c>
      <c r="I46" s="15"/>
      <c r="J46" s="15" t="n">
        <v>100</v>
      </c>
      <c r="K46" s="15"/>
      <c r="L46" s="14"/>
    </row>
    <row r="47" customFormat="false" ht="12.8" hidden="false" customHeight="false" outlineLevel="0" collapsed="false">
      <c r="A47" s="15" t="s">
        <v>118</v>
      </c>
      <c r="B47" s="15"/>
      <c r="C47" s="15"/>
      <c r="D47" s="15" t="n">
        <v>1</v>
      </c>
      <c r="E47" s="17" t="n">
        <v>11.98</v>
      </c>
      <c r="F47" s="17" t="n">
        <f aca="false">D47*E47</f>
        <v>11.98</v>
      </c>
      <c r="G47" s="18" t="s">
        <v>119</v>
      </c>
      <c r="H47" s="15"/>
      <c r="I47" s="15"/>
      <c r="J47" s="15"/>
      <c r="K47" s="15"/>
      <c r="L47" s="14"/>
    </row>
    <row r="48" customFormat="false" ht="12.8" hidden="false" customHeight="false" outlineLevel="0" collapsed="false">
      <c r="A48" s="15" t="s">
        <v>120</v>
      </c>
      <c r="B48" s="15"/>
      <c r="C48" s="15"/>
      <c r="D48" s="15" t="n">
        <v>1</v>
      </c>
      <c r="E48" s="17"/>
      <c r="F48" s="17" t="n">
        <f aca="false">D48*E48</f>
        <v>0</v>
      </c>
      <c r="G48" s="15"/>
      <c r="H48" s="15"/>
      <c r="I48" s="15"/>
      <c r="J48" s="15" t="n">
        <v>20</v>
      </c>
      <c r="K48" s="15" t="s">
        <v>121</v>
      </c>
      <c r="L48" s="14"/>
    </row>
    <row r="49" customFormat="false" ht="12.8" hidden="false" customHeight="false" outlineLevel="0" collapsed="false">
      <c r="A49" s="22" t="s">
        <v>122</v>
      </c>
      <c r="B49" s="22"/>
      <c r="C49" s="22"/>
      <c r="D49" s="22" t="n">
        <v>1</v>
      </c>
      <c r="E49" s="23"/>
      <c r="F49" s="23" t="n">
        <f aca="false">D49*E49</f>
        <v>0</v>
      </c>
      <c r="G49" s="22"/>
      <c r="H49" s="22"/>
      <c r="I49" s="22"/>
      <c r="J49" s="22"/>
      <c r="K49" s="22"/>
      <c r="L49" s="14"/>
    </row>
    <row r="50" customFormat="false" ht="12.8" hidden="false" customHeight="false" outlineLevel="0" collapsed="false">
      <c r="F50" s="24" t="n">
        <f aca="false">D50*E50</f>
        <v>0</v>
      </c>
    </row>
    <row r="51" customFormat="false" ht="12.8" hidden="false" customHeight="false" outlineLevel="0" collapsed="false">
      <c r="E51" s="25" t="s">
        <v>123</v>
      </c>
      <c r="F51" s="24" t="n">
        <f aca="false">SUM(F4:F50)</f>
        <v>60.5843</v>
      </c>
    </row>
    <row r="52" customFormat="false" ht="12.8" hidden="false" customHeight="false" outlineLevel="0" collapsed="false">
      <c r="F52" s="24" t="n">
        <f aca="false">D52*E52</f>
        <v>0</v>
      </c>
    </row>
    <row r="53" customFormat="false" ht="12.8" hidden="false" customHeight="false" outlineLevel="0" collapsed="false">
      <c r="F53" s="24" t="n">
        <f aca="false">D53*E53</f>
        <v>0</v>
      </c>
    </row>
    <row r="54" customFormat="false" ht="12.8" hidden="false" customHeight="false" outlineLevel="0" collapsed="false">
      <c r="A54" s="0" t="s">
        <v>124</v>
      </c>
      <c r="D54" s="0" t="n">
        <v>1</v>
      </c>
      <c r="F54" s="24" t="n">
        <f aca="false">D54*E54</f>
        <v>0</v>
      </c>
    </row>
    <row r="55" customFormat="false" ht="12.8" hidden="false" customHeight="false" outlineLevel="0" collapsed="false">
      <c r="F55" s="24" t="n">
        <f aca="false">D55*E55</f>
        <v>0</v>
      </c>
    </row>
    <row r="56" customFormat="false" ht="12.8" hidden="false" customHeight="false" outlineLevel="0" collapsed="false">
      <c r="F56" s="24" t="n">
        <f aca="false">D56*E56</f>
        <v>0</v>
      </c>
    </row>
    <row r="57" customFormat="false" ht="12.8" hidden="false" customHeight="false" outlineLevel="0" collapsed="false">
      <c r="F57" s="24" t="n">
        <f aca="false">D57*E57</f>
        <v>0</v>
      </c>
    </row>
    <row r="58" customFormat="false" ht="12.8" hidden="false" customHeight="false" outlineLevel="0" collapsed="false">
      <c r="F58" s="24" t="n">
        <f aca="false">D58*E58</f>
        <v>0</v>
      </c>
    </row>
    <row r="59" customFormat="false" ht="12.8" hidden="false" customHeight="false" outlineLevel="0" collapsed="false">
      <c r="F59" s="24" t="n">
        <f aca="false">D59*E59</f>
        <v>0</v>
      </c>
    </row>
    <row r="60" customFormat="false" ht="12.8" hidden="false" customHeight="false" outlineLevel="0" collapsed="false">
      <c r="F60" s="24" t="n">
        <f aca="false">D60*E60</f>
        <v>0</v>
      </c>
    </row>
    <row r="61" customFormat="false" ht="12.8" hidden="false" customHeight="false" outlineLevel="0" collapsed="false">
      <c r="F61" s="24" t="n">
        <f aca="false">D61*E61</f>
        <v>0</v>
      </c>
    </row>
    <row r="62" customFormat="false" ht="12.8" hidden="false" customHeight="false" outlineLevel="0" collapsed="false">
      <c r="F62" s="24" t="n">
        <f aca="false">D62*E62</f>
        <v>0</v>
      </c>
    </row>
    <row r="63" customFormat="false" ht="12.8" hidden="false" customHeight="false" outlineLevel="0" collapsed="false">
      <c r="F63" s="24" t="n">
        <f aca="false">D63*E63</f>
        <v>0</v>
      </c>
    </row>
    <row r="64" customFormat="false" ht="12.8" hidden="false" customHeight="false" outlineLevel="0" collapsed="false">
      <c r="F64" s="24" t="n">
        <f aca="false">D64*E64</f>
        <v>0</v>
      </c>
    </row>
  </sheetData>
  <hyperlinks>
    <hyperlink ref="G4" r:id="rId1" display="Digikey"/>
    <hyperlink ref="G5" r:id="rId2" display="Digikey"/>
    <hyperlink ref="G6" r:id="rId3" display="Digikey"/>
    <hyperlink ref="H6" r:id="rId4" display="AliExpress"/>
    <hyperlink ref="G7" r:id="rId5" display="Digikey"/>
    <hyperlink ref="H7" r:id="rId6" display="AliExpress"/>
    <hyperlink ref="G8" r:id="rId7" display="Digikey"/>
    <hyperlink ref="G9" r:id="rId8" display="Digikey"/>
    <hyperlink ref="G10" r:id="rId9" display="AliExpress"/>
    <hyperlink ref="G11" r:id="rId10" display="AliExpress"/>
    <hyperlink ref="G12" r:id="rId11" display="AliExpress"/>
    <hyperlink ref="G13" r:id="rId12" display="AliExpress"/>
    <hyperlink ref="G14" r:id="rId13" display="LCSC Elec."/>
    <hyperlink ref="H14" r:id="rId14" display="AliExpress"/>
    <hyperlink ref="H15" r:id="rId15" display="AliExpress"/>
    <hyperlink ref="H16" r:id="rId16" display="AliExpress"/>
    <hyperlink ref="G17" r:id="rId17" display="Digikey"/>
    <hyperlink ref="H17" r:id="rId18" display="AliExpress 1N5817W"/>
    <hyperlink ref="K17" r:id="rId19" display="datasheet"/>
    <hyperlink ref="G18" r:id="rId20" display="Digikey"/>
    <hyperlink ref="H18" r:id="rId21" display="AliExpress SS32"/>
    <hyperlink ref="G19" r:id="rId22" display="Mouser"/>
    <hyperlink ref="H19" r:id="rId23" display="LCSC"/>
    <hyperlink ref="G20" r:id="rId24" display="Mouser"/>
    <hyperlink ref="H20" r:id="rId25" display="LCSC"/>
    <hyperlink ref="G21" r:id="rId26" display="Mouser"/>
    <hyperlink ref="H21" r:id="rId27" display="AliExpress"/>
    <hyperlink ref="G22" r:id="rId28" display="Mouser"/>
    <hyperlink ref="H22" r:id="rId29" display="AliExpress"/>
    <hyperlink ref="G23" r:id="rId30" display="Mouser"/>
    <hyperlink ref="G24" r:id="rId31" display="Digikey"/>
    <hyperlink ref="G25" r:id="rId32" display="Digikey"/>
    <hyperlink ref="G26" r:id="rId33" display="Digikey"/>
    <hyperlink ref="G27" r:id="rId34" display="Digikey"/>
    <hyperlink ref="G28" r:id="rId35" display="AliExpress"/>
    <hyperlink ref="G30" r:id="rId36" display="AliExpress"/>
    <hyperlink ref="G31" r:id="rId37" display="AliExpress"/>
    <hyperlink ref="G32" r:id="rId38" display="AliExpress"/>
    <hyperlink ref="G33" r:id="rId39" display="AliExpress"/>
    <hyperlink ref="G34" r:id="rId40" display="AliExpress"/>
    <hyperlink ref="G36" r:id="rId41" display="Digikey"/>
    <hyperlink ref="H36" r:id="rId42" display="AliExpress"/>
    <hyperlink ref="G37" r:id="rId43" display="AliExpress"/>
    <hyperlink ref="G38" r:id="rId44" display="Digikey"/>
    <hyperlink ref="H38" r:id="rId45" display="AliExpress"/>
    <hyperlink ref="G39" r:id="rId46" display="Digikey"/>
    <hyperlink ref="H39" r:id="rId47" display="AliExpress"/>
    <hyperlink ref="G40" r:id="rId48" display="Digikey"/>
    <hyperlink ref="G41" r:id="rId49" display="Digikey"/>
    <hyperlink ref="H41" r:id="rId50" display="AliExpress"/>
    <hyperlink ref="G42" r:id="rId51" display="Digikey"/>
    <hyperlink ref="H42" r:id="rId52" display="AliExpress"/>
    <hyperlink ref="G43" r:id="rId53" display="Digikey"/>
    <hyperlink ref="H43" r:id="rId54" display="AliExpress"/>
    <hyperlink ref="G44" r:id="rId55" display="AliExpress"/>
    <hyperlink ref="G46" r:id="rId56" display="Digikey"/>
    <hyperlink ref="H46" r:id="rId57" display="AliExpress"/>
    <hyperlink ref="G47" r:id="rId58" display="PBTech New Zealand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C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6" width="42.32"/>
    <col collapsed="false" customWidth="true" hidden="false" outlineLevel="0" max="2" min="2" style="27" width="81.14"/>
    <col collapsed="false" customWidth="true" hidden="false" outlineLevel="0" max="3" min="3" style="27" width="65.12"/>
  </cols>
  <sheetData>
    <row r="1" customFormat="false" ht="12.8" hidden="false" customHeight="false" outlineLevel="0" collapsed="false">
      <c r="A1" s="28" t="s">
        <v>125</v>
      </c>
    </row>
    <row r="3" customFormat="false" ht="12.8" hidden="false" customHeight="false" outlineLevel="0" collapsed="false">
      <c r="A3" s="29" t="s">
        <v>1</v>
      </c>
      <c r="B3" s="30" t="s">
        <v>11</v>
      </c>
      <c r="C3" s="30" t="s">
        <v>126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</row>
    <row r="5" customFormat="false" ht="23.85" hidden="false" customHeight="false" outlineLevel="0" collapsed="false">
      <c r="A5" s="26" t="s">
        <v>127</v>
      </c>
      <c r="B5" s="31" t="s">
        <v>128</v>
      </c>
    </row>
    <row r="6" customFormat="false" ht="12.8" hidden="false" customHeight="false" outlineLevel="0" collapsed="false">
      <c r="A6" s="26" t="s">
        <v>129</v>
      </c>
      <c r="B6" s="31" t="s">
        <v>130</v>
      </c>
    </row>
    <row r="7" customFormat="false" ht="12.8" hidden="false" customHeight="false" outlineLevel="0" collapsed="false">
      <c r="A7" s="26" t="s">
        <v>131</v>
      </c>
      <c r="B7" s="31" t="s">
        <v>132</v>
      </c>
    </row>
    <row r="9" customFormat="false" ht="12.8" hidden="false" customHeight="false" outlineLevel="0" collapsed="false">
      <c r="A9" s="26" t="s">
        <v>133</v>
      </c>
      <c r="B9" s="31" t="s">
        <v>134</v>
      </c>
    </row>
    <row r="10" customFormat="false" ht="12.8" hidden="false" customHeight="false" outlineLevel="0" collapsed="false">
      <c r="A10" s="26" t="s">
        <v>135</v>
      </c>
      <c r="B10" s="31" t="s">
        <v>136</v>
      </c>
    </row>
    <row r="12" customFormat="false" ht="12.8" hidden="false" customHeight="false" outlineLevel="0" collapsed="false">
      <c r="A12" s="26" t="s">
        <v>137</v>
      </c>
      <c r="B12" s="31" t="s">
        <v>138</v>
      </c>
    </row>
    <row r="13" customFormat="false" ht="12.8" hidden="false" customHeight="false" outlineLevel="0" collapsed="false">
      <c r="A13" s="26" t="s">
        <v>139</v>
      </c>
      <c r="B13" s="31" t="s">
        <v>140</v>
      </c>
    </row>
    <row r="14" customFormat="false" ht="12.8" hidden="false" customHeight="false" outlineLevel="0" collapsed="false">
      <c r="A14" s="26" t="s">
        <v>141</v>
      </c>
      <c r="B14" s="31" t="s">
        <v>140</v>
      </c>
    </row>
    <row r="15" customFormat="false" ht="12.8" hidden="false" customHeight="false" outlineLevel="0" collapsed="false">
      <c r="A15" s="26" t="s">
        <v>142</v>
      </c>
      <c r="B15" s="31" t="s">
        <v>143</v>
      </c>
    </row>
    <row r="16" customFormat="false" ht="12.8" hidden="false" customHeight="false" outlineLevel="0" collapsed="false">
      <c r="A16" s="26" t="s">
        <v>144</v>
      </c>
      <c r="B16" s="31" t="s">
        <v>145</v>
      </c>
    </row>
    <row r="17" customFormat="false" ht="12.8" hidden="false" customHeight="false" outlineLevel="0" collapsed="false">
      <c r="A17" s="26" t="s">
        <v>146</v>
      </c>
      <c r="B17" s="31" t="s">
        <v>147</v>
      </c>
    </row>
    <row r="19" customFormat="false" ht="12.8" hidden="false" customHeight="false" outlineLevel="0" collapsed="false">
      <c r="A19" s="26" t="s">
        <v>148</v>
      </c>
      <c r="B19" s="31" t="s">
        <v>149</v>
      </c>
    </row>
    <row r="21" customFormat="false" ht="12.8" hidden="false" customHeight="false" outlineLevel="0" collapsed="false">
      <c r="A21" s="26" t="s">
        <v>150</v>
      </c>
    </row>
    <row r="22" customFormat="false" ht="12.8" hidden="false" customHeight="false" outlineLevel="0" collapsed="false">
      <c r="A22" s="26" t="s">
        <v>151</v>
      </c>
    </row>
    <row r="24" customFormat="false" ht="46.25" hidden="false" customHeight="false" outlineLevel="0" collapsed="false">
      <c r="A24" s="26" t="s">
        <v>152</v>
      </c>
      <c r="B24" s="31" t="s">
        <v>153</v>
      </c>
    </row>
    <row r="25" customFormat="false" ht="12.8" hidden="false" customHeight="false" outlineLevel="0" collapsed="false">
      <c r="A25" s="26" t="s">
        <v>154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C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22" activeCellId="0" sqref="K22"/>
    </sheetView>
  </sheetViews>
  <sheetFormatPr defaultColWidth="11.53515625" defaultRowHeight="12.8" zeroHeight="false" outlineLevelRow="0" outlineLevelCol="0"/>
  <cols>
    <col collapsed="false" customWidth="true" hidden="false" outlineLevel="0" max="11" min="11" style="0" width="18.64"/>
  </cols>
  <sheetData>
    <row r="1" customFormat="false" ht="12.8" hidden="false" customHeight="false" outlineLevel="0" collapsed="false">
      <c r="A1" s="28" t="s">
        <v>155</v>
      </c>
      <c r="B1" s="27"/>
      <c r="C1" s="27"/>
    </row>
    <row r="2" customFormat="false" ht="12.8" hidden="false" customHeight="false" outlineLevel="0" collapsed="false">
      <c r="A2" s="26"/>
      <c r="B2" s="27"/>
      <c r="C2" s="27"/>
      <c r="E2" s="0" t="s">
        <v>156</v>
      </c>
      <c r="F2" s="0" t="s">
        <v>157</v>
      </c>
    </row>
    <row r="3" customFormat="false" ht="12.8" hidden="false" customHeight="false" outlineLevel="0" collapsed="false">
      <c r="A3" s="29" t="s">
        <v>1</v>
      </c>
      <c r="B3" s="30" t="s">
        <v>11</v>
      </c>
      <c r="C3" s="30" t="s">
        <v>126</v>
      </c>
      <c r="D3" s="10"/>
      <c r="G3" s="10"/>
      <c r="H3" s="10"/>
      <c r="I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</row>
    <row r="5" customFormat="false" ht="12.8" hidden="false" customHeight="false" outlineLevel="0" collapsed="false">
      <c r="E5" s="0" t="n">
        <v>0.1</v>
      </c>
      <c r="F5" s="0" t="n">
        <v>32768</v>
      </c>
    </row>
    <row r="6" customFormat="false" ht="12.8" hidden="false" customHeight="false" outlineLevel="0" collapsed="false">
      <c r="E6" s="0" t="n">
        <v>0.2</v>
      </c>
      <c r="F6" s="0" t="n">
        <v>32768</v>
      </c>
    </row>
    <row r="7" customFormat="false" ht="12.8" hidden="false" customHeight="false" outlineLevel="0" collapsed="false">
      <c r="E7" s="0" t="n">
        <v>0.3</v>
      </c>
      <c r="F7" s="0" t="n">
        <v>32768</v>
      </c>
    </row>
    <row r="8" customFormat="false" ht="12.8" hidden="false" customHeight="false" outlineLevel="0" collapsed="false">
      <c r="E8" s="0" t="n">
        <v>0.4</v>
      </c>
      <c r="F8" s="0" t="n">
        <v>32810</v>
      </c>
    </row>
    <row r="9" customFormat="false" ht="12.8" hidden="false" customHeight="false" outlineLevel="0" collapsed="false">
      <c r="E9" s="0" t="n">
        <v>0.5</v>
      </c>
      <c r="F9" s="0" t="n">
        <v>32810</v>
      </c>
    </row>
    <row r="10" customFormat="false" ht="12.8" hidden="false" customHeight="false" outlineLevel="0" collapsed="false">
      <c r="E10" s="0" t="n">
        <v>1</v>
      </c>
      <c r="F10" s="0" t="n">
        <v>32900</v>
      </c>
    </row>
    <row r="11" customFormat="false" ht="12.8" hidden="false" customHeight="false" outlineLevel="0" collapsed="false">
      <c r="E11" s="0" t="n">
        <v>2</v>
      </c>
      <c r="F11" s="0" t="n">
        <v>33000</v>
      </c>
    </row>
    <row r="12" customFormat="false" ht="12.8" hidden="false" customHeight="false" outlineLevel="0" collapsed="false">
      <c r="E12" s="0" t="n">
        <v>3</v>
      </c>
      <c r="F12" s="0" t="n">
        <v>33170</v>
      </c>
    </row>
    <row r="13" customFormat="false" ht="12.8" hidden="false" customHeight="false" outlineLevel="0" collapsed="false">
      <c r="E13" s="0" t="n">
        <v>4</v>
      </c>
      <c r="F13" s="0" t="n">
        <v>33210</v>
      </c>
    </row>
    <row r="14" customFormat="false" ht="12.8" hidden="false" customHeight="false" outlineLevel="0" collapsed="false">
      <c r="E14" s="0" t="n">
        <v>5</v>
      </c>
      <c r="F14" s="0" t="n">
        <v>33600</v>
      </c>
    </row>
    <row r="15" customFormat="false" ht="12.8" hidden="false" customHeight="false" outlineLevel="0" collapsed="false">
      <c r="E15" s="0" t="n">
        <v>10</v>
      </c>
      <c r="F15" s="0" t="n">
        <v>35700</v>
      </c>
    </row>
    <row r="16" customFormat="false" ht="12.8" hidden="false" customHeight="false" outlineLevel="0" collapsed="false">
      <c r="E16" s="0" t="n">
        <v>20</v>
      </c>
      <c r="F16" s="0" t="n">
        <v>39500</v>
      </c>
      <c r="G16" s="0" t="s">
        <v>158</v>
      </c>
    </row>
    <row r="17" customFormat="false" ht="12.8" hidden="false" customHeight="false" outlineLevel="0" collapsed="false">
      <c r="E17" s="0" t="n">
        <v>30</v>
      </c>
      <c r="F17" s="0" t="n">
        <v>42240</v>
      </c>
    </row>
    <row r="18" customFormat="false" ht="12.8" hidden="false" customHeight="false" outlineLevel="0" collapsed="false">
      <c r="E18" s="0" t="n">
        <v>40</v>
      </c>
      <c r="F18" s="0" t="n">
        <v>45500</v>
      </c>
    </row>
    <row r="19" customFormat="false" ht="12.8" hidden="false" customHeight="false" outlineLevel="0" collapsed="false">
      <c r="E19" s="0" t="n">
        <v>50</v>
      </c>
      <c r="F19" s="0" t="n">
        <v>48700</v>
      </c>
    </row>
    <row r="20" customFormat="false" ht="12.8" hidden="false" customHeight="false" outlineLevel="0" collapsed="false">
      <c r="E20" s="26" t="n">
        <v>75</v>
      </c>
      <c r="F20" s="26" t="n">
        <v>55500</v>
      </c>
    </row>
    <row r="21" customFormat="false" ht="12.8" hidden="false" customHeight="false" outlineLevel="0" collapsed="false">
      <c r="E21" s="0" t="n">
        <v>100</v>
      </c>
      <c r="F21" s="0" t="n">
        <v>62700</v>
      </c>
    </row>
    <row r="24" customFormat="false" ht="12.8" hidden="false" customHeight="false" outlineLevel="0" collapsed="false">
      <c r="D24" s="0" t="s">
        <v>159</v>
      </c>
      <c r="E24" s="0" t="n">
        <f aca="false">F21-F9</f>
        <v>29890</v>
      </c>
    </row>
    <row r="25" customFormat="false" ht="12.8" hidden="false" customHeight="false" outlineLevel="0" collapsed="false">
      <c r="D25" s="0" t="n">
        <f aca="false">100000-300</f>
        <v>99700</v>
      </c>
    </row>
    <row r="27" customFormat="false" ht="12.8" hidden="false" customHeight="false" outlineLevel="0" collapsed="false">
      <c r="D27" s="0" t="s">
        <v>160</v>
      </c>
      <c r="E27" s="0" t="n">
        <f aca="false">SUM(E24/D25)</f>
        <v>0.299799398194584</v>
      </c>
    </row>
    <row r="30" customFormat="false" ht="12.8" hidden="false" customHeight="false" outlineLevel="0" collapsed="false">
      <c r="D30" s="0" t="s">
        <v>161</v>
      </c>
      <c r="E30" s="0" t="n">
        <v>50000</v>
      </c>
    </row>
    <row r="31" customFormat="false" ht="12.8" hidden="false" customHeight="false" outlineLevel="0" collapsed="false">
      <c r="E31" s="0" t="n">
        <f aca="false">SUM(((E30-500)*E27)+32768)</f>
        <v>47608.0702106319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2021-11-26T22:21:24Z</dcterms:created>
  <dc:creator/>
  <dc:description/>
  <dc:language>en-NZ</dc:language>
  <cp:lastModifiedBy/>
  <dcterms:modified xsi:type="dcterms:W3CDTF">2024-11-10T11:05:32Z</dcterms:modified>
  <cp:revision>532</cp:revision>
  <dc:subject/>
  <dc:title/>
</cp:coreProperties>
</file>