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ymedia\vivado\zsrc\doc\vhdl_entity\"/>
    </mc:Choice>
  </mc:AlternateContent>
  <xr:revisionPtr revIDLastSave="0" documentId="13_ncr:1_{320CF56D-6057-4CEB-943E-BAE5CAECE180}" xr6:coauthVersionLast="47" xr6:coauthVersionMax="47" xr10:uidLastSave="{00000000-0000-0000-0000-000000000000}"/>
  <bookViews>
    <workbookView xWindow="-98" yWindow="-98" windowWidth="21795" windowHeight="12975" tabRatio="800" xr2:uid="{00000000-000D-0000-FFFF-FFFF00000000}"/>
  </bookViews>
  <sheets>
    <sheet name="record" sheetId="5" r:id="rId1"/>
    <sheet name="bit_reverse" sheetId="2" r:id="rId2"/>
    <sheet name="SP2TE(beam)" sheetId="1" r:id="rId3"/>
    <sheet name="Sheet1" sheetId="6" r:id="rId4"/>
    <sheet name="Sheet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8" i="5" l="1"/>
  <c r="R38" i="5"/>
  <c r="S45" i="5"/>
  <c r="R45" i="5"/>
  <c r="U24" i="5"/>
  <c r="T24" i="5"/>
  <c r="T13" i="5"/>
  <c r="T12" i="5"/>
  <c r="P390" i="5"/>
  <c r="W405" i="5"/>
  <c r="W406" i="5"/>
  <c r="W407" i="5"/>
  <c r="W408" i="5"/>
  <c r="W409" i="5"/>
  <c r="W411" i="5"/>
  <c r="W422" i="5"/>
  <c r="W423" i="5"/>
  <c r="W425" i="5"/>
  <c r="W426" i="5"/>
  <c r="W427" i="5"/>
  <c r="W428" i="5"/>
  <c r="W429" i="5"/>
  <c r="W432" i="5"/>
  <c r="V406" i="5"/>
  <c r="V407" i="5"/>
  <c r="V408" i="5"/>
  <c r="V409" i="5"/>
  <c r="V410" i="5"/>
  <c r="V411" i="5"/>
  <c r="V412" i="5"/>
  <c r="V414" i="5"/>
  <c r="V422" i="5"/>
  <c r="V425" i="5"/>
  <c r="V426" i="5"/>
  <c r="V427" i="5"/>
  <c r="V428" i="5"/>
  <c r="V429" i="5"/>
  <c r="V430" i="5"/>
  <c r="V431" i="5"/>
  <c r="V432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W430" i="5" s="1"/>
  <c r="I431" i="5"/>
  <c r="W431" i="5" s="1"/>
  <c r="I432" i="5"/>
  <c r="I433" i="5"/>
  <c r="V433" i="5" s="1"/>
  <c r="I434" i="5"/>
  <c r="V434" i="5" s="1"/>
  <c r="I435" i="5"/>
  <c r="I436" i="5"/>
  <c r="I437" i="5"/>
  <c r="I438" i="5"/>
  <c r="I439" i="5"/>
  <c r="U439" i="5" s="1"/>
  <c r="I440" i="5"/>
  <c r="U440" i="5" s="1"/>
  <c r="I441" i="5"/>
  <c r="I442" i="5"/>
  <c r="I443" i="5"/>
  <c r="I412" i="5"/>
  <c r="W412" i="5" s="1"/>
  <c r="I413" i="5"/>
  <c r="V413" i="5" s="1"/>
  <c r="I414" i="5"/>
  <c r="W414" i="5" s="1"/>
  <c r="M430" i="5"/>
  <c r="M431" i="5"/>
  <c r="M432" i="5"/>
  <c r="M433" i="5"/>
  <c r="M434" i="5"/>
  <c r="M435" i="5"/>
  <c r="M436" i="5"/>
  <c r="M437" i="5"/>
  <c r="M438" i="5"/>
  <c r="M439" i="5"/>
  <c r="M440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04" i="5"/>
  <c r="I405" i="5"/>
  <c r="I406" i="5"/>
  <c r="I407" i="5"/>
  <c r="I408" i="5"/>
  <c r="I409" i="5"/>
  <c r="I410" i="5"/>
  <c r="W410" i="5" s="1"/>
  <c r="I411" i="5"/>
  <c r="I444" i="5"/>
  <c r="I445" i="5"/>
  <c r="I446" i="5"/>
  <c r="I447" i="5"/>
  <c r="I448" i="5"/>
  <c r="I404" i="5"/>
  <c r="N390" i="5"/>
  <c r="M389" i="5"/>
  <c r="M390" i="5"/>
  <c r="M391" i="5"/>
  <c r="J52" i="5"/>
  <c r="J53" i="5" s="1"/>
  <c r="J54" i="5" s="1"/>
  <c r="D41" i="5"/>
  <c r="C41" i="5"/>
  <c r="P40" i="5"/>
  <c r="F40" i="5"/>
  <c r="N39" i="5"/>
  <c r="P39" i="5" s="1"/>
  <c r="M39" i="5"/>
  <c r="G39" i="5"/>
  <c r="F39" i="5"/>
  <c r="N38" i="5"/>
  <c r="P38" i="5" s="1"/>
  <c r="M38" i="5"/>
  <c r="F38" i="5"/>
  <c r="E38" i="5"/>
  <c r="H38" i="5" s="1"/>
  <c r="N37" i="5"/>
  <c r="P37" i="5" s="1"/>
  <c r="M37" i="5"/>
  <c r="F37" i="5"/>
  <c r="E37" i="5"/>
  <c r="H37" i="5" s="1"/>
  <c r="P36" i="5"/>
  <c r="M36" i="5"/>
  <c r="I36" i="5"/>
  <c r="F36" i="5"/>
  <c r="M35" i="5"/>
  <c r="I35" i="5"/>
  <c r="D48" i="5"/>
  <c r="C48" i="5"/>
  <c r="P47" i="5"/>
  <c r="F47" i="5"/>
  <c r="N46" i="5"/>
  <c r="P46" i="5" s="1"/>
  <c r="M46" i="5"/>
  <c r="G46" i="5"/>
  <c r="F46" i="5"/>
  <c r="N45" i="5"/>
  <c r="P45" i="5" s="1"/>
  <c r="M45" i="5"/>
  <c r="F45" i="5"/>
  <c r="E45" i="5"/>
  <c r="H45" i="5" s="1"/>
  <c r="N44" i="5"/>
  <c r="P44" i="5" s="1"/>
  <c r="M44" i="5"/>
  <c r="F44" i="5"/>
  <c r="E44" i="5"/>
  <c r="H44" i="5" s="1"/>
  <c r="P43" i="5"/>
  <c r="M43" i="5"/>
  <c r="I43" i="5"/>
  <c r="F43" i="5"/>
  <c r="M42" i="5"/>
  <c r="I42" i="5"/>
  <c r="W424" i="5" l="1"/>
  <c r="V423" i="5"/>
  <c r="W440" i="5"/>
  <c r="W420" i="5"/>
  <c r="V405" i="5"/>
  <c r="W439" i="5"/>
  <c r="W419" i="5"/>
  <c r="V404" i="5"/>
  <c r="V421" i="5"/>
  <c r="W438" i="5"/>
  <c r="W418" i="5"/>
  <c r="W404" i="5"/>
  <c r="V439" i="5"/>
  <c r="V419" i="5"/>
  <c r="W436" i="5"/>
  <c r="W416" i="5"/>
  <c r="V424" i="5"/>
  <c r="W437" i="5"/>
  <c r="T439" i="5"/>
  <c r="V438" i="5"/>
  <c r="V418" i="5"/>
  <c r="W435" i="5"/>
  <c r="W415" i="5"/>
  <c r="W421" i="5"/>
  <c r="V440" i="5"/>
  <c r="T440" i="5"/>
  <c r="V437" i="5"/>
  <c r="V417" i="5"/>
  <c r="W434" i="5"/>
  <c r="V420" i="5"/>
  <c r="W417" i="5"/>
  <c r="V436" i="5"/>
  <c r="V416" i="5"/>
  <c r="W433" i="5"/>
  <c r="W413" i="5"/>
  <c r="V435" i="5"/>
  <c r="V415" i="5"/>
  <c r="E39" i="5"/>
  <c r="E46" i="5"/>
  <c r="E48" i="5" s="1"/>
  <c r="E41" i="5" l="1"/>
  <c r="H39" i="5"/>
  <c r="I39" i="5" s="1"/>
  <c r="H46" i="5"/>
  <c r="I46" i="5" s="1"/>
  <c r="C51" i="5" l="1"/>
  <c r="C57" i="5"/>
  <c r="P57" i="5" s="1"/>
  <c r="E57" i="5"/>
  <c r="T54" i="5"/>
  <c r="U54" i="5"/>
  <c r="D54" i="5"/>
  <c r="T53" i="5"/>
  <c r="U53" i="5"/>
  <c r="P53" i="5"/>
  <c r="F53" i="5"/>
  <c r="W53" i="5" s="1"/>
  <c r="N52" i="5"/>
  <c r="P52" i="5" s="1"/>
  <c r="M52" i="5"/>
  <c r="F52" i="5"/>
  <c r="E51" i="5"/>
  <c r="T50" i="5"/>
  <c r="U50" i="5"/>
  <c r="P50" i="5"/>
  <c r="M50" i="5"/>
  <c r="I50" i="5"/>
  <c r="F50" i="5"/>
  <c r="S50" i="5" s="1"/>
  <c r="M49" i="5"/>
  <c r="I49" i="5"/>
  <c r="W54" i="5" l="1"/>
  <c r="J55" i="5"/>
  <c r="J56" i="5" s="1"/>
  <c r="J57" i="5" s="1"/>
  <c r="J58" i="5" s="1"/>
  <c r="J59" i="5" s="1"/>
  <c r="J60" i="5" s="1"/>
  <c r="E52" i="5"/>
  <c r="F51" i="5"/>
  <c r="C54" i="5"/>
  <c r="E58" i="5"/>
  <c r="M57" i="5"/>
  <c r="V50" i="5"/>
  <c r="R50" i="5"/>
  <c r="Q50" i="5"/>
  <c r="W50" i="5"/>
  <c r="H57" i="5"/>
  <c r="N57" i="5"/>
  <c r="F57" i="5"/>
  <c r="H52" i="5"/>
  <c r="S53" i="5"/>
  <c r="R53" i="5"/>
  <c r="H51" i="5"/>
  <c r="Q53" i="5"/>
  <c r="M51" i="5"/>
  <c r="V53" i="5"/>
  <c r="N51" i="5"/>
  <c r="P51" i="5"/>
  <c r="V54" i="5"/>
  <c r="T51" i="5" l="1"/>
  <c r="U51" i="5"/>
  <c r="U57" i="5"/>
  <c r="T57" i="5"/>
  <c r="E54" i="5"/>
  <c r="V51" i="5"/>
  <c r="S51" i="5"/>
  <c r="R51" i="5"/>
  <c r="Q51" i="5"/>
  <c r="I51" i="5"/>
  <c r="W51" i="5"/>
  <c r="F391" i="5" l="1"/>
  <c r="F392" i="5"/>
  <c r="F393" i="5"/>
  <c r="F390" i="5"/>
  <c r="G390" i="5"/>
  <c r="C156" i="1"/>
  <c r="C153" i="1"/>
  <c r="C159" i="1" s="1"/>
  <c r="C149" i="1"/>
  <c r="C145" i="1"/>
  <c r="C111" i="1"/>
  <c r="C97" i="1"/>
  <c r="C70" i="1"/>
  <c r="D40" i="1"/>
  <c r="C40" i="1"/>
  <c r="D37" i="1"/>
  <c r="D21" i="1"/>
  <c r="C15" i="1"/>
  <c r="C13" i="1"/>
  <c r="C11" i="1"/>
  <c r="C9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6" i="1"/>
  <c r="T71" i="5"/>
  <c r="T72" i="5"/>
  <c r="T73" i="5"/>
  <c r="T74" i="5"/>
  <c r="T91" i="5"/>
  <c r="T92" i="5"/>
  <c r="T93" i="5"/>
  <c r="T94" i="5"/>
  <c r="T111" i="5"/>
  <c r="T112" i="5"/>
  <c r="T113" i="5"/>
  <c r="T114" i="5"/>
  <c r="T131" i="5"/>
  <c r="T132" i="5"/>
  <c r="T133" i="5"/>
  <c r="T134" i="5"/>
  <c r="T143" i="5"/>
  <c r="T144" i="5"/>
  <c r="T145" i="5"/>
  <c r="T146" i="5"/>
  <c r="T171" i="5"/>
  <c r="T172" i="5"/>
  <c r="T173" i="5"/>
  <c r="T174" i="5"/>
  <c r="T191" i="5"/>
  <c r="T192" i="5"/>
  <c r="T193" i="5"/>
  <c r="T194" i="5"/>
  <c r="T208" i="5"/>
  <c r="T209" i="5"/>
  <c r="T210" i="5"/>
  <c r="T211" i="5"/>
  <c r="T228" i="5"/>
  <c r="T229" i="5"/>
  <c r="T230" i="5"/>
  <c r="T231" i="5"/>
  <c r="T248" i="5"/>
  <c r="T249" i="5"/>
  <c r="T250" i="5"/>
  <c r="T251" i="5"/>
  <c r="T268" i="5"/>
  <c r="T269" i="5"/>
  <c r="T270" i="5"/>
  <c r="T271" i="5"/>
  <c r="T297" i="5"/>
  <c r="T298" i="5"/>
  <c r="T299" i="5"/>
  <c r="T300" i="5"/>
  <c r="T316" i="5"/>
  <c r="T317" i="5"/>
  <c r="T318" i="5"/>
  <c r="T319" i="5"/>
  <c r="T345" i="5"/>
  <c r="T346" i="5"/>
  <c r="T347" i="5"/>
  <c r="T348" i="5"/>
  <c r="T370" i="5"/>
  <c r="T371" i="5"/>
  <c r="T372" i="5"/>
  <c r="T373" i="5"/>
  <c r="T379" i="5"/>
  <c r="T380" i="5"/>
  <c r="T381" i="5"/>
  <c r="T382" i="5"/>
  <c r="T394" i="5"/>
  <c r="T395" i="5"/>
  <c r="T396" i="5"/>
  <c r="T56" i="5"/>
  <c r="T59" i="5"/>
  <c r="T60" i="5"/>
  <c r="T61" i="5"/>
  <c r="T62" i="5"/>
  <c r="U59" i="5"/>
  <c r="U60" i="5"/>
  <c r="U61" i="5"/>
  <c r="U62" i="5"/>
  <c r="U71" i="5"/>
  <c r="U72" i="5"/>
  <c r="U73" i="5"/>
  <c r="U74" i="5"/>
  <c r="U91" i="5"/>
  <c r="U92" i="5"/>
  <c r="U93" i="5"/>
  <c r="U94" i="5"/>
  <c r="U111" i="5"/>
  <c r="U112" i="5"/>
  <c r="U113" i="5"/>
  <c r="U114" i="5"/>
  <c r="U131" i="5"/>
  <c r="U132" i="5"/>
  <c r="U133" i="5"/>
  <c r="U134" i="5"/>
  <c r="U143" i="5"/>
  <c r="U144" i="5"/>
  <c r="U145" i="5"/>
  <c r="U146" i="5"/>
  <c r="U171" i="5"/>
  <c r="U172" i="5"/>
  <c r="U173" i="5"/>
  <c r="U174" i="5"/>
  <c r="U191" i="5"/>
  <c r="U192" i="5"/>
  <c r="U193" i="5"/>
  <c r="U194" i="5"/>
  <c r="U208" i="5"/>
  <c r="U209" i="5"/>
  <c r="U210" i="5"/>
  <c r="U211" i="5"/>
  <c r="U228" i="5"/>
  <c r="U229" i="5"/>
  <c r="U230" i="5"/>
  <c r="U231" i="5"/>
  <c r="U248" i="5"/>
  <c r="U249" i="5"/>
  <c r="U250" i="5"/>
  <c r="U251" i="5"/>
  <c r="U268" i="5"/>
  <c r="U269" i="5"/>
  <c r="U270" i="5"/>
  <c r="U271" i="5"/>
  <c r="U297" i="5"/>
  <c r="U298" i="5"/>
  <c r="U299" i="5"/>
  <c r="U300" i="5"/>
  <c r="U316" i="5"/>
  <c r="U317" i="5"/>
  <c r="U318" i="5"/>
  <c r="U319" i="5"/>
  <c r="U345" i="5"/>
  <c r="U346" i="5"/>
  <c r="U347" i="5"/>
  <c r="U348" i="5"/>
  <c r="U370" i="5"/>
  <c r="U371" i="5"/>
  <c r="U372" i="5"/>
  <c r="U373" i="5"/>
  <c r="U379" i="5"/>
  <c r="U380" i="5"/>
  <c r="U381" i="5"/>
  <c r="U382" i="5"/>
  <c r="U394" i="5"/>
  <c r="U395" i="5"/>
  <c r="U56" i="5"/>
  <c r="L394" i="5"/>
  <c r="L395" i="5"/>
  <c r="L396" i="5"/>
  <c r="L397" i="5"/>
  <c r="L398" i="5"/>
  <c r="L399" i="5"/>
  <c r="L400" i="5"/>
  <c r="L401" i="5"/>
  <c r="L402" i="5"/>
  <c r="L403" i="5"/>
  <c r="L91" i="5"/>
  <c r="L92" i="5"/>
  <c r="L93" i="5"/>
  <c r="L94" i="5"/>
  <c r="L111" i="5"/>
  <c r="L112" i="5"/>
  <c r="L113" i="5"/>
  <c r="L114" i="5"/>
  <c r="L131" i="5"/>
  <c r="L132" i="5"/>
  <c r="L133" i="5"/>
  <c r="L134" i="5"/>
  <c r="L143" i="5"/>
  <c r="L144" i="5"/>
  <c r="L145" i="5"/>
  <c r="L146" i="5"/>
  <c r="L171" i="5"/>
  <c r="L172" i="5"/>
  <c r="L173" i="5"/>
  <c r="L174" i="5"/>
  <c r="L191" i="5"/>
  <c r="L192" i="5"/>
  <c r="L193" i="5"/>
  <c r="L194" i="5"/>
  <c r="L208" i="5"/>
  <c r="L209" i="5"/>
  <c r="L210" i="5"/>
  <c r="L211" i="5"/>
  <c r="L228" i="5"/>
  <c r="L229" i="5"/>
  <c r="L230" i="5"/>
  <c r="L231" i="5"/>
  <c r="L248" i="5"/>
  <c r="L249" i="5"/>
  <c r="L250" i="5"/>
  <c r="L251" i="5"/>
  <c r="L268" i="5"/>
  <c r="L269" i="5"/>
  <c r="L270" i="5"/>
  <c r="L271" i="5"/>
  <c r="L297" i="5"/>
  <c r="L298" i="5"/>
  <c r="L299" i="5"/>
  <c r="L300" i="5"/>
  <c r="L316" i="5"/>
  <c r="L317" i="5"/>
  <c r="L318" i="5"/>
  <c r="L319" i="5"/>
  <c r="L345" i="5"/>
  <c r="L346" i="5"/>
  <c r="L347" i="5"/>
  <c r="L348" i="5"/>
  <c r="L370" i="5"/>
  <c r="L371" i="5"/>
  <c r="L372" i="5"/>
  <c r="L373" i="5"/>
  <c r="L379" i="5"/>
  <c r="L380" i="5"/>
  <c r="L381" i="5"/>
  <c r="L382" i="5"/>
  <c r="L71" i="5"/>
  <c r="L72" i="5"/>
  <c r="L73" i="5"/>
  <c r="L74" i="5"/>
  <c r="V73" i="5"/>
  <c r="W73" i="5"/>
  <c r="V93" i="5"/>
  <c r="W93" i="5"/>
  <c r="V113" i="5"/>
  <c r="W113" i="5"/>
  <c r="V133" i="5"/>
  <c r="W133" i="5"/>
  <c r="V145" i="5"/>
  <c r="W145" i="5"/>
  <c r="V173" i="5"/>
  <c r="W173" i="5"/>
  <c r="V193" i="5"/>
  <c r="W193" i="5"/>
  <c r="V210" i="5"/>
  <c r="W210" i="5"/>
  <c r="V230" i="5"/>
  <c r="W230" i="5"/>
  <c r="V250" i="5"/>
  <c r="W250" i="5"/>
  <c r="V270" i="5"/>
  <c r="W270" i="5"/>
  <c r="V299" i="5"/>
  <c r="W299" i="5"/>
  <c r="V318" i="5"/>
  <c r="W318" i="5"/>
  <c r="V347" i="5"/>
  <c r="W347" i="5"/>
  <c r="V372" i="5"/>
  <c r="W372" i="5"/>
  <c r="V61" i="5"/>
  <c r="W61" i="5"/>
  <c r="P402" i="5"/>
  <c r="S400" i="5"/>
  <c r="R26" i="5"/>
  <c r="F15" i="5"/>
  <c r="F7" i="5"/>
  <c r="F6" i="5"/>
  <c r="B382" i="5"/>
  <c r="P382" i="5" s="1"/>
  <c r="M392" i="5"/>
  <c r="G387" i="5"/>
  <c r="G372" i="5" s="1"/>
  <c r="G375" i="5" s="1"/>
  <c r="G347" i="5" s="1"/>
  <c r="P59" i="5"/>
  <c r="P56" i="5"/>
  <c r="P71" i="5"/>
  <c r="P62" i="5"/>
  <c r="P91" i="5"/>
  <c r="P74" i="5"/>
  <c r="P111" i="5"/>
  <c r="P94" i="5"/>
  <c r="P131" i="5"/>
  <c r="P114" i="5"/>
  <c r="P143" i="5"/>
  <c r="P134" i="5"/>
  <c r="P171" i="5"/>
  <c r="P146" i="5"/>
  <c r="P191" i="5"/>
  <c r="P174" i="5"/>
  <c r="P208" i="5"/>
  <c r="P194" i="5"/>
  <c r="P228" i="5"/>
  <c r="P211" i="5"/>
  <c r="P248" i="5"/>
  <c r="P231" i="5"/>
  <c r="P268" i="5"/>
  <c r="P251" i="5"/>
  <c r="P297" i="5"/>
  <c r="P271" i="5"/>
  <c r="P316" i="5"/>
  <c r="P300" i="5"/>
  <c r="P345" i="5"/>
  <c r="P319" i="5"/>
  <c r="P370" i="5"/>
  <c r="P348" i="5"/>
  <c r="P379" i="5"/>
  <c r="P373" i="5"/>
  <c r="P394" i="5"/>
  <c r="P389" i="5"/>
  <c r="P375" i="5"/>
  <c r="P377" i="5"/>
  <c r="P273" i="5"/>
  <c r="P275" i="5"/>
  <c r="P276" i="5"/>
  <c r="P277" i="5"/>
  <c r="P278" i="5"/>
  <c r="P149" i="5"/>
  <c r="P160" i="5"/>
  <c r="P161" i="5"/>
  <c r="P162" i="5"/>
  <c r="P169" i="5"/>
  <c r="N96" i="5"/>
  <c r="P96" i="5" s="1"/>
  <c r="N97" i="5"/>
  <c r="P97" i="5" s="1"/>
  <c r="N98" i="5"/>
  <c r="P98" i="5" s="1"/>
  <c r="N99" i="5"/>
  <c r="P99" i="5" s="1"/>
  <c r="N100" i="5"/>
  <c r="P100" i="5" s="1"/>
  <c r="N101" i="5"/>
  <c r="P101" i="5" s="1"/>
  <c r="N102" i="5"/>
  <c r="P102" i="5" s="1"/>
  <c r="N103" i="5"/>
  <c r="P103" i="5" s="1"/>
  <c r="N104" i="5"/>
  <c r="P104" i="5" s="1"/>
  <c r="N105" i="5"/>
  <c r="P105" i="5" s="1"/>
  <c r="N106" i="5"/>
  <c r="P106" i="5" s="1"/>
  <c r="N107" i="5"/>
  <c r="P107" i="5" s="1"/>
  <c r="N108" i="5"/>
  <c r="P108" i="5" s="1"/>
  <c r="N109" i="5"/>
  <c r="P109" i="5" s="1"/>
  <c r="N110" i="5"/>
  <c r="P110" i="5" s="1"/>
  <c r="N75" i="5"/>
  <c r="P75" i="5" s="1"/>
  <c r="N76" i="5"/>
  <c r="P76" i="5" s="1"/>
  <c r="N77" i="5"/>
  <c r="P77" i="5" s="1"/>
  <c r="N78" i="5"/>
  <c r="P78" i="5" s="1"/>
  <c r="N79" i="5"/>
  <c r="P79" i="5" s="1"/>
  <c r="N80" i="5"/>
  <c r="P80" i="5" s="1"/>
  <c r="N81" i="5"/>
  <c r="P81" i="5" s="1"/>
  <c r="N82" i="5"/>
  <c r="P82" i="5" s="1"/>
  <c r="N83" i="5"/>
  <c r="P83" i="5" s="1"/>
  <c r="N84" i="5"/>
  <c r="P84" i="5" s="1"/>
  <c r="N85" i="5"/>
  <c r="P85" i="5" s="1"/>
  <c r="N86" i="5"/>
  <c r="P86" i="5" s="1"/>
  <c r="N87" i="5"/>
  <c r="P87" i="5" s="1"/>
  <c r="N88" i="5"/>
  <c r="P88" i="5" s="1"/>
  <c r="N89" i="5"/>
  <c r="P89" i="5" s="1"/>
  <c r="N90" i="5"/>
  <c r="P90" i="5" s="1"/>
  <c r="N63" i="5"/>
  <c r="P63" i="5" s="1"/>
  <c r="N64" i="5"/>
  <c r="P64" i="5" s="1"/>
  <c r="N65" i="5"/>
  <c r="P65" i="5" s="1"/>
  <c r="N66" i="5"/>
  <c r="P66" i="5" s="1"/>
  <c r="N67" i="5"/>
  <c r="P67" i="5" s="1"/>
  <c r="N68" i="5"/>
  <c r="P68" i="5" s="1"/>
  <c r="N69" i="5"/>
  <c r="P69" i="5" s="1"/>
  <c r="N70" i="5"/>
  <c r="P70" i="5" s="1"/>
  <c r="N58" i="5"/>
  <c r="P58" i="5" s="1"/>
  <c r="N95" i="5"/>
  <c r="P95" i="5" s="1"/>
  <c r="N116" i="5"/>
  <c r="P116" i="5" s="1"/>
  <c r="N117" i="5"/>
  <c r="P117" i="5" s="1"/>
  <c r="N118" i="5"/>
  <c r="P118" i="5" s="1"/>
  <c r="N119" i="5"/>
  <c r="P119" i="5" s="1"/>
  <c r="N120" i="5"/>
  <c r="P120" i="5" s="1"/>
  <c r="N121" i="5"/>
  <c r="P121" i="5" s="1"/>
  <c r="N122" i="5"/>
  <c r="P122" i="5" s="1"/>
  <c r="N123" i="5"/>
  <c r="P123" i="5" s="1"/>
  <c r="N124" i="5"/>
  <c r="P124" i="5" s="1"/>
  <c r="N125" i="5"/>
  <c r="P125" i="5" s="1"/>
  <c r="N126" i="5"/>
  <c r="P126" i="5" s="1"/>
  <c r="N127" i="5"/>
  <c r="P127" i="5" s="1"/>
  <c r="N128" i="5"/>
  <c r="P128" i="5" s="1"/>
  <c r="N129" i="5"/>
  <c r="P129" i="5" s="1"/>
  <c r="N130" i="5"/>
  <c r="P130" i="5" s="1"/>
  <c r="N115" i="5"/>
  <c r="P115" i="5" s="1"/>
  <c r="N136" i="5"/>
  <c r="P136" i="5" s="1"/>
  <c r="N137" i="5"/>
  <c r="P137" i="5" s="1"/>
  <c r="N138" i="5"/>
  <c r="P138" i="5" s="1"/>
  <c r="N139" i="5"/>
  <c r="P139" i="5" s="1"/>
  <c r="N140" i="5"/>
  <c r="P140" i="5" s="1"/>
  <c r="N141" i="5"/>
  <c r="P141" i="5" s="1"/>
  <c r="N142" i="5"/>
  <c r="P142" i="5" s="1"/>
  <c r="N135" i="5"/>
  <c r="P135" i="5" s="1"/>
  <c r="N148" i="5"/>
  <c r="P148" i="5" s="1"/>
  <c r="N149" i="5"/>
  <c r="N150" i="5"/>
  <c r="P150" i="5" s="1"/>
  <c r="N151" i="5"/>
  <c r="P151" i="5" s="1"/>
  <c r="N152" i="5"/>
  <c r="P152" i="5" s="1"/>
  <c r="N153" i="5"/>
  <c r="P153" i="5" s="1"/>
  <c r="N154" i="5"/>
  <c r="P154" i="5" s="1"/>
  <c r="N155" i="5"/>
  <c r="P155" i="5" s="1"/>
  <c r="N156" i="5"/>
  <c r="P156" i="5" s="1"/>
  <c r="N157" i="5"/>
  <c r="P157" i="5" s="1"/>
  <c r="N158" i="5"/>
  <c r="P158" i="5" s="1"/>
  <c r="N159" i="5"/>
  <c r="P159" i="5" s="1"/>
  <c r="N160" i="5"/>
  <c r="N161" i="5"/>
  <c r="N162" i="5"/>
  <c r="N163" i="5"/>
  <c r="P163" i="5" s="1"/>
  <c r="N164" i="5"/>
  <c r="P164" i="5" s="1"/>
  <c r="N165" i="5"/>
  <c r="P165" i="5" s="1"/>
  <c r="N166" i="5"/>
  <c r="P166" i="5" s="1"/>
  <c r="N167" i="5"/>
  <c r="P167" i="5" s="1"/>
  <c r="N168" i="5"/>
  <c r="P168" i="5" s="1"/>
  <c r="N169" i="5"/>
  <c r="N170" i="5"/>
  <c r="P170" i="5" s="1"/>
  <c r="N147" i="5"/>
  <c r="P147" i="5" s="1"/>
  <c r="N176" i="5"/>
  <c r="P176" i="5" s="1"/>
  <c r="N177" i="5"/>
  <c r="P177" i="5" s="1"/>
  <c r="N178" i="5"/>
  <c r="P178" i="5" s="1"/>
  <c r="N179" i="5"/>
  <c r="P179" i="5" s="1"/>
  <c r="N180" i="5"/>
  <c r="P180" i="5" s="1"/>
  <c r="N181" i="5"/>
  <c r="P181" i="5" s="1"/>
  <c r="N182" i="5"/>
  <c r="P182" i="5" s="1"/>
  <c r="N183" i="5"/>
  <c r="P183" i="5" s="1"/>
  <c r="N184" i="5"/>
  <c r="P184" i="5" s="1"/>
  <c r="N185" i="5"/>
  <c r="P185" i="5" s="1"/>
  <c r="N186" i="5"/>
  <c r="P186" i="5" s="1"/>
  <c r="N187" i="5"/>
  <c r="P187" i="5" s="1"/>
  <c r="N188" i="5"/>
  <c r="P188" i="5" s="1"/>
  <c r="N189" i="5"/>
  <c r="P189" i="5" s="1"/>
  <c r="N190" i="5"/>
  <c r="P190" i="5" s="1"/>
  <c r="N175" i="5"/>
  <c r="P175" i="5" s="1"/>
  <c r="N196" i="5"/>
  <c r="P196" i="5" s="1"/>
  <c r="N197" i="5"/>
  <c r="P197" i="5" s="1"/>
  <c r="N198" i="5"/>
  <c r="P198" i="5" s="1"/>
  <c r="N199" i="5"/>
  <c r="P199" i="5" s="1"/>
  <c r="N200" i="5"/>
  <c r="P200" i="5" s="1"/>
  <c r="N201" i="5"/>
  <c r="P201" i="5" s="1"/>
  <c r="N202" i="5"/>
  <c r="P202" i="5" s="1"/>
  <c r="N203" i="5"/>
  <c r="P203" i="5" s="1"/>
  <c r="N204" i="5"/>
  <c r="P204" i="5" s="1"/>
  <c r="N205" i="5"/>
  <c r="P205" i="5" s="1"/>
  <c r="N206" i="5"/>
  <c r="P206" i="5" s="1"/>
  <c r="N207" i="5"/>
  <c r="P207" i="5" s="1"/>
  <c r="N195" i="5"/>
  <c r="P195" i="5" s="1"/>
  <c r="N213" i="5"/>
  <c r="P213" i="5" s="1"/>
  <c r="N214" i="5"/>
  <c r="P214" i="5" s="1"/>
  <c r="N215" i="5"/>
  <c r="P215" i="5" s="1"/>
  <c r="N216" i="5"/>
  <c r="P216" i="5" s="1"/>
  <c r="N217" i="5"/>
  <c r="P217" i="5" s="1"/>
  <c r="N218" i="5"/>
  <c r="P218" i="5" s="1"/>
  <c r="N219" i="5"/>
  <c r="P219" i="5" s="1"/>
  <c r="N220" i="5"/>
  <c r="P220" i="5" s="1"/>
  <c r="N221" i="5"/>
  <c r="P221" i="5" s="1"/>
  <c r="N222" i="5"/>
  <c r="P222" i="5" s="1"/>
  <c r="N223" i="5"/>
  <c r="P223" i="5" s="1"/>
  <c r="N224" i="5"/>
  <c r="P224" i="5" s="1"/>
  <c r="N225" i="5"/>
  <c r="P225" i="5" s="1"/>
  <c r="N226" i="5"/>
  <c r="P226" i="5" s="1"/>
  <c r="N227" i="5"/>
  <c r="P227" i="5" s="1"/>
  <c r="N212" i="5"/>
  <c r="P212" i="5" s="1"/>
  <c r="N233" i="5"/>
  <c r="P233" i="5" s="1"/>
  <c r="N234" i="5"/>
  <c r="P234" i="5" s="1"/>
  <c r="N235" i="5"/>
  <c r="P235" i="5" s="1"/>
  <c r="N236" i="5"/>
  <c r="P236" i="5" s="1"/>
  <c r="N237" i="5"/>
  <c r="P237" i="5" s="1"/>
  <c r="N238" i="5"/>
  <c r="P238" i="5" s="1"/>
  <c r="N239" i="5"/>
  <c r="P239" i="5" s="1"/>
  <c r="N240" i="5"/>
  <c r="P240" i="5" s="1"/>
  <c r="N241" i="5"/>
  <c r="P241" i="5" s="1"/>
  <c r="N242" i="5"/>
  <c r="P242" i="5" s="1"/>
  <c r="N243" i="5"/>
  <c r="P243" i="5" s="1"/>
  <c r="N244" i="5"/>
  <c r="P244" i="5" s="1"/>
  <c r="N245" i="5"/>
  <c r="P245" i="5" s="1"/>
  <c r="N246" i="5"/>
  <c r="P246" i="5" s="1"/>
  <c r="N247" i="5"/>
  <c r="P247" i="5" s="1"/>
  <c r="N232" i="5"/>
  <c r="P232" i="5" s="1"/>
  <c r="N253" i="5"/>
  <c r="P253" i="5" s="1"/>
  <c r="N254" i="5"/>
  <c r="P254" i="5" s="1"/>
  <c r="N255" i="5"/>
  <c r="P255" i="5" s="1"/>
  <c r="N256" i="5"/>
  <c r="P256" i="5" s="1"/>
  <c r="N257" i="5"/>
  <c r="P257" i="5" s="1"/>
  <c r="N258" i="5"/>
  <c r="P258" i="5" s="1"/>
  <c r="N259" i="5"/>
  <c r="P259" i="5" s="1"/>
  <c r="N260" i="5"/>
  <c r="P260" i="5" s="1"/>
  <c r="N261" i="5"/>
  <c r="P261" i="5" s="1"/>
  <c r="N262" i="5"/>
  <c r="P262" i="5" s="1"/>
  <c r="N263" i="5"/>
  <c r="P263" i="5" s="1"/>
  <c r="N264" i="5"/>
  <c r="P264" i="5" s="1"/>
  <c r="N265" i="5"/>
  <c r="P265" i="5" s="1"/>
  <c r="N266" i="5"/>
  <c r="P266" i="5" s="1"/>
  <c r="N267" i="5"/>
  <c r="P267" i="5" s="1"/>
  <c r="N252" i="5"/>
  <c r="P252" i="5" s="1"/>
  <c r="N273" i="5"/>
  <c r="N274" i="5"/>
  <c r="P274" i="5" s="1"/>
  <c r="N275" i="5"/>
  <c r="N276" i="5"/>
  <c r="N277" i="5"/>
  <c r="N278" i="5"/>
  <c r="N279" i="5"/>
  <c r="P279" i="5" s="1"/>
  <c r="N280" i="5"/>
  <c r="P280" i="5" s="1"/>
  <c r="N281" i="5"/>
  <c r="P281" i="5" s="1"/>
  <c r="N282" i="5"/>
  <c r="P282" i="5" s="1"/>
  <c r="N283" i="5"/>
  <c r="P283" i="5" s="1"/>
  <c r="N284" i="5"/>
  <c r="P284" i="5" s="1"/>
  <c r="N285" i="5"/>
  <c r="P285" i="5" s="1"/>
  <c r="N286" i="5"/>
  <c r="P286" i="5" s="1"/>
  <c r="N287" i="5"/>
  <c r="P287" i="5" s="1"/>
  <c r="N288" i="5"/>
  <c r="P288" i="5" s="1"/>
  <c r="N289" i="5"/>
  <c r="P289" i="5" s="1"/>
  <c r="N290" i="5"/>
  <c r="P290" i="5" s="1"/>
  <c r="N291" i="5"/>
  <c r="P291" i="5" s="1"/>
  <c r="N292" i="5"/>
  <c r="P292" i="5" s="1"/>
  <c r="N293" i="5"/>
  <c r="P293" i="5" s="1"/>
  <c r="N294" i="5"/>
  <c r="P294" i="5" s="1"/>
  <c r="N295" i="5"/>
  <c r="P295" i="5" s="1"/>
  <c r="N296" i="5"/>
  <c r="P296" i="5" s="1"/>
  <c r="N272" i="5"/>
  <c r="P272" i="5" s="1"/>
  <c r="N302" i="5"/>
  <c r="P302" i="5" s="1"/>
  <c r="N303" i="5"/>
  <c r="P303" i="5" s="1"/>
  <c r="N304" i="5"/>
  <c r="P304" i="5" s="1"/>
  <c r="N305" i="5"/>
  <c r="P305" i="5" s="1"/>
  <c r="N306" i="5"/>
  <c r="P306" i="5" s="1"/>
  <c r="N307" i="5"/>
  <c r="P307" i="5" s="1"/>
  <c r="N308" i="5"/>
  <c r="P308" i="5" s="1"/>
  <c r="N309" i="5"/>
  <c r="P309" i="5" s="1"/>
  <c r="N310" i="5"/>
  <c r="P310" i="5" s="1"/>
  <c r="N311" i="5"/>
  <c r="P311" i="5" s="1"/>
  <c r="N312" i="5"/>
  <c r="P312" i="5" s="1"/>
  <c r="N313" i="5"/>
  <c r="P313" i="5" s="1"/>
  <c r="N314" i="5"/>
  <c r="P314" i="5" s="1"/>
  <c r="N315" i="5"/>
  <c r="P315" i="5" s="1"/>
  <c r="N301" i="5"/>
  <c r="P301" i="5" s="1"/>
  <c r="N321" i="5"/>
  <c r="P321" i="5" s="1"/>
  <c r="N322" i="5"/>
  <c r="P322" i="5" s="1"/>
  <c r="N323" i="5"/>
  <c r="P323" i="5" s="1"/>
  <c r="N324" i="5"/>
  <c r="P324" i="5" s="1"/>
  <c r="N325" i="5"/>
  <c r="P325" i="5" s="1"/>
  <c r="N326" i="5"/>
  <c r="P326" i="5" s="1"/>
  <c r="N327" i="5"/>
  <c r="P327" i="5" s="1"/>
  <c r="N328" i="5"/>
  <c r="P328" i="5" s="1"/>
  <c r="N329" i="5"/>
  <c r="P329" i="5" s="1"/>
  <c r="N330" i="5"/>
  <c r="P330" i="5" s="1"/>
  <c r="N331" i="5"/>
  <c r="P331" i="5" s="1"/>
  <c r="N332" i="5"/>
  <c r="P332" i="5" s="1"/>
  <c r="N333" i="5"/>
  <c r="P333" i="5" s="1"/>
  <c r="N334" i="5"/>
  <c r="P334" i="5" s="1"/>
  <c r="N335" i="5"/>
  <c r="P335" i="5" s="1"/>
  <c r="N336" i="5"/>
  <c r="P336" i="5" s="1"/>
  <c r="N337" i="5"/>
  <c r="P337" i="5" s="1"/>
  <c r="N338" i="5"/>
  <c r="P338" i="5" s="1"/>
  <c r="N339" i="5"/>
  <c r="P339" i="5" s="1"/>
  <c r="N340" i="5"/>
  <c r="P340" i="5" s="1"/>
  <c r="N341" i="5"/>
  <c r="P341" i="5" s="1"/>
  <c r="N342" i="5"/>
  <c r="P342" i="5" s="1"/>
  <c r="N343" i="5"/>
  <c r="P343" i="5" s="1"/>
  <c r="N344" i="5"/>
  <c r="P344" i="5" s="1"/>
  <c r="N320" i="5"/>
  <c r="P320" i="5" s="1"/>
  <c r="N350" i="5"/>
  <c r="P350" i="5" s="1"/>
  <c r="N351" i="5"/>
  <c r="P351" i="5" s="1"/>
  <c r="N352" i="5"/>
  <c r="P352" i="5" s="1"/>
  <c r="N353" i="5"/>
  <c r="P353" i="5" s="1"/>
  <c r="N354" i="5"/>
  <c r="P354" i="5" s="1"/>
  <c r="N355" i="5"/>
  <c r="P355" i="5" s="1"/>
  <c r="N356" i="5"/>
  <c r="P356" i="5" s="1"/>
  <c r="N357" i="5"/>
  <c r="P357" i="5" s="1"/>
  <c r="N358" i="5"/>
  <c r="P358" i="5" s="1"/>
  <c r="N359" i="5"/>
  <c r="P359" i="5" s="1"/>
  <c r="N360" i="5"/>
  <c r="P360" i="5" s="1"/>
  <c r="N361" i="5"/>
  <c r="P361" i="5" s="1"/>
  <c r="N362" i="5"/>
  <c r="P362" i="5" s="1"/>
  <c r="N363" i="5"/>
  <c r="P363" i="5" s="1"/>
  <c r="N364" i="5"/>
  <c r="P364" i="5" s="1"/>
  <c r="N365" i="5"/>
  <c r="P365" i="5" s="1"/>
  <c r="N366" i="5"/>
  <c r="P366" i="5" s="1"/>
  <c r="N367" i="5"/>
  <c r="P367" i="5" s="1"/>
  <c r="N368" i="5"/>
  <c r="P368" i="5" s="1"/>
  <c r="N369" i="5"/>
  <c r="P369" i="5" s="1"/>
  <c r="N349" i="5"/>
  <c r="P349" i="5" s="1"/>
  <c r="N375" i="5"/>
  <c r="N377" i="5"/>
  <c r="N378" i="5"/>
  <c r="P378" i="5" s="1"/>
  <c r="N374" i="5"/>
  <c r="P374" i="5" s="1"/>
  <c r="N384" i="5"/>
  <c r="P384" i="5" s="1"/>
  <c r="N385" i="5"/>
  <c r="P385" i="5" s="1"/>
  <c r="N386" i="5"/>
  <c r="P386" i="5" s="1"/>
  <c r="N389" i="5"/>
  <c r="N392" i="5"/>
  <c r="P392" i="5" s="1"/>
  <c r="N393" i="5"/>
  <c r="P393" i="5" s="1"/>
  <c r="N383" i="5"/>
  <c r="P383" i="5" s="1"/>
  <c r="F58" i="5"/>
  <c r="F64" i="5"/>
  <c r="F65" i="5"/>
  <c r="F66" i="5"/>
  <c r="F67" i="5"/>
  <c r="F68" i="5"/>
  <c r="F69" i="5"/>
  <c r="F70" i="5"/>
  <c r="F63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7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9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15" i="5"/>
  <c r="F136" i="5"/>
  <c r="F137" i="5"/>
  <c r="F138" i="5"/>
  <c r="F139" i="5"/>
  <c r="F140" i="5"/>
  <c r="F141" i="5"/>
  <c r="F142" i="5"/>
  <c r="F135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47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7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195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1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3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5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72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01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20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49" i="5"/>
  <c r="F375" i="5"/>
  <c r="F377" i="5"/>
  <c r="F378" i="5"/>
  <c r="F374" i="5"/>
  <c r="F384" i="5"/>
  <c r="F385" i="5"/>
  <c r="F386" i="5"/>
  <c r="F389" i="5"/>
  <c r="F383" i="5"/>
  <c r="F59" i="5"/>
  <c r="Q59" i="5" s="1"/>
  <c r="F71" i="5"/>
  <c r="Q71" i="5" s="1"/>
  <c r="F91" i="5"/>
  <c r="Q91" i="5" s="1"/>
  <c r="F111" i="5"/>
  <c r="S111" i="5" s="1"/>
  <c r="F131" i="5"/>
  <c r="S131" i="5" s="1"/>
  <c r="F143" i="5"/>
  <c r="S143" i="5" s="1"/>
  <c r="F171" i="5"/>
  <c r="S171" i="5" s="1"/>
  <c r="F191" i="5"/>
  <c r="R191" i="5" s="1"/>
  <c r="F208" i="5"/>
  <c r="S208" i="5" s="1"/>
  <c r="F228" i="5"/>
  <c r="S228" i="5" s="1"/>
  <c r="F248" i="5"/>
  <c r="S248" i="5" s="1"/>
  <c r="F268" i="5"/>
  <c r="R268" i="5" s="1"/>
  <c r="F297" i="5"/>
  <c r="S297" i="5" s="1"/>
  <c r="F316" i="5"/>
  <c r="R316" i="5" s="1"/>
  <c r="F345" i="5"/>
  <c r="R345" i="5" s="1"/>
  <c r="F370" i="5"/>
  <c r="R370" i="5" s="1"/>
  <c r="F379" i="5"/>
  <c r="S379" i="5" s="1"/>
  <c r="M384" i="5"/>
  <c r="M385" i="5"/>
  <c r="M386" i="5"/>
  <c r="M393" i="5"/>
  <c r="M394" i="5"/>
  <c r="M372" i="5"/>
  <c r="M373" i="5"/>
  <c r="M374" i="5"/>
  <c r="M375" i="5"/>
  <c r="M377" i="5"/>
  <c r="M378" i="5"/>
  <c r="M379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33" i="5"/>
  <c r="M134" i="5"/>
  <c r="M135" i="5"/>
  <c r="M136" i="5"/>
  <c r="M137" i="5"/>
  <c r="M138" i="5"/>
  <c r="M139" i="5"/>
  <c r="M140" i="5"/>
  <c r="M141" i="5"/>
  <c r="M142" i="5"/>
  <c r="M143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61" i="5"/>
  <c r="M62" i="5"/>
  <c r="M63" i="5"/>
  <c r="M64" i="5"/>
  <c r="M65" i="5"/>
  <c r="M66" i="5"/>
  <c r="M67" i="5"/>
  <c r="M68" i="5"/>
  <c r="M69" i="5"/>
  <c r="M70" i="5"/>
  <c r="M71" i="5"/>
  <c r="M55" i="5"/>
  <c r="M56" i="5"/>
  <c r="M58" i="5"/>
  <c r="M383" i="5"/>
  <c r="I394" i="5"/>
  <c r="I395" i="5"/>
  <c r="I372" i="5"/>
  <c r="I373" i="5"/>
  <c r="I379" i="5"/>
  <c r="I380" i="5"/>
  <c r="I347" i="5"/>
  <c r="I370" i="5"/>
  <c r="I371" i="5"/>
  <c r="I318" i="5"/>
  <c r="I319" i="5"/>
  <c r="I345" i="5"/>
  <c r="I346" i="5"/>
  <c r="I299" i="5"/>
  <c r="I300" i="5"/>
  <c r="I316" i="5"/>
  <c r="I317" i="5"/>
  <c r="I270" i="5"/>
  <c r="I271" i="5"/>
  <c r="I297" i="5"/>
  <c r="I298" i="5"/>
  <c r="I250" i="5"/>
  <c r="I251" i="5"/>
  <c r="I268" i="5"/>
  <c r="I269" i="5"/>
  <c r="I230" i="5"/>
  <c r="I231" i="5"/>
  <c r="I248" i="5"/>
  <c r="I249" i="5"/>
  <c r="I210" i="5"/>
  <c r="I211" i="5"/>
  <c r="I228" i="5"/>
  <c r="I229" i="5"/>
  <c r="I193" i="5"/>
  <c r="I194" i="5"/>
  <c r="I208" i="5"/>
  <c r="I209" i="5"/>
  <c r="I173" i="5"/>
  <c r="I174" i="5"/>
  <c r="I191" i="5"/>
  <c r="I192" i="5"/>
  <c r="I145" i="5"/>
  <c r="I146" i="5"/>
  <c r="I171" i="5"/>
  <c r="I172" i="5"/>
  <c r="I133" i="5"/>
  <c r="I134" i="5"/>
  <c r="I143" i="5"/>
  <c r="I144" i="5"/>
  <c r="I113" i="5"/>
  <c r="I114" i="5"/>
  <c r="I131" i="5"/>
  <c r="I132" i="5"/>
  <c r="I93" i="5"/>
  <c r="I94" i="5"/>
  <c r="I111" i="5"/>
  <c r="I112" i="5"/>
  <c r="I73" i="5"/>
  <c r="I74" i="5"/>
  <c r="I91" i="5"/>
  <c r="I92" i="5"/>
  <c r="I61" i="5"/>
  <c r="I62" i="5"/>
  <c r="I71" i="5"/>
  <c r="I72" i="5"/>
  <c r="I55" i="5"/>
  <c r="I56" i="5"/>
  <c r="H320" i="5"/>
  <c r="H349" i="5"/>
  <c r="H348" i="5"/>
  <c r="I348" i="5" s="1"/>
  <c r="H383" i="5"/>
  <c r="G384" i="5"/>
  <c r="G385" i="5"/>
  <c r="G386" i="5"/>
  <c r="G388" i="5"/>
  <c r="G270" i="5" s="1"/>
  <c r="G273" i="5" s="1"/>
  <c r="G250" i="5" s="1"/>
  <c r="G389" i="5"/>
  <c r="G145" i="5" s="1"/>
  <c r="G391" i="5"/>
  <c r="G35" i="5" s="1"/>
  <c r="G392" i="5"/>
  <c r="G393" i="5"/>
  <c r="G383" i="5"/>
  <c r="C60" i="5"/>
  <c r="D60" i="5"/>
  <c r="F56" i="5"/>
  <c r="Q56" i="5" s="1"/>
  <c r="F74" i="5"/>
  <c r="Q74" i="5" s="1"/>
  <c r="E75" i="5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2" i="5" s="1"/>
  <c r="C92" i="5"/>
  <c r="D92" i="5"/>
  <c r="D72" i="5"/>
  <c r="C72" i="5"/>
  <c r="E63" i="5"/>
  <c r="E64" i="5" s="1"/>
  <c r="E65" i="5" s="1"/>
  <c r="E66" i="5" s="1"/>
  <c r="E67" i="5" s="1"/>
  <c r="E68" i="5" s="1"/>
  <c r="E69" i="5" s="1"/>
  <c r="E70" i="5" s="1"/>
  <c r="E72" i="5" s="1"/>
  <c r="F62" i="5"/>
  <c r="S62" i="5" s="1"/>
  <c r="D112" i="5"/>
  <c r="C112" i="5"/>
  <c r="E95" i="5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2" i="5" s="1"/>
  <c r="F94" i="5"/>
  <c r="S94" i="5" s="1"/>
  <c r="D132" i="5"/>
  <c r="C132" i="5"/>
  <c r="E115" i="5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2" i="5" s="1"/>
  <c r="F114" i="5"/>
  <c r="S114" i="5" s="1"/>
  <c r="A11" i="2" a="1"/>
  <c r="A11" i="2" s="1"/>
  <c r="O16" i="2" s="1"/>
  <c r="D144" i="5"/>
  <c r="C144" i="5"/>
  <c r="E135" i="5"/>
  <c r="E136" i="5" s="1"/>
  <c r="E137" i="5" s="1"/>
  <c r="E138" i="5" s="1"/>
  <c r="E139" i="5" s="1"/>
  <c r="E140" i="5" s="1"/>
  <c r="E141" i="5" s="1"/>
  <c r="E142" i="5" s="1"/>
  <c r="E144" i="5" s="1"/>
  <c r="F134" i="5"/>
  <c r="S134" i="5" s="1"/>
  <c r="D172" i="5"/>
  <c r="C172" i="5"/>
  <c r="E147" i="5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2" i="5" s="1"/>
  <c r="F146" i="5"/>
  <c r="Q146" i="5" s="1"/>
  <c r="D192" i="5"/>
  <c r="C192" i="5"/>
  <c r="E175" i="5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2" i="5" s="1"/>
  <c r="F174" i="5"/>
  <c r="S174" i="5" s="1"/>
  <c r="D209" i="5"/>
  <c r="C209" i="5"/>
  <c r="E195" i="5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9" i="5" s="1"/>
  <c r="F194" i="5"/>
  <c r="Q194" i="5" s="1"/>
  <c r="D229" i="5"/>
  <c r="C229" i="5"/>
  <c r="E212" i="5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9" i="5" s="1"/>
  <c r="F211" i="5"/>
  <c r="S211" i="5" s="1"/>
  <c r="D249" i="5"/>
  <c r="C249" i="5"/>
  <c r="E232" i="5"/>
  <c r="E233" i="5" s="1"/>
  <c r="E234" i="5" s="1"/>
  <c r="E235" i="5" s="1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9" i="5" s="1"/>
  <c r="F231" i="5"/>
  <c r="R231" i="5" s="1"/>
  <c r="C269" i="5"/>
  <c r="D269" i="5"/>
  <c r="E252" i="5"/>
  <c r="E253" i="5" s="1"/>
  <c r="E254" i="5" s="1"/>
  <c r="E255" i="5" s="1"/>
  <c r="E256" i="5" s="1"/>
  <c r="E257" i="5" s="1"/>
  <c r="E258" i="5" s="1"/>
  <c r="E259" i="5" s="1"/>
  <c r="E260" i="5" s="1"/>
  <c r="E261" i="5" s="1"/>
  <c r="E262" i="5" s="1"/>
  <c r="E263" i="5" s="1"/>
  <c r="E264" i="5" s="1"/>
  <c r="E265" i="5" s="1"/>
  <c r="E266" i="5" s="1"/>
  <c r="H266" i="5" s="1"/>
  <c r="F251" i="5"/>
  <c r="S251" i="5" s="1"/>
  <c r="E301" i="5"/>
  <c r="H301" i="5" s="1"/>
  <c r="E272" i="5"/>
  <c r="H272" i="5" s="1"/>
  <c r="G55" i="5" l="1"/>
  <c r="G42" i="5"/>
  <c r="G37" i="5"/>
  <c r="I37" i="5" s="1"/>
  <c r="G38" i="5"/>
  <c r="I38" i="5" s="1"/>
  <c r="V60" i="5"/>
  <c r="J61" i="5"/>
  <c r="J62" i="5" s="1"/>
  <c r="J63" i="5" s="1"/>
  <c r="V144" i="5"/>
  <c r="G49" i="5"/>
  <c r="G57" i="5"/>
  <c r="G52" i="5"/>
  <c r="V112" i="5"/>
  <c r="F394" i="5"/>
  <c r="V394" i="5" s="1"/>
  <c r="V192" i="5"/>
  <c r="Q386" i="5"/>
  <c r="Q385" i="5"/>
  <c r="Q384" i="5"/>
  <c r="V269" i="5"/>
  <c r="C158" i="1"/>
  <c r="W174" i="5"/>
  <c r="V132" i="5"/>
  <c r="V172" i="5"/>
  <c r="V92" i="5"/>
  <c r="V229" i="5"/>
  <c r="V72" i="5"/>
  <c r="V209" i="5"/>
  <c r="V249" i="5"/>
  <c r="W74" i="5"/>
  <c r="V74" i="5"/>
  <c r="W345" i="5"/>
  <c r="W297" i="5"/>
  <c r="W249" i="5"/>
  <c r="V345" i="5"/>
  <c r="V297" i="5"/>
  <c r="W248" i="5"/>
  <c r="W72" i="5"/>
  <c r="V248" i="5"/>
  <c r="W231" i="5"/>
  <c r="W71" i="5"/>
  <c r="V231" i="5"/>
  <c r="V71" i="5"/>
  <c r="W134" i="5"/>
  <c r="V134" i="5"/>
  <c r="W229" i="5"/>
  <c r="W228" i="5"/>
  <c r="W132" i="5"/>
  <c r="V228" i="5"/>
  <c r="W211" i="5"/>
  <c r="W131" i="5"/>
  <c r="V211" i="5"/>
  <c r="V131" i="5"/>
  <c r="W370" i="5"/>
  <c r="W194" i="5"/>
  <c r="W146" i="5"/>
  <c r="W114" i="5"/>
  <c r="V370" i="5"/>
  <c r="V194" i="5"/>
  <c r="V146" i="5"/>
  <c r="V114" i="5"/>
  <c r="W209" i="5"/>
  <c r="W208" i="5"/>
  <c r="W192" i="5"/>
  <c r="W144" i="5"/>
  <c r="W112" i="5"/>
  <c r="V208" i="5"/>
  <c r="W191" i="5"/>
  <c r="W143" i="5"/>
  <c r="W111" i="5"/>
  <c r="V191" i="5"/>
  <c r="V143" i="5"/>
  <c r="V111" i="5"/>
  <c r="W94" i="5"/>
  <c r="V174" i="5"/>
  <c r="V94" i="5"/>
  <c r="W269" i="5"/>
  <c r="W316" i="5"/>
  <c r="W268" i="5"/>
  <c r="W172" i="5"/>
  <c r="W92" i="5"/>
  <c r="V316" i="5"/>
  <c r="V268" i="5"/>
  <c r="W62" i="5"/>
  <c r="W379" i="5"/>
  <c r="W251" i="5"/>
  <c r="W171" i="5"/>
  <c r="W91" i="5"/>
  <c r="V62" i="5"/>
  <c r="V379" i="5"/>
  <c r="V251" i="5"/>
  <c r="V171" i="5"/>
  <c r="V91" i="5"/>
  <c r="W60" i="5"/>
  <c r="V59" i="5"/>
  <c r="W59" i="5"/>
  <c r="W56" i="5"/>
  <c r="V56" i="5"/>
  <c r="Q383" i="5"/>
  <c r="Q393" i="5"/>
  <c r="Q392" i="5"/>
  <c r="F381" i="5"/>
  <c r="R31" i="5" s="1"/>
  <c r="Q370" i="5"/>
  <c r="Q345" i="5"/>
  <c r="Q316" i="5"/>
  <c r="Q297" i="5"/>
  <c r="Q251" i="5"/>
  <c r="Q268" i="5"/>
  <c r="Q231" i="5"/>
  <c r="Q248" i="5"/>
  <c r="Q211" i="5"/>
  <c r="Q228" i="5"/>
  <c r="Q208" i="5"/>
  <c r="Q174" i="5"/>
  <c r="Q191" i="5"/>
  <c r="Q171" i="5"/>
  <c r="Q134" i="5"/>
  <c r="Q143" i="5"/>
  <c r="Q114" i="5"/>
  <c r="Q131" i="5"/>
  <c r="Q94" i="5"/>
  <c r="Q111" i="5"/>
  <c r="Q62" i="5"/>
  <c r="Q379" i="5"/>
  <c r="R146" i="5"/>
  <c r="S91" i="5"/>
  <c r="S59" i="5"/>
  <c r="S74" i="5"/>
  <c r="S56" i="5"/>
  <c r="S71" i="5"/>
  <c r="R194" i="5"/>
  <c r="M249" i="5"/>
  <c r="M132" i="5"/>
  <c r="M72" i="5"/>
  <c r="M192" i="5"/>
  <c r="H264" i="5"/>
  <c r="M209" i="5"/>
  <c r="M112" i="5"/>
  <c r="R131" i="5"/>
  <c r="H263" i="5"/>
  <c r="S383" i="5"/>
  <c r="S345" i="5"/>
  <c r="R251" i="5"/>
  <c r="H170" i="5"/>
  <c r="S370" i="5"/>
  <c r="H262" i="5"/>
  <c r="R297" i="5"/>
  <c r="S268" i="5"/>
  <c r="R248" i="5"/>
  <c r="M229" i="5"/>
  <c r="R228" i="5"/>
  <c r="S231" i="5"/>
  <c r="R134" i="5"/>
  <c r="R111" i="5"/>
  <c r="R74" i="5"/>
  <c r="R94" i="5"/>
  <c r="R56" i="5"/>
  <c r="R383" i="5"/>
  <c r="S146" i="5"/>
  <c r="R143" i="5"/>
  <c r="S316" i="5"/>
  <c r="S191" i="5"/>
  <c r="R114" i="5"/>
  <c r="R171" i="5"/>
  <c r="R91" i="5"/>
  <c r="M144" i="5"/>
  <c r="R211" i="5"/>
  <c r="R62" i="5"/>
  <c r="R71" i="5"/>
  <c r="S194" i="5"/>
  <c r="H77" i="5"/>
  <c r="R379" i="5"/>
  <c r="R208" i="5"/>
  <c r="R59" i="5"/>
  <c r="H76" i="5"/>
  <c r="H80" i="5"/>
  <c r="H75" i="5"/>
  <c r="R174" i="5"/>
  <c r="H81" i="5"/>
  <c r="H118" i="5"/>
  <c r="H117" i="5"/>
  <c r="H79" i="5"/>
  <c r="H78" i="5"/>
  <c r="H115" i="5"/>
  <c r="H116" i="5"/>
  <c r="H261" i="5"/>
  <c r="H260" i="5"/>
  <c r="M172" i="5"/>
  <c r="H259" i="5"/>
  <c r="H130" i="5"/>
  <c r="H128" i="5"/>
  <c r="H124" i="5"/>
  <c r="H129" i="5"/>
  <c r="H121" i="5"/>
  <c r="H120" i="5"/>
  <c r="H119" i="5"/>
  <c r="E60" i="5"/>
  <c r="H164" i="5"/>
  <c r="H163" i="5"/>
  <c r="H162" i="5"/>
  <c r="H161" i="5"/>
  <c r="H176" i="5"/>
  <c r="H175" i="5"/>
  <c r="H227" i="5"/>
  <c r="H190" i="5"/>
  <c r="I383" i="5"/>
  <c r="U383" i="5" s="1"/>
  <c r="H90" i="5"/>
  <c r="H226" i="5"/>
  <c r="H169" i="5"/>
  <c r="H89" i="5"/>
  <c r="H160" i="5"/>
  <c r="H84" i="5"/>
  <c r="H265" i="5"/>
  <c r="G160" i="5"/>
  <c r="G113" i="5" s="1"/>
  <c r="G123" i="5" s="1"/>
  <c r="Q123" i="5" s="1"/>
  <c r="G153" i="5"/>
  <c r="Q153" i="5" s="1"/>
  <c r="G154" i="5"/>
  <c r="Q154" i="5" s="1"/>
  <c r="G152" i="5"/>
  <c r="Q152" i="5" s="1"/>
  <c r="G155" i="5"/>
  <c r="Q155" i="5" s="1"/>
  <c r="G151" i="5"/>
  <c r="Q151" i="5" s="1"/>
  <c r="G156" i="5"/>
  <c r="Q156" i="5" s="1"/>
  <c r="G158" i="5"/>
  <c r="Q158" i="5" s="1"/>
  <c r="G157" i="5"/>
  <c r="Q157" i="5" s="1"/>
  <c r="G150" i="5"/>
  <c r="Q150" i="5" s="1"/>
  <c r="G148" i="5"/>
  <c r="Q148" i="5" s="1"/>
  <c r="G149" i="5"/>
  <c r="G133" i="5" s="1"/>
  <c r="G139" i="5" s="1"/>
  <c r="Q139" i="5" s="1"/>
  <c r="H206" i="5"/>
  <c r="H204" i="5"/>
  <c r="H201" i="5"/>
  <c r="H64" i="5"/>
  <c r="H200" i="5"/>
  <c r="H207" i="5"/>
  <c r="H205" i="5"/>
  <c r="H203" i="5"/>
  <c r="M92" i="5"/>
  <c r="H63" i="5"/>
  <c r="H199" i="5"/>
  <c r="H159" i="5"/>
  <c r="H158" i="5"/>
  <c r="H198" i="5"/>
  <c r="H157" i="5"/>
  <c r="H195" i="5"/>
  <c r="H235" i="5"/>
  <c r="H152" i="5"/>
  <c r="H109" i="5"/>
  <c r="H155" i="5"/>
  <c r="H107" i="5"/>
  <c r="H105" i="5"/>
  <c r="H104" i="5"/>
  <c r="H151" i="5"/>
  <c r="H234" i="5"/>
  <c r="H110" i="5"/>
  <c r="H154" i="5"/>
  <c r="H103" i="5"/>
  <c r="H150" i="5"/>
  <c r="H95" i="5"/>
  <c r="H197" i="5"/>
  <c r="H196" i="5"/>
  <c r="H108" i="5"/>
  <c r="H106" i="5"/>
  <c r="H102" i="5"/>
  <c r="H149" i="5"/>
  <c r="H153" i="5"/>
  <c r="H101" i="5"/>
  <c r="H148" i="5"/>
  <c r="M269" i="5"/>
  <c r="H156" i="5"/>
  <c r="H96" i="5"/>
  <c r="H147" i="5"/>
  <c r="H245" i="5"/>
  <c r="H246" i="5"/>
  <c r="H243" i="5"/>
  <c r="H87" i="5"/>
  <c r="H241" i="5"/>
  <c r="H86" i="5"/>
  <c r="H240" i="5"/>
  <c r="H232" i="5"/>
  <c r="H244" i="5"/>
  <c r="H88" i="5"/>
  <c r="H242" i="5"/>
  <c r="H127" i="5"/>
  <c r="H126" i="5"/>
  <c r="G159" i="5"/>
  <c r="Q159" i="5" s="1"/>
  <c r="H85" i="5"/>
  <c r="H125" i="5"/>
  <c r="H202" i="5"/>
  <c r="H239" i="5"/>
  <c r="H238" i="5"/>
  <c r="H83" i="5"/>
  <c r="H123" i="5"/>
  <c r="H237" i="5"/>
  <c r="H82" i="5"/>
  <c r="H122" i="5"/>
  <c r="H236" i="5"/>
  <c r="H136" i="5"/>
  <c r="H184" i="5"/>
  <c r="H218" i="5"/>
  <c r="H258" i="5"/>
  <c r="H217" i="5"/>
  <c r="H181" i="5"/>
  <c r="H215" i="5"/>
  <c r="H255" i="5"/>
  <c r="H142" i="5"/>
  <c r="H138" i="5"/>
  <c r="H137" i="5"/>
  <c r="H135" i="5"/>
  <c r="H182" i="5"/>
  <c r="H68" i="5"/>
  <c r="H100" i="5"/>
  <c r="H168" i="5"/>
  <c r="H180" i="5"/>
  <c r="H214" i="5"/>
  <c r="H254" i="5"/>
  <c r="H233" i="5"/>
  <c r="H141" i="5"/>
  <c r="H223" i="5"/>
  <c r="H188" i="5"/>
  <c r="H139" i="5"/>
  <c r="H221" i="5"/>
  <c r="H186" i="5"/>
  <c r="H219" i="5"/>
  <c r="H67" i="5"/>
  <c r="H99" i="5"/>
  <c r="H167" i="5"/>
  <c r="H179" i="5"/>
  <c r="H213" i="5"/>
  <c r="H253" i="5"/>
  <c r="H225" i="5"/>
  <c r="H189" i="5"/>
  <c r="H187" i="5"/>
  <c r="H220" i="5"/>
  <c r="H185" i="5"/>
  <c r="H183" i="5"/>
  <c r="H257" i="5"/>
  <c r="H70" i="5"/>
  <c r="H216" i="5"/>
  <c r="H69" i="5"/>
  <c r="H66" i="5"/>
  <c r="H98" i="5"/>
  <c r="H166" i="5"/>
  <c r="H178" i="5"/>
  <c r="H212" i="5"/>
  <c r="H252" i="5"/>
  <c r="H224" i="5"/>
  <c r="H140" i="5"/>
  <c r="H222" i="5"/>
  <c r="H256" i="5"/>
  <c r="H65" i="5"/>
  <c r="H97" i="5"/>
  <c r="H165" i="5"/>
  <c r="H177" i="5"/>
  <c r="H247" i="5"/>
  <c r="G258" i="5"/>
  <c r="Q258" i="5" s="1"/>
  <c r="G267" i="5"/>
  <c r="Q267" i="5" s="1"/>
  <c r="G253" i="5"/>
  <c r="Q253" i="5" s="1"/>
  <c r="G265" i="5"/>
  <c r="Q265" i="5" s="1"/>
  <c r="G255" i="5"/>
  <c r="Q255" i="5" s="1"/>
  <c r="G256" i="5"/>
  <c r="Q256" i="5" s="1"/>
  <c r="G257" i="5"/>
  <c r="Q257" i="5" s="1"/>
  <c r="G261" i="5"/>
  <c r="Q261" i="5" s="1"/>
  <c r="G263" i="5"/>
  <c r="Q263" i="5" s="1"/>
  <c r="G252" i="5"/>
  <c r="Q252" i="5" s="1"/>
  <c r="G266" i="5"/>
  <c r="Q266" i="5" s="1"/>
  <c r="G254" i="5"/>
  <c r="Q254" i="5" s="1"/>
  <c r="G259" i="5"/>
  <c r="Q259" i="5" s="1"/>
  <c r="G260" i="5"/>
  <c r="Q260" i="5" s="1"/>
  <c r="G262" i="5"/>
  <c r="Q262" i="5" s="1"/>
  <c r="G264" i="5"/>
  <c r="Q264" i="5" s="1"/>
  <c r="G58" i="5"/>
  <c r="Q58" i="5" s="1"/>
  <c r="G167" i="5"/>
  <c r="Q167" i="5" s="1"/>
  <c r="G166" i="5"/>
  <c r="Q166" i="5" s="1"/>
  <c r="G164" i="5"/>
  <c r="Q164" i="5" s="1"/>
  <c r="G147" i="5"/>
  <c r="Q147" i="5" s="1"/>
  <c r="G169" i="5"/>
  <c r="G61" i="5" s="1"/>
  <c r="G168" i="5"/>
  <c r="Q168" i="5" s="1"/>
  <c r="G163" i="5"/>
  <c r="Q163" i="5" s="1"/>
  <c r="G170" i="5"/>
  <c r="Q170" i="5" s="1"/>
  <c r="G162" i="5"/>
  <c r="G73" i="5" s="1"/>
  <c r="G161" i="5"/>
  <c r="G93" i="5" s="1"/>
  <c r="G165" i="5"/>
  <c r="Q165" i="5" s="1"/>
  <c r="G356" i="5"/>
  <c r="Q356" i="5" s="1"/>
  <c r="G367" i="5"/>
  <c r="Q367" i="5" s="1"/>
  <c r="G368" i="5"/>
  <c r="Q368" i="5" s="1"/>
  <c r="G349" i="5"/>
  <c r="Q349" i="5" s="1"/>
  <c r="G351" i="5"/>
  <c r="Q351" i="5" s="1"/>
  <c r="G353" i="5"/>
  <c r="Q353" i="5" s="1"/>
  <c r="G355" i="5"/>
  <c r="Q355" i="5" s="1"/>
  <c r="G357" i="5"/>
  <c r="Q357" i="5" s="1"/>
  <c r="G364" i="5"/>
  <c r="Q364" i="5" s="1"/>
  <c r="G365" i="5"/>
  <c r="Q365" i="5" s="1"/>
  <c r="G350" i="5"/>
  <c r="Q350" i="5" s="1"/>
  <c r="G354" i="5"/>
  <c r="Q354" i="5" s="1"/>
  <c r="G358" i="5"/>
  <c r="Q358" i="5" s="1"/>
  <c r="G360" i="5"/>
  <c r="Q360" i="5" s="1"/>
  <c r="G361" i="5"/>
  <c r="Q361" i="5" s="1"/>
  <c r="G362" i="5"/>
  <c r="Q362" i="5" s="1"/>
  <c r="G366" i="5"/>
  <c r="Q366" i="5" s="1"/>
  <c r="G359" i="5"/>
  <c r="Q359" i="5" s="1"/>
  <c r="G352" i="5"/>
  <c r="Q352" i="5" s="1"/>
  <c r="G363" i="5"/>
  <c r="Q363" i="5" s="1"/>
  <c r="G369" i="5"/>
  <c r="Q369" i="5" s="1"/>
  <c r="G374" i="5"/>
  <c r="Q374" i="5" s="1"/>
  <c r="G378" i="5"/>
  <c r="Q378" i="5" s="1"/>
  <c r="G377" i="5"/>
  <c r="G299" i="5" s="1"/>
  <c r="G279" i="5"/>
  <c r="Q279" i="5" s="1"/>
  <c r="G272" i="5"/>
  <c r="Q272" i="5" s="1"/>
  <c r="G295" i="5"/>
  <c r="Q295" i="5" s="1"/>
  <c r="G293" i="5"/>
  <c r="Q293" i="5" s="1"/>
  <c r="G284" i="5"/>
  <c r="Q284" i="5" s="1"/>
  <c r="G277" i="5"/>
  <c r="G193" i="5" s="1"/>
  <c r="G296" i="5"/>
  <c r="Q296" i="5" s="1"/>
  <c r="G294" i="5"/>
  <c r="Q294" i="5" s="1"/>
  <c r="G292" i="5"/>
  <c r="Q292" i="5" s="1"/>
  <c r="G286" i="5"/>
  <c r="Q286" i="5" s="1"/>
  <c r="G282" i="5"/>
  <c r="Q282" i="5" s="1"/>
  <c r="G281" i="5"/>
  <c r="Q281" i="5" s="1"/>
  <c r="G280" i="5"/>
  <c r="Q280" i="5" s="1"/>
  <c r="G276" i="5"/>
  <c r="G210" i="5" s="1"/>
  <c r="G290" i="5"/>
  <c r="Q290" i="5" s="1"/>
  <c r="G288" i="5"/>
  <c r="Q288" i="5" s="1"/>
  <c r="G287" i="5"/>
  <c r="Q287" i="5" s="1"/>
  <c r="G285" i="5"/>
  <c r="Q285" i="5" s="1"/>
  <c r="G283" i="5"/>
  <c r="Q283" i="5" s="1"/>
  <c r="G278" i="5"/>
  <c r="G173" i="5" s="1"/>
  <c r="G275" i="5"/>
  <c r="G230" i="5" s="1"/>
  <c r="G376" i="5"/>
  <c r="G318" i="5" s="1"/>
  <c r="G291" i="5"/>
  <c r="Q291" i="5" s="1"/>
  <c r="G289" i="5"/>
  <c r="Q289" i="5" s="1"/>
  <c r="G274" i="5"/>
  <c r="Q274" i="5" s="1"/>
  <c r="O10" i="2"/>
  <c r="O12" i="2"/>
  <c r="O14" i="2"/>
  <c r="O15" i="2"/>
  <c r="O9" i="2"/>
  <c r="O11" i="2"/>
  <c r="O13" i="2"/>
  <c r="E267" i="5"/>
  <c r="T161" i="5" l="1"/>
  <c r="U161" i="5"/>
  <c r="T162" i="5"/>
  <c r="U162" i="5"/>
  <c r="U169" i="5"/>
  <c r="T169" i="5"/>
  <c r="U160" i="5"/>
  <c r="T160" i="5"/>
  <c r="G44" i="5"/>
  <c r="G45" i="5"/>
  <c r="I45" i="5" s="1"/>
  <c r="T149" i="5"/>
  <c r="U149" i="5"/>
  <c r="J64" i="5"/>
  <c r="G51" i="5"/>
  <c r="R394" i="5"/>
  <c r="Q394" i="5"/>
  <c r="R57" i="5"/>
  <c r="S57" i="5"/>
  <c r="Q57" i="5"/>
  <c r="I57" i="5"/>
  <c r="W394" i="5"/>
  <c r="R52" i="5"/>
  <c r="Q52" i="5"/>
  <c r="S52" i="5"/>
  <c r="I52" i="5"/>
  <c r="S394" i="5"/>
  <c r="Q149" i="5"/>
  <c r="V149" i="5"/>
  <c r="W149" i="5"/>
  <c r="R28" i="5"/>
  <c r="V383" i="5"/>
  <c r="W383" i="5"/>
  <c r="Q161" i="5"/>
  <c r="V161" i="5"/>
  <c r="W161" i="5"/>
  <c r="P400" i="5"/>
  <c r="V381" i="5"/>
  <c r="W381" i="5"/>
  <c r="Q160" i="5"/>
  <c r="V160" i="5"/>
  <c r="W160" i="5"/>
  <c r="Q169" i="5"/>
  <c r="V169" i="5"/>
  <c r="W169" i="5"/>
  <c r="Q162" i="5"/>
  <c r="V162" i="5"/>
  <c r="W162" i="5"/>
  <c r="S28" i="5"/>
  <c r="P399" i="5"/>
  <c r="S253" i="5"/>
  <c r="R168" i="5"/>
  <c r="R152" i="5"/>
  <c r="S262" i="5"/>
  <c r="S260" i="5"/>
  <c r="R147" i="5"/>
  <c r="S254" i="5"/>
  <c r="R155" i="5"/>
  <c r="R159" i="5"/>
  <c r="S259" i="5"/>
  <c r="S170" i="5"/>
  <c r="S166" i="5"/>
  <c r="R158" i="5"/>
  <c r="R151" i="5"/>
  <c r="R139" i="5"/>
  <c r="S123" i="5"/>
  <c r="R157" i="5"/>
  <c r="R252" i="5"/>
  <c r="R257" i="5"/>
  <c r="S153" i="5"/>
  <c r="S163" i="5"/>
  <c r="S148" i="5"/>
  <c r="R255" i="5"/>
  <c r="R265" i="5"/>
  <c r="S164" i="5"/>
  <c r="R256" i="5"/>
  <c r="R165" i="5"/>
  <c r="S156" i="5"/>
  <c r="S258" i="5"/>
  <c r="S167" i="5"/>
  <c r="I162" i="5"/>
  <c r="R162" i="5"/>
  <c r="S162" i="5"/>
  <c r="I149" i="5"/>
  <c r="S149" i="5"/>
  <c r="R149" i="5"/>
  <c r="I263" i="5"/>
  <c r="U263" i="5" s="1"/>
  <c r="R263" i="5"/>
  <c r="R148" i="5"/>
  <c r="S139" i="5"/>
  <c r="S157" i="5"/>
  <c r="S263" i="5"/>
  <c r="I161" i="5"/>
  <c r="R161" i="5"/>
  <c r="S161" i="5"/>
  <c r="R258" i="5"/>
  <c r="S151" i="5"/>
  <c r="R154" i="5"/>
  <c r="R153" i="5"/>
  <c r="I169" i="5"/>
  <c r="R169" i="5"/>
  <c r="S169" i="5"/>
  <c r="R260" i="5"/>
  <c r="S257" i="5"/>
  <c r="I154" i="5"/>
  <c r="U154" i="5" s="1"/>
  <c r="S154" i="5"/>
  <c r="I170" i="5"/>
  <c r="U170" i="5" s="1"/>
  <c r="R170" i="5"/>
  <c r="S168" i="5"/>
  <c r="R164" i="5"/>
  <c r="S155" i="5"/>
  <c r="S265" i="5"/>
  <c r="I160" i="5"/>
  <c r="R160" i="5"/>
  <c r="S160" i="5"/>
  <c r="I264" i="5"/>
  <c r="U264" i="5" s="1"/>
  <c r="R264" i="5"/>
  <c r="I262" i="5"/>
  <c r="U262" i="5" s="1"/>
  <c r="R262" i="5"/>
  <c r="R259" i="5"/>
  <c r="S255" i="5"/>
  <c r="S158" i="5"/>
  <c r="S264" i="5"/>
  <c r="R253" i="5"/>
  <c r="S165" i="5"/>
  <c r="R150" i="5"/>
  <c r="S256" i="5"/>
  <c r="R163" i="5"/>
  <c r="I272" i="5"/>
  <c r="U272" i="5" s="1"/>
  <c r="R272" i="5"/>
  <c r="S272" i="5"/>
  <c r="S261" i="5"/>
  <c r="R123" i="5"/>
  <c r="R166" i="5"/>
  <c r="R167" i="5"/>
  <c r="R254" i="5"/>
  <c r="S147" i="5"/>
  <c r="I261" i="5"/>
  <c r="U261" i="5" s="1"/>
  <c r="R261" i="5"/>
  <c r="I150" i="5"/>
  <c r="U150" i="5" s="1"/>
  <c r="S150" i="5"/>
  <c r="R156" i="5"/>
  <c r="S252" i="5"/>
  <c r="S152" i="5"/>
  <c r="S159" i="5"/>
  <c r="I266" i="5"/>
  <c r="U266" i="5" s="1"/>
  <c r="R266" i="5"/>
  <c r="S266" i="5"/>
  <c r="I349" i="5"/>
  <c r="U349" i="5" s="1"/>
  <c r="R349" i="5"/>
  <c r="S349" i="5"/>
  <c r="I166" i="5"/>
  <c r="U166" i="5" s="1"/>
  <c r="I260" i="5"/>
  <c r="U260" i="5" s="1"/>
  <c r="I259" i="5"/>
  <c r="U259" i="5" s="1"/>
  <c r="I168" i="5"/>
  <c r="U168" i="5" s="1"/>
  <c r="G117" i="5"/>
  <c r="H58" i="5"/>
  <c r="S58" i="5" s="1"/>
  <c r="I265" i="5"/>
  <c r="U265" i="5" s="1"/>
  <c r="G127" i="5"/>
  <c r="I163" i="5"/>
  <c r="U163" i="5" s="1"/>
  <c r="I256" i="5"/>
  <c r="U256" i="5" s="1"/>
  <c r="I254" i="5"/>
  <c r="U254" i="5" s="1"/>
  <c r="G122" i="5"/>
  <c r="I164" i="5"/>
  <c r="U164" i="5" s="1"/>
  <c r="I252" i="5"/>
  <c r="U252" i="5" s="1"/>
  <c r="G138" i="5"/>
  <c r="Q138" i="5" s="1"/>
  <c r="G142" i="5"/>
  <c r="I156" i="5"/>
  <c r="U156" i="5" s="1"/>
  <c r="G125" i="5"/>
  <c r="G141" i="5"/>
  <c r="Q141" i="5" s="1"/>
  <c r="G140" i="5"/>
  <c r="Q140" i="5" s="1"/>
  <c r="I152" i="5"/>
  <c r="U152" i="5" s="1"/>
  <c r="I157" i="5"/>
  <c r="U157" i="5" s="1"/>
  <c r="G119" i="5"/>
  <c r="Q119" i="5" s="1"/>
  <c r="G130" i="5"/>
  <c r="G136" i="5"/>
  <c r="G126" i="5"/>
  <c r="Q126" i="5" s="1"/>
  <c r="G135" i="5"/>
  <c r="G120" i="5"/>
  <c r="G137" i="5"/>
  <c r="G118" i="5"/>
  <c r="I123" i="5"/>
  <c r="U123" i="5" s="1"/>
  <c r="G115" i="5"/>
  <c r="Q115" i="5" s="1"/>
  <c r="I153" i="5"/>
  <c r="U153" i="5" s="1"/>
  <c r="G129" i="5"/>
  <c r="Q129" i="5" s="1"/>
  <c r="I255" i="5"/>
  <c r="U255" i="5" s="1"/>
  <c r="G128" i="5"/>
  <c r="Q128" i="5" s="1"/>
  <c r="I158" i="5"/>
  <c r="U158" i="5" s="1"/>
  <c r="G116" i="5"/>
  <c r="G121" i="5"/>
  <c r="I148" i="5"/>
  <c r="U148" i="5" s="1"/>
  <c r="G124" i="5"/>
  <c r="Q124" i="5" s="1"/>
  <c r="I151" i="5"/>
  <c r="U151" i="5" s="1"/>
  <c r="I258" i="5"/>
  <c r="U258" i="5" s="1"/>
  <c r="I147" i="5"/>
  <c r="U147" i="5" s="1"/>
  <c r="I159" i="5"/>
  <c r="U159" i="5" s="1"/>
  <c r="I155" i="5"/>
  <c r="U155" i="5" s="1"/>
  <c r="E269" i="5"/>
  <c r="H267" i="5"/>
  <c r="R267" i="5" s="1"/>
  <c r="I167" i="5"/>
  <c r="U167" i="5" s="1"/>
  <c r="I165" i="5"/>
  <c r="U165" i="5" s="1"/>
  <c r="I257" i="5"/>
  <c r="U257" i="5" s="1"/>
  <c r="I253" i="5"/>
  <c r="U253" i="5" s="1"/>
  <c r="I139" i="5"/>
  <c r="U139" i="5" s="1"/>
  <c r="G216" i="5"/>
  <c r="G221" i="5"/>
  <c r="Q221" i="5" s="1"/>
  <c r="G226" i="5"/>
  <c r="G214" i="5"/>
  <c r="G215" i="5"/>
  <c r="G212" i="5"/>
  <c r="G217" i="5"/>
  <c r="Q217" i="5" s="1"/>
  <c r="G223" i="5"/>
  <c r="G213" i="5"/>
  <c r="G218" i="5"/>
  <c r="G219" i="5"/>
  <c r="G222" i="5"/>
  <c r="G224" i="5"/>
  <c r="G225" i="5"/>
  <c r="Q225" i="5" s="1"/>
  <c r="G227" i="5"/>
  <c r="G220" i="5"/>
  <c r="G84" i="5"/>
  <c r="G89" i="5"/>
  <c r="Q89" i="5" s="1"/>
  <c r="G80" i="5"/>
  <c r="G85" i="5"/>
  <c r="G86" i="5"/>
  <c r="G78" i="5"/>
  <c r="G87" i="5"/>
  <c r="Q87" i="5" s="1"/>
  <c r="G77" i="5"/>
  <c r="Q77" i="5" s="1"/>
  <c r="G81" i="5"/>
  <c r="G83" i="5"/>
  <c r="Q83" i="5" s="1"/>
  <c r="G88" i="5"/>
  <c r="Q88" i="5" s="1"/>
  <c r="G75" i="5"/>
  <c r="Q75" i="5" s="1"/>
  <c r="G76" i="5"/>
  <c r="Q76" i="5" s="1"/>
  <c r="G90" i="5"/>
  <c r="G79" i="5"/>
  <c r="G82" i="5"/>
  <c r="G66" i="5"/>
  <c r="G68" i="5"/>
  <c r="G64" i="5"/>
  <c r="G65" i="5"/>
  <c r="G69" i="5"/>
  <c r="G70" i="5"/>
  <c r="G67" i="5"/>
  <c r="G63" i="5"/>
  <c r="G98" i="5"/>
  <c r="G99" i="5"/>
  <c r="G101" i="5"/>
  <c r="Q101" i="5" s="1"/>
  <c r="G102" i="5"/>
  <c r="G105" i="5"/>
  <c r="Q105" i="5" s="1"/>
  <c r="G107" i="5"/>
  <c r="G110" i="5"/>
  <c r="G104" i="5"/>
  <c r="Q104" i="5" s="1"/>
  <c r="G106" i="5"/>
  <c r="Q106" i="5" s="1"/>
  <c r="G109" i="5"/>
  <c r="G96" i="5"/>
  <c r="Q96" i="5" s="1"/>
  <c r="G100" i="5"/>
  <c r="Q100" i="5" s="1"/>
  <c r="G97" i="5"/>
  <c r="G103" i="5"/>
  <c r="G108" i="5"/>
  <c r="Q108" i="5" s="1"/>
  <c r="G95" i="5"/>
  <c r="Q95" i="5" s="1"/>
  <c r="G236" i="5"/>
  <c r="Q236" i="5" s="1"/>
  <c r="G241" i="5"/>
  <c r="Q241" i="5" s="1"/>
  <c r="G232" i="5"/>
  <c r="Q232" i="5" s="1"/>
  <c r="G233" i="5"/>
  <c r="Q233" i="5" s="1"/>
  <c r="G235" i="5"/>
  <c r="Q235" i="5" s="1"/>
  <c r="G237" i="5"/>
  <c r="G238" i="5"/>
  <c r="G245" i="5"/>
  <c r="G246" i="5"/>
  <c r="G239" i="5"/>
  <c r="G244" i="5"/>
  <c r="G240" i="5"/>
  <c r="G234" i="5"/>
  <c r="G242" i="5"/>
  <c r="Q242" i="5" s="1"/>
  <c r="G243" i="5"/>
  <c r="G247" i="5"/>
  <c r="G178" i="5"/>
  <c r="G180" i="5"/>
  <c r="Q180" i="5" s="1"/>
  <c r="G185" i="5"/>
  <c r="G187" i="5"/>
  <c r="G183" i="5"/>
  <c r="G179" i="5"/>
  <c r="Q179" i="5" s="1"/>
  <c r="G182" i="5"/>
  <c r="Q182" i="5" s="1"/>
  <c r="G190" i="5"/>
  <c r="G176" i="5"/>
  <c r="G181" i="5"/>
  <c r="G184" i="5"/>
  <c r="G186" i="5"/>
  <c r="G188" i="5"/>
  <c r="G175" i="5"/>
  <c r="G177" i="5"/>
  <c r="Q177" i="5" s="1"/>
  <c r="G189" i="5"/>
  <c r="Q189" i="5" s="1"/>
  <c r="G199" i="5"/>
  <c r="Q199" i="5" s="1"/>
  <c r="G204" i="5"/>
  <c r="Q204" i="5" s="1"/>
  <c r="G195" i="5"/>
  <c r="Q195" i="5" s="1"/>
  <c r="G200" i="5"/>
  <c r="G201" i="5"/>
  <c r="Q201" i="5" s="1"/>
  <c r="G202" i="5"/>
  <c r="G206" i="5"/>
  <c r="G203" i="5"/>
  <c r="G198" i="5"/>
  <c r="G205" i="5"/>
  <c r="G207" i="5"/>
  <c r="G196" i="5"/>
  <c r="G197" i="5"/>
  <c r="G308" i="5"/>
  <c r="Q308" i="5" s="1"/>
  <c r="G309" i="5"/>
  <c r="Q309" i="5" s="1"/>
  <c r="G304" i="5"/>
  <c r="Q304" i="5" s="1"/>
  <c r="G310" i="5"/>
  <c r="Q310" i="5" s="1"/>
  <c r="G312" i="5"/>
  <c r="Q312" i="5" s="1"/>
  <c r="G315" i="5"/>
  <c r="Q315" i="5" s="1"/>
  <c r="G301" i="5"/>
  <c r="Q301" i="5" s="1"/>
  <c r="G302" i="5"/>
  <c r="Q302" i="5" s="1"/>
  <c r="G311" i="5"/>
  <c r="Q311" i="5" s="1"/>
  <c r="G313" i="5"/>
  <c r="Q313" i="5" s="1"/>
  <c r="G303" i="5"/>
  <c r="Q303" i="5" s="1"/>
  <c r="G305" i="5"/>
  <c r="Q305" i="5" s="1"/>
  <c r="G307" i="5"/>
  <c r="Q307" i="5" s="1"/>
  <c r="G306" i="5"/>
  <c r="Q306" i="5" s="1"/>
  <c r="G314" i="5"/>
  <c r="Q314" i="5" s="1"/>
  <c r="G343" i="5"/>
  <c r="Q343" i="5" s="1"/>
  <c r="G344" i="5"/>
  <c r="Q344" i="5" s="1"/>
  <c r="G324" i="5"/>
  <c r="Q324" i="5" s="1"/>
  <c r="G342" i="5"/>
  <c r="Q342" i="5" s="1"/>
  <c r="G320" i="5"/>
  <c r="Q320" i="5" s="1"/>
  <c r="G331" i="5"/>
  <c r="Q331" i="5" s="1"/>
  <c r="G333" i="5"/>
  <c r="Q333" i="5" s="1"/>
  <c r="G334" i="5"/>
  <c r="Q334" i="5" s="1"/>
  <c r="G335" i="5"/>
  <c r="Q335" i="5" s="1"/>
  <c r="G321" i="5"/>
  <c r="Q321" i="5" s="1"/>
  <c r="G322" i="5"/>
  <c r="Q322" i="5" s="1"/>
  <c r="G328" i="5"/>
  <c r="Q328" i="5" s="1"/>
  <c r="G337" i="5"/>
  <c r="Q337" i="5" s="1"/>
  <c r="G339" i="5"/>
  <c r="Q339" i="5" s="1"/>
  <c r="G325" i="5"/>
  <c r="Q325" i="5" s="1"/>
  <c r="G327" i="5"/>
  <c r="Q327" i="5" s="1"/>
  <c r="G329" i="5"/>
  <c r="Q329" i="5" s="1"/>
  <c r="G340" i="5"/>
  <c r="Q340" i="5" s="1"/>
  <c r="G341" i="5"/>
  <c r="Q341" i="5" s="1"/>
  <c r="G323" i="5"/>
  <c r="Q323" i="5" s="1"/>
  <c r="G326" i="5"/>
  <c r="Q326" i="5" s="1"/>
  <c r="G330" i="5"/>
  <c r="Q330" i="5" s="1"/>
  <c r="G332" i="5"/>
  <c r="Q332" i="5" s="1"/>
  <c r="G336" i="5"/>
  <c r="Q336" i="5" s="1"/>
  <c r="G338" i="5"/>
  <c r="Q338" i="5" s="1"/>
  <c r="J65" i="5" l="1"/>
  <c r="T52" i="5"/>
  <c r="U52" i="5"/>
  <c r="I44" i="5"/>
  <c r="W57" i="5"/>
  <c r="V57" i="5"/>
  <c r="W52" i="5"/>
  <c r="V52" i="5"/>
  <c r="V258" i="5"/>
  <c r="W258" i="5"/>
  <c r="V151" i="5"/>
  <c r="W151" i="5"/>
  <c r="V158" i="5"/>
  <c r="W158" i="5"/>
  <c r="V256" i="5"/>
  <c r="W256" i="5"/>
  <c r="V147" i="5"/>
  <c r="W147" i="5"/>
  <c r="V265" i="5"/>
  <c r="W265" i="5"/>
  <c r="V260" i="5"/>
  <c r="W260" i="5"/>
  <c r="V254" i="5"/>
  <c r="W254" i="5"/>
  <c r="V148" i="5"/>
  <c r="W148" i="5"/>
  <c r="V262" i="5"/>
  <c r="W262" i="5"/>
  <c r="V266" i="5"/>
  <c r="W266" i="5"/>
  <c r="V252" i="5"/>
  <c r="W252" i="5"/>
  <c r="V349" i="5"/>
  <c r="W349" i="5"/>
  <c r="V264" i="5"/>
  <c r="W264" i="5"/>
  <c r="V164" i="5"/>
  <c r="W164" i="5"/>
  <c r="V123" i="5"/>
  <c r="W123" i="5"/>
  <c r="V150" i="5"/>
  <c r="W150" i="5"/>
  <c r="V154" i="5"/>
  <c r="W154" i="5"/>
  <c r="V159" i="5"/>
  <c r="W159" i="5"/>
  <c r="V163" i="5"/>
  <c r="W163" i="5"/>
  <c r="V153" i="5"/>
  <c r="W153" i="5"/>
  <c r="V152" i="5"/>
  <c r="W152" i="5"/>
  <c r="V167" i="5"/>
  <c r="W167" i="5"/>
  <c r="V156" i="5"/>
  <c r="W156" i="5"/>
  <c r="V155" i="5"/>
  <c r="W155" i="5"/>
  <c r="V168" i="5"/>
  <c r="W168" i="5"/>
  <c r="V259" i="5"/>
  <c r="W259" i="5"/>
  <c r="V166" i="5"/>
  <c r="W166" i="5"/>
  <c r="V263" i="5"/>
  <c r="W263" i="5"/>
  <c r="V139" i="5"/>
  <c r="W139" i="5"/>
  <c r="V253" i="5"/>
  <c r="W253" i="5"/>
  <c r="V257" i="5"/>
  <c r="W257" i="5"/>
  <c r="V165" i="5"/>
  <c r="W165" i="5"/>
  <c r="V272" i="5"/>
  <c r="W272" i="5"/>
  <c r="V255" i="5"/>
  <c r="W255" i="5"/>
  <c r="V157" i="5"/>
  <c r="W157" i="5"/>
  <c r="V170" i="5"/>
  <c r="W170" i="5"/>
  <c r="V261" i="5"/>
  <c r="W261" i="5"/>
  <c r="S184" i="5"/>
  <c r="Q184" i="5"/>
  <c r="R127" i="5"/>
  <c r="Q127" i="5"/>
  <c r="S121" i="5"/>
  <c r="Q121" i="5"/>
  <c r="S176" i="5"/>
  <c r="Q176" i="5"/>
  <c r="S227" i="5"/>
  <c r="Q227" i="5"/>
  <c r="S219" i="5"/>
  <c r="Q219" i="5"/>
  <c r="S99" i="5"/>
  <c r="Q99" i="5"/>
  <c r="S218" i="5"/>
  <c r="Q218" i="5"/>
  <c r="S185" i="5"/>
  <c r="Q185" i="5"/>
  <c r="S178" i="5"/>
  <c r="Q178" i="5"/>
  <c r="S98" i="5"/>
  <c r="Q98" i="5"/>
  <c r="S213" i="5"/>
  <c r="Q213" i="5"/>
  <c r="S118" i="5"/>
  <c r="Q118" i="5"/>
  <c r="S220" i="5"/>
  <c r="Q220" i="5"/>
  <c r="S107" i="5"/>
  <c r="Q107" i="5"/>
  <c r="S63" i="5"/>
  <c r="Q63" i="5"/>
  <c r="S223" i="5"/>
  <c r="Q223" i="5"/>
  <c r="S137" i="5"/>
  <c r="Q137" i="5"/>
  <c r="S102" i="5"/>
  <c r="Q102" i="5"/>
  <c r="S243" i="5"/>
  <c r="Q243" i="5"/>
  <c r="S67" i="5"/>
  <c r="Q67" i="5"/>
  <c r="S110" i="5"/>
  <c r="Q110" i="5"/>
  <c r="S183" i="5"/>
  <c r="Q183" i="5"/>
  <c r="S120" i="5"/>
  <c r="Q120" i="5"/>
  <c r="S70" i="5"/>
  <c r="Q70" i="5"/>
  <c r="S212" i="5"/>
  <c r="Q212" i="5"/>
  <c r="S135" i="5"/>
  <c r="Q135" i="5"/>
  <c r="S181" i="5"/>
  <c r="Q181" i="5"/>
  <c r="S84" i="5"/>
  <c r="Q84" i="5"/>
  <c r="S117" i="5"/>
  <c r="Q117" i="5"/>
  <c r="S80" i="5"/>
  <c r="Q80" i="5"/>
  <c r="S222" i="5"/>
  <c r="Q222" i="5"/>
  <c r="S207" i="5"/>
  <c r="Q207" i="5"/>
  <c r="S244" i="5"/>
  <c r="Q244" i="5"/>
  <c r="S64" i="5"/>
  <c r="Q64" i="5"/>
  <c r="S226" i="5"/>
  <c r="Q226" i="5"/>
  <c r="S130" i="5"/>
  <c r="Q130" i="5"/>
  <c r="S205" i="5"/>
  <c r="Q205" i="5"/>
  <c r="S239" i="5"/>
  <c r="Q239" i="5"/>
  <c r="S68" i="5"/>
  <c r="Q68" i="5"/>
  <c r="S198" i="5"/>
  <c r="Q198" i="5"/>
  <c r="S246" i="5"/>
  <c r="Q246" i="5"/>
  <c r="S66" i="5"/>
  <c r="Q66" i="5"/>
  <c r="S216" i="5"/>
  <c r="Q216" i="5"/>
  <c r="S90" i="5"/>
  <c r="Q90" i="5"/>
  <c r="S109" i="5"/>
  <c r="Q109" i="5"/>
  <c r="S116" i="5"/>
  <c r="Q116" i="5"/>
  <c r="S190" i="5"/>
  <c r="Q190" i="5"/>
  <c r="S187" i="5"/>
  <c r="Q187" i="5"/>
  <c r="S247" i="5"/>
  <c r="Q247" i="5"/>
  <c r="S238" i="5"/>
  <c r="Q238" i="5"/>
  <c r="S79" i="5"/>
  <c r="Q79" i="5"/>
  <c r="S200" i="5"/>
  <c r="Q200" i="5"/>
  <c r="R224" i="5"/>
  <c r="Q224" i="5"/>
  <c r="S197" i="5"/>
  <c r="Q197" i="5"/>
  <c r="S234" i="5"/>
  <c r="Q234" i="5"/>
  <c r="S215" i="5"/>
  <c r="Q215" i="5"/>
  <c r="S65" i="5"/>
  <c r="Q65" i="5"/>
  <c r="S196" i="5"/>
  <c r="Q196" i="5"/>
  <c r="S245" i="5"/>
  <c r="Q245" i="5"/>
  <c r="R122" i="5"/>
  <c r="Q122" i="5"/>
  <c r="S136" i="5"/>
  <c r="Q136" i="5"/>
  <c r="S69" i="5"/>
  <c r="Q69" i="5"/>
  <c r="S240" i="5"/>
  <c r="Q240" i="5"/>
  <c r="S214" i="5"/>
  <c r="Q214" i="5"/>
  <c r="S203" i="5"/>
  <c r="Q203" i="5"/>
  <c r="S82" i="5"/>
  <c r="Q82" i="5"/>
  <c r="S206" i="5"/>
  <c r="Q206" i="5"/>
  <c r="R202" i="5"/>
  <c r="Q202" i="5"/>
  <c r="S237" i="5"/>
  <c r="Q237" i="5"/>
  <c r="S125" i="5"/>
  <c r="Q125" i="5"/>
  <c r="S142" i="5"/>
  <c r="Q142" i="5"/>
  <c r="S81" i="5"/>
  <c r="Q81" i="5"/>
  <c r="S175" i="5"/>
  <c r="Q175" i="5"/>
  <c r="S103" i="5"/>
  <c r="Q103" i="5"/>
  <c r="S78" i="5"/>
  <c r="Q78" i="5"/>
  <c r="S188" i="5"/>
  <c r="Q188" i="5"/>
  <c r="S97" i="5"/>
  <c r="Q97" i="5"/>
  <c r="S86" i="5"/>
  <c r="Q86" i="5"/>
  <c r="R186" i="5"/>
  <c r="Q186" i="5"/>
  <c r="S85" i="5"/>
  <c r="Q85" i="5"/>
  <c r="I202" i="5"/>
  <c r="U202" i="5" s="1"/>
  <c r="I186" i="5"/>
  <c r="U186" i="5" s="1"/>
  <c r="R58" i="5"/>
  <c r="I127" i="5"/>
  <c r="U127" i="5" s="1"/>
  <c r="I224" i="5"/>
  <c r="U224" i="5" s="1"/>
  <c r="I58" i="5"/>
  <c r="S202" i="5"/>
  <c r="S122" i="5"/>
  <c r="I122" i="5"/>
  <c r="U122" i="5" s="1"/>
  <c r="I88" i="5"/>
  <c r="U88" i="5" s="1"/>
  <c r="R88" i="5"/>
  <c r="I236" i="5"/>
  <c r="U236" i="5" s="1"/>
  <c r="R236" i="5"/>
  <c r="I77" i="5"/>
  <c r="U77" i="5" s="1"/>
  <c r="R77" i="5"/>
  <c r="I87" i="5"/>
  <c r="U87" i="5" s="1"/>
  <c r="R87" i="5"/>
  <c r="I119" i="5"/>
  <c r="U119" i="5" s="1"/>
  <c r="R119" i="5"/>
  <c r="I232" i="5"/>
  <c r="U232" i="5" s="1"/>
  <c r="R232" i="5"/>
  <c r="I241" i="5"/>
  <c r="U241" i="5" s="1"/>
  <c r="R241" i="5"/>
  <c r="I83" i="5"/>
  <c r="U83" i="5" s="1"/>
  <c r="R83" i="5"/>
  <c r="I199" i="5"/>
  <c r="U199" i="5" s="1"/>
  <c r="R199" i="5"/>
  <c r="S241" i="5"/>
  <c r="I189" i="5"/>
  <c r="U189" i="5" s="1"/>
  <c r="R189" i="5"/>
  <c r="I175" i="5"/>
  <c r="U175" i="5" s="1"/>
  <c r="R175" i="5"/>
  <c r="I103" i="5"/>
  <c r="U103" i="5" s="1"/>
  <c r="R103" i="5"/>
  <c r="I78" i="5"/>
  <c r="U78" i="5" s="1"/>
  <c r="R78" i="5"/>
  <c r="I188" i="5"/>
  <c r="U188" i="5" s="1"/>
  <c r="R188" i="5"/>
  <c r="I97" i="5"/>
  <c r="U97" i="5" s="1"/>
  <c r="R97" i="5"/>
  <c r="I86" i="5"/>
  <c r="U86" i="5" s="1"/>
  <c r="R86" i="5"/>
  <c r="I267" i="5"/>
  <c r="U267" i="5" s="1"/>
  <c r="S267" i="5"/>
  <c r="I142" i="5"/>
  <c r="U142" i="5" s="1"/>
  <c r="R142" i="5"/>
  <c r="S77" i="5"/>
  <c r="I235" i="5"/>
  <c r="U235" i="5" s="1"/>
  <c r="R235" i="5"/>
  <c r="I204" i="5"/>
  <c r="U204" i="5" s="1"/>
  <c r="R204" i="5"/>
  <c r="I81" i="5"/>
  <c r="U81" i="5" s="1"/>
  <c r="R81" i="5"/>
  <c r="I140" i="5"/>
  <c r="U140" i="5" s="1"/>
  <c r="R140" i="5"/>
  <c r="I95" i="5"/>
  <c r="U95" i="5" s="1"/>
  <c r="R95" i="5"/>
  <c r="I141" i="5"/>
  <c r="U141" i="5" s="1"/>
  <c r="R141" i="5"/>
  <c r="I177" i="5"/>
  <c r="U177" i="5" s="1"/>
  <c r="R177" i="5"/>
  <c r="I108" i="5"/>
  <c r="U108" i="5" s="1"/>
  <c r="R108" i="5"/>
  <c r="I125" i="5"/>
  <c r="U125" i="5" s="1"/>
  <c r="R125" i="5"/>
  <c r="I100" i="5"/>
  <c r="U100" i="5" s="1"/>
  <c r="R100" i="5"/>
  <c r="I85" i="5"/>
  <c r="U85" i="5" s="1"/>
  <c r="R85" i="5"/>
  <c r="I138" i="5"/>
  <c r="U138" i="5" s="1"/>
  <c r="R138" i="5"/>
  <c r="S199" i="5"/>
  <c r="S177" i="5"/>
  <c r="S83" i="5"/>
  <c r="I76" i="5"/>
  <c r="U76" i="5" s="1"/>
  <c r="R76" i="5"/>
  <c r="I200" i="5"/>
  <c r="U200" i="5" s="1"/>
  <c r="R200" i="5"/>
  <c r="I96" i="5"/>
  <c r="U96" i="5" s="1"/>
  <c r="R96" i="5"/>
  <c r="I89" i="5"/>
  <c r="U89" i="5" s="1"/>
  <c r="R89" i="5"/>
  <c r="I106" i="5"/>
  <c r="U106" i="5" s="1"/>
  <c r="R106" i="5"/>
  <c r="I84" i="5"/>
  <c r="U84" i="5" s="1"/>
  <c r="R84" i="5"/>
  <c r="S76" i="5"/>
  <c r="I190" i="5"/>
  <c r="U190" i="5" s="1"/>
  <c r="R190" i="5"/>
  <c r="I104" i="5"/>
  <c r="U104" i="5" s="1"/>
  <c r="R104" i="5"/>
  <c r="I220" i="5"/>
  <c r="U220" i="5" s="1"/>
  <c r="R220" i="5"/>
  <c r="S236" i="5"/>
  <c r="I195" i="5"/>
  <c r="U195" i="5" s="1"/>
  <c r="R195" i="5"/>
  <c r="I181" i="5"/>
  <c r="U181" i="5" s="1"/>
  <c r="R181" i="5"/>
  <c r="I182" i="5"/>
  <c r="U182" i="5" s="1"/>
  <c r="R182" i="5"/>
  <c r="I110" i="5"/>
  <c r="U110" i="5" s="1"/>
  <c r="R110" i="5"/>
  <c r="I227" i="5"/>
  <c r="U227" i="5" s="1"/>
  <c r="R227" i="5"/>
  <c r="I179" i="5"/>
  <c r="U179" i="5" s="1"/>
  <c r="R179" i="5"/>
  <c r="I75" i="5"/>
  <c r="U75" i="5" s="1"/>
  <c r="R75" i="5"/>
  <c r="S96" i="5"/>
  <c r="I176" i="5"/>
  <c r="U176" i="5" s="1"/>
  <c r="R176" i="5"/>
  <c r="I225" i="5"/>
  <c r="U225" i="5" s="1"/>
  <c r="R225" i="5"/>
  <c r="I124" i="5"/>
  <c r="U124" i="5" s="1"/>
  <c r="R124" i="5"/>
  <c r="S195" i="5"/>
  <c r="I222" i="5"/>
  <c r="U222" i="5" s="1"/>
  <c r="R222" i="5"/>
  <c r="I180" i="5"/>
  <c r="U180" i="5" s="1"/>
  <c r="R180" i="5"/>
  <c r="I128" i="5"/>
  <c r="U128" i="5" s="1"/>
  <c r="R128" i="5"/>
  <c r="S75" i="5"/>
  <c r="I243" i="5"/>
  <c r="U243" i="5" s="1"/>
  <c r="R243" i="5"/>
  <c r="I217" i="5"/>
  <c r="U217" i="5" s="1"/>
  <c r="R217" i="5"/>
  <c r="I129" i="5"/>
  <c r="U129" i="5" s="1"/>
  <c r="R129" i="5"/>
  <c r="S182" i="5"/>
  <c r="S225" i="5"/>
  <c r="I242" i="5"/>
  <c r="U242" i="5" s="1"/>
  <c r="R242" i="5"/>
  <c r="I70" i="5"/>
  <c r="U70" i="5" s="1"/>
  <c r="R70" i="5"/>
  <c r="I212" i="5"/>
  <c r="U212" i="5" s="1"/>
  <c r="R212" i="5"/>
  <c r="S128" i="5"/>
  <c r="S141" i="5"/>
  <c r="I201" i="5"/>
  <c r="U201" i="5" s="1"/>
  <c r="R201" i="5"/>
  <c r="I107" i="5"/>
  <c r="U107" i="5" s="1"/>
  <c r="R107" i="5"/>
  <c r="S189" i="5"/>
  <c r="I80" i="5"/>
  <c r="U80" i="5" s="1"/>
  <c r="R80" i="5"/>
  <c r="I130" i="5"/>
  <c r="U130" i="5" s="1"/>
  <c r="R130" i="5"/>
  <c r="I105" i="5"/>
  <c r="U105" i="5" s="1"/>
  <c r="R105" i="5"/>
  <c r="I65" i="5"/>
  <c r="R65" i="5"/>
  <c r="I244" i="5"/>
  <c r="U244" i="5" s="1"/>
  <c r="R244" i="5"/>
  <c r="I221" i="5"/>
  <c r="U221" i="5" s="1"/>
  <c r="R221" i="5"/>
  <c r="I135" i="5"/>
  <c r="U135" i="5" s="1"/>
  <c r="R135" i="5"/>
  <c r="I183" i="5"/>
  <c r="U183" i="5" s="1"/>
  <c r="R183" i="5"/>
  <c r="I98" i="5"/>
  <c r="U98" i="5" s="1"/>
  <c r="R98" i="5"/>
  <c r="I197" i="5"/>
  <c r="U197" i="5" s="1"/>
  <c r="R197" i="5"/>
  <c r="I196" i="5"/>
  <c r="U196" i="5" s="1"/>
  <c r="R196" i="5"/>
  <c r="S119" i="5"/>
  <c r="I226" i="5"/>
  <c r="U226" i="5" s="1"/>
  <c r="R226" i="5"/>
  <c r="I205" i="5"/>
  <c r="U205" i="5" s="1"/>
  <c r="R205" i="5"/>
  <c r="I233" i="5"/>
  <c r="U233" i="5" s="1"/>
  <c r="R233" i="5"/>
  <c r="S233" i="5"/>
  <c r="I184" i="5"/>
  <c r="U184" i="5" s="1"/>
  <c r="R184" i="5"/>
  <c r="I109" i="5"/>
  <c r="U109" i="5" s="1"/>
  <c r="R109" i="5"/>
  <c r="S235" i="5"/>
  <c r="I187" i="5"/>
  <c r="U187" i="5" s="1"/>
  <c r="R187" i="5"/>
  <c r="I102" i="5"/>
  <c r="U102" i="5" s="1"/>
  <c r="R102" i="5"/>
  <c r="I121" i="5"/>
  <c r="U121" i="5" s="1"/>
  <c r="R121" i="5"/>
  <c r="S204" i="5"/>
  <c r="I185" i="5"/>
  <c r="U185" i="5" s="1"/>
  <c r="R185" i="5"/>
  <c r="I101" i="5"/>
  <c r="U101" i="5" s="1"/>
  <c r="R101" i="5"/>
  <c r="I219" i="5"/>
  <c r="U219" i="5" s="1"/>
  <c r="R219" i="5"/>
  <c r="I116" i="5"/>
  <c r="U116" i="5" s="1"/>
  <c r="R116" i="5"/>
  <c r="S108" i="5"/>
  <c r="I99" i="5"/>
  <c r="U99" i="5" s="1"/>
  <c r="R99" i="5"/>
  <c r="I218" i="5"/>
  <c r="U218" i="5" s="1"/>
  <c r="R218" i="5"/>
  <c r="I117" i="5"/>
  <c r="U117" i="5" s="1"/>
  <c r="R117" i="5"/>
  <c r="S201" i="5"/>
  <c r="I178" i="5"/>
  <c r="U178" i="5" s="1"/>
  <c r="R178" i="5"/>
  <c r="I213" i="5"/>
  <c r="U213" i="5" s="1"/>
  <c r="R213" i="5"/>
  <c r="I247" i="5"/>
  <c r="U247" i="5" s="1"/>
  <c r="R247" i="5"/>
  <c r="I63" i="5"/>
  <c r="R63" i="5"/>
  <c r="I223" i="5"/>
  <c r="U223" i="5" s="1"/>
  <c r="R223" i="5"/>
  <c r="S89" i="5"/>
  <c r="I67" i="5"/>
  <c r="R67" i="5"/>
  <c r="I234" i="5"/>
  <c r="U234" i="5" s="1"/>
  <c r="R234" i="5"/>
  <c r="I69" i="5"/>
  <c r="U69" i="5" s="1"/>
  <c r="R69" i="5"/>
  <c r="I215" i="5"/>
  <c r="U215" i="5" s="1"/>
  <c r="R215" i="5"/>
  <c r="I115" i="5"/>
  <c r="U115" i="5" s="1"/>
  <c r="R115" i="5"/>
  <c r="S124" i="5"/>
  <c r="S232" i="5"/>
  <c r="S106" i="5"/>
  <c r="I240" i="5"/>
  <c r="U240" i="5" s="1"/>
  <c r="R240" i="5"/>
  <c r="I214" i="5"/>
  <c r="U214" i="5" s="1"/>
  <c r="R214" i="5"/>
  <c r="S100" i="5"/>
  <c r="I207" i="5"/>
  <c r="U207" i="5" s="1"/>
  <c r="R207" i="5"/>
  <c r="I64" i="5"/>
  <c r="R64" i="5"/>
  <c r="I118" i="5"/>
  <c r="U118" i="5" s="1"/>
  <c r="R118" i="5"/>
  <c r="S105" i="5"/>
  <c r="S138" i="5"/>
  <c r="S179" i="5"/>
  <c r="I239" i="5"/>
  <c r="U239" i="5" s="1"/>
  <c r="R239" i="5"/>
  <c r="I68" i="5"/>
  <c r="U68" i="5" s="1"/>
  <c r="R68" i="5"/>
  <c r="I137" i="5"/>
  <c r="U137" i="5" s="1"/>
  <c r="R137" i="5"/>
  <c r="S180" i="5"/>
  <c r="S95" i="5"/>
  <c r="S101" i="5"/>
  <c r="I198" i="5"/>
  <c r="U198" i="5" s="1"/>
  <c r="R198" i="5"/>
  <c r="I246" i="5"/>
  <c r="U246" i="5" s="1"/>
  <c r="R246" i="5"/>
  <c r="I66" i="5"/>
  <c r="R66" i="5"/>
  <c r="I216" i="5"/>
  <c r="U216" i="5" s="1"/>
  <c r="R216" i="5"/>
  <c r="I120" i="5"/>
  <c r="U120" i="5" s="1"/>
  <c r="R120" i="5"/>
  <c r="S221" i="5"/>
  <c r="I203" i="5"/>
  <c r="U203" i="5" s="1"/>
  <c r="R203" i="5"/>
  <c r="I245" i="5"/>
  <c r="U245" i="5" s="1"/>
  <c r="R245" i="5"/>
  <c r="I82" i="5"/>
  <c r="U82" i="5" s="1"/>
  <c r="R82" i="5"/>
  <c r="S224" i="5"/>
  <c r="S104" i="5"/>
  <c r="S115" i="5"/>
  <c r="S88" i="5"/>
  <c r="I206" i="5"/>
  <c r="U206" i="5" s="1"/>
  <c r="R206" i="5"/>
  <c r="I238" i="5"/>
  <c r="U238" i="5" s="1"/>
  <c r="R238" i="5"/>
  <c r="I79" i="5"/>
  <c r="U79" i="5" s="1"/>
  <c r="R79" i="5"/>
  <c r="I126" i="5"/>
  <c r="U126" i="5" s="1"/>
  <c r="R126" i="5"/>
  <c r="S140" i="5"/>
  <c r="S127" i="5"/>
  <c r="S87" i="5"/>
  <c r="S129" i="5"/>
  <c r="S242" i="5"/>
  <c r="I237" i="5"/>
  <c r="U237" i="5" s="1"/>
  <c r="R237" i="5"/>
  <c r="I90" i="5"/>
  <c r="U90" i="5" s="1"/>
  <c r="R90" i="5"/>
  <c r="I136" i="5"/>
  <c r="U136" i="5" s="1"/>
  <c r="R136" i="5"/>
  <c r="S186" i="5"/>
  <c r="S126" i="5"/>
  <c r="S217" i="5"/>
  <c r="I301" i="5"/>
  <c r="U301" i="5" s="1"/>
  <c r="S301" i="5"/>
  <c r="R301" i="5"/>
  <c r="I320" i="5"/>
  <c r="U320" i="5" s="1"/>
  <c r="S320" i="5"/>
  <c r="R320" i="5"/>
  <c r="C388" i="5"/>
  <c r="M388" i="5" s="1"/>
  <c r="D395" i="5"/>
  <c r="F373" i="5"/>
  <c r="E374" i="5"/>
  <c r="C376" i="5"/>
  <c r="D380" i="5"/>
  <c r="F348" i="5"/>
  <c r="D298" i="5"/>
  <c r="C298" i="5"/>
  <c r="E273" i="5"/>
  <c r="F271" i="5"/>
  <c r="E302" i="5"/>
  <c r="U65" i="5" l="1"/>
  <c r="T65" i="5"/>
  <c r="U63" i="5"/>
  <c r="T63" i="5"/>
  <c r="L63" i="5"/>
  <c r="U67" i="5"/>
  <c r="U66" i="5"/>
  <c r="U64" i="5"/>
  <c r="T64" i="5"/>
  <c r="L64" i="5"/>
  <c r="U58" i="5"/>
  <c r="T58" i="5"/>
  <c r="J66" i="5"/>
  <c r="L65" i="5"/>
  <c r="V214" i="5"/>
  <c r="W214" i="5"/>
  <c r="V242" i="5"/>
  <c r="W242" i="5"/>
  <c r="V218" i="5"/>
  <c r="W218" i="5"/>
  <c r="V70" i="5"/>
  <c r="W70" i="5"/>
  <c r="V138" i="5"/>
  <c r="W138" i="5"/>
  <c r="V110" i="5"/>
  <c r="W110" i="5"/>
  <c r="V188" i="5"/>
  <c r="W188" i="5"/>
  <c r="V224" i="5"/>
  <c r="W224" i="5"/>
  <c r="V196" i="5"/>
  <c r="W196" i="5"/>
  <c r="V127" i="5"/>
  <c r="W127" i="5"/>
  <c r="V202" i="5"/>
  <c r="W202" i="5"/>
  <c r="V219" i="5"/>
  <c r="W219" i="5"/>
  <c r="V183" i="5"/>
  <c r="W183" i="5"/>
  <c r="V195" i="5"/>
  <c r="W195" i="5"/>
  <c r="V175" i="5"/>
  <c r="W175" i="5"/>
  <c r="V116" i="5"/>
  <c r="W116" i="5"/>
  <c r="V216" i="5"/>
  <c r="W216" i="5"/>
  <c r="V220" i="5"/>
  <c r="W220" i="5"/>
  <c r="V177" i="5"/>
  <c r="W177" i="5"/>
  <c r="V203" i="5"/>
  <c r="W203" i="5"/>
  <c r="V120" i="5"/>
  <c r="W120" i="5"/>
  <c r="V98" i="5"/>
  <c r="W98" i="5"/>
  <c r="V217" i="5"/>
  <c r="W217" i="5"/>
  <c r="V243" i="5"/>
  <c r="W243" i="5"/>
  <c r="V215" i="5"/>
  <c r="W215" i="5"/>
  <c r="V115" i="5"/>
  <c r="W115" i="5"/>
  <c r="V104" i="5"/>
  <c r="W104" i="5"/>
  <c r="V128" i="5"/>
  <c r="W128" i="5"/>
  <c r="V185" i="5"/>
  <c r="W185" i="5"/>
  <c r="V197" i="5"/>
  <c r="W197" i="5"/>
  <c r="V180" i="5"/>
  <c r="W180" i="5"/>
  <c r="V126" i="5"/>
  <c r="W126" i="5"/>
  <c r="V105" i="5"/>
  <c r="W105" i="5"/>
  <c r="V222" i="5"/>
  <c r="W222" i="5"/>
  <c r="V246" i="5"/>
  <c r="W246" i="5"/>
  <c r="V69" i="5"/>
  <c r="W69" i="5"/>
  <c r="V137" i="5"/>
  <c r="W137" i="5"/>
  <c r="V84" i="5"/>
  <c r="W84" i="5"/>
  <c r="V187" i="5"/>
  <c r="W187" i="5"/>
  <c r="V81" i="5"/>
  <c r="W81" i="5"/>
  <c r="V232" i="5"/>
  <c r="W232" i="5"/>
  <c r="V66" i="5"/>
  <c r="W66" i="5"/>
  <c r="V241" i="5"/>
  <c r="W241" i="5"/>
  <c r="V124" i="5"/>
  <c r="W124" i="5"/>
  <c r="V204" i="5"/>
  <c r="W204" i="5"/>
  <c r="V119" i="5"/>
  <c r="W119" i="5"/>
  <c r="V181" i="5"/>
  <c r="W181" i="5"/>
  <c r="V90" i="5"/>
  <c r="W90" i="5"/>
  <c r="V189" i="5"/>
  <c r="W189" i="5"/>
  <c r="V244" i="5"/>
  <c r="W244" i="5"/>
  <c r="V83" i="5"/>
  <c r="W83" i="5"/>
  <c r="V100" i="5"/>
  <c r="W100" i="5"/>
  <c r="V136" i="5"/>
  <c r="W136" i="5"/>
  <c r="V237" i="5"/>
  <c r="W237" i="5"/>
  <c r="V221" i="5"/>
  <c r="W221" i="5"/>
  <c r="V190" i="5"/>
  <c r="W190" i="5"/>
  <c r="V298" i="5"/>
  <c r="W298" i="5"/>
  <c r="V235" i="5"/>
  <c r="W235" i="5"/>
  <c r="V182" i="5"/>
  <c r="W182" i="5"/>
  <c r="V125" i="5"/>
  <c r="W125" i="5"/>
  <c r="V234" i="5"/>
  <c r="W234" i="5"/>
  <c r="V79" i="5"/>
  <c r="W79" i="5"/>
  <c r="V238" i="5"/>
  <c r="W238" i="5"/>
  <c r="V225" i="5"/>
  <c r="W225" i="5"/>
  <c r="V206" i="5"/>
  <c r="W206" i="5"/>
  <c r="V96" i="5"/>
  <c r="W96" i="5"/>
  <c r="V213" i="5"/>
  <c r="W213" i="5"/>
  <c r="V200" i="5"/>
  <c r="W200" i="5"/>
  <c r="V142" i="5"/>
  <c r="W142" i="5"/>
  <c r="V78" i="5"/>
  <c r="W78" i="5"/>
  <c r="V198" i="5"/>
  <c r="W198" i="5"/>
  <c r="V121" i="5"/>
  <c r="W121" i="5"/>
  <c r="V65" i="5"/>
  <c r="W65" i="5"/>
  <c r="V102" i="5"/>
  <c r="W102" i="5"/>
  <c r="V130" i="5"/>
  <c r="W130" i="5"/>
  <c r="V239" i="5"/>
  <c r="W239" i="5"/>
  <c r="V184" i="5"/>
  <c r="W184" i="5"/>
  <c r="Q373" i="5"/>
  <c r="V373" i="5"/>
  <c r="W373" i="5"/>
  <c r="V176" i="5"/>
  <c r="W176" i="5"/>
  <c r="V236" i="5"/>
  <c r="W236" i="5"/>
  <c r="Q348" i="5"/>
  <c r="V348" i="5"/>
  <c r="W348" i="5"/>
  <c r="V380" i="5"/>
  <c r="W380" i="5"/>
  <c r="V247" i="5"/>
  <c r="W247" i="5"/>
  <c r="V85" i="5"/>
  <c r="W85" i="5"/>
  <c r="V95" i="5"/>
  <c r="W95" i="5"/>
  <c r="V106" i="5"/>
  <c r="W106" i="5"/>
  <c r="V80" i="5"/>
  <c r="W80" i="5"/>
  <c r="V186" i="5"/>
  <c r="W186" i="5"/>
  <c r="V129" i="5"/>
  <c r="W129" i="5"/>
  <c r="V135" i="5"/>
  <c r="W135" i="5"/>
  <c r="V199" i="5"/>
  <c r="W199" i="5"/>
  <c r="V67" i="5"/>
  <c r="W67" i="5"/>
  <c r="V223" i="5"/>
  <c r="W223" i="5"/>
  <c r="V89" i="5"/>
  <c r="W89" i="5"/>
  <c r="V87" i="5"/>
  <c r="W87" i="5"/>
  <c r="V107" i="5"/>
  <c r="W107" i="5"/>
  <c r="V201" i="5"/>
  <c r="W201" i="5"/>
  <c r="V178" i="5"/>
  <c r="W178" i="5"/>
  <c r="V267" i="5"/>
  <c r="W267" i="5"/>
  <c r="V179" i="5"/>
  <c r="W179" i="5"/>
  <c r="V86" i="5"/>
  <c r="W86" i="5"/>
  <c r="V122" i="5"/>
  <c r="W122" i="5"/>
  <c r="V301" i="5"/>
  <c r="W301" i="5"/>
  <c r="V99" i="5"/>
  <c r="W99" i="5"/>
  <c r="V103" i="5"/>
  <c r="W103" i="5"/>
  <c r="Q271" i="5"/>
  <c r="V271" i="5"/>
  <c r="W271" i="5"/>
  <c r="V140" i="5"/>
  <c r="W140" i="5"/>
  <c r="V68" i="5"/>
  <c r="W68" i="5"/>
  <c r="V109" i="5"/>
  <c r="W109" i="5"/>
  <c r="V233" i="5"/>
  <c r="W233" i="5"/>
  <c r="V76" i="5"/>
  <c r="W76" i="5"/>
  <c r="V64" i="5"/>
  <c r="W64" i="5"/>
  <c r="V82" i="5"/>
  <c r="W82" i="5"/>
  <c r="V207" i="5"/>
  <c r="W207" i="5"/>
  <c r="V117" i="5"/>
  <c r="W117" i="5"/>
  <c r="V226" i="5"/>
  <c r="W226" i="5"/>
  <c r="V212" i="5"/>
  <c r="W212" i="5"/>
  <c r="V240" i="5"/>
  <c r="W240" i="5"/>
  <c r="V108" i="5"/>
  <c r="W108" i="5"/>
  <c r="V101" i="5"/>
  <c r="W101" i="5"/>
  <c r="V141" i="5"/>
  <c r="W141" i="5"/>
  <c r="V77" i="5"/>
  <c r="W77" i="5"/>
  <c r="V118" i="5"/>
  <c r="W118" i="5"/>
  <c r="V75" i="5"/>
  <c r="W75" i="5"/>
  <c r="V205" i="5"/>
  <c r="W205" i="5"/>
  <c r="V88" i="5"/>
  <c r="W88" i="5"/>
  <c r="V320" i="5"/>
  <c r="W320" i="5"/>
  <c r="V245" i="5"/>
  <c r="W245" i="5"/>
  <c r="V227" i="5"/>
  <c r="W227" i="5"/>
  <c r="V97" i="5"/>
  <c r="W97" i="5"/>
  <c r="W63" i="5"/>
  <c r="V63" i="5"/>
  <c r="V58" i="5"/>
  <c r="W58" i="5"/>
  <c r="M298" i="5"/>
  <c r="S348" i="5"/>
  <c r="R348" i="5"/>
  <c r="S271" i="5"/>
  <c r="R271" i="5"/>
  <c r="R373" i="5"/>
  <c r="S373" i="5"/>
  <c r="F376" i="5"/>
  <c r="P376" i="5"/>
  <c r="N376" i="5"/>
  <c r="P391" i="5"/>
  <c r="N391" i="5"/>
  <c r="F388" i="5"/>
  <c r="P388" i="5"/>
  <c r="N388" i="5"/>
  <c r="E303" i="5"/>
  <c r="H302" i="5"/>
  <c r="E274" i="5"/>
  <c r="H273" i="5"/>
  <c r="E375" i="5"/>
  <c r="H374" i="5"/>
  <c r="C380" i="5"/>
  <c r="M380" i="5" s="1"/>
  <c r="M376" i="5"/>
  <c r="J67" i="5" l="1"/>
  <c r="L66" i="5"/>
  <c r="T66" i="5"/>
  <c r="U273" i="5"/>
  <c r="T273" i="5"/>
  <c r="Q273" i="5"/>
  <c r="V273" i="5"/>
  <c r="W273" i="5"/>
  <c r="I273" i="5"/>
  <c r="R273" i="5"/>
  <c r="S273" i="5"/>
  <c r="I302" i="5"/>
  <c r="U302" i="5" s="1"/>
  <c r="R302" i="5"/>
  <c r="S302" i="5"/>
  <c r="I374" i="5"/>
  <c r="U374" i="5" s="1"/>
  <c r="S374" i="5"/>
  <c r="R374" i="5"/>
  <c r="E376" i="5"/>
  <c r="H375" i="5"/>
  <c r="E275" i="5"/>
  <c r="H274" i="5"/>
  <c r="E304" i="5"/>
  <c r="H303" i="5"/>
  <c r="U375" i="5" l="1"/>
  <c r="T375" i="5"/>
  <c r="J68" i="5"/>
  <c r="L67" i="5"/>
  <c r="T67" i="5"/>
  <c r="V374" i="5"/>
  <c r="W374" i="5"/>
  <c r="Q375" i="5"/>
  <c r="V375" i="5"/>
  <c r="W375" i="5"/>
  <c r="V302" i="5"/>
  <c r="W302" i="5"/>
  <c r="I375" i="5"/>
  <c r="R375" i="5"/>
  <c r="S375" i="5"/>
  <c r="I274" i="5"/>
  <c r="U274" i="5" s="1"/>
  <c r="S274" i="5"/>
  <c r="R274" i="5"/>
  <c r="I303" i="5"/>
  <c r="U303" i="5" s="1"/>
  <c r="R303" i="5"/>
  <c r="S303" i="5"/>
  <c r="E305" i="5"/>
  <c r="H304" i="5"/>
  <c r="E276" i="5"/>
  <c r="H275" i="5"/>
  <c r="H376" i="5"/>
  <c r="E377" i="5"/>
  <c r="U376" i="5" l="1"/>
  <c r="T376" i="5"/>
  <c r="U275" i="5"/>
  <c r="T275" i="5"/>
  <c r="J69" i="5"/>
  <c r="L68" i="5"/>
  <c r="T68" i="5"/>
  <c r="Q376" i="5"/>
  <c r="V376" i="5"/>
  <c r="W376" i="5"/>
  <c r="Q275" i="5"/>
  <c r="V275" i="5"/>
  <c r="W275" i="5"/>
  <c r="V303" i="5"/>
  <c r="W303" i="5"/>
  <c r="V274" i="5"/>
  <c r="W274" i="5"/>
  <c r="I376" i="5"/>
  <c r="R376" i="5"/>
  <c r="S376" i="5"/>
  <c r="I304" i="5"/>
  <c r="U304" i="5" s="1"/>
  <c r="S304" i="5"/>
  <c r="R304" i="5"/>
  <c r="I275" i="5"/>
  <c r="R275" i="5"/>
  <c r="S275" i="5"/>
  <c r="E277" i="5"/>
  <c r="H276" i="5"/>
  <c r="E378" i="5"/>
  <c r="H377" i="5"/>
  <c r="E306" i="5"/>
  <c r="H305" i="5"/>
  <c r="D317" i="5"/>
  <c r="D346" i="5"/>
  <c r="D371" i="5"/>
  <c r="F382" i="5"/>
  <c r="C317" i="5"/>
  <c r="F300" i="5"/>
  <c r="C346" i="5"/>
  <c r="E321" i="5"/>
  <c r="F319" i="5"/>
  <c r="C371" i="5"/>
  <c r="E350" i="5"/>
  <c r="E384" i="5"/>
  <c r="C387" i="5"/>
  <c r="M387" i="5" s="1"/>
  <c r="A3" i="2" a="1"/>
  <c r="A3" i="2" s="1"/>
  <c r="O8" i="2" s="1"/>
  <c r="U377" i="5" l="1"/>
  <c r="T377" i="5"/>
  <c r="J70" i="5"/>
  <c r="L69" i="5"/>
  <c r="T69" i="5"/>
  <c r="U276" i="5"/>
  <c r="T276" i="5"/>
  <c r="M346" i="5"/>
  <c r="Q276" i="5"/>
  <c r="V276" i="5"/>
  <c r="W276" i="5"/>
  <c r="Q377" i="5"/>
  <c r="V377" i="5"/>
  <c r="W377" i="5"/>
  <c r="M317" i="5"/>
  <c r="V304" i="5"/>
  <c r="W304" i="5"/>
  <c r="Q382" i="5"/>
  <c r="V382" i="5"/>
  <c r="W382" i="5"/>
  <c r="V371" i="5"/>
  <c r="W371" i="5"/>
  <c r="V346" i="5"/>
  <c r="W346" i="5"/>
  <c r="V317" i="5"/>
  <c r="W317" i="5"/>
  <c r="Q319" i="5"/>
  <c r="V319" i="5"/>
  <c r="W319" i="5"/>
  <c r="Q300" i="5"/>
  <c r="V300" i="5"/>
  <c r="W300" i="5"/>
  <c r="M371" i="5"/>
  <c r="S319" i="5"/>
  <c r="R319" i="5"/>
  <c r="I305" i="5"/>
  <c r="U305" i="5" s="1"/>
  <c r="S305" i="5"/>
  <c r="R305" i="5"/>
  <c r="E380" i="5"/>
  <c r="H378" i="5"/>
  <c r="S300" i="5"/>
  <c r="R300" i="5"/>
  <c r="I377" i="5"/>
  <c r="R377" i="5"/>
  <c r="S377" i="5"/>
  <c r="R382" i="5"/>
  <c r="S382" i="5"/>
  <c r="I276" i="5"/>
  <c r="S276" i="5"/>
  <c r="R276" i="5"/>
  <c r="F387" i="5"/>
  <c r="P387" i="5"/>
  <c r="N387" i="5"/>
  <c r="E322" i="5"/>
  <c r="H321" i="5"/>
  <c r="E307" i="5"/>
  <c r="H306" i="5"/>
  <c r="E351" i="5"/>
  <c r="H350" i="5"/>
  <c r="E385" i="5"/>
  <c r="H384" i="5"/>
  <c r="E278" i="5"/>
  <c r="H277" i="5"/>
  <c r="C395" i="5"/>
  <c r="M395" i="5" s="1"/>
  <c r="O7" i="2"/>
  <c r="O1" i="2"/>
  <c r="O2" i="2"/>
  <c r="O3" i="2"/>
  <c r="O4" i="2"/>
  <c r="O5" i="2"/>
  <c r="O6" i="2"/>
  <c r="J71" i="5" l="1"/>
  <c r="J72" i="5" s="1"/>
  <c r="J73" i="5" s="1"/>
  <c r="J74" i="5" s="1"/>
  <c r="J75" i="5" s="1"/>
  <c r="L70" i="5"/>
  <c r="T70" i="5"/>
  <c r="T277" i="5"/>
  <c r="U277" i="5"/>
  <c r="V305" i="5"/>
  <c r="W305" i="5"/>
  <c r="Q277" i="5"/>
  <c r="V277" i="5"/>
  <c r="W277" i="5"/>
  <c r="I350" i="5"/>
  <c r="U350" i="5" s="1"/>
  <c r="S350" i="5"/>
  <c r="R350" i="5"/>
  <c r="I277" i="5"/>
  <c r="R277" i="5"/>
  <c r="S277" i="5"/>
  <c r="I306" i="5"/>
  <c r="U306" i="5" s="1"/>
  <c r="R306" i="5"/>
  <c r="S306" i="5"/>
  <c r="S378" i="5"/>
  <c r="I378" i="5"/>
  <c r="U378" i="5" s="1"/>
  <c r="R378" i="5"/>
  <c r="I384" i="5"/>
  <c r="U384" i="5" s="1"/>
  <c r="S384" i="5"/>
  <c r="R384" i="5"/>
  <c r="I321" i="5"/>
  <c r="U321" i="5" s="1"/>
  <c r="R321" i="5"/>
  <c r="S321" i="5"/>
  <c r="E279" i="5"/>
  <c r="H278" i="5"/>
  <c r="E386" i="5"/>
  <c r="H385" i="5"/>
  <c r="E352" i="5"/>
  <c r="H351" i="5"/>
  <c r="E308" i="5"/>
  <c r="H307" i="5"/>
  <c r="E323" i="5"/>
  <c r="H322" i="5"/>
  <c r="U278" i="5" l="1"/>
  <c r="T278" i="5"/>
  <c r="J76" i="5"/>
  <c r="L75" i="5"/>
  <c r="T75" i="5"/>
  <c r="V378" i="5"/>
  <c r="W378" i="5"/>
  <c r="V306" i="5"/>
  <c r="W306" i="5"/>
  <c r="V321" i="5"/>
  <c r="W321" i="5"/>
  <c r="V350" i="5"/>
  <c r="W350" i="5"/>
  <c r="Q278" i="5"/>
  <c r="V278" i="5"/>
  <c r="W278" i="5"/>
  <c r="V384" i="5"/>
  <c r="W384" i="5"/>
  <c r="I307" i="5"/>
  <c r="U307" i="5" s="1"/>
  <c r="S307" i="5"/>
  <c r="R307" i="5"/>
  <c r="I322" i="5"/>
  <c r="U322" i="5" s="1"/>
  <c r="R322" i="5"/>
  <c r="S322" i="5"/>
  <c r="I385" i="5"/>
  <c r="U385" i="5" s="1"/>
  <c r="S385" i="5"/>
  <c r="R385" i="5"/>
  <c r="I351" i="5"/>
  <c r="U351" i="5" s="1"/>
  <c r="S351" i="5"/>
  <c r="R351" i="5"/>
  <c r="I278" i="5"/>
  <c r="R278" i="5"/>
  <c r="S278" i="5"/>
  <c r="E324" i="5"/>
  <c r="H323" i="5"/>
  <c r="E309" i="5"/>
  <c r="H308" i="5"/>
  <c r="E353" i="5"/>
  <c r="H352" i="5"/>
  <c r="E387" i="5"/>
  <c r="H386" i="5"/>
  <c r="E280" i="5"/>
  <c r="H279" i="5"/>
  <c r="J77" i="5" l="1"/>
  <c r="T76" i="5"/>
  <c r="L76" i="5"/>
  <c r="V385" i="5"/>
  <c r="W385" i="5"/>
  <c r="V322" i="5"/>
  <c r="W322" i="5"/>
  <c r="V351" i="5"/>
  <c r="W351" i="5"/>
  <c r="V307" i="5"/>
  <c r="W307" i="5"/>
  <c r="I308" i="5"/>
  <c r="U308" i="5" s="1"/>
  <c r="S308" i="5"/>
  <c r="R308" i="5"/>
  <c r="I323" i="5"/>
  <c r="U323" i="5" s="1"/>
  <c r="S323" i="5"/>
  <c r="R323" i="5"/>
  <c r="I386" i="5"/>
  <c r="U386" i="5" s="1"/>
  <c r="S386" i="5"/>
  <c r="R386" i="5"/>
  <c r="I279" i="5"/>
  <c r="U279" i="5" s="1"/>
  <c r="S279" i="5"/>
  <c r="R279" i="5"/>
  <c r="I352" i="5"/>
  <c r="U352" i="5" s="1"/>
  <c r="R352" i="5"/>
  <c r="S352" i="5"/>
  <c r="E354" i="5"/>
  <c r="H353" i="5"/>
  <c r="E281" i="5"/>
  <c r="H280" i="5"/>
  <c r="H387" i="5"/>
  <c r="E388" i="5"/>
  <c r="E310" i="5"/>
  <c r="H309" i="5"/>
  <c r="E325" i="5"/>
  <c r="H324" i="5"/>
  <c r="U387" i="5" l="1"/>
  <c r="T387" i="5"/>
  <c r="J78" i="5"/>
  <c r="L77" i="5"/>
  <c r="T77" i="5"/>
  <c r="V279" i="5"/>
  <c r="W279" i="5"/>
  <c r="V308" i="5"/>
  <c r="W308" i="5"/>
  <c r="V386" i="5"/>
  <c r="W386" i="5"/>
  <c r="V323" i="5"/>
  <c r="W323" i="5"/>
  <c r="V352" i="5"/>
  <c r="W352" i="5"/>
  <c r="Q387" i="5"/>
  <c r="V387" i="5"/>
  <c r="W387" i="5"/>
  <c r="I324" i="5"/>
  <c r="U324" i="5" s="1"/>
  <c r="S324" i="5"/>
  <c r="R324" i="5"/>
  <c r="I387" i="5"/>
  <c r="S387" i="5"/>
  <c r="R387" i="5"/>
  <c r="I309" i="5"/>
  <c r="U309" i="5" s="1"/>
  <c r="S309" i="5"/>
  <c r="R309" i="5"/>
  <c r="I353" i="5"/>
  <c r="U353" i="5" s="1"/>
  <c r="R353" i="5"/>
  <c r="S353" i="5"/>
  <c r="I280" i="5"/>
  <c r="U280" i="5" s="1"/>
  <c r="S280" i="5"/>
  <c r="R280" i="5"/>
  <c r="E326" i="5"/>
  <c r="H325" i="5"/>
  <c r="E311" i="5"/>
  <c r="H310" i="5"/>
  <c r="E389" i="5"/>
  <c r="E390" i="5" s="1"/>
  <c r="E404" i="5" s="1"/>
  <c r="H388" i="5"/>
  <c r="E282" i="5"/>
  <c r="H281" i="5"/>
  <c r="E355" i="5"/>
  <c r="H354" i="5"/>
  <c r="E405" i="5" l="1"/>
  <c r="U404" i="5"/>
  <c r="E391" i="5"/>
  <c r="H390" i="5"/>
  <c r="J79" i="5"/>
  <c r="T78" i="5"/>
  <c r="L78" i="5"/>
  <c r="T388" i="5"/>
  <c r="U388" i="5"/>
  <c r="V324" i="5"/>
  <c r="W324" i="5"/>
  <c r="V309" i="5"/>
  <c r="W309" i="5"/>
  <c r="Q388" i="5"/>
  <c r="V388" i="5"/>
  <c r="W388" i="5"/>
  <c r="V280" i="5"/>
  <c r="W280" i="5"/>
  <c r="V353" i="5"/>
  <c r="W353" i="5"/>
  <c r="I325" i="5"/>
  <c r="U325" i="5" s="1"/>
  <c r="S325" i="5"/>
  <c r="R325" i="5"/>
  <c r="I388" i="5"/>
  <c r="R388" i="5"/>
  <c r="S388" i="5"/>
  <c r="I354" i="5"/>
  <c r="U354" i="5" s="1"/>
  <c r="S354" i="5"/>
  <c r="R354" i="5"/>
  <c r="I310" i="5"/>
  <c r="U310" i="5" s="1"/>
  <c r="R310" i="5"/>
  <c r="S310" i="5"/>
  <c r="I281" i="5"/>
  <c r="U281" i="5" s="1"/>
  <c r="S281" i="5"/>
  <c r="R281" i="5"/>
  <c r="E312" i="5"/>
  <c r="H311" i="5"/>
  <c r="E356" i="5"/>
  <c r="H355" i="5"/>
  <c r="E283" i="5"/>
  <c r="H282" i="5"/>
  <c r="H389" i="5"/>
  <c r="E327" i="5"/>
  <c r="H326" i="5"/>
  <c r="Q390" i="5" l="1"/>
  <c r="T390" i="5"/>
  <c r="U390" i="5"/>
  <c r="V390" i="5"/>
  <c r="W390" i="5"/>
  <c r="R390" i="5"/>
  <c r="S390" i="5"/>
  <c r="E392" i="5"/>
  <c r="E393" i="5" s="1"/>
  <c r="E411" i="5"/>
  <c r="E406" i="5"/>
  <c r="U405" i="5"/>
  <c r="J80" i="5"/>
  <c r="L79" i="5"/>
  <c r="T79" i="5"/>
  <c r="T389" i="5"/>
  <c r="U389" i="5"/>
  <c r="V354" i="5"/>
  <c r="W354" i="5"/>
  <c r="V325" i="5"/>
  <c r="W325" i="5"/>
  <c r="Q389" i="5"/>
  <c r="V389" i="5"/>
  <c r="W389" i="5"/>
  <c r="V310" i="5"/>
  <c r="W310" i="5"/>
  <c r="V281" i="5"/>
  <c r="W281" i="5"/>
  <c r="I355" i="5"/>
  <c r="U355" i="5" s="1"/>
  <c r="R355" i="5"/>
  <c r="S355" i="5"/>
  <c r="I282" i="5"/>
  <c r="U282" i="5" s="1"/>
  <c r="S282" i="5"/>
  <c r="R282" i="5"/>
  <c r="I326" i="5"/>
  <c r="U326" i="5" s="1"/>
  <c r="S326" i="5"/>
  <c r="R326" i="5"/>
  <c r="I389" i="5"/>
  <c r="R389" i="5"/>
  <c r="S389" i="5"/>
  <c r="I311" i="5"/>
  <c r="U311" i="5" s="1"/>
  <c r="S311" i="5"/>
  <c r="R311" i="5"/>
  <c r="E284" i="5"/>
  <c r="H283" i="5"/>
  <c r="E357" i="5"/>
  <c r="H356" i="5"/>
  <c r="E328" i="5"/>
  <c r="H327" i="5"/>
  <c r="H391" i="5"/>
  <c r="E313" i="5"/>
  <c r="H312" i="5"/>
  <c r="T391" i="5" l="1"/>
  <c r="V391" i="5"/>
  <c r="W391" i="5"/>
  <c r="U411" i="5"/>
  <c r="E412" i="5"/>
  <c r="E407" i="5"/>
  <c r="U406" i="5"/>
  <c r="U391" i="5"/>
  <c r="J81" i="5"/>
  <c r="L80" i="5"/>
  <c r="T80" i="5"/>
  <c r="V355" i="5"/>
  <c r="W355" i="5"/>
  <c r="V326" i="5"/>
  <c r="W326" i="5"/>
  <c r="V282" i="5"/>
  <c r="W282" i="5"/>
  <c r="Q391" i="5"/>
  <c r="V311" i="5"/>
  <c r="W311" i="5"/>
  <c r="I283" i="5"/>
  <c r="U283" i="5" s="1"/>
  <c r="S283" i="5"/>
  <c r="R283" i="5"/>
  <c r="I356" i="5"/>
  <c r="U356" i="5" s="1"/>
  <c r="R356" i="5"/>
  <c r="S356" i="5"/>
  <c r="I391" i="5"/>
  <c r="R391" i="5"/>
  <c r="S391" i="5"/>
  <c r="I312" i="5"/>
  <c r="U312" i="5" s="1"/>
  <c r="S312" i="5"/>
  <c r="R312" i="5"/>
  <c r="I327" i="5"/>
  <c r="U327" i="5" s="1"/>
  <c r="R327" i="5"/>
  <c r="S327" i="5"/>
  <c r="E314" i="5"/>
  <c r="H313" i="5"/>
  <c r="E329" i="5"/>
  <c r="H328" i="5"/>
  <c r="E358" i="5"/>
  <c r="H357" i="5"/>
  <c r="H392" i="5"/>
  <c r="E285" i="5"/>
  <c r="H284" i="5"/>
  <c r="E408" i="5" l="1"/>
  <c r="U407" i="5"/>
  <c r="U412" i="5"/>
  <c r="E413" i="5"/>
  <c r="J82" i="5"/>
  <c r="T81" i="5"/>
  <c r="L81" i="5"/>
  <c r="V356" i="5"/>
  <c r="W356" i="5"/>
  <c r="V283" i="5"/>
  <c r="W283" i="5"/>
  <c r="V312" i="5"/>
  <c r="W312" i="5"/>
  <c r="V327" i="5"/>
  <c r="W327" i="5"/>
  <c r="I313" i="5"/>
  <c r="U313" i="5" s="1"/>
  <c r="R313" i="5"/>
  <c r="S313" i="5"/>
  <c r="I392" i="5"/>
  <c r="U392" i="5" s="1"/>
  <c r="R392" i="5"/>
  <c r="S392" i="5"/>
  <c r="I357" i="5"/>
  <c r="U357" i="5" s="1"/>
  <c r="R357" i="5"/>
  <c r="S357" i="5"/>
  <c r="I284" i="5"/>
  <c r="U284" i="5" s="1"/>
  <c r="S284" i="5"/>
  <c r="R284" i="5"/>
  <c r="I328" i="5"/>
  <c r="U328" i="5" s="1"/>
  <c r="R328" i="5"/>
  <c r="S328" i="5"/>
  <c r="E286" i="5"/>
  <c r="H285" i="5"/>
  <c r="E395" i="5"/>
  <c r="H393" i="5"/>
  <c r="E359" i="5"/>
  <c r="H358" i="5"/>
  <c r="E330" i="5"/>
  <c r="H329" i="5"/>
  <c r="E315" i="5"/>
  <c r="H314" i="5"/>
  <c r="E414" i="5" l="1"/>
  <c r="U413" i="5"/>
  <c r="E409" i="5"/>
  <c r="U408" i="5"/>
  <c r="J83" i="5"/>
  <c r="L82" i="5"/>
  <c r="T82" i="5"/>
  <c r="V357" i="5"/>
  <c r="W357" i="5"/>
  <c r="V392" i="5"/>
  <c r="W392" i="5"/>
  <c r="V313" i="5"/>
  <c r="W313" i="5"/>
  <c r="V328" i="5"/>
  <c r="W328" i="5"/>
  <c r="V284" i="5"/>
  <c r="W284" i="5"/>
  <c r="I358" i="5"/>
  <c r="U358" i="5" s="1"/>
  <c r="R358" i="5"/>
  <c r="S358" i="5"/>
  <c r="I329" i="5"/>
  <c r="U329" i="5" s="1"/>
  <c r="R329" i="5"/>
  <c r="S329" i="5"/>
  <c r="I393" i="5"/>
  <c r="U393" i="5" s="1"/>
  <c r="R393" i="5"/>
  <c r="S393" i="5"/>
  <c r="I314" i="5"/>
  <c r="U314" i="5" s="1"/>
  <c r="S314" i="5"/>
  <c r="R314" i="5"/>
  <c r="I285" i="5"/>
  <c r="U285" i="5" s="1"/>
  <c r="S285" i="5"/>
  <c r="R285" i="5"/>
  <c r="E331" i="5"/>
  <c r="H330" i="5"/>
  <c r="H315" i="5"/>
  <c r="E317" i="5"/>
  <c r="E360" i="5"/>
  <c r="H359" i="5"/>
  <c r="E287" i="5"/>
  <c r="H286" i="5"/>
  <c r="E410" i="5" l="1"/>
  <c r="U410" i="5" s="1"/>
  <c r="U409" i="5"/>
  <c r="E415" i="5"/>
  <c r="U414" i="5"/>
  <c r="J84" i="5"/>
  <c r="L83" i="5"/>
  <c r="T83" i="5"/>
  <c r="V314" i="5"/>
  <c r="W314" i="5"/>
  <c r="V329" i="5"/>
  <c r="W329" i="5"/>
  <c r="V393" i="5"/>
  <c r="W393" i="5"/>
  <c r="V358" i="5"/>
  <c r="W358" i="5"/>
  <c r="V285" i="5"/>
  <c r="W285" i="5"/>
  <c r="I315" i="5"/>
  <c r="U315" i="5" s="1"/>
  <c r="R315" i="5"/>
  <c r="S315" i="5"/>
  <c r="I286" i="5"/>
  <c r="U286" i="5" s="1"/>
  <c r="S286" i="5"/>
  <c r="R286" i="5"/>
  <c r="I330" i="5"/>
  <c r="U330" i="5" s="1"/>
  <c r="S330" i="5"/>
  <c r="R330" i="5"/>
  <c r="I359" i="5"/>
  <c r="U359" i="5" s="1"/>
  <c r="S359" i="5"/>
  <c r="R359" i="5"/>
  <c r="E361" i="5"/>
  <c r="H360" i="5"/>
  <c r="E288" i="5"/>
  <c r="H287" i="5"/>
  <c r="E332" i="5"/>
  <c r="H331" i="5"/>
  <c r="E416" i="5" l="1"/>
  <c r="U415" i="5"/>
  <c r="J85" i="5"/>
  <c r="L84" i="5"/>
  <c r="T84" i="5"/>
  <c r="V330" i="5"/>
  <c r="W330" i="5"/>
  <c r="V286" i="5"/>
  <c r="W286" i="5"/>
  <c r="V359" i="5"/>
  <c r="W359" i="5"/>
  <c r="V315" i="5"/>
  <c r="W315" i="5"/>
  <c r="I287" i="5"/>
  <c r="U287" i="5" s="1"/>
  <c r="S287" i="5"/>
  <c r="R287" i="5"/>
  <c r="I360" i="5"/>
  <c r="U360" i="5" s="1"/>
  <c r="R360" i="5"/>
  <c r="S360" i="5"/>
  <c r="I331" i="5"/>
  <c r="U331" i="5" s="1"/>
  <c r="R331" i="5"/>
  <c r="S331" i="5"/>
  <c r="E362" i="5"/>
  <c r="H361" i="5"/>
  <c r="E333" i="5"/>
  <c r="H332" i="5"/>
  <c r="E289" i="5"/>
  <c r="H288" i="5"/>
  <c r="E417" i="5" l="1"/>
  <c r="U416" i="5"/>
  <c r="J86" i="5"/>
  <c r="L85" i="5"/>
  <c r="T85" i="5"/>
  <c r="V331" i="5"/>
  <c r="W331" i="5"/>
  <c r="V287" i="5"/>
  <c r="W287" i="5"/>
  <c r="V360" i="5"/>
  <c r="W360" i="5"/>
  <c r="I288" i="5"/>
  <c r="U288" i="5" s="1"/>
  <c r="S288" i="5"/>
  <c r="R288" i="5"/>
  <c r="I332" i="5"/>
  <c r="U332" i="5" s="1"/>
  <c r="S332" i="5"/>
  <c r="R332" i="5"/>
  <c r="I361" i="5"/>
  <c r="U361" i="5" s="1"/>
  <c r="R361" i="5"/>
  <c r="S361" i="5"/>
  <c r="E290" i="5"/>
  <c r="H289" i="5"/>
  <c r="E334" i="5"/>
  <c r="H333" i="5"/>
  <c r="E363" i="5"/>
  <c r="H362" i="5"/>
  <c r="U417" i="5" l="1"/>
  <c r="E418" i="5"/>
  <c r="J87" i="5"/>
  <c r="L86" i="5"/>
  <c r="T86" i="5"/>
  <c r="V361" i="5"/>
  <c r="W361" i="5"/>
  <c r="V332" i="5"/>
  <c r="W332" i="5"/>
  <c r="V288" i="5"/>
  <c r="W288" i="5"/>
  <c r="I289" i="5"/>
  <c r="U289" i="5" s="1"/>
  <c r="S289" i="5"/>
  <c r="R289" i="5"/>
  <c r="I362" i="5"/>
  <c r="U362" i="5" s="1"/>
  <c r="S362" i="5"/>
  <c r="R362" i="5"/>
  <c r="I333" i="5"/>
  <c r="U333" i="5" s="1"/>
  <c r="S333" i="5"/>
  <c r="R333" i="5"/>
  <c r="H363" i="5"/>
  <c r="E364" i="5"/>
  <c r="E335" i="5"/>
  <c r="H334" i="5"/>
  <c r="E291" i="5"/>
  <c r="H290" i="5"/>
  <c r="E419" i="5" l="1"/>
  <c r="U418" i="5"/>
  <c r="J88" i="5"/>
  <c r="L87" i="5"/>
  <c r="T87" i="5"/>
  <c r="V362" i="5"/>
  <c r="W362" i="5"/>
  <c r="V289" i="5"/>
  <c r="W289" i="5"/>
  <c r="V333" i="5"/>
  <c r="W333" i="5"/>
  <c r="I290" i="5"/>
  <c r="U290" i="5" s="1"/>
  <c r="S290" i="5"/>
  <c r="R290" i="5"/>
  <c r="I334" i="5"/>
  <c r="U334" i="5" s="1"/>
  <c r="S334" i="5"/>
  <c r="R334" i="5"/>
  <c r="I363" i="5"/>
  <c r="U363" i="5" s="1"/>
  <c r="R363" i="5"/>
  <c r="S363" i="5"/>
  <c r="E292" i="5"/>
  <c r="H291" i="5"/>
  <c r="E336" i="5"/>
  <c r="H335" i="5"/>
  <c r="E365" i="5"/>
  <c r="H364" i="5"/>
  <c r="E420" i="5" l="1"/>
  <c r="U419" i="5"/>
  <c r="J89" i="5"/>
  <c r="L88" i="5"/>
  <c r="T88" i="5"/>
  <c r="V363" i="5"/>
  <c r="W363" i="5"/>
  <c r="V334" i="5"/>
  <c r="W334" i="5"/>
  <c r="V290" i="5"/>
  <c r="W290" i="5"/>
  <c r="I335" i="5"/>
  <c r="U335" i="5" s="1"/>
  <c r="S335" i="5"/>
  <c r="R335" i="5"/>
  <c r="I364" i="5"/>
  <c r="U364" i="5" s="1"/>
  <c r="R364" i="5"/>
  <c r="S364" i="5"/>
  <c r="I291" i="5"/>
  <c r="U291" i="5" s="1"/>
  <c r="S291" i="5"/>
  <c r="R291" i="5"/>
  <c r="E366" i="5"/>
  <c r="H365" i="5"/>
  <c r="E337" i="5"/>
  <c r="H336" i="5"/>
  <c r="E293" i="5"/>
  <c r="H292" i="5"/>
  <c r="E421" i="5" l="1"/>
  <c r="U420" i="5"/>
  <c r="J90" i="5"/>
  <c r="L89" i="5"/>
  <c r="T89" i="5"/>
  <c r="V291" i="5"/>
  <c r="W291" i="5"/>
  <c r="V364" i="5"/>
  <c r="W364" i="5"/>
  <c r="V335" i="5"/>
  <c r="W335" i="5"/>
  <c r="I292" i="5"/>
  <c r="U292" i="5" s="1"/>
  <c r="S292" i="5"/>
  <c r="R292" i="5"/>
  <c r="I365" i="5"/>
  <c r="U365" i="5" s="1"/>
  <c r="R365" i="5"/>
  <c r="S365" i="5"/>
  <c r="I336" i="5"/>
  <c r="U336" i="5" s="1"/>
  <c r="R336" i="5"/>
  <c r="S336" i="5"/>
  <c r="E294" i="5"/>
  <c r="H293" i="5"/>
  <c r="H337" i="5"/>
  <c r="E338" i="5"/>
  <c r="E367" i="5"/>
  <c r="H366" i="5"/>
  <c r="E422" i="5" l="1"/>
  <c r="U421" i="5"/>
  <c r="J91" i="5"/>
  <c r="J92" i="5" s="1"/>
  <c r="J93" i="5" s="1"/>
  <c r="J94" i="5" s="1"/>
  <c r="J95" i="5" s="1"/>
  <c r="L90" i="5"/>
  <c r="T90" i="5"/>
  <c r="V365" i="5"/>
  <c r="W365" i="5"/>
  <c r="V292" i="5"/>
  <c r="W292" i="5"/>
  <c r="V336" i="5"/>
  <c r="W336" i="5"/>
  <c r="I366" i="5"/>
  <c r="U366" i="5" s="1"/>
  <c r="R366" i="5"/>
  <c r="S366" i="5"/>
  <c r="I293" i="5"/>
  <c r="U293" i="5" s="1"/>
  <c r="S293" i="5"/>
  <c r="R293" i="5"/>
  <c r="I337" i="5"/>
  <c r="U337" i="5" s="1"/>
  <c r="R337" i="5"/>
  <c r="S337" i="5"/>
  <c r="E368" i="5"/>
  <c r="H367" i="5"/>
  <c r="E339" i="5"/>
  <c r="H338" i="5"/>
  <c r="E295" i="5"/>
  <c r="H294" i="5"/>
  <c r="E423" i="5" l="1"/>
  <c r="U422" i="5"/>
  <c r="J96" i="5"/>
  <c r="L95" i="5"/>
  <c r="T95" i="5"/>
  <c r="V366" i="5"/>
  <c r="W366" i="5"/>
  <c r="V337" i="5"/>
  <c r="W337" i="5"/>
  <c r="V293" i="5"/>
  <c r="W293" i="5"/>
  <c r="I294" i="5"/>
  <c r="U294" i="5" s="1"/>
  <c r="S294" i="5"/>
  <c r="R294" i="5"/>
  <c r="I367" i="5"/>
  <c r="U367" i="5" s="1"/>
  <c r="R367" i="5"/>
  <c r="S367" i="5"/>
  <c r="I338" i="5"/>
  <c r="U338" i="5" s="1"/>
  <c r="S338" i="5"/>
  <c r="R338" i="5"/>
  <c r="E340" i="5"/>
  <c r="H339" i="5"/>
  <c r="E369" i="5"/>
  <c r="H368" i="5"/>
  <c r="E296" i="5"/>
  <c r="H295" i="5"/>
  <c r="E424" i="5" l="1"/>
  <c r="U423" i="5"/>
  <c r="J97" i="5"/>
  <c r="T96" i="5"/>
  <c r="L96" i="5"/>
  <c r="V338" i="5"/>
  <c r="W338" i="5"/>
  <c r="V367" i="5"/>
  <c r="W367" i="5"/>
  <c r="V294" i="5"/>
  <c r="W294" i="5"/>
  <c r="I368" i="5"/>
  <c r="U368" i="5" s="1"/>
  <c r="R368" i="5"/>
  <c r="S368" i="5"/>
  <c r="I295" i="5"/>
  <c r="U295" i="5" s="1"/>
  <c r="S295" i="5"/>
  <c r="R295" i="5"/>
  <c r="I339" i="5"/>
  <c r="U339" i="5" s="1"/>
  <c r="S339" i="5"/>
  <c r="R339" i="5"/>
  <c r="E371" i="5"/>
  <c r="H369" i="5"/>
  <c r="E341" i="5"/>
  <c r="H340" i="5"/>
  <c r="E298" i="5"/>
  <c r="H296" i="5"/>
  <c r="E425" i="5" l="1"/>
  <c r="U424" i="5"/>
  <c r="J98" i="5"/>
  <c r="T97" i="5"/>
  <c r="L97" i="5"/>
  <c r="V295" i="5"/>
  <c r="W295" i="5"/>
  <c r="V368" i="5"/>
  <c r="W368" i="5"/>
  <c r="V339" i="5"/>
  <c r="W339" i="5"/>
  <c r="I369" i="5"/>
  <c r="U369" i="5" s="1"/>
  <c r="R369" i="5"/>
  <c r="S369" i="5"/>
  <c r="I296" i="5"/>
  <c r="U296" i="5" s="1"/>
  <c r="S296" i="5"/>
  <c r="R296" i="5"/>
  <c r="I340" i="5"/>
  <c r="U340" i="5" s="1"/>
  <c r="S340" i="5"/>
  <c r="R340" i="5"/>
  <c r="E342" i="5"/>
  <c r="H341" i="5"/>
  <c r="E426" i="5" l="1"/>
  <c r="U425" i="5"/>
  <c r="J99" i="5"/>
  <c r="L98" i="5"/>
  <c r="T98" i="5"/>
  <c r="V296" i="5"/>
  <c r="W296" i="5"/>
  <c r="V340" i="5"/>
  <c r="W340" i="5"/>
  <c r="V369" i="5"/>
  <c r="W369" i="5"/>
  <c r="I341" i="5"/>
  <c r="U341" i="5" s="1"/>
  <c r="S341" i="5"/>
  <c r="R341" i="5"/>
  <c r="E343" i="5"/>
  <c r="H342" i="5"/>
  <c r="E427" i="5" l="1"/>
  <c r="U426" i="5"/>
  <c r="J100" i="5"/>
  <c r="T99" i="5"/>
  <c r="L99" i="5"/>
  <c r="V341" i="5"/>
  <c r="W341" i="5"/>
  <c r="I342" i="5"/>
  <c r="U342" i="5" s="1"/>
  <c r="R342" i="5"/>
  <c r="S342" i="5"/>
  <c r="E344" i="5"/>
  <c r="H343" i="5"/>
  <c r="E428" i="5" l="1"/>
  <c r="U427" i="5"/>
  <c r="J101" i="5"/>
  <c r="T100" i="5"/>
  <c r="L100" i="5"/>
  <c r="V342" i="5"/>
  <c r="W342" i="5"/>
  <c r="I343" i="5"/>
  <c r="U343" i="5" s="1"/>
  <c r="R343" i="5"/>
  <c r="S343" i="5"/>
  <c r="E346" i="5"/>
  <c r="H344" i="5"/>
  <c r="E429" i="5" l="1"/>
  <c r="U428" i="5"/>
  <c r="J102" i="5"/>
  <c r="L101" i="5"/>
  <c r="T101" i="5"/>
  <c r="V343" i="5"/>
  <c r="W343" i="5"/>
  <c r="I344" i="5"/>
  <c r="U344" i="5" s="1"/>
  <c r="R344" i="5"/>
  <c r="S344" i="5"/>
  <c r="E430" i="5" l="1"/>
  <c r="U429" i="5"/>
  <c r="J103" i="5"/>
  <c r="L102" i="5"/>
  <c r="T102" i="5"/>
  <c r="V344" i="5"/>
  <c r="W344" i="5"/>
  <c r="E431" i="5" l="1"/>
  <c r="U430" i="5"/>
  <c r="J104" i="5"/>
  <c r="T103" i="5"/>
  <c r="L103" i="5"/>
  <c r="E432" i="5" l="1"/>
  <c r="U431" i="5"/>
  <c r="J105" i="5"/>
  <c r="T104" i="5"/>
  <c r="L104" i="5"/>
  <c r="E433" i="5" l="1"/>
  <c r="U432" i="5"/>
  <c r="J106" i="5"/>
  <c r="T105" i="5"/>
  <c r="L105" i="5"/>
  <c r="E434" i="5" l="1"/>
  <c r="U433" i="5"/>
  <c r="J107" i="5"/>
  <c r="L106" i="5"/>
  <c r="T106" i="5"/>
  <c r="E435" i="5" l="1"/>
  <c r="U434" i="5"/>
  <c r="J108" i="5"/>
  <c r="L107" i="5"/>
  <c r="T107" i="5"/>
  <c r="E436" i="5" l="1"/>
  <c r="U435" i="5"/>
  <c r="J109" i="5"/>
  <c r="T108" i="5"/>
  <c r="L108" i="5"/>
  <c r="E437" i="5" l="1"/>
  <c r="U436" i="5"/>
  <c r="J110" i="5"/>
  <c r="T109" i="5"/>
  <c r="L109" i="5"/>
  <c r="E438" i="5" l="1"/>
  <c r="U438" i="5" s="1"/>
  <c r="U437" i="5"/>
  <c r="J111" i="5"/>
  <c r="J112" i="5" s="1"/>
  <c r="J113" i="5" s="1"/>
  <c r="J114" i="5" s="1"/>
  <c r="J115" i="5" s="1"/>
  <c r="T110" i="5"/>
  <c r="L110" i="5"/>
  <c r="J116" i="5" l="1"/>
  <c r="L115" i="5"/>
  <c r="T115" i="5"/>
  <c r="J117" i="5" l="1"/>
  <c r="T116" i="5"/>
  <c r="L116" i="5"/>
  <c r="J118" i="5" l="1"/>
  <c r="L117" i="5"/>
  <c r="T117" i="5"/>
  <c r="J119" i="5" l="1"/>
  <c r="T118" i="5"/>
  <c r="L118" i="5"/>
  <c r="J120" i="5" l="1"/>
  <c r="T119" i="5"/>
  <c r="L119" i="5"/>
  <c r="J121" i="5" l="1"/>
  <c r="L120" i="5"/>
  <c r="T120" i="5"/>
  <c r="J122" i="5" l="1"/>
  <c r="L121" i="5"/>
  <c r="T121" i="5"/>
  <c r="J123" i="5" l="1"/>
  <c r="T122" i="5"/>
  <c r="L122" i="5"/>
  <c r="J124" i="5" l="1"/>
  <c r="L123" i="5"/>
  <c r="T123" i="5"/>
  <c r="J125" i="5" l="1"/>
  <c r="T124" i="5"/>
  <c r="L124" i="5"/>
  <c r="J126" i="5" l="1"/>
  <c r="L125" i="5"/>
  <c r="T125" i="5"/>
  <c r="J127" i="5" l="1"/>
  <c r="T126" i="5"/>
  <c r="L126" i="5"/>
  <c r="J128" i="5" l="1"/>
  <c r="T127" i="5"/>
  <c r="L127" i="5"/>
  <c r="J129" i="5" l="1"/>
  <c r="T128" i="5"/>
  <c r="L128" i="5"/>
  <c r="J130" i="5" l="1"/>
  <c r="T129" i="5"/>
  <c r="L129" i="5"/>
  <c r="J131" i="5" l="1"/>
  <c r="J132" i="5" s="1"/>
  <c r="J133" i="5" s="1"/>
  <c r="J134" i="5" s="1"/>
  <c r="J135" i="5" s="1"/>
  <c r="L130" i="5"/>
  <c r="T130" i="5"/>
  <c r="J136" i="5" l="1"/>
  <c r="T135" i="5"/>
  <c r="L135" i="5"/>
  <c r="J137" i="5" l="1"/>
  <c r="T136" i="5"/>
  <c r="L136" i="5"/>
  <c r="J138" i="5" l="1"/>
  <c r="T137" i="5"/>
  <c r="L137" i="5"/>
  <c r="J139" i="5" l="1"/>
  <c r="T138" i="5"/>
  <c r="L138" i="5"/>
  <c r="J140" i="5" l="1"/>
  <c r="L139" i="5"/>
  <c r="T139" i="5"/>
  <c r="J141" i="5" l="1"/>
  <c r="T140" i="5"/>
  <c r="L140" i="5"/>
  <c r="J142" i="5" l="1"/>
  <c r="L141" i="5"/>
  <c r="T141" i="5"/>
  <c r="J143" i="5" l="1"/>
  <c r="J144" i="5" s="1"/>
  <c r="J145" i="5" s="1"/>
  <c r="J146" i="5" s="1"/>
  <c r="J147" i="5" s="1"/>
  <c r="T142" i="5"/>
  <c r="L142" i="5"/>
  <c r="J148" i="5" l="1"/>
  <c r="T147" i="5"/>
  <c r="L147" i="5"/>
  <c r="J149" i="5" l="1"/>
  <c r="L148" i="5"/>
  <c r="T148" i="5"/>
  <c r="J150" i="5" l="1"/>
  <c r="L149" i="5"/>
  <c r="J151" i="5" l="1"/>
  <c r="L150" i="5"/>
  <c r="T150" i="5"/>
  <c r="J152" i="5" l="1"/>
  <c r="L151" i="5"/>
  <c r="T151" i="5"/>
  <c r="J153" i="5" l="1"/>
  <c r="L152" i="5"/>
  <c r="T152" i="5"/>
  <c r="J154" i="5" l="1"/>
  <c r="T153" i="5"/>
  <c r="L153" i="5"/>
  <c r="J155" i="5" l="1"/>
  <c r="L154" i="5"/>
  <c r="T154" i="5"/>
  <c r="J156" i="5" l="1"/>
  <c r="L155" i="5"/>
  <c r="T155" i="5"/>
  <c r="J157" i="5" l="1"/>
  <c r="L156" i="5"/>
  <c r="T156" i="5"/>
  <c r="J158" i="5" l="1"/>
  <c r="T157" i="5"/>
  <c r="L157" i="5"/>
  <c r="J159" i="5" l="1"/>
  <c r="L158" i="5"/>
  <c r="T158" i="5"/>
  <c r="J160" i="5" l="1"/>
  <c r="T159" i="5"/>
  <c r="L159" i="5"/>
  <c r="J161" i="5" l="1"/>
  <c r="L160" i="5"/>
  <c r="J162" i="5" l="1"/>
  <c r="L161" i="5"/>
  <c r="J163" i="5" l="1"/>
  <c r="L162" i="5"/>
  <c r="J164" i="5" l="1"/>
  <c r="T163" i="5"/>
  <c r="L163" i="5"/>
  <c r="J165" i="5" l="1"/>
  <c r="T164" i="5"/>
  <c r="L164" i="5"/>
  <c r="J166" i="5" l="1"/>
  <c r="L165" i="5"/>
  <c r="T165" i="5"/>
  <c r="J167" i="5" l="1"/>
  <c r="T166" i="5"/>
  <c r="L166" i="5"/>
  <c r="J168" i="5" l="1"/>
  <c r="T167" i="5"/>
  <c r="L167" i="5"/>
  <c r="J169" i="5" l="1"/>
  <c r="L168" i="5"/>
  <c r="T168" i="5"/>
  <c r="J170" i="5" l="1"/>
  <c r="L169" i="5"/>
  <c r="J171" i="5" l="1"/>
  <c r="J172" i="5" s="1"/>
  <c r="J173" i="5" s="1"/>
  <c r="J174" i="5" s="1"/>
  <c r="J175" i="5" s="1"/>
  <c r="T170" i="5"/>
  <c r="L170" i="5"/>
  <c r="J176" i="5" l="1"/>
  <c r="L175" i="5"/>
  <c r="T175" i="5"/>
  <c r="J177" i="5" l="1"/>
  <c r="T176" i="5"/>
  <c r="L176" i="5"/>
  <c r="J178" i="5" l="1"/>
  <c r="L177" i="5"/>
  <c r="T177" i="5"/>
  <c r="J179" i="5" l="1"/>
  <c r="T178" i="5"/>
  <c r="L178" i="5"/>
  <c r="J180" i="5" l="1"/>
  <c r="L179" i="5"/>
  <c r="T179" i="5"/>
  <c r="J181" i="5" l="1"/>
  <c r="T180" i="5"/>
  <c r="L180" i="5"/>
  <c r="J182" i="5" l="1"/>
  <c r="L181" i="5"/>
  <c r="T181" i="5"/>
  <c r="J183" i="5" l="1"/>
  <c r="L182" i="5"/>
  <c r="T182" i="5"/>
  <c r="J184" i="5" l="1"/>
  <c r="T183" i="5"/>
  <c r="L183" i="5"/>
  <c r="J185" i="5" l="1"/>
  <c r="T184" i="5"/>
  <c r="L184" i="5"/>
  <c r="J186" i="5" l="1"/>
  <c r="L185" i="5"/>
  <c r="T185" i="5"/>
  <c r="J187" i="5" l="1"/>
  <c r="T186" i="5"/>
  <c r="L186" i="5"/>
  <c r="J188" i="5" l="1"/>
  <c r="L187" i="5"/>
  <c r="T187" i="5"/>
  <c r="J189" i="5" l="1"/>
  <c r="L188" i="5"/>
  <c r="T188" i="5"/>
  <c r="J190" i="5" l="1"/>
  <c r="T189" i="5"/>
  <c r="L189" i="5"/>
  <c r="J191" i="5" l="1"/>
  <c r="J192" i="5" s="1"/>
  <c r="J193" i="5" s="1"/>
  <c r="J194" i="5" s="1"/>
  <c r="J195" i="5" s="1"/>
  <c r="L190" i="5"/>
  <c r="T190" i="5"/>
  <c r="J196" i="5" l="1"/>
  <c r="T195" i="5"/>
  <c r="L195" i="5"/>
  <c r="J197" i="5" l="1"/>
  <c r="T196" i="5"/>
  <c r="L196" i="5"/>
  <c r="J198" i="5" l="1"/>
  <c r="L197" i="5"/>
  <c r="T197" i="5"/>
  <c r="J199" i="5" l="1"/>
  <c r="T198" i="5"/>
  <c r="L198" i="5"/>
  <c r="J200" i="5" l="1"/>
  <c r="L199" i="5"/>
  <c r="T199" i="5"/>
  <c r="J201" i="5" l="1"/>
  <c r="L200" i="5"/>
  <c r="T200" i="5"/>
  <c r="J202" i="5" l="1"/>
  <c r="L201" i="5"/>
  <c r="T201" i="5"/>
  <c r="J203" i="5" l="1"/>
  <c r="L202" i="5"/>
  <c r="T202" i="5"/>
  <c r="J204" i="5" l="1"/>
  <c r="T203" i="5"/>
  <c r="L203" i="5"/>
  <c r="J205" i="5" l="1"/>
  <c r="L204" i="5"/>
  <c r="T204" i="5"/>
  <c r="J206" i="5" l="1"/>
  <c r="T205" i="5"/>
  <c r="L205" i="5"/>
  <c r="J207" i="5" l="1"/>
  <c r="L206" i="5"/>
  <c r="T206" i="5"/>
  <c r="J208" i="5" l="1"/>
  <c r="J209" i="5" s="1"/>
  <c r="J210" i="5" s="1"/>
  <c r="J211" i="5" s="1"/>
  <c r="J212" i="5" s="1"/>
  <c r="L207" i="5"/>
  <c r="T207" i="5"/>
  <c r="J213" i="5" l="1"/>
  <c r="L212" i="5"/>
  <c r="T212" i="5"/>
  <c r="J214" i="5" l="1"/>
  <c r="T213" i="5"/>
  <c r="L213" i="5"/>
  <c r="J215" i="5" l="1"/>
  <c r="L214" i="5"/>
  <c r="T214" i="5"/>
  <c r="J216" i="5" l="1"/>
  <c r="L215" i="5"/>
  <c r="T215" i="5"/>
  <c r="J217" i="5" l="1"/>
  <c r="L216" i="5"/>
  <c r="T216" i="5"/>
  <c r="J218" i="5" l="1"/>
  <c r="T217" i="5"/>
  <c r="L217" i="5"/>
  <c r="J219" i="5" l="1"/>
  <c r="L218" i="5"/>
  <c r="T218" i="5"/>
  <c r="J220" i="5" l="1"/>
  <c r="T219" i="5"/>
  <c r="L219" i="5"/>
  <c r="J221" i="5" l="1"/>
  <c r="L220" i="5"/>
  <c r="T220" i="5"/>
  <c r="J222" i="5" l="1"/>
  <c r="T221" i="5"/>
  <c r="L221" i="5"/>
  <c r="J223" i="5" l="1"/>
  <c r="T222" i="5"/>
  <c r="L222" i="5"/>
  <c r="J224" i="5" l="1"/>
  <c r="L223" i="5"/>
  <c r="T223" i="5"/>
  <c r="J225" i="5" l="1"/>
  <c r="L224" i="5"/>
  <c r="T224" i="5"/>
  <c r="J226" i="5" l="1"/>
  <c r="T225" i="5"/>
  <c r="L225" i="5"/>
  <c r="J227" i="5" l="1"/>
  <c r="T226" i="5"/>
  <c r="L226" i="5"/>
  <c r="J228" i="5" l="1"/>
  <c r="J229" i="5" s="1"/>
  <c r="J230" i="5" s="1"/>
  <c r="J231" i="5" s="1"/>
  <c r="J232" i="5" s="1"/>
  <c r="L227" i="5"/>
  <c r="T227" i="5"/>
  <c r="J233" i="5" l="1"/>
  <c r="T232" i="5"/>
  <c r="L232" i="5"/>
  <c r="J234" i="5" l="1"/>
  <c r="L233" i="5"/>
  <c r="T233" i="5"/>
  <c r="J235" i="5" l="1"/>
  <c r="T234" i="5"/>
  <c r="L234" i="5"/>
  <c r="J236" i="5" l="1"/>
  <c r="T235" i="5"/>
  <c r="L235" i="5"/>
  <c r="J237" i="5" l="1"/>
  <c r="L236" i="5"/>
  <c r="T236" i="5"/>
  <c r="J238" i="5" l="1"/>
  <c r="L237" i="5"/>
  <c r="T237" i="5"/>
  <c r="J239" i="5" l="1"/>
  <c r="T238" i="5"/>
  <c r="L238" i="5"/>
  <c r="J240" i="5" l="1"/>
  <c r="L239" i="5"/>
  <c r="T239" i="5"/>
  <c r="J241" i="5" l="1"/>
  <c r="T240" i="5"/>
  <c r="L240" i="5"/>
  <c r="J242" i="5" l="1"/>
  <c r="T241" i="5"/>
  <c r="L241" i="5"/>
  <c r="J243" i="5" l="1"/>
  <c r="L242" i="5"/>
  <c r="T242" i="5"/>
  <c r="J244" i="5" l="1"/>
  <c r="L243" i="5"/>
  <c r="T243" i="5"/>
  <c r="J245" i="5" l="1"/>
  <c r="L244" i="5"/>
  <c r="T244" i="5"/>
  <c r="J246" i="5" l="1"/>
  <c r="L245" i="5"/>
  <c r="T245" i="5"/>
  <c r="J247" i="5" l="1"/>
  <c r="L246" i="5"/>
  <c r="T246" i="5"/>
  <c r="J248" i="5" l="1"/>
  <c r="J249" i="5" s="1"/>
  <c r="J250" i="5" s="1"/>
  <c r="J251" i="5" s="1"/>
  <c r="J252" i="5" s="1"/>
  <c r="L247" i="5"/>
  <c r="T247" i="5"/>
  <c r="J253" i="5" l="1"/>
  <c r="L252" i="5"/>
  <c r="T252" i="5"/>
  <c r="J254" i="5" l="1"/>
  <c r="T253" i="5"/>
  <c r="L253" i="5"/>
  <c r="J255" i="5" l="1"/>
  <c r="L254" i="5"/>
  <c r="T254" i="5"/>
  <c r="J256" i="5" l="1"/>
  <c r="L255" i="5"/>
  <c r="T255" i="5"/>
  <c r="J257" i="5" l="1"/>
  <c r="L256" i="5"/>
  <c r="T256" i="5"/>
  <c r="J258" i="5" l="1"/>
  <c r="L257" i="5"/>
  <c r="T257" i="5"/>
  <c r="J259" i="5" l="1"/>
  <c r="L258" i="5"/>
  <c r="T258" i="5"/>
  <c r="J260" i="5" l="1"/>
  <c r="T259" i="5"/>
  <c r="L259" i="5"/>
  <c r="J261" i="5" l="1"/>
  <c r="T260" i="5"/>
  <c r="L260" i="5"/>
  <c r="J262" i="5" l="1"/>
  <c r="L261" i="5"/>
  <c r="T261" i="5"/>
  <c r="J263" i="5" l="1"/>
  <c r="T262" i="5"/>
  <c r="L262" i="5"/>
  <c r="J264" i="5" l="1"/>
  <c r="T263" i="5"/>
  <c r="L263" i="5"/>
  <c r="J265" i="5" l="1"/>
  <c r="T264" i="5"/>
  <c r="L264" i="5"/>
  <c r="J266" i="5" l="1"/>
  <c r="T265" i="5"/>
  <c r="L265" i="5"/>
  <c r="J267" i="5" l="1"/>
  <c r="L266" i="5"/>
  <c r="T266" i="5"/>
  <c r="J268" i="5" l="1"/>
  <c r="J269" i="5" s="1"/>
  <c r="J270" i="5" s="1"/>
  <c r="J271" i="5" s="1"/>
  <c r="J272" i="5" s="1"/>
  <c r="L267" i="5"/>
  <c r="T267" i="5"/>
  <c r="J273" i="5" l="1"/>
  <c r="L272" i="5"/>
  <c r="T272" i="5"/>
  <c r="J274" i="5" l="1"/>
  <c r="L273" i="5"/>
  <c r="J275" i="5" l="1"/>
  <c r="L274" i="5"/>
  <c r="T274" i="5"/>
  <c r="J276" i="5" l="1"/>
  <c r="L275" i="5"/>
  <c r="J277" i="5" l="1"/>
  <c r="L276" i="5"/>
  <c r="J278" i="5" l="1"/>
  <c r="L277" i="5"/>
  <c r="J279" i="5" l="1"/>
  <c r="L278" i="5"/>
  <c r="J280" i="5" l="1"/>
  <c r="L279" i="5"/>
  <c r="T279" i="5"/>
  <c r="J281" i="5" l="1"/>
  <c r="T280" i="5"/>
  <c r="L280" i="5"/>
  <c r="J282" i="5" l="1"/>
  <c r="T281" i="5"/>
  <c r="L281" i="5"/>
  <c r="J283" i="5" l="1"/>
  <c r="T282" i="5"/>
  <c r="L282" i="5"/>
  <c r="J284" i="5" l="1"/>
  <c r="T283" i="5"/>
  <c r="L283" i="5"/>
  <c r="J285" i="5" l="1"/>
  <c r="T284" i="5"/>
  <c r="L284" i="5"/>
  <c r="J286" i="5" l="1"/>
  <c r="T285" i="5"/>
  <c r="L285" i="5"/>
  <c r="J287" i="5" l="1"/>
  <c r="T286" i="5"/>
  <c r="L286" i="5"/>
  <c r="J288" i="5" l="1"/>
  <c r="T287" i="5"/>
  <c r="L287" i="5"/>
  <c r="J289" i="5" l="1"/>
  <c r="L288" i="5"/>
  <c r="T288" i="5"/>
  <c r="J290" i="5" l="1"/>
  <c r="T289" i="5"/>
  <c r="L289" i="5"/>
  <c r="J291" i="5" l="1"/>
  <c r="T290" i="5"/>
  <c r="L290" i="5"/>
  <c r="J292" i="5" l="1"/>
  <c r="T291" i="5"/>
  <c r="L291" i="5"/>
  <c r="J293" i="5" l="1"/>
  <c r="T292" i="5"/>
  <c r="L292" i="5"/>
  <c r="J294" i="5" l="1"/>
  <c r="L293" i="5"/>
  <c r="T293" i="5"/>
  <c r="J295" i="5" l="1"/>
  <c r="L294" i="5"/>
  <c r="T294" i="5"/>
  <c r="J296" i="5" l="1"/>
  <c r="T295" i="5"/>
  <c r="L295" i="5"/>
  <c r="J297" i="5" l="1"/>
  <c r="J298" i="5" s="1"/>
  <c r="J299" i="5" s="1"/>
  <c r="J300" i="5" s="1"/>
  <c r="J301" i="5" s="1"/>
  <c r="L296" i="5"/>
  <c r="T296" i="5"/>
  <c r="J302" i="5" l="1"/>
  <c r="L301" i="5"/>
  <c r="T301" i="5"/>
  <c r="J303" i="5" l="1"/>
  <c r="T302" i="5"/>
  <c r="L302" i="5"/>
  <c r="J304" i="5" l="1"/>
  <c r="T303" i="5"/>
  <c r="L303" i="5"/>
  <c r="J305" i="5" l="1"/>
  <c r="L304" i="5"/>
  <c r="T304" i="5"/>
  <c r="J306" i="5" l="1"/>
  <c r="T305" i="5"/>
  <c r="L305" i="5"/>
  <c r="J307" i="5" l="1"/>
  <c r="T306" i="5"/>
  <c r="L306" i="5"/>
  <c r="J308" i="5" l="1"/>
  <c r="T307" i="5"/>
  <c r="L307" i="5"/>
  <c r="J309" i="5" l="1"/>
  <c r="T308" i="5"/>
  <c r="L308" i="5"/>
  <c r="J310" i="5" l="1"/>
  <c r="T309" i="5"/>
  <c r="L309" i="5"/>
  <c r="J311" i="5" l="1"/>
  <c r="L310" i="5"/>
  <c r="T310" i="5"/>
  <c r="J312" i="5" l="1"/>
  <c r="L311" i="5"/>
  <c r="T311" i="5"/>
  <c r="J313" i="5" l="1"/>
  <c r="L312" i="5"/>
  <c r="T312" i="5"/>
  <c r="J314" i="5" l="1"/>
  <c r="T313" i="5"/>
  <c r="L313" i="5"/>
  <c r="J315" i="5" l="1"/>
  <c r="L314" i="5"/>
  <c r="T314" i="5"/>
  <c r="J316" i="5" l="1"/>
  <c r="J317" i="5" s="1"/>
  <c r="J318" i="5" s="1"/>
  <c r="J319" i="5" s="1"/>
  <c r="J320" i="5" s="1"/>
  <c r="L315" i="5"/>
  <c r="T315" i="5"/>
  <c r="J321" i="5" l="1"/>
  <c r="T320" i="5"/>
  <c r="L320" i="5"/>
  <c r="J322" i="5" l="1"/>
  <c r="L321" i="5"/>
  <c r="T321" i="5"/>
  <c r="J323" i="5" l="1"/>
  <c r="T322" i="5"/>
  <c r="L322" i="5"/>
  <c r="J324" i="5" l="1"/>
  <c r="L323" i="5"/>
  <c r="T323" i="5"/>
  <c r="J325" i="5" l="1"/>
  <c r="T324" i="5"/>
  <c r="L324" i="5"/>
  <c r="J326" i="5" l="1"/>
  <c r="L325" i="5"/>
  <c r="T325" i="5"/>
  <c r="J327" i="5" l="1"/>
  <c r="L326" i="5"/>
  <c r="T326" i="5"/>
  <c r="J328" i="5" l="1"/>
  <c r="L327" i="5"/>
  <c r="T327" i="5"/>
  <c r="J329" i="5" l="1"/>
  <c r="L328" i="5"/>
  <c r="T328" i="5"/>
  <c r="J330" i="5" l="1"/>
  <c r="T329" i="5"/>
  <c r="L329" i="5"/>
  <c r="J331" i="5" l="1"/>
  <c r="T330" i="5"/>
  <c r="L330" i="5"/>
  <c r="J332" i="5" l="1"/>
  <c r="T331" i="5"/>
  <c r="L331" i="5"/>
  <c r="J333" i="5" l="1"/>
  <c r="L332" i="5"/>
  <c r="T332" i="5"/>
  <c r="J334" i="5" l="1"/>
  <c r="T333" i="5"/>
  <c r="L333" i="5"/>
  <c r="J335" i="5" l="1"/>
  <c r="L334" i="5"/>
  <c r="T334" i="5"/>
  <c r="J336" i="5" l="1"/>
  <c r="L335" i="5"/>
  <c r="T335" i="5"/>
  <c r="J337" i="5" l="1"/>
  <c r="T336" i="5"/>
  <c r="L336" i="5"/>
  <c r="J338" i="5" l="1"/>
  <c r="L337" i="5"/>
  <c r="T337" i="5"/>
  <c r="J339" i="5" l="1"/>
  <c r="L338" i="5"/>
  <c r="T338" i="5"/>
  <c r="J340" i="5" l="1"/>
  <c r="L339" i="5"/>
  <c r="T339" i="5"/>
  <c r="J341" i="5" l="1"/>
  <c r="T340" i="5"/>
  <c r="L340" i="5"/>
  <c r="J342" i="5" l="1"/>
  <c r="L341" i="5"/>
  <c r="T341" i="5"/>
  <c r="J343" i="5" l="1"/>
  <c r="L342" i="5"/>
  <c r="T342" i="5"/>
  <c r="J344" i="5" l="1"/>
  <c r="L343" i="5"/>
  <c r="T343" i="5"/>
  <c r="J345" i="5" l="1"/>
  <c r="J346" i="5" s="1"/>
  <c r="J347" i="5" s="1"/>
  <c r="J348" i="5" s="1"/>
  <c r="J349" i="5" s="1"/>
  <c r="L344" i="5"/>
  <c r="T344" i="5"/>
  <c r="J350" i="5" l="1"/>
  <c r="L349" i="5"/>
  <c r="T349" i="5"/>
  <c r="J351" i="5" l="1"/>
  <c r="T350" i="5"/>
  <c r="L350" i="5"/>
  <c r="J352" i="5" l="1"/>
  <c r="T351" i="5"/>
  <c r="L351" i="5"/>
  <c r="J353" i="5" l="1"/>
  <c r="L352" i="5"/>
  <c r="T352" i="5"/>
  <c r="J354" i="5" l="1"/>
  <c r="T353" i="5"/>
  <c r="L353" i="5"/>
  <c r="J355" i="5" l="1"/>
  <c r="L354" i="5"/>
  <c r="T354" i="5"/>
  <c r="J356" i="5" l="1"/>
  <c r="L355" i="5"/>
  <c r="T355" i="5"/>
  <c r="J357" i="5" l="1"/>
  <c r="T356" i="5"/>
  <c r="L356" i="5"/>
  <c r="J358" i="5" l="1"/>
  <c r="T357" i="5"/>
  <c r="L357" i="5"/>
  <c r="J359" i="5" l="1"/>
  <c r="L358" i="5"/>
  <c r="T358" i="5"/>
  <c r="J360" i="5" l="1"/>
  <c r="T359" i="5"/>
  <c r="L359" i="5"/>
  <c r="J361" i="5" l="1"/>
  <c r="L360" i="5"/>
  <c r="T360" i="5"/>
  <c r="J362" i="5" l="1"/>
  <c r="T361" i="5"/>
  <c r="L361" i="5"/>
  <c r="J363" i="5" l="1"/>
  <c r="L362" i="5"/>
  <c r="T362" i="5"/>
  <c r="J364" i="5" l="1"/>
  <c r="T363" i="5"/>
  <c r="L363" i="5"/>
  <c r="J365" i="5" l="1"/>
  <c r="L364" i="5"/>
  <c r="T364" i="5"/>
  <c r="J366" i="5" l="1"/>
  <c r="T365" i="5"/>
  <c r="L365" i="5"/>
  <c r="J367" i="5" l="1"/>
  <c r="L366" i="5"/>
  <c r="T366" i="5"/>
  <c r="J368" i="5" l="1"/>
  <c r="L367" i="5"/>
  <c r="T367" i="5"/>
  <c r="J369" i="5" l="1"/>
  <c r="T368" i="5"/>
  <c r="L368" i="5"/>
  <c r="J370" i="5" l="1"/>
  <c r="J371" i="5" s="1"/>
  <c r="J372" i="5" s="1"/>
  <c r="J373" i="5" s="1"/>
  <c r="J374" i="5" s="1"/>
  <c r="T369" i="5"/>
  <c r="L369" i="5"/>
  <c r="J375" i="5" l="1"/>
  <c r="T374" i="5"/>
  <c r="L374" i="5"/>
  <c r="J376" i="5" l="1"/>
  <c r="L375" i="5"/>
  <c r="J377" i="5" l="1"/>
  <c r="L376" i="5"/>
  <c r="J378" i="5" l="1"/>
  <c r="L377" i="5"/>
  <c r="J379" i="5" l="1"/>
  <c r="J380" i="5" s="1"/>
  <c r="J381" i="5" s="1"/>
  <c r="J382" i="5" s="1"/>
  <c r="J383" i="5" s="1"/>
  <c r="T378" i="5"/>
  <c r="L378" i="5"/>
  <c r="J384" i="5" l="1"/>
  <c r="T383" i="5"/>
  <c r="L383" i="5"/>
  <c r="J385" i="5" l="1"/>
  <c r="T384" i="5"/>
  <c r="L384" i="5"/>
  <c r="J386" i="5" l="1"/>
  <c r="L385" i="5"/>
  <c r="T385" i="5"/>
  <c r="J387" i="5" l="1"/>
  <c r="T386" i="5"/>
  <c r="L386" i="5"/>
  <c r="J388" i="5" l="1"/>
  <c r="L387" i="5"/>
  <c r="J389" i="5" l="1"/>
  <c r="L388" i="5"/>
  <c r="J390" i="5" l="1"/>
  <c r="L389" i="5"/>
  <c r="J391" i="5" l="1"/>
  <c r="L390" i="5"/>
  <c r="J392" i="5" l="1"/>
  <c r="L391" i="5"/>
  <c r="J393" i="5" l="1"/>
  <c r="T392" i="5"/>
  <c r="L392" i="5"/>
  <c r="J394" i="5" l="1"/>
  <c r="J395" i="5" s="1"/>
  <c r="J396" i="5" s="1"/>
  <c r="J397" i="5" s="1"/>
  <c r="J398" i="5" s="1"/>
  <c r="J399" i="5" s="1"/>
  <c r="J400" i="5" s="1"/>
  <c r="J401" i="5" s="1"/>
  <c r="J402" i="5" s="1"/>
  <c r="J403" i="5" s="1"/>
  <c r="J404" i="5" s="1"/>
  <c r="T404" i="5" s="1"/>
  <c r="L393" i="5"/>
  <c r="T393" i="5"/>
  <c r="J405" i="5" l="1"/>
  <c r="T405" i="5" s="1"/>
  <c r="L404" i="5"/>
  <c r="J406" i="5" l="1"/>
  <c r="T406" i="5" s="1"/>
  <c r="L405" i="5"/>
  <c r="J407" i="5" l="1"/>
  <c r="T407" i="5" s="1"/>
  <c r="L406" i="5"/>
  <c r="J408" i="5" l="1"/>
  <c r="T408" i="5" s="1"/>
  <c r="L407" i="5"/>
  <c r="J409" i="5" l="1"/>
  <c r="T409" i="5" s="1"/>
  <c r="L408" i="5"/>
  <c r="J410" i="5" l="1"/>
  <c r="T410" i="5" s="1"/>
  <c r="L409" i="5"/>
  <c r="J411" i="5" l="1"/>
  <c r="T411" i="5" s="1"/>
  <c r="L410" i="5"/>
  <c r="J412" i="5" l="1"/>
  <c r="T412" i="5" s="1"/>
  <c r="L411" i="5"/>
  <c r="J413" i="5" l="1"/>
  <c r="T413" i="5" s="1"/>
  <c r="L412" i="5"/>
  <c r="J414" i="5" l="1"/>
  <c r="T414" i="5" s="1"/>
  <c r="L413" i="5"/>
  <c r="J415" i="5" l="1"/>
  <c r="T415" i="5" s="1"/>
  <c r="L414" i="5"/>
  <c r="J416" i="5" l="1"/>
  <c r="T416" i="5" s="1"/>
  <c r="L415" i="5"/>
  <c r="J417" i="5" l="1"/>
  <c r="T417" i="5" s="1"/>
  <c r="L416" i="5"/>
  <c r="J418" i="5" l="1"/>
  <c r="T418" i="5" s="1"/>
  <c r="L417" i="5"/>
  <c r="J419" i="5" l="1"/>
  <c r="T419" i="5" s="1"/>
  <c r="L418" i="5"/>
  <c r="J420" i="5" l="1"/>
  <c r="T420" i="5" s="1"/>
  <c r="L419" i="5"/>
  <c r="J421" i="5" l="1"/>
  <c r="T421" i="5" s="1"/>
  <c r="L420" i="5"/>
  <c r="J422" i="5" l="1"/>
  <c r="T422" i="5" s="1"/>
  <c r="L421" i="5"/>
  <c r="J423" i="5" l="1"/>
  <c r="T423" i="5" s="1"/>
  <c r="L422" i="5"/>
  <c r="J424" i="5" l="1"/>
  <c r="T424" i="5" s="1"/>
  <c r="L423" i="5"/>
  <c r="J425" i="5" l="1"/>
  <c r="T425" i="5" s="1"/>
  <c r="L424" i="5"/>
  <c r="J426" i="5" l="1"/>
  <c r="T426" i="5" s="1"/>
  <c r="L425" i="5"/>
  <c r="J427" i="5" l="1"/>
  <c r="T427" i="5" s="1"/>
  <c r="L426" i="5"/>
  <c r="J428" i="5" l="1"/>
  <c r="T428" i="5" s="1"/>
  <c r="L427" i="5"/>
  <c r="J429" i="5" l="1"/>
  <c r="T429" i="5" s="1"/>
  <c r="L428" i="5"/>
  <c r="J430" i="5" l="1"/>
  <c r="T430" i="5" s="1"/>
  <c r="L429" i="5"/>
  <c r="J431" i="5" l="1"/>
  <c r="T431" i="5" s="1"/>
  <c r="L430" i="5"/>
  <c r="J432" i="5" l="1"/>
  <c r="T432" i="5" s="1"/>
  <c r="L431" i="5"/>
  <c r="J433" i="5" l="1"/>
  <c r="T433" i="5" s="1"/>
  <c r="L432" i="5"/>
  <c r="J434" i="5" l="1"/>
  <c r="T434" i="5" s="1"/>
  <c r="L433" i="5"/>
  <c r="J435" i="5" l="1"/>
  <c r="T435" i="5" s="1"/>
  <c r="L434" i="5"/>
  <c r="J436" i="5" l="1"/>
  <c r="T436" i="5" s="1"/>
  <c r="L435" i="5"/>
  <c r="J437" i="5" l="1"/>
  <c r="T437" i="5" s="1"/>
  <c r="L436" i="5"/>
  <c r="J438" i="5" l="1"/>
  <c r="T438" i="5" s="1"/>
  <c r="L437" i="5"/>
  <c r="J439" i="5" l="1"/>
  <c r="L438" i="5"/>
  <c r="J440" i="5" l="1"/>
  <c r="L439" i="5"/>
  <c r="L440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<sst xmlns="http://schemas.openxmlformats.org/spreadsheetml/2006/main" count="1984" uniqueCount="777">
  <si>
    <t>누적 (Byte)</t>
    <phoneticPr fontId="7" type="noConversion"/>
  </si>
  <si>
    <t>구분</t>
    <phoneticPr fontId="7" type="noConversion"/>
  </si>
  <si>
    <t>데이터 타입</t>
    <phoneticPr fontId="7" type="noConversion"/>
  </si>
  <si>
    <t>크기
(Bytes)</t>
    <phoneticPr fontId="7" type="noConversion"/>
  </si>
  <si>
    <t>Byte</t>
    <phoneticPr fontId="7" type="noConversion"/>
  </si>
  <si>
    <t>비고</t>
    <phoneticPr fontId="7" type="noConversion"/>
  </si>
  <si>
    <t>신호변환반 제어 명령</t>
    <phoneticPr fontId="7" type="noConversion"/>
  </si>
  <si>
    <t>Test_INFO_RxCMD</t>
    <phoneticPr fontId="7" type="noConversion"/>
  </si>
  <si>
    <t>Bit 수</t>
    <phoneticPr fontId="7" type="noConversion"/>
  </si>
  <si>
    <t>동작</t>
    <phoneticPr fontId="7" type="noConversion"/>
  </si>
  <si>
    <t>초기 값</t>
    <phoneticPr fontId="7" type="noConversion"/>
  </si>
  <si>
    <t>비고</t>
  </si>
  <si>
    <t>Start Bytes</t>
    <phoneticPr fontId="7" type="noConversion"/>
  </si>
  <si>
    <t>UINT32</t>
    <phoneticPr fontId="7" type="noConversion"/>
  </si>
  <si>
    <t>TVG</t>
    <phoneticPr fontId="7" type="noConversion"/>
  </si>
  <si>
    <t>0 : Passive, 1~4 : TVG table, 5~15 : Reserved</t>
    <phoneticPr fontId="7" type="noConversion"/>
  </si>
  <si>
    <t>REC_Mode</t>
    <phoneticPr fontId="7" type="noConversion"/>
  </si>
  <si>
    <t>PLC</t>
    <phoneticPr fontId="7" type="noConversion"/>
  </si>
  <si>
    <t>기능 시험 (1 : PLC, 0 : 미수행)</t>
    <phoneticPr fontId="7" type="noConversion"/>
  </si>
  <si>
    <t>DAQ_Count_Reset</t>
    <phoneticPr fontId="7" type="noConversion"/>
  </si>
  <si>
    <t>수신 FPGA Reset 수행 여부 표시 (1 : Reset, 0 : 미수행)</t>
    <phoneticPr fontId="7" type="noConversion"/>
  </si>
  <si>
    <t>Count</t>
    <phoneticPr fontId="7" type="noConversion"/>
  </si>
  <si>
    <t>UINT32</t>
  </si>
  <si>
    <t>Telegram 순서 (매 통신마다 1씩 증가, 2^32*0.05=59,652Hours)</t>
    <phoneticPr fontId="7" type="noConversion"/>
  </si>
  <si>
    <t>Gain_Mode</t>
    <phoneticPr fontId="7" type="noConversion"/>
  </si>
  <si>
    <t>0 : Flat, 1 : TVG / Active 일 경우, 센서 Gain 모드를 설정하는 값</t>
    <phoneticPr fontId="7" type="noConversion"/>
  </si>
  <si>
    <t>BPF_On/Off</t>
    <phoneticPr fontId="7" type="noConversion"/>
  </si>
  <si>
    <t>0 : Off, 1 : On / 빔형성 FPGA의 BPF 기능 On/Off</t>
    <phoneticPr fontId="7" type="noConversion"/>
  </si>
  <si>
    <t>Command</t>
    <phoneticPr fontId="7" type="noConversion"/>
  </si>
  <si>
    <t>UINT16</t>
    <phoneticPr fontId="7" type="noConversion"/>
  </si>
  <si>
    <t>ReservedBit07</t>
    <phoneticPr fontId="7" type="noConversion"/>
  </si>
  <si>
    <t>ReservedBit06</t>
    <phoneticPr fontId="7" type="noConversion"/>
  </si>
  <si>
    <t>ReservedBit05</t>
    <phoneticPr fontId="7" type="noConversion"/>
  </si>
  <si>
    <t>ReservedBit04</t>
    <phoneticPr fontId="7" type="noConversion"/>
  </si>
  <si>
    <t>ReservedBit03</t>
    <phoneticPr fontId="7" type="noConversion"/>
  </si>
  <si>
    <t>ReservedBit02</t>
    <phoneticPr fontId="7" type="noConversion"/>
  </si>
  <si>
    <t>ReservedBit01</t>
    <phoneticPr fontId="7" type="noConversion"/>
  </si>
  <si>
    <t>ReservedBit00</t>
    <phoneticPr fontId="7" type="noConversion"/>
  </si>
  <si>
    <t>추가 (2 Byte)
: Command 라고 써있지만 Reserved로 생각하시면 됨.</t>
    <phoneticPr fontId="7" type="noConversion"/>
  </si>
  <si>
    <t>Pass/Active</t>
    <phoneticPr fontId="7" type="noConversion"/>
  </si>
  <si>
    <t>0 : 수동, 1 : 능동</t>
    <phoneticPr fontId="7" type="noConversion"/>
  </si>
  <si>
    <t>ReservedBit15</t>
  </si>
  <si>
    <t>ReservedBit14</t>
  </si>
  <si>
    <t>ReservedBit13</t>
  </si>
  <si>
    <t>ReservedBit12</t>
  </si>
  <si>
    <t>ReservedBit11</t>
  </si>
  <si>
    <t>ReservedBit10</t>
  </si>
  <si>
    <t>ReservedBit09</t>
    <phoneticPr fontId="7" type="noConversion"/>
  </si>
  <si>
    <t>ReservedBit08</t>
    <phoneticPr fontId="7" type="noConversion"/>
  </si>
  <si>
    <t>Reset</t>
    <phoneticPr fontId="7" type="noConversion"/>
  </si>
  <si>
    <t>0 : Not Reset, 1 : Reset / 주장비 내부 메모리 및 버퍼 리셋</t>
    <phoneticPr fontId="7" type="noConversion"/>
  </si>
  <si>
    <t>ACK</t>
    <phoneticPr fontId="7" type="noConversion"/>
  </si>
  <si>
    <t>Stop/Run</t>
    <phoneticPr fontId="7" type="noConversion"/>
  </si>
  <si>
    <t>FPGA_CMD</t>
    <phoneticPr fontId="7" type="noConversion"/>
  </si>
  <si>
    <t>Reserved</t>
  </si>
  <si>
    <t>BYTE</t>
    <phoneticPr fontId="7" type="noConversion"/>
  </si>
  <si>
    <t>Reserved</t>
    <phoneticPr fontId="7" type="noConversion"/>
  </si>
  <si>
    <t>추가 (4 Byte)</t>
    <phoneticPr fontId="7" type="noConversion"/>
  </si>
  <si>
    <t>SC_Rx_FPGA_CMD</t>
    <phoneticPr fontId="7" type="noConversion"/>
  </si>
  <si>
    <t>0 : Off, 1 : On / 시험장비 데이터 저장 여부 선택</t>
    <phoneticPr fontId="7" type="noConversion"/>
  </si>
  <si>
    <t>Gain_Mode</t>
  </si>
  <si>
    <t>AD_On</t>
    <phoneticPr fontId="7" type="noConversion"/>
  </si>
  <si>
    <t>PLC</t>
  </si>
  <si>
    <t>Gain</t>
    <phoneticPr fontId="7" type="noConversion"/>
  </si>
  <si>
    <t>20dB~100dB 가변 값 생성. LSB : 0.5, Max : 80dB</t>
    <phoneticPr fontId="7" type="noConversion"/>
  </si>
  <si>
    <t>전력증폭반 제어 명령</t>
    <phoneticPr fontId="7" type="noConversion"/>
  </si>
  <si>
    <t>추가 (2 Byte)</t>
    <phoneticPr fontId="7" type="noConversion"/>
  </si>
  <si>
    <t>Test_INFO_TxCMD</t>
    <phoneticPr fontId="7" type="noConversion"/>
  </si>
  <si>
    <t>PA_Tx_FPGA_CMD</t>
    <phoneticPr fontId="7" type="noConversion"/>
  </si>
  <si>
    <t>Tx_Trigger</t>
    <phoneticPr fontId="7" type="noConversion"/>
  </si>
  <si>
    <t>Tx_Reset</t>
    <phoneticPr fontId="7" type="noConversion"/>
  </si>
  <si>
    <t>PRI</t>
    <phoneticPr fontId="7" type="noConversion"/>
  </si>
  <si>
    <t>PRI 주기(0 ~ 3.2s, Step 0.1s)</t>
    <phoneticPr fontId="7" type="noConversion"/>
  </si>
  <si>
    <t>Number_of_Tx</t>
    <phoneticPr fontId="7" type="noConversion"/>
  </si>
  <si>
    <t>Tx_Pulse_Interval</t>
    <phoneticPr fontId="7" type="noConversion"/>
  </si>
  <si>
    <t>0 : Not Reset, 1 : Reset / Tx FPGA 내부 메모리 및 버퍼 리셋</t>
    <phoneticPr fontId="7" type="noConversion"/>
  </si>
  <si>
    <t>Beam_Steering_Angle</t>
    <phoneticPr fontId="7" type="noConversion"/>
  </si>
  <si>
    <t>송신여부 표시(0 : Stop, 1 : Start)</t>
    <phoneticPr fontId="7" type="noConversion"/>
  </si>
  <si>
    <t>Tx1_Type</t>
    <phoneticPr fontId="7" type="noConversion"/>
  </si>
  <si>
    <t>Tx1_Pulse_Length</t>
    <phoneticPr fontId="7" type="noConversion"/>
  </si>
  <si>
    <t>0~100 (ms) / PRI 당 송신펄스가 2개인 경우 2개 간 간격</t>
    <phoneticPr fontId="7" type="noConversion"/>
  </si>
  <si>
    <t>Tx1_Start_Frequency_(7-0)</t>
    <phoneticPr fontId="7" type="noConversion"/>
  </si>
  <si>
    <t>1 PRI 당 송신파형 개수 (0 : 1개, 1 :  2개)</t>
    <phoneticPr fontId="7" type="noConversion"/>
  </si>
  <si>
    <t>Tx1_Start_Frequency_(14-8)</t>
    <phoneticPr fontId="7" type="noConversion"/>
  </si>
  <si>
    <t>Beam_Steering_Angle</t>
  </si>
  <si>
    <t>0~180 (-90(Left) ~ +90(Right)) / Centre 각으로 환산 = Value - 90</t>
    <phoneticPr fontId="7" type="noConversion"/>
  </si>
  <si>
    <t>Tx1_Sweep_Frequency</t>
    <phoneticPr fontId="7" type="noConversion"/>
  </si>
  <si>
    <t>Tx1_Pulse_Length</t>
  </si>
  <si>
    <t>3~120 (ms) / Pulse Length</t>
    <phoneticPr fontId="7" type="noConversion"/>
  </si>
  <si>
    <t>Tx2_Type</t>
    <phoneticPr fontId="7" type="noConversion"/>
  </si>
  <si>
    <t>Tx2_Pulse_Length</t>
    <phoneticPr fontId="7" type="noConversion"/>
  </si>
  <si>
    <t>0 : CW, 1 : LFM / Tx Type</t>
    <phoneticPr fontId="7" type="noConversion"/>
  </si>
  <si>
    <t>Tx2_Start_Frequency_(7-0)</t>
    <phoneticPr fontId="7" type="noConversion"/>
  </si>
  <si>
    <t>Tx1_Start_Frequency</t>
    <phoneticPr fontId="7" type="noConversion"/>
  </si>
  <si>
    <t>0~50000(Hz) / 10Hz 단위</t>
    <phoneticPr fontId="7" type="noConversion"/>
  </si>
  <si>
    <t>0x BB8</t>
    <phoneticPr fontId="7" type="noConversion"/>
  </si>
  <si>
    <t>Tx2_Start_Frequency_(14-8)</t>
    <phoneticPr fontId="7" type="noConversion"/>
  </si>
  <si>
    <t>Tx1_Sweep_Frequency</t>
  </si>
  <si>
    <t>0~80 (0~8kHz) / Sweep Rate = SwFreq / PL, 100Hz 단위</t>
    <phoneticPr fontId="7" type="noConversion"/>
  </si>
  <si>
    <t>Tx2_Sweep_Frequency</t>
    <phoneticPr fontId="7" type="noConversion"/>
  </si>
  <si>
    <t>Beam_Weighting_Select</t>
    <phoneticPr fontId="7" type="noConversion"/>
  </si>
  <si>
    <t>Battery_Voltage_(7-0)</t>
    <phoneticPr fontId="7" type="noConversion"/>
  </si>
  <si>
    <t>Tx2_Start_Frequency</t>
    <phoneticPr fontId="7" type="noConversion"/>
  </si>
  <si>
    <t>Battery_Voltage_(15-8)</t>
    <phoneticPr fontId="7" type="noConversion"/>
  </si>
  <si>
    <t>Stave_Tx_Mode</t>
    <phoneticPr fontId="7" type="noConversion"/>
  </si>
  <si>
    <t>Test_Mode</t>
    <phoneticPr fontId="7" type="noConversion"/>
  </si>
  <si>
    <t>Stave_Selection_Number</t>
    <phoneticPr fontId="7" type="noConversion"/>
  </si>
  <si>
    <t>Beam_Weighting_Select</t>
  </si>
  <si>
    <t>0~5, 0 : Centre, 1 : L0/R0, 2 : L1/R1, 3 : L2/R2, 4 : L3/R3, 5 : Uniform for Test</t>
    <phoneticPr fontId="7" type="noConversion"/>
  </si>
  <si>
    <t>Stave_Weight</t>
    <phoneticPr fontId="7" type="noConversion"/>
  </si>
  <si>
    <t>Battery_Voltage</t>
    <phoneticPr fontId="7" type="noConversion"/>
  </si>
  <si>
    <t>0~500 / GC 수신 값 , 전원 범위가 변경되므로 유도와 협의 필요</t>
    <phoneticPr fontId="7" type="noConversion"/>
  </si>
  <si>
    <t>Save_L3</t>
    <phoneticPr fontId="7" type="noConversion"/>
  </si>
  <si>
    <t>Save_L2</t>
    <phoneticPr fontId="7" type="noConversion"/>
  </si>
  <si>
    <t>Save_L1</t>
    <phoneticPr fontId="7" type="noConversion"/>
  </si>
  <si>
    <t>Save_C</t>
    <phoneticPr fontId="7" type="noConversion"/>
  </si>
  <si>
    <t>Save_R1</t>
    <phoneticPr fontId="7" type="noConversion"/>
  </si>
  <si>
    <t>Save_R2</t>
    <phoneticPr fontId="7" type="noConversion"/>
  </si>
  <si>
    <t>Save_L0</t>
    <phoneticPr fontId="7" type="noConversion"/>
  </si>
  <si>
    <t>Save_R0</t>
    <phoneticPr fontId="7" type="noConversion"/>
  </si>
  <si>
    <t>Stave_Selection_Number</t>
  </si>
  <si>
    <t>1~7 / 각 번호에 해당하는 Stave 선택</t>
    <phoneticPr fontId="7" type="noConversion"/>
  </si>
  <si>
    <t>0 : 완성탄, 1 : 시험장비 / 0 : 완성탄 연결, 1 : 시험장비 연결</t>
    <phoneticPr fontId="7" type="noConversion"/>
  </si>
  <si>
    <t>0 : Normal, 1 : Stave Test / 0 : 일반 송신 모드 (All Stave), 1 : 개별 Stave Test를 위한 송신 모드</t>
    <phoneticPr fontId="7" type="noConversion"/>
  </si>
  <si>
    <t>GC_INFO</t>
    <phoneticPr fontId="7" type="noConversion"/>
  </si>
  <si>
    <t>GC_Count</t>
    <phoneticPr fontId="7" type="noConversion"/>
  </si>
  <si>
    <t>Stave_Weight</t>
  </si>
  <si>
    <t xml:space="preserve">0~100 / 설정 값/100의 비율로 Weighting 선택 (100일 때 Weight는 1) </t>
    <phoneticPr fontId="7" type="noConversion"/>
  </si>
  <si>
    <t>GC_Command</t>
    <phoneticPr fontId="7" type="noConversion"/>
  </si>
  <si>
    <t>Enable</t>
    <phoneticPr fontId="7" type="noConversion"/>
  </si>
  <si>
    <t>Pre_Enable</t>
    <phoneticPr fontId="7" type="noConversion"/>
  </si>
  <si>
    <t>Test_Trig</t>
  </si>
  <si>
    <t>Test_Mode_Set</t>
  </si>
  <si>
    <t>PRI_Start</t>
    <phoneticPr fontId="7" type="noConversion"/>
  </si>
  <si>
    <t>Mode_Set</t>
    <phoneticPr fontId="7" type="noConversion"/>
  </si>
  <si>
    <t>Band_Sel</t>
    <phoneticPr fontId="7" type="noConversion"/>
  </si>
  <si>
    <t>Salvo_On</t>
  </si>
  <si>
    <t>유도제어부에서 음향탐지부로 수행 요청</t>
    <phoneticPr fontId="7" type="noConversion"/>
  </si>
  <si>
    <t>ID</t>
    <phoneticPr fontId="7" type="noConversion"/>
  </si>
  <si>
    <t>GC_Event_1</t>
    <phoneticPr fontId="7" type="noConversion"/>
  </si>
  <si>
    <t>Terminal_Homing</t>
    <phoneticPr fontId="7" type="noConversion"/>
  </si>
  <si>
    <t>Close_In</t>
  </si>
  <si>
    <t>E_Range</t>
    <phoneticPr fontId="7" type="noConversion"/>
  </si>
  <si>
    <t>C_Range</t>
    <phoneticPr fontId="7" type="noConversion"/>
  </si>
  <si>
    <t>EXHD_Mode</t>
  </si>
  <si>
    <t>HILS_Mode</t>
    <phoneticPr fontId="7" type="noConversion"/>
  </si>
  <si>
    <t>신호처리장치의 PLC요구 (0 : PLC 미수행, 1 : PLC 수행)</t>
    <phoneticPr fontId="7" type="noConversion"/>
  </si>
  <si>
    <t>EOR</t>
    <phoneticPr fontId="7" type="noConversion"/>
  </si>
  <si>
    <t>Surface_Det</t>
  </si>
  <si>
    <t>Floor_Det</t>
  </si>
  <si>
    <t>Ceiling_Det</t>
  </si>
  <si>
    <t>Motor_Stop</t>
  </si>
  <si>
    <t>Motor_Start</t>
    <phoneticPr fontId="7" type="noConversion"/>
  </si>
  <si>
    <t>EOM</t>
    <phoneticPr fontId="7" type="noConversion"/>
  </si>
  <si>
    <t>Fire</t>
    <phoneticPr fontId="7" type="noConversion"/>
  </si>
  <si>
    <t>신호처리장치의 ADC 동작 클럭 20MHz(TBD) On/Off (0 : Off, 1 : On)</t>
    <phoneticPr fontId="7" type="noConversion"/>
  </si>
  <si>
    <t>GC_Event_2</t>
    <phoneticPr fontId="7" type="noConversion"/>
  </si>
  <si>
    <t>Inhibit</t>
    <phoneticPr fontId="7" type="noConversion"/>
  </si>
  <si>
    <t>Homming-Mode</t>
    <phoneticPr fontId="7" type="noConversion"/>
  </si>
  <si>
    <t>Homming-Enable</t>
    <phoneticPr fontId="7" type="noConversion"/>
  </si>
  <si>
    <t>Speed Mode2</t>
    <phoneticPr fontId="7" type="noConversion"/>
  </si>
  <si>
    <t>Speed Mode1</t>
    <phoneticPr fontId="7" type="noConversion"/>
  </si>
  <si>
    <t>V-Target</t>
    <phoneticPr fontId="7" type="noConversion"/>
  </si>
  <si>
    <r>
      <t xml:space="preserve">신호처리장치의 Pre_Enable 상태전환 (0 : off, 1 : On) </t>
    </r>
    <r>
      <rPr>
        <sz val="11"/>
        <color rgb="FFFF0000"/>
        <rFont val="맑은 고딕"/>
        <family val="3"/>
        <charset val="129"/>
        <scheme val="minor"/>
      </rPr>
      <t>※ (주의) 0에서 1로 전환 후 다시 되돌아가지 않음</t>
    </r>
    <phoneticPr fontId="7" type="noConversion"/>
  </si>
  <si>
    <t>ACO_Det</t>
    <phoneticPr fontId="7" type="noConversion"/>
  </si>
  <si>
    <t>Pre_ACO_Chk</t>
    <phoneticPr fontId="7" type="noConversion"/>
  </si>
  <si>
    <t>ACM_Det</t>
    <phoneticPr fontId="7" type="noConversion"/>
  </si>
  <si>
    <t>Target_Loss</t>
    <phoneticPr fontId="7" type="noConversion"/>
  </si>
  <si>
    <t>Target_Det</t>
    <phoneticPr fontId="7" type="noConversion"/>
  </si>
  <si>
    <t>Hold_In</t>
    <phoneticPr fontId="7" type="noConversion"/>
  </si>
  <si>
    <t>신호처리장치의 탐지 기능 수행 (0: 미수행, 1: 수행)</t>
    <phoneticPr fontId="7" type="noConversion"/>
  </si>
  <si>
    <t>GC_Event_3</t>
    <phoneticPr fontId="7" type="noConversion"/>
  </si>
  <si>
    <t>Beam_Steering</t>
    <phoneticPr fontId="7" type="noConversion"/>
  </si>
  <si>
    <t>Salvo_On</t>
    <phoneticPr fontId="7" type="noConversion"/>
  </si>
  <si>
    <t>Salve 운용 여부 (0 : Salvo off, 1 : Salvo On)</t>
    <phoneticPr fontId="7" type="noConversion"/>
  </si>
  <si>
    <t>대역 선택 (0 : Band1, 1 : Band2)</t>
    <phoneticPr fontId="7" type="noConversion"/>
  </si>
  <si>
    <t>GC_Event_4</t>
    <phoneticPr fontId="7" type="noConversion"/>
  </si>
  <si>
    <t>ESAD_Power</t>
    <phoneticPr fontId="7" type="noConversion"/>
  </si>
  <si>
    <t>ESAD_HV</t>
    <phoneticPr fontId="7" type="noConversion"/>
  </si>
  <si>
    <t>ESAD_Chk</t>
    <phoneticPr fontId="7" type="noConversion"/>
  </si>
  <si>
    <t>Fail</t>
    <phoneticPr fontId="7" type="noConversion"/>
  </si>
  <si>
    <t>Closein</t>
    <phoneticPr fontId="7" type="noConversion"/>
  </si>
  <si>
    <t>Detect</t>
    <phoneticPr fontId="7" type="noConversion"/>
  </si>
  <si>
    <t>신호처리장치의 모드 선택 (0 : 수동, 1 : 능동)</t>
    <phoneticPr fontId="7" type="noConversion"/>
  </si>
  <si>
    <t>M_Stop</t>
  </si>
  <si>
    <t>ReservedBit14</t>
    <phoneticPr fontId="7" type="noConversion"/>
  </si>
  <si>
    <t>ReservedBit13</t>
    <phoneticPr fontId="7" type="noConversion"/>
  </si>
  <si>
    <t>Leakage_Det</t>
    <phoneticPr fontId="7" type="noConversion"/>
  </si>
  <si>
    <t>ReservedBit11</t>
    <phoneticPr fontId="7" type="noConversion"/>
  </si>
  <si>
    <t>ReservedBit10</t>
    <phoneticPr fontId="7" type="noConversion"/>
  </si>
  <si>
    <t>신호처리장치의 핑 송신 시작 명령 (0 : None, 1 : Start)</t>
    <phoneticPr fontId="7" type="noConversion"/>
  </si>
  <si>
    <t>Speed_Mode</t>
    <phoneticPr fontId="7" type="noConversion"/>
  </si>
  <si>
    <t>UINT8</t>
    <phoneticPr fontId="7" type="noConversion"/>
  </si>
  <si>
    <t>1: Init, 2: Low, 3: Middle, 4: High, 5: Mixed</t>
    <phoneticPr fontId="7" type="noConversion"/>
  </si>
  <si>
    <t>시험장비 연동 식별자 (0: GC, 1: 시험장비)</t>
    <phoneticPr fontId="7" type="noConversion"/>
  </si>
  <si>
    <t>UINT8</t>
  </si>
  <si>
    <t>REC_Disable_Set</t>
  </si>
  <si>
    <t>신호처리장치 기록 모듈의 기록 수행 여부 (0 :  미수행, 1 : 수행)</t>
    <phoneticPr fontId="7" type="noConversion"/>
  </si>
  <si>
    <t>Pulse_Freq</t>
    <phoneticPr fontId="7" type="noConversion"/>
  </si>
  <si>
    <t>0: Low Frequency, 1: High Frequency</t>
    <phoneticPr fontId="7" type="noConversion"/>
  </si>
  <si>
    <r>
      <t xml:space="preserve">시험용 동기화에 사용 (0 : 미수행, 1 : 수행) </t>
    </r>
    <r>
      <rPr>
        <sz val="11"/>
        <color rgb="FFFF0000"/>
        <rFont val="맑은 고딕"/>
        <family val="3"/>
        <charset val="129"/>
        <scheme val="minor"/>
      </rPr>
      <t>※ (주의) 시험장비 연동에만 사용되고 GC는 관여하지 않음</t>
    </r>
    <phoneticPr fontId="7" type="noConversion"/>
  </si>
  <si>
    <t>Pulse_Type</t>
    <phoneticPr fontId="7" type="noConversion"/>
  </si>
  <si>
    <t>음향탐지기 송신핑 종류 / 0: CW, 1: FM, 2: CW&amp;FM, 3: FM&amp;CW, 4: CW&amp;CW</t>
    <phoneticPr fontId="7" type="noConversion"/>
  </si>
  <si>
    <t>Pulse_Length</t>
    <phoneticPr fontId="7" type="noConversion"/>
  </si>
  <si>
    <t>음향탐지기 송신핑 주파수 / 0:Short Ping, 1:Moddle Ping, 2:Long Ping</t>
    <phoneticPr fontId="7" type="noConversion"/>
  </si>
  <si>
    <t>유도제어부 이벤트 1</t>
    <phoneticPr fontId="7" type="noConversion"/>
  </si>
  <si>
    <t>PRE_Pulse</t>
    <phoneticPr fontId="7" type="noConversion"/>
  </si>
  <si>
    <t>음향탐지기 PrePulse 사용 여부 / 0:Off, 1:On</t>
    <phoneticPr fontId="7" type="noConversion"/>
  </si>
  <si>
    <t>HILS_Mode</t>
  </si>
  <si>
    <t>0 : 발사 모드, 1 : HILS 모드</t>
    <phoneticPr fontId="7" type="noConversion"/>
  </si>
  <si>
    <t xml:space="preserve">1: L3, 2: L2, 3: L1, 4: L0, 5: C, 6: R0, 7: R1, 8: R1, 9:R2 </t>
    <phoneticPr fontId="7" type="noConversion"/>
  </si>
  <si>
    <t>EXHD_Mode</t>
    <phoneticPr fontId="7" type="noConversion"/>
  </si>
  <si>
    <t>0 : 전투 모드, 1 : 연습 모드</t>
    <phoneticPr fontId="7" type="noConversion"/>
  </si>
  <si>
    <t>BAT_VOLT</t>
    <phoneticPr fontId="7" type="noConversion"/>
  </si>
  <si>
    <t>송신핑 전원 전압 (0~500VDC) / FS:500, LSB:1 Volt</t>
    <phoneticPr fontId="7" type="noConversion"/>
  </si>
  <si>
    <t>사용여부 확인 필요(유도제어부 검토 중)</t>
    <phoneticPr fontId="7" type="noConversion"/>
  </si>
  <si>
    <t>변경 (4 Byte --&gt; 6 Byte)</t>
    <phoneticPr fontId="7" type="noConversion"/>
  </si>
  <si>
    <t>E_Range</t>
  </si>
  <si>
    <t>발사 후 Enable_Range 주행이면 1, 아니면 0</t>
    <phoneticPr fontId="7" type="noConversion"/>
  </si>
  <si>
    <t>TORP_N</t>
    <phoneticPr fontId="7" type="noConversion"/>
  </si>
  <si>
    <t>INT32</t>
    <phoneticPr fontId="7" type="noConversion"/>
  </si>
  <si>
    <t>발사지점 기준 현재 어뢰 Pn 위치 (FS: ±100000, LSB:0.01) m</t>
    <phoneticPr fontId="7" type="noConversion"/>
  </si>
  <si>
    <t>0 : 근접상태 아닐 경우, 1 : 표적추적 중 근접상태에 도달하는 경우</t>
    <phoneticPr fontId="7" type="noConversion"/>
  </si>
  <si>
    <t>TORP_E</t>
    <phoneticPr fontId="7" type="noConversion"/>
  </si>
  <si>
    <t>발사지점 기준 현재 어뢰 Pe 위치 (FS: ±100000, LSB:0.01) m</t>
    <phoneticPr fontId="7" type="noConversion"/>
  </si>
  <si>
    <t>Terminal_Homing</t>
  </si>
  <si>
    <t>TORP_D</t>
    <phoneticPr fontId="7" type="noConversion"/>
  </si>
  <si>
    <t>현재 어뢰 심도 (FS:4096, LSB:0.0625) m</t>
    <phoneticPr fontId="7" type="noConversion"/>
  </si>
  <si>
    <t>Fire</t>
  </si>
  <si>
    <t>0 : 발사 이전, 1 : 어뢰가 발사되어 주행상태</t>
    <phoneticPr fontId="7" type="noConversion"/>
  </si>
  <si>
    <t>TORP_Roll</t>
    <phoneticPr fontId="7" type="noConversion"/>
  </si>
  <si>
    <t>INT16</t>
    <phoneticPr fontId="7" type="noConversion"/>
  </si>
  <si>
    <t>어뢰 롤 (FS:±pi, LSB:9.5876725168e-5(pi/2^15))rad</t>
    <phoneticPr fontId="7" type="noConversion"/>
  </si>
  <si>
    <t>EOM</t>
  </si>
  <si>
    <t>임무주행을 종료하면 1 (이후 계속 1 유지), 아니면 0 (EOM : End Of Mission, 임무 중단. 주로 연습어뢰 임무 종료를 의미함)</t>
    <phoneticPr fontId="7" type="noConversion"/>
  </si>
  <si>
    <t>TORP_Pitch</t>
    <phoneticPr fontId="7" type="noConversion"/>
  </si>
  <si>
    <t>어뢰 피치 (FS:±pi/2, LSB:9.5876725168e-5(pi/2^15))rad</t>
    <phoneticPr fontId="7" type="noConversion"/>
  </si>
  <si>
    <t>Motor_Start</t>
  </si>
  <si>
    <t>어뢰발사 후 추진전동기 작동시작시점부터 1 (이후 계속 1 유지), 아니면 0</t>
    <phoneticPr fontId="7" type="noConversion"/>
  </si>
  <si>
    <t>TORP_Yaw</t>
    <phoneticPr fontId="7" type="noConversion"/>
  </si>
  <si>
    <t>어뢰 침로(진북기준) (FS:±pi, LSB:9.5876725168e-5(pi/2^15))rad</t>
    <phoneticPr fontId="7" type="noConversion"/>
  </si>
  <si>
    <t>어뢰발사 후 추진전동기가 기동한 후 작동을 정지(RPM XXX이하)하면 1 (이후 계속 1 유지), 아니면 0</t>
    <phoneticPr fontId="7" type="noConversion"/>
  </si>
  <si>
    <t>ACT_On_Off</t>
    <phoneticPr fontId="7" type="noConversion"/>
  </si>
  <si>
    <t>bit 0: 구동기 동작 시작, bit 4: 주행 종료 후 구동기 리셋</t>
    <phoneticPr fontId="7" type="noConversion"/>
  </si>
  <si>
    <t>현재 수심이 Ceiling 수심보다 얕은 경우 1, 깊은 경우 0</t>
    <phoneticPr fontId="7" type="noConversion"/>
  </si>
  <si>
    <t>변경 (8 Byte --&gt; 6 Byte)</t>
    <phoneticPr fontId="7" type="noConversion"/>
  </si>
  <si>
    <t>현재 수심이 Floor 수심보다 깊은 경우 1, 얕은 경우 0</t>
    <phoneticPr fontId="7" type="noConversion"/>
  </si>
  <si>
    <t>FPGA_State</t>
    <phoneticPr fontId="7" type="noConversion"/>
  </si>
  <si>
    <t>DAQCounter</t>
    <phoneticPr fontId="7" type="noConversion"/>
  </si>
  <si>
    <t>DAQ Counter</t>
    <phoneticPr fontId="7" type="noConversion"/>
  </si>
  <si>
    <t>Motor_Stop 이후 어뢰 수심이 XXm 보다 작은 상태가 XX초 이상 유지되면 1 (이후 계속 1 유지), 아니면 0</t>
    <phoneticPr fontId="7" type="noConversion"/>
  </si>
  <si>
    <t>SC_GainValue</t>
    <phoneticPr fontId="7" type="noConversion"/>
  </si>
  <si>
    <t>RX gain value</t>
    <phoneticPr fontId="7" type="noConversion"/>
  </si>
  <si>
    <t>EOM On 이후 전동기 정지 단계가 되면 1 (이후 계속 1 유지), 아니면 0</t>
    <phoneticPr fontId="7" type="noConversion"/>
  </si>
  <si>
    <t>Ping On/Off</t>
  </si>
  <si>
    <t>PA_FPGA_Reset</t>
  </si>
  <si>
    <t>SC_FPGA_Reset</t>
  </si>
  <si>
    <t>PLC_State</t>
    <phoneticPr fontId="7" type="noConversion"/>
  </si>
  <si>
    <t>PA_FPGA_Temperature</t>
  </si>
  <si>
    <t>유도제어부 이벤트 2</t>
    <phoneticPr fontId="7" type="noConversion"/>
  </si>
  <si>
    <t>SC_FPGA_Temperature</t>
  </si>
  <si>
    <t>음향신호처리장치가 Pre_Enable되면 1, 아니면 0</t>
    <phoneticPr fontId="7" type="noConversion"/>
  </si>
  <si>
    <t>음향신호처리장치가 음향탐색 시작하면 1, 아니면 0</t>
    <phoneticPr fontId="7" type="noConversion"/>
  </si>
  <si>
    <t>0 : 가상표적 무, 1 : 가상표적 유</t>
    <phoneticPr fontId="7" type="noConversion"/>
  </si>
  <si>
    <t>0 : 초기 속도, 1 : 저속</t>
    <phoneticPr fontId="7" type="noConversion"/>
  </si>
  <si>
    <t>0 : 중속 , 1 : 고속</t>
    <phoneticPr fontId="7" type="noConversion"/>
  </si>
  <si>
    <t>Homing_Enable</t>
  </si>
  <si>
    <t>0 : 표적으로 호밍하지 않음 (수신된 표적정보 무시), 1 : 음향에 의해 탐지된 표적으로 Horming</t>
    <phoneticPr fontId="7" type="noConversion"/>
  </si>
  <si>
    <t>Homing_Mode</t>
    <phoneticPr fontId="7" type="noConversion"/>
  </si>
  <si>
    <t>Inhibit</t>
  </si>
  <si>
    <t>능동 음향탐색 모드에서 핑 송신 중단 필요시 1로 설정 (1 : 핑 송신 중단, 0 : 핑 송신 가능)</t>
    <phoneticPr fontId="7" type="noConversion"/>
  </si>
  <si>
    <t>SC_FPGA_SelfTest_Result</t>
  </si>
  <si>
    <t>SC_FPGA</t>
    <phoneticPr fontId="7" type="noConversion"/>
  </si>
  <si>
    <t>SC_MEM</t>
    <phoneticPr fontId="7" type="noConversion"/>
  </si>
  <si>
    <t>항목 정의</t>
    <phoneticPr fontId="7" type="noConversion"/>
  </si>
  <si>
    <t>SC_UART</t>
    <phoneticPr fontId="7" type="noConversion"/>
  </si>
  <si>
    <t>SC_LVDS</t>
    <phoneticPr fontId="7" type="noConversion"/>
  </si>
  <si>
    <t>SC_GTP</t>
    <phoneticPr fontId="7" type="noConversion"/>
  </si>
  <si>
    <t>Hold_In</t>
  </si>
  <si>
    <t>표적상실 등의 상황에서 현재의 음향탐색 상태(PRI, 송신 빔 등)를 고정하는 경우 1로 설정, 아니면 0</t>
    <phoneticPr fontId="7" type="noConversion"/>
  </si>
  <si>
    <t>PA_FPGA_SelfTest_Result</t>
    <phoneticPr fontId="7" type="noConversion"/>
  </si>
  <si>
    <t>추가 (2 Byte) / 항목 정의</t>
    <phoneticPr fontId="7" type="noConversion"/>
  </si>
  <si>
    <t>Target_Det</t>
  </si>
  <si>
    <t>표적을 탐지하는 경우 1, 아니면 0</t>
    <phoneticPr fontId="7" type="noConversion"/>
  </si>
  <si>
    <t>추가 (2 Byte) / 항목 정의</t>
  </si>
  <si>
    <t>Target_Loss</t>
  </si>
  <si>
    <t>표적을 상실하는 경우 1, 유도조종장치가 음향신호처리장치로부터 표적정보를 한 번 이상 수신 한 후, 표적정보를 수신하지 못하는 경우 Target_Det bit는 0으로 설정</t>
    <phoneticPr fontId="7" type="noConversion"/>
  </si>
  <si>
    <t>ACM_Det</t>
  </si>
  <si>
    <t>유도조종장치가 음향신호처리장치로부터 ACM 정보를 수신하는 경우 1로 설정, 아니면 0</t>
    <phoneticPr fontId="7" type="noConversion"/>
  </si>
  <si>
    <t>TX_Voltage_Sample1</t>
    <phoneticPr fontId="7" type="noConversion"/>
  </si>
  <si>
    <t>TX_Voltage 현재 Sample</t>
    <phoneticPr fontId="7" type="noConversion"/>
  </si>
  <si>
    <t>Pre_ACO_Chk</t>
  </si>
  <si>
    <t>오탐지에 의한 ACO 발생을 방지하기 위해 근접거리이내의 표적정보를 수신하면 1로 설정. ACO 후 재공격시 0으로 reset 됨 (ACO : Attack Cut Off, 공격 중단)</t>
    <phoneticPr fontId="7" type="noConversion"/>
  </si>
  <si>
    <t>TX_Voltage_Sample2</t>
    <phoneticPr fontId="7" type="noConversion"/>
  </si>
  <si>
    <t>TX_Voltage 이전 Sample</t>
    <phoneticPr fontId="7" type="noConversion"/>
  </si>
  <si>
    <t>TX_DC_Voltage_Sample1</t>
    <phoneticPr fontId="7" type="noConversion"/>
  </si>
  <si>
    <t>TX_DC_Voltage 현재 Sample</t>
    <phoneticPr fontId="7" type="noConversion"/>
  </si>
  <si>
    <t>TX_DC_Voltage_Sample2</t>
    <phoneticPr fontId="7" type="noConversion"/>
  </si>
  <si>
    <t>TX_DC_Voltage 이전 Sample</t>
    <phoneticPr fontId="7" type="noConversion"/>
  </si>
  <si>
    <t>Pre_ACO_Chk bit가 1로 설정된 상태에서 ACO 거리 이내의 표적정보를 수신하면 1로 설정. ACO 후 재공격시 0으로 reset 됨 (ACO : Attack Cut Off, 공격 중단)</t>
    <phoneticPr fontId="7" type="noConversion"/>
  </si>
  <si>
    <t>TX_DC_Current_Sample1</t>
    <phoneticPr fontId="7" type="noConversion"/>
  </si>
  <si>
    <t>TX_DC_Current 현재 Sample</t>
    <phoneticPr fontId="7" type="noConversion"/>
  </si>
  <si>
    <t>TX_DC_Current_Sample2</t>
    <phoneticPr fontId="7" type="noConversion"/>
  </si>
  <si>
    <t>TX_DC_Current 이전 Sample</t>
    <phoneticPr fontId="7" type="noConversion"/>
  </si>
  <si>
    <t>유도제어부 이벤트 3</t>
    <phoneticPr fontId="7" type="noConversion"/>
  </si>
  <si>
    <t>Trigger_State</t>
    <phoneticPr fontId="7" type="noConversion"/>
  </si>
  <si>
    <t>TX_P_GATE</t>
    <phoneticPr fontId="7" type="noConversion"/>
  </si>
  <si>
    <t>TX_TRIG</t>
    <phoneticPr fontId="7" type="noConversion"/>
  </si>
  <si>
    <t>추가 (1 Byte)</t>
    <phoneticPr fontId="7" type="noConversion"/>
  </si>
  <si>
    <t>변경 (7 Byte --&gt; 5 Byte)</t>
    <phoneticPr fontId="7" type="noConversion"/>
  </si>
  <si>
    <t>1: L3, 2: L2, 3: L1, 4: C, 5: R1, 6: R2, 7: R3, 8: L0, 9: R0</t>
    <phoneticPr fontId="7" type="noConversion"/>
  </si>
  <si>
    <t>유도제어부 이벤트 4</t>
    <phoneticPr fontId="7" type="noConversion"/>
  </si>
  <si>
    <t>0 : 신관 장전1 신호 비인가, 1 : 신관 장전1 신호 인가</t>
    <phoneticPr fontId="7" type="noConversion"/>
  </si>
  <si>
    <t>0 : 신관 장전2 신호 비인가, 1 : 신관 장전2 신호 인가</t>
    <phoneticPr fontId="7" type="noConversion"/>
  </si>
  <si>
    <t>0 : 신관 장전3 신호 비인가, 1 : 신관 장전3 신호 인가</t>
    <phoneticPr fontId="7" type="noConversion"/>
  </si>
  <si>
    <t>0 : 신관 장전해제신호 비인가,  1: 신관 장전해제신호 인가</t>
    <phoneticPr fontId="7" type="noConversion"/>
  </si>
  <si>
    <t>0 : 신관 상태 정상, 1 : 신관에 28 VDC 전원이 인가되지 않았거나 신관상태가 비정상일 경우</t>
    <phoneticPr fontId="7" type="noConversion"/>
  </si>
  <si>
    <t>0 : 신관 비장전 상태, 1 : 신관 장전전압 충전 완료</t>
    <phoneticPr fontId="7" type="noConversion"/>
  </si>
  <si>
    <t>0 : 신관 28 VDC 전원 비인가, 1 : 신관 28 VDC 전원 인가</t>
    <phoneticPr fontId="7" type="noConversion"/>
  </si>
  <si>
    <t>0 : 누수 없음, 1 : 누수 감지</t>
    <phoneticPr fontId="7" type="noConversion"/>
  </si>
  <si>
    <t>M_Stop</t>
    <phoneticPr fontId="7" type="noConversion"/>
  </si>
  <si>
    <t>유도조종장치가 추진전동기로 비상종료 신호 인가하는 경우 1, 아니면 0</t>
    <phoneticPr fontId="7" type="noConversion"/>
  </si>
  <si>
    <t>Checksum</t>
    <phoneticPr fontId="7" type="noConversion"/>
  </si>
  <si>
    <t>Count 부터 Checksum 전까지의 모든 BYTE 합</t>
    <phoneticPr fontId="7" type="noConversion"/>
  </si>
  <si>
    <t>Stop Bytes</t>
    <phoneticPr fontId="7" type="noConversion"/>
  </si>
  <si>
    <t>총 데이터</t>
    <phoneticPr fontId="7" type="noConversion"/>
  </si>
  <si>
    <t>Byte/Frame</t>
    <phoneticPr fontId="7" type="noConversion"/>
  </si>
  <si>
    <t>bps</t>
    <phoneticPr fontId="7" type="noConversion"/>
  </si>
  <si>
    <t>Mbps</t>
    <phoneticPr fontId="7" type="noConversion"/>
  </si>
  <si>
    <t>bit/byte</t>
    <phoneticPr fontId="7" type="noConversion"/>
  </si>
  <si>
    <t>frame/sec</t>
    <phoneticPr fontId="7" type="noConversion"/>
  </si>
  <si>
    <t>Count</t>
  </si>
  <si>
    <t>Command</t>
  </si>
  <si>
    <t>ACK</t>
  </si>
  <si>
    <t>FPGA_CMD</t>
  </si>
  <si>
    <t>SC_Rx_FPGA_CMD</t>
  </si>
  <si>
    <t>PA_Tx_FPGA_CMD</t>
  </si>
  <si>
    <t>Save_Beam_INFO</t>
  </si>
  <si>
    <t>GC_INFO</t>
  </si>
  <si>
    <t>GC_Count</t>
  </si>
  <si>
    <t>GC_Command</t>
  </si>
  <si>
    <t>GC_Event_1</t>
  </si>
  <si>
    <t>GC_Event_2</t>
  </si>
  <si>
    <t>GC_Event_3</t>
  </si>
  <si>
    <t>GC_Event_4</t>
  </si>
  <si>
    <t>Speed_Mode</t>
  </si>
  <si>
    <t>Pulse_Freq</t>
  </si>
  <si>
    <t>Pulse_Type</t>
  </si>
  <si>
    <t>Pulse_Length</t>
  </si>
  <si>
    <t>PRE_Pulse</t>
  </si>
  <si>
    <t>PRI</t>
  </si>
  <si>
    <t>Beam_Steering</t>
  </si>
  <si>
    <t>BAT_VOLT</t>
  </si>
  <si>
    <t>TORP_N</t>
  </si>
  <si>
    <t>TORP_E</t>
  </si>
  <si>
    <t>TORP_D</t>
  </si>
  <si>
    <t>TORP_Roll</t>
  </si>
  <si>
    <t>TORP_Pitch</t>
  </si>
  <si>
    <t>TORP_Yaw</t>
  </si>
  <si>
    <t>ACT_On_Off</t>
  </si>
  <si>
    <t>FPGA_State</t>
  </si>
  <si>
    <t>DAQCounter</t>
  </si>
  <si>
    <t>SC_GainValue</t>
  </si>
  <si>
    <t>PA_FPGA_SelfTest_Result</t>
  </si>
  <si>
    <t>TX_Voltage_Sample1</t>
  </si>
  <si>
    <t>TX_Voltage_Sample2</t>
  </si>
  <si>
    <t>TX_DC_Voltage_Sample1</t>
  </si>
  <si>
    <t>TX_DC_Voltage_Sample2</t>
  </si>
  <si>
    <t>TX_DC_Current_Sample1</t>
  </si>
  <si>
    <t>TX_DC_Current_Sample2</t>
  </si>
  <si>
    <t>Trigger_State</t>
  </si>
  <si>
    <t>Checksum</t>
  </si>
  <si>
    <t>T</t>
    <phoneticPr fontId="5" type="noConversion"/>
  </si>
  <si>
    <t>W</t>
    <phoneticPr fontId="5" type="noConversion"/>
  </si>
  <si>
    <t>ReservedBit07</t>
  </si>
  <si>
    <t>ReservedBit06</t>
  </si>
  <si>
    <t>REC_Mode</t>
  </si>
  <si>
    <t>TVG</t>
  </si>
  <si>
    <t>Gain</t>
  </si>
  <si>
    <t>Reset</t>
  </si>
  <si>
    <t>Pass/Active</t>
  </si>
  <si>
    <t>AD_On</t>
  </si>
  <si>
    <t>DAQ_Count_Reset</t>
  </si>
  <si>
    <t>BPF_On_Off</t>
    <phoneticPr fontId="5" type="noConversion"/>
  </si>
  <si>
    <t>Pass_Active</t>
    <phoneticPr fontId="5" type="noConversion"/>
  </si>
  <si>
    <t>Stop_Run</t>
    <phoneticPr fontId="5" type="noConversion"/>
  </si>
  <si>
    <t>ReservedBit05</t>
  </si>
  <si>
    <t>ReservedBit04</t>
  </si>
  <si>
    <t>ReservedBit03</t>
  </si>
  <si>
    <t>ReservedBit06_0</t>
    <phoneticPr fontId="5" type="noConversion"/>
  </si>
  <si>
    <t>ReservedBit07_0</t>
    <phoneticPr fontId="5" type="noConversion"/>
  </si>
  <si>
    <t>Tx_Trigger</t>
  </si>
  <si>
    <t>Tx_Reset</t>
  </si>
  <si>
    <t>Tx_Pulse_Interval</t>
  </si>
  <si>
    <t>Number_of_Tx</t>
  </si>
  <si>
    <t>Tx1_Type</t>
  </si>
  <si>
    <t>Tx1_Start_Frequency</t>
    <phoneticPr fontId="5" type="noConversion"/>
  </si>
  <si>
    <t>Tx2_Pulse_Length</t>
  </si>
  <si>
    <t>Tx2_Type</t>
  </si>
  <si>
    <t>Tx2_Start_Frequency</t>
    <phoneticPr fontId="5" type="noConversion"/>
  </si>
  <si>
    <t>ReservedBit07_2</t>
    <phoneticPr fontId="5" type="noConversion"/>
  </si>
  <si>
    <t>ReservedBit07_1</t>
    <phoneticPr fontId="5" type="noConversion"/>
  </si>
  <si>
    <t>Tx2_Sweep_Frequency</t>
  </si>
  <si>
    <t>Battery_Voltage</t>
    <phoneticPr fontId="5" type="noConversion"/>
  </si>
  <si>
    <t>Test_Mode</t>
  </si>
  <si>
    <t>Stave_Tx_Mode</t>
  </si>
  <si>
    <t>Reserved_0</t>
    <phoneticPr fontId="5" type="noConversion"/>
  </si>
  <si>
    <t>Reserved_1</t>
    <phoneticPr fontId="5" type="noConversion"/>
  </si>
  <si>
    <t>Save_R0</t>
  </si>
  <si>
    <t>Save_L0</t>
  </si>
  <si>
    <t>Save_R2</t>
  </si>
  <si>
    <t>Save_R1</t>
  </si>
  <si>
    <t>Save_C</t>
  </si>
  <si>
    <t>Save_L1</t>
  </si>
  <si>
    <t>Save_L2</t>
  </si>
  <si>
    <t>Save_L3</t>
  </si>
  <si>
    <t>0 : CH, 1 : Beam 2 : CH(All) + Selected Beam(3EA), 3 : Selected Beam(3EA)</t>
    <phoneticPr fontId="7" type="noConversion"/>
  </si>
  <si>
    <t>0 : A/D 중지, 1 : A/D 시작</t>
    <phoneticPr fontId="7" type="noConversion"/>
  </si>
  <si>
    <t>0 : Stop, 1 : Run / 주장비 동작 시작/ 정지</t>
    <phoneticPr fontId="7" type="noConversion"/>
  </si>
  <si>
    <t>REC_On/Off</t>
  </si>
  <si>
    <t>PLC_Mode</t>
    <phoneticPr fontId="7" type="noConversion"/>
  </si>
  <si>
    <t>PLC 시험에 사용할 시험데이터 선택 (0 : 사용 안함, 1 : 32 kHz Center, 2 : 32 kHz R1 Beam, 3 : 32 kHz L1 Beam)</t>
    <phoneticPr fontId="7" type="noConversion"/>
  </si>
  <si>
    <t>Data_Path</t>
    <phoneticPr fontId="7" type="noConversion"/>
  </si>
  <si>
    <t>0 : 외부 경로 (센서 데이터), 1 : 내부 경로 (모의 부하)</t>
    <phoneticPr fontId="7" type="noConversion"/>
  </si>
  <si>
    <t>REC_On/Off</t>
    <phoneticPr fontId="7" type="noConversion"/>
  </si>
  <si>
    <t>Ramping Time</t>
    <phoneticPr fontId="7" type="noConversion"/>
  </si>
  <si>
    <t>0~1 (ms) / 0.1 ms 단위, Ramping Time Raw data * 0.1</t>
    <phoneticPr fontId="7" type="noConversion"/>
  </si>
  <si>
    <t>SP_ZYNQ_CMD</t>
  </si>
  <si>
    <t>Save_R3</t>
    <phoneticPr fontId="7" type="noConversion"/>
  </si>
  <si>
    <t>TE_Data_Input</t>
    <phoneticPr fontId="7" type="noConversion"/>
  </si>
  <si>
    <t>Ethernet_On</t>
    <phoneticPr fontId="7" type="noConversion"/>
  </si>
  <si>
    <t>Optic_On</t>
    <phoneticPr fontId="7" type="noConversion"/>
  </si>
  <si>
    <t>Test_INFO_SpCMD</t>
    <phoneticPr fontId="7" type="noConversion"/>
  </si>
  <si>
    <t>Save_XX</t>
    <phoneticPr fontId="7" type="noConversion"/>
  </si>
  <si>
    <t>저장할 빔 선택 (총 3개)</t>
    <phoneticPr fontId="7" type="noConversion"/>
  </si>
  <si>
    <t>0 : 시험장비 연동 광 포트 비활성화, 1 : 시험장비 연동 광포트 활성화</t>
    <phoneticPr fontId="7" type="noConversion"/>
  </si>
  <si>
    <t>0 : 시험장비 연동 이더넷 포트 비활성화, 1 : 시험장비 연동 광포트 활성화</t>
    <phoneticPr fontId="7" type="noConversion"/>
  </si>
  <si>
    <t>0 : 신호변환반 데이터 수신, 1 : 시험장비 데이터 수신(CH), 2 : 시험장비 데이터 수신(Beam)</t>
    <phoneticPr fontId="7" type="noConversion"/>
  </si>
  <si>
    <t>Search_Pattern</t>
  </si>
  <si>
    <t>0 : Straight 1: Circle, 2: Helical</t>
    <phoneticPr fontId="7" type="noConversion"/>
  </si>
  <si>
    <t>0 : 종말공격 이전, 1 : 종말공격거리 이내 도달</t>
  </si>
  <si>
    <t>PAM7_Boot</t>
    <phoneticPr fontId="7" type="noConversion"/>
  </si>
  <si>
    <t>PAM6_Boot</t>
    <phoneticPr fontId="7" type="noConversion"/>
  </si>
  <si>
    <t>PAM5_Boot</t>
    <phoneticPr fontId="7" type="noConversion"/>
  </si>
  <si>
    <t>PAM4_Boot</t>
    <phoneticPr fontId="7" type="noConversion"/>
  </si>
  <si>
    <t>PAM3_Boot</t>
    <phoneticPr fontId="7" type="noConversion"/>
  </si>
  <si>
    <t>PAM2_Boot</t>
    <phoneticPr fontId="7" type="noConversion"/>
  </si>
  <si>
    <t>PAM1_Boot</t>
    <phoneticPr fontId="7" type="noConversion"/>
  </si>
  <si>
    <t>PCM_Boot</t>
    <phoneticPr fontId="7" type="noConversion"/>
  </si>
  <si>
    <t>PAB_ST_RESULT</t>
    <phoneticPr fontId="7" type="noConversion"/>
  </si>
  <si>
    <t>Temp_warn</t>
    <phoneticPr fontId="7" type="noConversion"/>
  </si>
  <si>
    <t>CMD_DATA_ERR</t>
    <phoneticPr fontId="7" type="noConversion"/>
  </si>
  <si>
    <t>수동 탐색 모드 : 0, 능동 탐색 모드 : 1</t>
  </si>
  <si>
    <t>Data_Path</t>
    <phoneticPr fontId="5" type="noConversion"/>
  </si>
  <si>
    <t>REC_On_Off</t>
    <phoneticPr fontId="5" type="noConversion"/>
  </si>
  <si>
    <t>PLC_Mode</t>
    <phoneticPr fontId="5" type="noConversion"/>
  </si>
  <si>
    <t>Save_R3</t>
  </si>
  <si>
    <t>Optic_On</t>
  </si>
  <si>
    <t>Ethernet_On</t>
  </si>
  <si>
    <t>TE_Data_Input</t>
  </si>
  <si>
    <t>Reserved_2</t>
    <phoneticPr fontId="5" type="noConversion"/>
  </si>
  <si>
    <t>ReservedBit02</t>
  </si>
  <si>
    <t>Pre_Enable</t>
  </si>
  <si>
    <t>Enable</t>
  </si>
  <si>
    <t>Band_Sel</t>
  </si>
  <si>
    <t>Mode_Set</t>
  </si>
  <si>
    <t>PRI_Start</t>
  </si>
  <si>
    <t>ReservedBit00</t>
  </si>
  <si>
    <t>C_Range</t>
  </si>
  <si>
    <t>EOR</t>
  </si>
  <si>
    <t>ACO_Det</t>
  </si>
  <si>
    <t>ReservedBit08</t>
  </si>
  <si>
    <t>ReservedBit09</t>
  </si>
  <si>
    <t>Detect</t>
  </si>
  <si>
    <t>Closein</t>
  </si>
  <si>
    <t>Fail</t>
  </si>
  <si>
    <t>ESAD_Chk</t>
  </si>
  <si>
    <t>ESAD_HV</t>
  </si>
  <si>
    <t>ESAD_Power</t>
  </si>
  <si>
    <t>Leakage_Det</t>
  </si>
  <si>
    <t>SP_Zynq_SelfTest_Result</t>
  </si>
  <si>
    <t>Reserved_9</t>
    <phoneticPr fontId="5" type="noConversion"/>
  </si>
  <si>
    <t>FPGA_Zynq_Control</t>
  </si>
  <si>
    <t>FPGA_Zynq_Control</t>
    <phoneticPr fontId="5" type="noConversion"/>
  </si>
  <si>
    <t>SP_AH_Zynq_Temperature</t>
  </si>
  <si>
    <t>SP_P1_Zynq_Temperature</t>
  </si>
  <si>
    <t>SP_P2_Zynq_Temperature</t>
  </si>
  <si>
    <t>SC2SP_GTP_ERR</t>
  </si>
  <si>
    <t>AH2P1_GTP_ERR</t>
  </si>
  <si>
    <t>AH2P2_GTP_ERR</t>
  </si>
  <si>
    <t>TX_TRIG</t>
  </si>
  <si>
    <t>TX_P_GATE</t>
  </si>
  <si>
    <t>ReservedBit01</t>
  </si>
  <si>
    <t>ReservedBit16</t>
  </si>
  <si>
    <t>ReservedBit17</t>
  </si>
  <si>
    <t>PCM_Boot</t>
  </si>
  <si>
    <t>PAM1_Boot</t>
  </si>
  <si>
    <t>PAM2_Boot</t>
  </si>
  <si>
    <t>PAM3_Boot</t>
  </si>
  <si>
    <t>PAM4_Boot</t>
  </si>
  <si>
    <t>PAM5_Boot</t>
  </si>
  <si>
    <t>PAM6_Boot</t>
  </si>
  <si>
    <t>PAM7_Boot</t>
  </si>
  <si>
    <t>CMD_DATA_ERR</t>
  </si>
  <si>
    <t>Temp_warn</t>
  </si>
  <si>
    <t>PAB_ST_RESULT</t>
  </si>
  <si>
    <t>SC_MEM</t>
  </si>
  <si>
    <t>SC_FPGA</t>
  </si>
  <si>
    <t>SC_GTP</t>
  </si>
  <si>
    <t>SC_LVDS</t>
  </si>
  <si>
    <t>SC_UART</t>
  </si>
  <si>
    <t>PLC_State</t>
  </si>
  <si>
    <t>Reserved</t>
    <phoneticPr fontId="5" type="noConversion"/>
  </si>
  <si>
    <t>Start_Bytes</t>
    <phoneticPr fontId="5" type="noConversion"/>
  </si>
  <si>
    <t>Stop_Bytes</t>
    <phoneticPr fontId="5" type="noConversion"/>
  </si>
  <si>
    <t>--</t>
  </si>
  <si>
    <t>--</t>
    <phoneticPr fontId="5" type="noConversion"/>
  </si>
  <si>
    <t>V_Target</t>
    <phoneticPr fontId="5" type="noConversion"/>
  </si>
  <si>
    <t>Ping_On_Off</t>
    <phoneticPr fontId="5" type="noConversion"/>
  </si>
  <si>
    <t>X"CCCC"</t>
    <phoneticPr fontId="5" type="noConversion"/>
  </si>
  <si>
    <t>X"8181"</t>
    <phoneticPr fontId="5" type="noConversion"/>
  </si>
  <si>
    <t>pkt</t>
    <phoneticPr fontId="5" type="noConversion"/>
  </si>
  <si>
    <t>Ramping_Time</t>
    <phoneticPr fontId="5" type="noConversion"/>
  </si>
  <si>
    <t>    variable bitvector : std_logic_vector(2399 downto 0);</t>
  </si>
  <si>
    <t>  end conv_ch_bitvector;</t>
  </si>
  <si>
    <t xml:space="preserve">  end conv_ch_packet;</t>
    <phoneticPr fontId="5" type="noConversion"/>
  </si>
  <si>
    <t>-- signal Chan_Str : std_logic_vector(2399 downto 0) := (others =&gt; '0');</t>
  </si>
  <si>
    <t>-- Chan_Str &lt;= conv_ch_bitvector(Chan_Pkt);</t>
  </si>
  <si>
    <t>-- Chan_Pkt &lt;= conv_ch_packet(Chan_Str);</t>
  </si>
  <si>
    <t>library ieee;</t>
  </si>
  <si>
    <t>use ieee.std_logic_1164.all;</t>
  </si>
  <si>
    <t>use ieee.numeric_std.all;</t>
  </si>
  <si>
    <t>use ieee.std_logic_unsigned.all;</t>
  </si>
  <si>
    <t>  -- constant</t>
  </si>
  <si>
    <t>  constant ADDRESS_WIDTH : natural := 7;</t>
  </si>
  <si>
    <t>  constant DATA_WIDTH : natural := 32;</t>
  </si>
  <si>
    <t>  constant C_DATA_ZERO : std_logic_vector(DATA_WIDTH - 1 downto 0) := (others =&gt; '0');</t>
  </si>
  <si>
    <t>  constant C_CH_START : std_logic_vector(ADDRESS_WIDTH - 1 downto 0) := std_logic_vector(to_unsigned(36, ADDRESS_WIDTH)); -- X"24"; -- ch1 : 36 from 0</t>
  </si>
  <si>
    <t>  constant C_CH_END : std_logic_vector(ADDRESS_WIDTH - 1 downto 0) := std_logic_vector(to_unsigned(72, ADDRESS_WIDTH)); -- X"48"; -- ch37 : 72 from 0</t>
  </si>
  <si>
    <t xml:space="preserve">  constant C_CMD_END_N1 : std_logic_vector(ADDRESS_WIDTH - 1 downto 0) := std_logic_vector(to_unsigned(73, ADDRESS_WIDTH)); -- X"49"; -- 73 </t>
  </si>
  <si>
    <t>  constant C_CMD_END : std_logic_vector(ADDRESS_WIDTH - 1 downto 0) := std_logic_vector(to_unsigned(74, ADDRESS_WIDTH)); -- X"4A"; -- 74 : from 0 , 300 byte / 4 = 75</t>
  </si>
  <si>
    <t>  constant C_CMD_END_P1 : std_logic_vector(ADDRESS_WIDTH - 1 downto 0) := std_logic_vector(to_unsigned(75, ADDRESS_WIDTH)); -- X"4B"; -- 75</t>
  </si>
  <si>
    <t>  --</t>
  </si>
  <si>
    <t>Speed_Mode1</t>
    <phoneticPr fontId="5" type="noConversion"/>
  </si>
  <si>
    <t>Speed_Mode2</t>
    <phoneticPr fontId="5" type="noConversion"/>
  </si>
  <si>
    <t>Homming_Enable</t>
    <phoneticPr fontId="5" type="noConversion"/>
  </si>
  <si>
    <t>Homming_Mode</t>
    <phoneticPr fontId="5" type="noConversion"/>
  </si>
  <si>
    <t>  );</t>
  </si>
  <si>
    <t>end entity;</t>
  </si>
  <si>
    <t>begin</t>
    <phoneticPr fontId="5" type="noConversion"/>
  </si>
  <si>
    <t>--</t>
    <phoneticPr fontId="5" type="noConversion"/>
  </si>
  <si>
    <t>begin</t>
    <phoneticPr fontId="5" type="noConversion"/>
  </si>
  <si>
    <t>bitvector : in std_logic_vector(2399 downto 0)</t>
    <phoneticPr fontId="5" type="noConversion"/>
  </si>
  <si>
    <t/>
  </si>
  <si>
    <t>gen_ila_0/ila_0/probe</t>
    <phoneticPr fontId="5" type="noConversion"/>
  </si>
  <si>
    <t>gen_ila_0/bs_scb_data_record_p_0/</t>
    <phoneticPr fontId="5" type="noConversion"/>
  </si>
  <si>
    <t>connect_bd_net [get_bd_pins gen_ila_0/ila_0/probe0] [get_bd_pins gen_ila_0/bs_scb_data_record_p_0/pkt_FPGA_State_FPGA_Zynq_Control_PLC_State]</t>
  </si>
  <si>
    <t>connect_bd_net [get_bd_pins gen_ila_0/ila_0/probe1] [get_bd_pins gen_ila_0/bs_scb_data_record_p_0/pkt_FPGA_State_FPGA_Zynq_Control_DAQ_Count_Reset]</t>
  </si>
  <si>
    <t>connect_bd_net [get_bd_pins gen_ila_0/ila_0/probe2] [get_bd_pins gen_ila_0/bs_scb_data_record_p_0/pkt_FPGA_State_FPGA_Zynq_Control_AD_On_Result]</t>
  </si>
  <si>
    <t>connect_bd_net [get_bd_pins gen_ila_0/ila_0/probe3] [get_bd_pins gen_ila_0/bs_scb_data_record_p_0/pkt_FPGA_State_FPGA_Zynq_Control_SC_FPGA_Reset]</t>
  </si>
  <si>
    <t>connect_bd_net [get_bd_pins gen_ila_0/ila_0/probe4] [get_bd_pins gen_ila_0/bs_scb_data_record_p_0/pkt_FPGA_State_FPGA_Zynq_Control_PA_FPGA_Reset]</t>
  </si>
  <si>
    <t>connect_bd_net [get_bd_pins gen_ila_0/ila_0/probe5] [get_bd_pins gen_ila_0/bs_scb_data_record_p_0/pkt_FPGA_State_FPGA_Zynq_Control_Ping_On_Off]</t>
  </si>
  <si>
    <t>connect_bd_net [get_bd_pins gen_ila_0/ila_0/probe6] [get_bd_pins gen_ila_0/bs_scb_data_record_p_0/pkt_FPGA_State_DAQCounter]</t>
  </si>
  <si>
    <t>connect_bd_net [get_bd_pins gen_ila_0/ila_0/probe7] [get_bd_pins gen_ila_0/bs_scb_data_record_p_0/pkt_FPGA_State_SC_GainValue]</t>
  </si>
  <si>
    <t>connect_bd_net [get_bd_pins gen_ila_0/ila_0/probe8] [get_bd_pins gen_ila_0/bs_scb_data_record_p_0/pkt_GC_INFO_GC_Count]</t>
  </si>
  <si>
    <t>connect_bd_net [get_bd_pins gen_ila_0/ila_0/probe9] [get_bd_pins gen_ila_0/bs_scb_data_record_p_0/pkt_FPGA_CMD_Save_Beam_INFO_Save_R3]</t>
  </si>
  <si>
    <t>connect_bd_net [get_bd_pins gen_ila_0/ila_0/probe10] [get_bd_pins gen_ila_0/bs_scb_data_record_p_0/pkt_FPGA_CMD_Save_Beam_INFO_Save_R2]</t>
  </si>
  <si>
    <t>connect_bd_net [get_bd_pins gen_ila_0/ila_0/probe11] [get_bd_pins gen_ila_0/bs_scb_data_record_p_0/pkt_FPGA_CMD_Save_Beam_INFO_Save_R1]</t>
  </si>
  <si>
    <t>connect_bd_net [get_bd_pins gen_ila_0/ila_0/probe12] [get_bd_pins gen_ila_0/bs_scb_data_record_p_0/pkt_FPGA_CMD_Save_Beam_INFO_Save_R0]</t>
  </si>
  <si>
    <t>connect_bd_net [get_bd_pins gen_ila_0/ila_0/probe13] [get_bd_pins gen_ila_0/bs_scb_data_record_p_0/pkt_FPGA_CMD_Save_Beam_INFO_Save_C]</t>
  </si>
  <si>
    <t>connect_bd_net [get_bd_pins gen_ila_0/ila_0/probe14] [get_bd_pins gen_ila_0/bs_scb_data_record_p_0/pkt_FPGA_CMD_Save_Beam_INFO_Save_L0]</t>
  </si>
  <si>
    <t>connect_bd_net [get_bd_pins gen_ila_0/ila_0/probe15] [get_bd_pins gen_ila_0/bs_scb_data_record_p_0/pkt_FPGA_CMD_Save_Beam_INFO_Save_L1]</t>
  </si>
  <si>
    <t>connect_bd_net [get_bd_pins gen_ila_0/ila_0/probe16] [get_bd_pins gen_ila_0/bs_scb_data_record_p_0/pkt_FPGA_CMD_Save_Beam_INFO_Save_L2]</t>
  </si>
  <si>
    <t>connect_bd_net [get_bd_pins gen_ila_0/ila_0/probe17] [get_bd_pins gen_ila_0/bs_scb_data_record_p_0/pkt_FPGA_CMD_Save_Beam_INFO_Optic_On]</t>
  </si>
  <si>
    <t>connect_bd_net [get_bd_pins gen_ila_0/ila_0/probe18] [get_bd_pins gen_ila_0/bs_scb_data_record_p_0/pkt_FPGA_CMD_Save_Beam_INFO_Ethernet_On]</t>
  </si>
  <si>
    <t>connect_bd_net [get_bd_pins gen_ila_0/ila_0/probe19] [get_bd_pins gen_ila_0/bs_scb_data_record_p_0/pkt_FPGA_CMD_Save_Beam_INFO_TE_Data_Input]</t>
  </si>
  <si>
    <t>connect_bd_net [get_bd_pins gen_ila_0/ila_0/probe20] [get_bd_pins gen_ila_0/bs_scb_data_record_p_0/pkt_FPGA_CMD_Save_Beam_INFO_Save_L3]</t>
  </si>
  <si>
    <t>connect_bd_net [get_bd_pins gen_ila_0/ila_0/probe21] [get_bd_pins gen_ila_0/bs_scb_data_record_p_0/pkt_FPGA_CMD_PA_Tx_FPGA_CMD_PRI]</t>
  </si>
  <si>
    <t>connect_bd_net [get_bd_pins gen_ila_0/ila_0/probe22] [get_bd_pins gen_ila_0/bs_scb_data_record_p_0/pkt_FPGA_CMD_PA_Tx_FPGA_CMD_Tx_Reset]</t>
  </si>
  <si>
    <t>connect_bd_net [get_bd_pins gen_ila_0/ila_0/probe23] [get_bd_pins gen_ila_0/bs_scb_data_record_p_0/pkt_FPGA_CMD_PA_Tx_FPGA_CMD_Tx_Trigger]</t>
  </si>
  <si>
    <t>connect_bd_net [get_bd_pins gen_ila_0/ila_0/probe24] [get_bd_pins gen_ila_0/bs_scb_data_record_p_0/pkt_FPGA_CMD_PA_Tx_FPGA_CMD_Tx_Pulse_Interval]</t>
  </si>
  <si>
    <t>connect_bd_net [get_bd_pins gen_ila_0/ila_0/probe25] [get_bd_pins gen_ila_0/bs_scb_data_record_p_0/pkt_FPGA_CMD_PA_Tx_FPGA_CMD_Number_of_Tx]</t>
  </si>
  <si>
    <t>connect_bd_net [get_bd_pins gen_ila_0/ila_0/probe26] [get_bd_pins gen_ila_0/bs_scb_data_record_p_0/pkt_FPGA_CMD_PA_Tx_FPGA_CMD_Beam_Steering_Angle]</t>
  </si>
  <si>
    <t>connect_bd_net [get_bd_pins gen_ila_0/ila_0/probe27] [get_bd_pins gen_ila_0/bs_scb_data_record_p_0/pkt_FPGA_CMD_PA_Tx_FPGA_CMD_Stave_Tx_Mode]</t>
  </si>
  <si>
    <t>connect_bd_net [get_bd_pins gen_ila_0/ila_0/probe28] [get_bd_pins gen_ila_0/bs_scb_data_record_p_0/pkt_FPGA_CMD_PA_Tx_FPGA_CMD_Stave_Weight]</t>
  </si>
  <si>
    <t>connect_bd_net [get_bd_pins gen_ila_0/ila_0/probe29] [get_bd_pins gen_ila_0/bs_scb_data_record_p_0/pkt_FPGA_CMD_SC_Rx_FPGA_CMD_TVG]</t>
  </si>
  <si>
    <t>connect_bd_net [get_bd_pins gen_ila_0/ila_0/probe30] [get_bd_pins gen_ila_0/bs_scb_data_record_p_0/pkt_FPGA_CMD_SC_Rx_FPGA_CMD_REC_Mode]</t>
  </si>
  <si>
    <t>connect_bd_net [get_bd_pins gen_ila_0/ila_0/probe31] [get_bd_pins gen_ila_0/bs_scb_data_record_p_0/pkt_FPGA_CMD_SC_Rx_FPGA_CMD_PLC]</t>
  </si>
  <si>
    <t>connect_bd_net [get_bd_pins gen_ila_0/ila_0/probe32] [get_bd_pins gen_ila_0/bs_scb_data_record_p_0/pkt_FPGA_CMD_SC_Rx_FPGA_CMD_DAQ_Count_Reset]</t>
  </si>
  <si>
    <t>connect_bd_net [get_bd_pins gen_ila_0/ila_0/probe33] [get_bd_pins gen_ila_0/bs_scb_data_record_p_0/pkt_FPGA_CMD_SC_Rx_FPGA_CMD_AD_On]</t>
  </si>
  <si>
    <t>connect_bd_net [get_bd_pins gen_ila_0/ila_0/probe34] [get_bd_pins gen_ila_0/bs_scb_data_record_p_0/pkt_FPGA_CMD_SC_Rx_FPGA_CMD_Gain_Mode]</t>
  </si>
  <si>
    <t>connect_bd_net [get_bd_pins gen_ila_0/ila_0/probe35] [get_bd_pins gen_ila_0/bs_scb_data_record_p_0/pkt_FPGA_CMD_SC_Rx_FPGA_CMD_BPF_On_Off]</t>
  </si>
  <si>
    <t>connect_bd_net [get_bd_pins gen_ila_0/ila_0/probe36] [get_bd_pins gen_ila_0/bs_scb_data_record_p_0/pkt_FPGA_CMD_SC_Rx_FPGA_CMD_Pass_Active]</t>
  </si>
  <si>
    <t>connect_bd_net [get_bd_pins gen_ila_0/ila_0/probe37] [get_bd_pins gen_ila_0/bs_scb_data_record_p_0/pkt_FPGA_CMD_SC_Rx_FPGA_CMD_Reset]</t>
  </si>
  <si>
    <t>connect_bd_net [get_bd_pins gen_ila_0/ila_0/probe38] [get_bd_pins gen_ila_0/bs_scb_data_record_p_0/pkt_FPGA_CMD_SC_Rx_FPGA_CMD_Stop_Run]</t>
  </si>
  <si>
    <t>connect_bd_net [get_bd_pins gen_ila_0/ila_0/probe39] [get_bd_pins gen_ila_0/bs_scb_data_record_p_0/pkt_FPGA_CMD_SC_Rx_FPGA_CMD_REC_On_Off]</t>
  </si>
  <si>
    <t>connect_bd_net [get_bd_pins gen_ila_0/ila_0/probe40] [get_bd_pins gen_ila_0/bs_scb_data_record_p_0/pkt_FPGA_CMD_SC_Rx_FPGA_CMD_PLC_Mode]</t>
  </si>
  <si>
    <t>connect_bd_net [get_bd_pins gen_ila_0/ila_0/probe41] [get_bd_pins gen_ila_0/bs_scb_data_record_p_0/pkt_FPGA_CMD_SC_Rx_FPGA_CMD_Data_Path]</t>
  </si>
  <si>
    <t>connect_bd_net [get_bd_pins gen_ila_0/ila_0/probe42] [get_bd_pins gen_ila_0/bs_scb_data_record_p_0/pkt_FPGA_CMD_SC_Rx_FPGA_CMD_Gain]</t>
  </si>
  <si>
    <t>connect_bd_net [get_bd_pins gen_ila_0/ila_0/probe43] [get_bd_pins gen_ila_0/bs_scb_data_record_p_0/pkt_FPGA_CMD_SC_Rx_FPGA_CMD_Reserved]</t>
  </si>
  <si>
    <t>connect_bd_net [get_bd_pins gen_ila_0/ila_0/probe44] [get_bd_pins gen_ila_0/bs_scb_data_record_p_0/pkt_Start_Bytes]</t>
  </si>
  <si>
    <t>connect_bd_net [get_bd_pins gen_ila_0/ila_0/probe45] [get_bd_pins gen_ila_0/bs_scb_data_record_p_0/pkt_Count]</t>
  </si>
  <si>
    <t>connect_bd_net [get_bd_pins gen_ila_0/ila_0/probe46] [get_bd_pins gen_ila_0/bs_scb_data_record_p_0/pkt_Command]</t>
  </si>
  <si>
    <t>connect_bd_net [get_bd_pins gen_ila_0/ila_0/probe47] [get_bd_pins gen_ila_0/bs_scb_data_record_p_0/pkt_ACK]</t>
  </si>
  <si>
    <t>connect_bd_net [get_bd_pins gen_ila_0/ila_0/probe48] [get_bd_pins gen_ila_0/bs_scb_data_record_p_0/pkt_Checksum]</t>
  </si>
  <si>
    <t>connect_bd_net [get_bd_pins gen_ila_0/ila_0/probe49] [get_bd_pins gen_ila_0/bs_scb_data_record_p_0/pkt_Stop_Bytes]</t>
  </si>
  <si>
    <t>connect_bd_net [get_bd_pins gen_ila_0/ila_0/probe50] [get_bd_pins gen_ila_0/bs_scb_data_record_p_0/pkt_Data_CH_Data_1]</t>
  </si>
  <si>
    <t>connect_bd_net [get_bd_pins gen_ila_0/ila_0/probe51] [get_bd_pins gen_ila_0/bs_scb_data_record_p_0/pkt_Data_CH_Data_2]</t>
  </si>
  <si>
    <t>connect_bd_net [get_bd_pins gen_ila_0/ila_0/probe52] [get_bd_pins gen_ila_0/bs_scb_data_record_p_0/pkt_Data_CH_Data_3]</t>
  </si>
  <si>
    <t>connect_bd_net [get_bd_pins gen_ila_0/ila_0/probe53] [get_bd_pins gen_ila_0/bs_scb_data_record_p_0/pkt_Data_CH_Data_4]</t>
  </si>
  <si>
    <t>connect_bd_net [get_bd_pins gen_ila_0/ila_0/probe54] [get_bd_pins gen_ila_0/bs_scb_data_record_p_0/pkt_Data_CH_Data_5]</t>
  </si>
  <si>
    <t>connect_bd_net [get_bd_pins gen_ila_0/ila_0/probe55] [get_bd_pins gen_ila_0/bs_scb_data_record_p_0/pkt_Data_CH_Data_6]</t>
  </si>
  <si>
    <t>connect_bd_net [get_bd_pins gen_ila_0/ila_0/probe56] [get_bd_pins gen_ila_0/bs_scb_data_record_p_0/pkt_Data_CH_Data_7]</t>
  </si>
  <si>
    <t>connect_bd_net [get_bd_pins gen_ila_0/ila_0/probe57] [get_bd_pins gen_ila_0/bs_scb_data_record_p_0/pkt_Data_CH_Data_31]</t>
  </si>
  <si>
    <t>connect_bd_net [get_bd_pins gen_ila_0/ila_0/probe58] [get_bd_pins gen_ila_0/bs_scb_data_record_p_0/pkt_Data_CH_Data_32]</t>
  </si>
  <si>
    <t>connect_bd_net [get_bd_pins gen_ila_0/ila_0/probe59] [get_bd_pins gen_ila_0/bs_scb_data_record_p_0/pkt_Data_CH_Data_33]</t>
  </si>
  <si>
    <t>connect_bd_net [get_bd_pins gen_ila_0/ila_0/probe60] [get_bd_pins gen_ila_0/bs_scb_data_record_p_0/pkt_Data_CH_Data_34]</t>
  </si>
  <si>
    <t>connect_bd_net [get_bd_pins gen_ila_0/ila_0/probe61] [get_bd_pins gen_ila_0/bs_scb_data_record_p_0/pkt_Data_CH_Data_35]</t>
  </si>
  <si>
    <t>connect_bd_net [get_bd_pins gen_ila_0/ila_0/probe62] [get_bd_pins gen_ila_0/bs_scb_data_record_p_0/pkt_Data_CH_Data_36]</t>
  </si>
  <si>
    <t>connect_bd_net [get_bd_pins gen_ila_0/ila_0/probe63] [get_bd_pins gen_ila_0/bs_scb_data_record_p_0/pkt_Data_CH_Data_37]</t>
  </si>
  <si>
    <t>X"7E7E7E7E"</t>
    <phoneticPr fontId="5" type="noConversion"/>
  </si>
  <si>
    <t>신호처리반 제어 명령</t>
    <phoneticPr fontId="7" type="noConversion"/>
  </si>
  <si>
    <t>PAB FPGA 온도 정보</t>
    <phoneticPr fontId="7" type="noConversion"/>
  </si>
  <si>
    <t>SCB FPGA 온도 정보</t>
    <phoneticPr fontId="7" type="noConversion"/>
  </si>
  <si>
    <t>SPB AH Zynq 온도 정보</t>
    <phoneticPr fontId="7" type="noConversion"/>
  </si>
  <si>
    <t>SPB P1 Zynq 온도 정보</t>
  </si>
  <si>
    <t>SPB P2 Zynq 온도 정보</t>
  </si>
  <si>
    <t>SC2SP_Zynq_GTP_ERR</t>
  </si>
  <si>
    <t>SC2SP_GTP_ERR_NUM</t>
    <phoneticPr fontId="7" type="noConversion"/>
  </si>
  <si>
    <t>AH2P1_Zynq_GTP_ERR</t>
  </si>
  <si>
    <t>AH2P1_GTP_ERR_NUM</t>
  </si>
  <si>
    <t>AH2P2_Zynq_GTP_ERR</t>
  </si>
  <si>
    <t>AH2P2_GTP_ERR_NUM</t>
  </si>
  <si>
    <t>P12AH_Zynq_GTP_ERR</t>
    <phoneticPr fontId="7" type="noConversion"/>
  </si>
  <si>
    <t>P12AH_GTP_ERR</t>
    <phoneticPr fontId="7" type="noConversion"/>
  </si>
  <si>
    <t>P12AH_GTP_ERR_NUM</t>
    <phoneticPr fontId="7" type="noConversion"/>
  </si>
  <si>
    <t>P22AH_Zynq_GTP_ERR</t>
    <phoneticPr fontId="7" type="noConversion"/>
  </si>
  <si>
    <t>P22AH_GTP_ERR</t>
    <phoneticPr fontId="7" type="noConversion"/>
  </si>
  <si>
    <t>P22AH_GTP_ERR_NUM</t>
    <phoneticPr fontId="7" type="noConversion"/>
  </si>
  <si>
    <t>SP_Zynq_SelfTest_Result</t>
    <phoneticPr fontId="7" type="noConversion"/>
  </si>
  <si>
    <t>SP_AH_Zynq</t>
    <phoneticPr fontId="7" type="noConversion"/>
  </si>
  <si>
    <t>SP_P1_Zynq</t>
    <phoneticPr fontId="7" type="noConversion"/>
  </si>
  <si>
    <t>SP_P2_Zynq</t>
    <phoneticPr fontId="7" type="noConversion"/>
  </si>
  <si>
    <t>SP_AH_MEM</t>
    <phoneticPr fontId="7" type="noConversion"/>
  </si>
  <si>
    <t>SP_P1_MEM</t>
    <phoneticPr fontId="7" type="noConversion"/>
  </si>
  <si>
    <t>SP_P2_MEM</t>
    <phoneticPr fontId="7" type="noConversion"/>
  </si>
  <si>
    <t>SC_CHK_ACK</t>
    <phoneticPr fontId="7" type="noConversion"/>
  </si>
  <si>
    <t>PA_CHK_ACK</t>
    <phoneticPr fontId="7" type="noConversion"/>
  </si>
  <si>
    <t>SC_CMD_ACK</t>
    <phoneticPr fontId="7" type="noConversion"/>
  </si>
  <si>
    <t>PA_CMD_ACK</t>
    <phoneticPr fontId="7" type="noConversion"/>
  </si>
  <si>
    <t>SP_UART</t>
    <phoneticPr fontId="7" type="noConversion"/>
  </si>
  <si>
    <t>SPC_GTP</t>
    <phoneticPr fontId="7" type="noConversion"/>
  </si>
  <si>
    <t>RX_TRIG</t>
    <phoneticPr fontId="7" type="noConversion"/>
  </si>
  <si>
    <t>8/10</t>
    <phoneticPr fontId="7" type="noConversion"/>
  </si>
  <si>
    <t>ReservedBit02</t>
    <phoneticPr fontId="5" type="noConversion"/>
  </si>
  <si>
    <t>P12AH_Zynq_GTP_ERR</t>
  </si>
  <si>
    <t>P22AH_Zynq_GTP_ERR</t>
  </si>
  <si>
    <t>SP_AH_Zynq</t>
  </si>
  <si>
    <t>SP_P1_Zynq</t>
  </si>
  <si>
    <t>SP_P2_Zynq</t>
  </si>
  <si>
    <t>SP_AH_MEM</t>
  </si>
  <si>
    <t>SP_P1_MEM</t>
  </si>
  <si>
    <t>SP_P2_MEM</t>
  </si>
  <si>
    <t>SC_CHK_ACK</t>
  </si>
  <si>
    <t>PA_CHK_ACK</t>
  </si>
  <si>
    <t>SC_CMD_ACK</t>
  </si>
  <si>
    <t>PA_CMD_ACK</t>
  </si>
  <si>
    <t>SP_UART</t>
  </si>
  <si>
    <t>SPC_GTP</t>
  </si>
  <si>
    <t>ReservedBit10</t>
    <phoneticPr fontId="5" type="noConversion"/>
  </si>
  <si>
    <t>ReservedBit11</t>
    <phoneticPr fontId="5" type="noConversion"/>
  </si>
  <si>
    <t>RX_TRIG</t>
  </si>
  <si>
    <t>SP2TE Telegram (10us 통신 주기)</t>
    <phoneticPr fontId="7" type="noConversion"/>
  </si>
  <si>
    <t>FPGA/Zynq_Control</t>
  </si>
  <si>
    <t>Sum_Beam
(L3/L2/L1/C0/R1/R2/R3)</t>
    <phoneticPr fontId="7" type="noConversion"/>
  </si>
  <si>
    <t>FLOAT</t>
    <phoneticPr fontId="7" type="noConversion"/>
  </si>
  <si>
    <t>Sum_Beam_L3 [7:0]</t>
    <phoneticPr fontId="7" type="noConversion"/>
  </si>
  <si>
    <t>Sum_Beam_L3 [15:8]</t>
    <phoneticPr fontId="7" type="noConversion"/>
  </si>
  <si>
    <t>Sum_Beam_L3 [23:16]</t>
    <phoneticPr fontId="7" type="noConversion"/>
  </si>
  <si>
    <t>Sum_Beam_L3 [31:24]</t>
    <phoneticPr fontId="7" type="noConversion"/>
  </si>
  <si>
    <t>Sum_Beam_L2 [7:0]</t>
    <phoneticPr fontId="7" type="noConversion"/>
  </si>
  <si>
    <t>Sum_Beam_L2 [15:8]</t>
    <phoneticPr fontId="7" type="noConversion"/>
  </si>
  <si>
    <t>Sum_Beam_L2 [23:16]</t>
    <phoneticPr fontId="7" type="noConversion"/>
  </si>
  <si>
    <t>Sum_Beam_L2 [31:24]</t>
    <phoneticPr fontId="7" type="noConversion"/>
  </si>
  <si>
    <t xml:space="preserve"> . . . L1 . . . C0 . . . R1 . . . R2 . . .</t>
    <phoneticPr fontId="7" type="noConversion"/>
  </si>
  <si>
    <t>Sum_Beam_R3 [7:0]</t>
    <phoneticPr fontId="7" type="noConversion"/>
  </si>
  <si>
    <t>Sum_Beam_R3 [15:8]</t>
    <phoneticPr fontId="7" type="noConversion"/>
  </si>
  <si>
    <t>Sum_Beam_R3 [23:16]</t>
    <phoneticPr fontId="7" type="noConversion"/>
  </si>
  <si>
    <t>Sum_Beam_R3 [31:24]</t>
    <phoneticPr fontId="7" type="noConversion"/>
  </si>
  <si>
    <t>U/D/R/L_Beam(L3/L2/L1/C0/R1/R2/R3)</t>
    <phoneticPr fontId="7" type="noConversion"/>
  </si>
  <si>
    <t>U_Beam_L3 [7:0]</t>
    <phoneticPr fontId="7" type="noConversion"/>
  </si>
  <si>
    <t>U_Beam_L3 [15:8]</t>
    <phoneticPr fontId="7" type="noConversion"/>
  </si>
  <si>
    <t>U_Beam_L3 [23:16]</t>
    <phoneticPr fontId="7" type="noConversion"/>
  </si>
  <si>
    <t>U_Beam_L3 [31:24]</t>
    <phoneticPr fontId="7" type="noConversion"/>
  </si>
  <si>
    <t>D_Beam_L3 [7:0]</t>
    <phoneticPr fontId="7" type="noConversion"/>
  </si>
  <si>
    <t>D_Beam_L3 [15:8]</t>
    <phoneticPr fontId="7" type="noConversion"/>
  </si>
  <si>
    <t>D_Beam_L3 [23:16]</t>
    <phoneticPr fontId="7" type="noConversion"/>
  </si>
  <si>
    <t>D_Beam_L3 [31:24]</t>
    <phoneticPr fontId="7" type="noConversion"/>
  </si>
  <si>
    <t>R_Beam_L3 [7:0]</t>
    <phoneticPr fontId="7" type="noConversion"/>
  </si>
  <si>
    <t>R_Beam_L3 [15:8]</t>
    <phoneticPr fontId="7" type="noConversion"/>
  </si>
  <si>
    <t>R_Beam_L3 [23:16]</t>
    <phoneticPr fontId="7" type="noConversion"/>
  </si>
  <si>
    <t>R_Beam_L3 [31:24]</t>
    <phoneticPr fontId="7" type="noConversion"/>
  </si>
  <si>
    <t>L_Beam_L3 [7:0]</t>
    <phoneticPr fontId="7" type="noConversion"/>
  </si>
  <si>
    <t>L_Beam_L3 [15:8]</t>
    <phoneticPr fontId="7" type="noConversion"/>
  </si>
  <si>
    <t>L_Beam_L3 [23:16]</t>
    <phoneticPr fontId="7" type="noConversion"/>
  </si>
  <si>
    <t>L_Beam_L3 [31:24]</t>
    <phoneticPr fontId="7" type="noConversion"/>
  </si>
  <si>
    <t xml:space="preserve"> . . . U/D/R/L_Beam_L2 . . . U/D/R/L_Beam_L1 . . . U/D/R/L_Beam_C0 . . . U/D/R/L_Beam_R1 . . . U/D/R/L_Beam_R2 . . . </t>
    <phoneticPr fontId="7" type="noConversion"/>
  </si>
  <si>
    <t>U_Beam_R3 [7:0]</t>
    <phoneticPr fontId="7" type="noConversion"/>
  </si>
  <si>
    <t>U_Beam_R3 [15:8]</t>
    <phoneticPr fontId="7" type="noConversion"/>
  </si>
  <si>
    <t>U_Beam_R3 [23:16]</t>
    <phoneticPr fontId="7" type="noConversion"/>
  </si>
  <si>
    <t>U_Beam_R3 [31:24]</t>
    <phoneticPr fontId="7" type="noConversion"/>
  </si>
  <si>
    <t>D_Beam_R3 [7:0]</t>
    <phoneticPr fontId="7" type="noConversion"/>
  </si>
  <si>
    <t>D_Beam_R3 [15:8]</t>
    <phoneticPr fontId="7" type="noConversion"/>
  </si>
  <si>
    <t>D_Beam_R3 [23:16]</t>
    <phoneticPr fontId="7" type="noConversion"/>
  </si>
  <si>
    <t>D_Beam_R3 [31:24]</t>
    <phoneticPr fontId="7" type="noConversion"/>
  </si>
  <si>
    <t>R_Beam_R3 [7:0]</t>
    <phoneticPr fontId="7" type="noConversion"/>
  </si>
  <si>
    <t>R_Beam_R3 [15:8]</t>
    <phoneticPr fontId="7" type="noConversion"/>
  </si>
  <si>
    <t>R_Beam_R3 [23:16]</t>
    <phoneticPr fontId="7" type="noConversion"/>
  </si>
  <si>
    <t>R_Beam_R3 [31:24]</t>
    <phoneticPr fontId="7" type="noConversion"/>
  </si>
  <si>
    <t>L_Beam_R3 [7:0]</t>
    <phoneticPr fontId="7" type="noConversion"/>
  </si>
  <si>
    <t>L_Beam_R3 [15:8]</t>
    <phoneticPr fontId="7" type="noConversion"/>
  </si>
  <si>
    <t>L_Beam_R3 [23:16]</t>
    <phoneticPr fontId="7" type="noConversion"/>
  </si>
  <si>
    <t>L_Beam_R3 [31:24]</t>
    <phoneticPr fontId="7" type="noConversion"/>
  </si>
  <si>
    <t>UDRL_Beam_Data</t>
    <phoneticPr fontId="7" type="noConversion"/>
  </si>
  <si>
    <t>UDRL_Beam_Data</t>
  </si>
  <si>
    <t>UDRL_Beam_Data</t>
    <phoneticPr fontId="5" type="noConversion"/>
  </si>
  <si>
    <t>SUM_Beam_Data</t>
  </si>
  <si>
    <t>SUM_Beam_Data</t>
    <phoneticPr fontId="5" type="noConversion"/>
  </si>
  <si>
    <t>SUM_Beam_Data</t>
    <phoneticPr fontId="7" type="noConversion"/>
  </si>
  <si>
    <t>T</t>
    <phoneticPr fontId="5" type="noConversion"/>
  </si>
  <si>
    <t xml:space="preserve"> </t>
    <phoneticPr fontId="5" type="noConversion"/>
  </si>
  <si>
    <t xml:space="preserve"> type SB_Data_28_Type is array (natural range 0 to 6) of std_logic_vector(31 downto 0);</t>
    <phoneticPr fontId="5" type="noConversion"/>
  </si>
  <si>
    <t>UDRL_Data</t>
    <phoneticPr fontId="5" type="noConversion"/>
  </si>
  <si>
    <t xml:space="preserve"> type UDRL_Data_112_Type is array (natural range 0 to 6) of UDRL_BASE_Type;</t>
    <phoneticPr fontId="5" type="noConversion"/>
  </si>
  <si>
    <t xml:space="preserve"> type UDRL_BASE_Type is array (natural range 0 to 3) of std_logic_vector(31 downto 0);</t>
    <phoneticPr fontId="5" type="noConversion"/>
  </si>
  <si>
    <t>SUM_Data</t>
    <phoneticPr fontId="5" type="noConversion"/>
  </si>
  <si>
    <t>SP2TE_BEAM</t>
    <phoneticPr fontId="5" type="noConversion"/>
  </si>
  <si>
    <t>others</t>
    <phoneticPr fontId="5" type="noConversion"/>
  </si>
  <si>
    <t>    end loop;</t>
  </si>
  <si>
    <t>SUM_Data</t>
  </si>
  <si>
    <t>UDRL_Data</t>
  </si>
  <si>
    <t>NAME</t>
    <phoneticPr fontId="5" type="noConversion"/>
  </si>
  <si>
    <t>BIT NUM</t>
    <phoneticPr fontId="5" type="noConversion"/>
  </si>
  <si>
    <t>TYPE</t>
    <phoneticPr fontId="5" type="noConversion"/>
  </si>
  <si>
    <t>INDEX</t>
    <phoneticPr fontId="5" type="noConversion"/>
  </si>
  <si>
    <t>STRU NAME</t>
    <phoneticPr fontId="5" type="noConversion"/>
  </si>
  <si>
    <t>bitvector</t>
    <phoneticPr fontId="5" type="noConversion"/>
  </si>
  <si>
    <t>FULL NAME</t>
    <phoneticPr fontId="5" type="noConversion"/>
  </si>
  <si>
    <t>index</t>
    <phoneticPr fontId="5" type="noConversion"/>
  </si>
  <si>
    <t>ila</t>
    <phoneticPr fontId="5" type="noConversion"/>
  </si>
  <si>
    <t>std_logic_vector</t>
    <phoneticPr fontId="5" type="noConversion"/>
  </si>
  <si>
    <t>init value</t>
    <phoneticPr fontId="5" type="noConversion"/>
  </si>
  <si>
    <t>init value , user</t>
    <phoneticPr fontId="5" type="noConversion"/>
  </si>
  <si>
    <t>init vhdl</t>
    <phoneticPr fontId="5" type="noConversion"/>
  </si>
  <si>
    <t>full name signal componet</t>
    <phoneticPr fontId="5" type="noConversion"/>
  </si>
  <si>
    <t>full name signal component signal define</t>
    <phoneticPr fontId="5" type="noConversion"/>
  </si>
  <si>
    <t>pkt_SUM_Beam_Data</t>
    <phoneticPr fontId="5" type="noConversion"/>
  </si>
  <si>
    <t>pkt_UDRL_Beam_Data_L3</t>
    <phoneticPr fontId="5" type="noConversion"/>
  </si>
  <si>
    <t>pkt_UDRL_Beam_Data_L2</t>
    <phoneticPr fontId="5" type="noConversion"/>
  </si>
  <si>
    <t>pkt_UDRL_Beam_Data_L1</t>
    <phoneticPr fontId="5" type="noConversion"/>
  </si>
  <si>
    <t>pkt_UDRL_Beam_Data_C0</t>
    <phoneticPr fontId="5" type="noConversion"/>
  </si>
  <si>
    <t>pkt_UDRL_Beam_Data_R3</t>
    <phoneticPr fontId="5" type="noConversion"/>
  </si>
  <si>
    <t>pkt_UDRL_Beam_Data_R2</t>
    <phoneticPr fontId="5" type="noConversion"/>
  </si>
  <si>
    <t>pkt_UDRL_Beam_Data_R1</t>
    <phoneticPr fontId="5" type="noConversion"/>
  </si>
  <si>
    <t>  port (</t>
  </si>
  <si>
    <t>  -- Chan_Str &lt;= conv_ch_Chan_Str_r(Chan_Pkt);</t>
  </si>
  <si>
    <t>  Chan_Pkt &lt;= conv_ch_packet(bitvector);</t>
  </si>
  <si>
    <t>end architecture;</t>
  </si>
  <si>
    <t>library ieee; -- 0</t>
    <phoneticPr fontId="5" type="noConversion"/>
  </si>
  <si>
    <t>constant -- 1</t>
    <phoneticPr fontId="5" type="noConversion"/>
  </si>
  <si>
    <t>stru signal init -- 2</t>
    <phoneticPr fontId="5" type="noConversion"/>
  </si>
  <si>
    <t>bit signal init -- 3</t>
    <phoneticPr fontId="5" type="noConversion"/>
  </si>
  <si>
    <t>full name signal entity  -- 4</t>
    <phoneticPr fontId="5" type="noConversion"/>
  </si>
  <si>
    <t>full name signal init - 5</t>
    <phoneticPr fontId="5" type="noConversion"/>
  </si>
  <si>
    <t>    for ch in 0 to 6 loop</t>
    <phoneticPr fontId="5" type="noConversion"/>
  </si>
  <si>
    <t xml:space="preserve">    for ch_x in 0 to 6 loop </t>
    <phoneticPr fontId="5" type="noConversion"/>
  </si>
  <si>
    <t xml:space="preserve">    for ch_y in 0 to 3 loop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</si>
</sst>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0_ "/>
  </numFmts>
  <fonts count="2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2"/>
      <name val="Consolas"/>
      <family val="3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4"/>
      <color theme="1"/>
      <name val="맑은 고딕"/>
      <family val="2"/>
      <charset val="129"/>
      <scheme val="minor"/>
    </font>
    <font>
      <sz val="11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28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6" borderId="10" xfId="0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10" borderId="44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0" fillId="12" borderId="2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0" fillId="10" borderId="22" xfId="0" applyFont="1" applyFill="1" applyBorder="1" applyAlignment="1">
      <alignment horizontal="center" vertical="center"/>
    </xf>
    <xf numFmtId="0" fontId="10" fillId="14" borderId="22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14" borderId="10" xfId="0" applyFont="1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13" fillId="15" borderId="10" xfId="0" applyFont="1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0" xfId="0" applyFill="1" applyBorder="1" applyAlignment="1">
      <alignment vertical="center"/>
    </xf>
    <xf numFmtId="0" fontId="10" fillId="6" borderId="7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15" borderId="24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14" fillId="16" borderId="10" xfId="0" applyNumberFormat="1" applyFont="1" applyFill="1" applyBorder="1" applyAlignment="1">
      <alignment horizontal="center" vertical="center"/>
    </xf>
    <xf numFmtId="0" fontId="14" fillId="16" borderId="10" xfId="0" applyFont="1" applyFill="1" applyBorder="1" applyAlignment="1">
      <alignment horizontal="center" vertical="center"/>
    </xf>
    <xf numFmtId="177" fontId="14" fillId="16" borderId="1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0" applyFont="1" applyAlignment="1">
      <alignment vertical="center"/>
    </xf>
    <xf numFmtId="0" fontId="0" fillId="4" borderId="1" xfId="3" applyFont="1" applyAlignment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176" fontId="16" fillId="0" borderId="10" xfId="0" applyNumberFormat="1" applyFont="1" applyBorder="1" applyAlignment="1">
      <alignment horizontal="center" vertical="center"/>
    </xf>
    <xf numFmtId="0" fontId="2" fillId="2" borderId="0" xfId="1" applyAlignment="1"/>
    <xf numFmtId="0" fontId="3" fillId="3" borderId="0" xfId="2" applyAlignment="1"/>
    <xf numFmtId="0" fontId="0" fillId="0" borderId="0" xfId="0" quotePrefix="1"/>
    <xf numFmtId="0" fontId="0" fillId="0" borderId="1" xfId="3" quotePrefix="1" applyFont="1" applyFill="1" applyAlignment="1"/>
    <xf numFmtId="0" fontId="18" fillId="0" borderId="0" xfId="0" applyFont="1" applyAlignment="1">
      <alignment vertical="center"/>
    </xf>
    <xf numFmtId="0" fontId="3" fillId="3" borderId="0" xfId="2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quotePrefix="1" applyFont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54" xfId="0" applyFont="1" applyFill="1" applyBorder="1" applyAlignment="1">
      <alignment horizontal="center" vertical="center"/>
    </xf>
    <xf numFmtId="0" fontId="10" fillId="6" borderId="61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0" fillId="6" borderId="45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17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0" fontId="10" fillId="18" borderId="10" xfId="0" applyFont="1" applyFill="1" applyBorder="1" applyAlignment="1">
      <alignment horizontal="center" vertical="center"/>
    </xf>
    <xf numFmtId="0" fontId="10" fillId="18" borderId="56" xfId="0" applyFont="1" applyFill="1" applyBorder="1" applyAlignment="1">
      <alignment horizontal="center" vertical="center"/>
    </xf>
    <xf numFmtId="0" fontId="0" fillId="18" borderId="0" xfId="0" applyFill="1"/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0" fillId="18" borderId="48" xfId="0" applyFont="1" applyFill="1" applyBorder="1" applyAlignment="1">
      <alignment horizontal="center" vertical="center"/>
    </xf>
    <xf numFmtId="0" fontId="10" fillId="18" borderId="46" xfId="0" applyFont="1" applyFill="1" applyBorder="1" applyAlignment="1">
      <alignment horizontal="center" vertical="center"/>
    </xf>
    <xf numFmtId="0" fontId="10" fillId="18" borderId="23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18" borderId="58" xfId="0" applyFont="1" applyFill="1" applyBorder="1" applyAlignment="1">
      <alignment horizontal="center" vertical="center"/>
    </xf>
    <xf numFmtId="0" fontId="10" fillId="18" borderId="55" xfId="0" applyFont="1" applyFill="1" applyBorder="1" applyAlignment="1">
      <alignment horizontal="center" vertical="center"/>
    </xf>
    <xf numFmtId="0" fontId="10" fillId="18" borderId="59" xfId="0" applyFont="1" applyFill="1" applyBorder="1" applyAlignment="1">
      <alignment horizontal="center" vertical="center"/>
    </xf>
    <xf numFmtId="0" fontId="10" fillId="18" borderId="4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18" borderId="58" xfId="0" applyFont="1" applyFill="1" applyBorder="1" applyAlignment="1">
      <alignment horizontal="center" vertical="center" wrapText="1"/>
    </xf>
    <xf numFmtId="0" fontId="10" fillId="18" borderId="55" xfId="0" applyFont="1" applyFill="1" applyBorder="1" applyAlignment="1">
      <alignment horizontal="center" vertical="center" wrapText="1"/>
    </xf>
    <xf numFmtId="0" fontId="10" fillId="18" borderId="59" xfId="0" applyFont="1" applyFill="1" applyBorder="1" applyAlignment="1">
      <alignment horizontal="center" vertical="center" wrapText="1"/>
    </xf>
    <xf numFmtId="0" fontId="10" fillId="18" borderId="43" xfId="0" applyFont="1" applyFill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18" borderId="60" xfId="0" applyFont="1" applyFill="1" applyBorder="1" applyAlignment="1">
      <alignment horizontal="center" vertical="center"/>
    </xf>
    <xf numFmtId="0" fontId="10" fillId="18" borderId="47" xfId="0" applyFont="1" applyFill="1" applyBorder="1" applyAlignment="1">
      <alignment horizontal="center" vertical="center"/>
    </xf>
    <xf numFmtId="0" fontId="10" fillId="6" borderId="60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10" fillId="13" borderId="53" xfId="0" applyFont="1" applyFill="1" applyBorder="1" applyAlignment="1">
      <alignment horizontal="center" vertical="center"/>
    </xf>
    <xf numFmtId="0" fontId="10" fillId="13" borderId="25" xfId="0" applyFont="1" applyFill="1" applyBorder="1" applyAlignment="1">
      <alignment horizontal="center" vertical="center"/>
    </xf>
    <xf numFmtId="0" fontId="10" fillId="6" borderId="57" xfId="0" applyFont="1" applyFill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1" xfId="0" applyFont="1" applyFill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10" fillId="6" borderId="58" xfId="0" applyFont="1" applyFill="1" applyBorder="1" applyAlignment="1">
      <alignment horizontal="center" vertical="center"/>
    </xf>
    <xf numFmtId="0" fontId="10" fillId="6" borderId="5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11" borderId="53" xfId="0" applyFont="1" applyFill="1" applyBorder="1" applyAlignment="1">
      <alignment horizontal="center" vertical="center"/>
    </xf>
    <xf numFmtId="0" fontId="10" fillId="11" borderId="25" xfId="0" applyFont="1" applyFill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6" borderId="63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10" fillId="6" borderId="59" xfId="0" applyFont="1" applyFill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9" borderId="36" xfId="0" applyFont="1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10" fillId="9" borderId="38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6" borderId="39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6" borderId="21" xfId="0" applyFont="1" applyFill="1" applyBorder="1" applyAlignment="1">
      <alignment horizontal="center" vertical="center"/>
    </xf>
    <xf numFmtId="0" fontId="11" fillId="0" borderId="48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47" xfId="0" applyFont="1" applyBorder="1" applyAlignment="1">
      <alignment horizontal="left" vertical="center"/>
    </xf>
    <xf numFmtId="0" fontId="10" fillId="0" borderId="3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6" borderId="45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49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34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12" borderId="11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0" fillId="12" borderId="36" xfId="0" applyFont="1" applyFill="1" applyBorder="1" applyAlignment="1">
      <alignment horizontal="center" vertical="center"/>
    </xf>
    <xf numFmtId="0" fontId="10" fillId="12" borderId="37" xfId="0" applyFont="1" applyFill="1" applyBorder="1" applyAlignment="1">
      <alignment horizontal="center" vertical="center"/>
    </xf>
    <xf numFmtId="0" fontId="10" fillId="12" borderId="38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0845-4464-4B2F-96DE-AA7BD5912FCD}">
  <dimension ref="A1:W448"/>
  <sheetViews>
    <sheetView tabSelected="1" topLeftCell="P1" zoomScaleNormal="100" workbookViewId="0">
      <pane ySplit="1" topLeftCell="A385" activePane="bottomLeft" state="frozen"/>
      <selection pane="bottomLeft" activeCell="Q50" sqref="Q50:Q395"/>
    </sheetView>
  </sheetViews>
  <sheetFormatPr defaultRowHeight="16.899999999999999"/>
  <cols>
    <col min="1" max="1" width="16.75" customWidth="1"/>
    <col min="2" max="2" width="22.75" bestFit="1" customWidth="1"/>
    <col min="6" max="6" width="53.4375" customWidth="1"/>
    <col min="7" max="7" width="54.4375" bestFit="1" customWidth="1"/>
    <col min="8" max="8" width="26.9375" bestFit="1" customWidth="1"/>
    <col min="9" max="9" width="55.6875" bestFit="1" customWidth="1"/>
    <col min="10" max="10" width="5.75" customWidth="1"/>
    <col min="11" max="11" width="2.9375" customWidth="1"/>
    <col min="12" max="12" width="17.25" customWidth="1"/>
    <col min="13" max="13" width="28" bestFit="1" customWidth="1"/>
    <col min="14" max="14" width="26.6875" bestFit="1" customWidth="1"/>
    <col min="15" max="15" width="31.25" customWidth="1"/>
    <col min="16" max="16" width="37.375" customWidth="1"/>
    <col min="17" max="17" width="71.5" customWidth="1"/>
    <col min="18" max="18" width="45.875" customWidth="1"/>
    <col min="19" max="19" width="51.3125" customWidth="1"/>
    <col min="20" max="20" width="118.0625" bestFit="1" customWidth="1"/>
    <col min="21" max="21" width="82.3125" customWidth="1"/>
    <col min="22" max="22" width="85.75" customWidth="1"/>
    <col min="23" max="23" width="79.25" customWidth="1"/>
  </cols>
  <sheetData>
    <row r="1" spans="1:23">
      <c r="A1" t="s">
        <v>736</v>
      </c>
      <c r="B1" t="s">
        <v>741</v>
      </c>
      <c r="C1" t="s">
        <v>742</v>
      </c>
      <c r="D1" t="s">
        <v>743</v>
      </c>
      <c r="E1" t="s">
        <v>744</v>
      </c>
      <c r="F1" s="89" t="s">
        <v>768</v>
      </c>
      <c r="G1" t="s">
        <v>745</v>
      </c>
      <c r="H1" t="s">
        <v>746</v>
      </c>
      <c r="I1" t="s">
        <v>747</v>
      </c>
      <c r="J1" t="s">
        <v>748</v>
      </c>
      <c r="K1" t="s">
        <v>749</v>
      </c>
      <c r="L1" t="s">
        <v>749</v>
      </c>
      <c r="M1" t="s">
        <v>750</v>
      </c>
      <c r="N1" t="s">
        <v>751</v>
      </c>
      <c r="O1" t="s">
        <v>752</v>
      </c>
      <c r="P1" t="s">
        <v>769</v>
      </c>
      <c r="Q1" t="s">
        <v>753</v>
      </c>
      <c r="R1" t="s">
        <v>770</v>
      </c>
      <c r="S1" t="s">
        <v>771</v>
      </c>
      <c r="T1" t="s">
        <v>772</v>
      </c>
      <c r="U1" t="s">
        <v>773</v>
      </c>
      <c r="V1" t="s">
        <v>754</v>
      </c>
      <c r="W1" t="s">
        <v>755</v>
      </c>
    </row>
    <row r="2" spans="1:23">
      <c r="F2" s="89" t="s">
        <v>530</v>
      </c>
    </row>
    <row r="3" spans="1:23">
      <c r="F3" s="89" t="s">
        <v>531</v>
      </c>
    </row>
    <row r="4" spans="1:23">
      <c r="F4" s="89" t="s">
        <v>532</v>
      </c>
    </row>
    <row r="5" spans="1:23">
      <c r="F5" s="89" t="s">
        <v>515</v>
      </c>
    </row>
    <row r="6" spans="1:23">
      <c r="F6" s="89" t="str">
        <f>"-- use work."&amp;A1&amp;"_Type.all; -- BS2_protocol_V0.56_20231121"</f>
        <v>-- use work.SP2TE_BEAM_Type.all; -- BS2_protocol_V0.56_20231121</v>
      </c>
    </row>
    <row r="7" spans="1:23">
      <c r="F7" s="89" t="str">
        <f>"-- signal Chan_Pkt : "&amp;A1&amp;"_Pkt_300_Type;"</f>
        <v>-- signal Chan_Pkt : SP2TE_BEAM_Pkt_300_Type;</v>
      </c>
      <c r="T7" t="s">
        <v>529</v>
      </c>
    </row>
    <row r="8" spans="1:23">
      <c r="F8" s="89" t="s">
        <v>526</v>
      </c>
      <c r="T8" t="s">
        <v>530</v>
      </c>
    </row>
    <row r="9" spans="1:23">
      <c r="F9" s="89" t="s">
        <v>515</v>
      </c>
      <c r="T9" t="s">
        <v>531</v>
      </c>
    </row>
    <row r="10" spans="1:23">
      <c r="F10" s="89" t="s">
        <v>515</v>
      </c>
      <c r="T10" t="s">
        <v>532</v>
      </c>
    </row>
    <row r="11" spans="1:23">
      <c r="F11" s="89" t="s">
        <v>527</v>
      </c>
      <c r="T11" t="s">
        <v>515</v>
      </c>
    </row>
    <row r="12" spans="1:23">
      <c r="F12" s="89" t="s">
        <v>528</v>
      </c>
      <c r="T12" t="str">
        <f>"-- use work."&amp;A1&amp;"_Type.all; -- BS2_protocol_V0.56_20231121"</f>
        <v>-- use work.SP2TE_BEAM_Type.all; -- BS2_protocol_V0.56_20231121</v>
      </c>
    </row>
    <row r="13" spans="1:23">
      <c r="F13" s="89" t="s">
        <v>515</v>
      </c>
      <c r="T13" t="str">
        <f>"-- signal Chan_Pkt : "&amp;A1&amp;"_Pkt_300_Type;"</f>
        <v>-- signal Chan_Pkt : SP2TE_BEAM_Pkt_300_Type;</v>
      </c>
    </row>
    <row r="14" spans="1:23">
      <c r="F14" s="89" t="s">
        <v>515</v>
      </c>
      <c r="T14" t="s">
        <v>526</v>
      </c>
    </row>
    <row r="15" spans="1:23">
      <c r="F15" s="89" t="str">
        <f>"package "&amp;A1&amp;"_Type is"</f>
        <v>package SP2TE_BEAM_Type is</v>
      </c>
      <c r="T15" t="s">
        <v>515</v>
      </c>
    </row>
    <row r="16" spans="1:23">
      <c r="F16" s="89" t="s">
        <v>533</v>
      </c>
      <c r="T16" t="s">
        <v>515</v>
      </c>
    </row>
    <row r="17" spans="6:23">
      <c r="F17" s="89" t="s">
        <v>534</v>
      </c>
      <c r="T17" t="s">
        <v>527</v>
      </c>
    </row>
    <row r="18" spans="6:23">
      <c r="F18" s="89" t="s">
        <v>535</v>
      </c>
      <c r="T18" t="s">
        <v>528</v>
      </c>
    </row>
    <row r="19" spans="6:23">
      <c r="F19" s="89" t="s">
        <v>536</v>
      </c>
      <c r="T19" t="s">
        <v>515</v>
      </c>
    </row>
    <row r="20" spans="6:23">
      <c r="F20" s="89" t="s">
        <v>537</v>
      </c>
      <c r="T20" t="s">
        <v>515</v>
      </c>
    </row>
    <row r="21" spans="6:23">
      <c r="F21" s="89" t="s">
        <v>538</v>
      </c>
      <c r="T21" s="117"/>
    </row>
    <row r="22" spans="6:23">
      <c r="F22" s="89" t="s">
        <v>539</v>
      </c>
      <c r="T22" s="117"/>
    </row>
    <row r="23" spans="6:23">
      <c r="F23" s="89" t="s">
        <v>540</v>
      </c>
    </row>
    <row r="24" spans="6:23">
      <c r="F24" s="89" t="s">
        <v>541</v>
      </c>
      <c r="T24" s="117" t="str">
        <f>"entity bs_"&amp;LOWER(A1)&amp;"_data_record_pin is"</f>
        <v>entity bs_sp2te_beam_data_record_pin is</v>
      </c>
      <c r="U24" s="88" t="str">
        <f>"architecture rtl of bs_"&amp;LOWER(A1)&amp;"_data_record_pin is"</f>
        <v>architecture rtl of bs_sp2te_beam_data_record_pin is</v>
      </c>
      <c r="W24" s="117"/>
    </row>
    <row r="25" spans="6:23">
      <c r="F25" s="89" t="s">
        <v>515</v>
      </c>
      <c r="T25" s="117" t="s">
        <v>764</v>
      </c>
      <c r="U25" s="91" t="s">
        <v>516</v>
      </c>
      <c r="W25" s="117"/>
    </row>
    <row r="26" spans="6:23">
      <c r="F26" s="89" t="s">
        <v>515</v>
      </c>
      <c r="R26" s="85" t="str">
        <f>"package body "&amp;A1&amp;"_Type is"</f>
        <v>package body SP2TE_BEAM_Type is</v>
      </c>
      <c r="U26" s="88" t="s">
        <v>549</v>
      </c>
    </row>
    <row r="27" spans="6:23">
      <c r="F27" s="89" t="s">
        <v>515</v>
      </c>
      <c r="U27" s="117" t="s">
        <v>542</v>
      </c>
    </row>
    <row r="28" spans="6:23">
      <c r="F28" s="85" t="s">
        <v>731</v>
      </c>
      <c r="R28" s="89" t="str">
        <f>"  function conv_ch_packet (bitvector : std_logic_vector) return "&amp;F381&amp;" is"</f>
        <v>  function conv_ch_packet (bitvector : std_logic_vector) return SP2TE_BEAM_Pkt_300_Type is</v>
      </c>
      <c r="S28" s="89" t="str">
        <f>"  function conv_ch_bitvector (pkt : "&amp;F381&amp;") return std_logic_vector is"</f>
        <v>  function conv_ch_bitvector (pkt : SP2TE_BEAM_Pkt_300_Type) return std_logic_vector is</v>
      </c>
      <c r="T28" s="89"/>
      <c r="U28" s="117" t="s">
        <v>765</v>
      </c>
      <c r="V28" s="89"/>
    </row>
    <row r="29" spans="6:23">
      <c r="F29" s="85" t="s">
        <v>734</v>
      </c>
      <c r="R29" s="89"/>
      <c r="S29" s="89"/>
      <c r="T29" s="89"/>
      <c r="U29" s="117" t="s">
        <v>766</v>
      </c>
      <c r="V29" s="89"/>
    </row>
    <row r="30" spans="6:23">
      <c r="F30" s="85" t="s">
        <v>733</v>
      </c>
      <c r="R30" s="89"/>
      <c r="S30" s="89"/>
      <c r="T30" s="89"/>
      <c r="V30" s="89"/>
    </row>
    <row r="31" spans="6:23">
      <c r="F31" s="86" t="s">
        <v>516</v>
      </c>
      <c r="L31" t="s">
        <v>554</v>
      </c>
      <c r="R31" s="89" t="str">
        <f>"    variable pkt : "&amp;F381&amp;";"</f>
        <v>    variable pkt : SP2TE_BEAM_Pkt_300_Type;</v>
      </c>
      <c r="S31" s="89" t="s">
        <v>523</v>
      </c>
      <c r="T31" s="89"/>
      <c r="V31" s="89"/>
    </row>
    <row r="32" spans="6:23">
      <c r="F32" s="86"/>
      <c r="R32" s="89"/>
      <c r="S32" s="89"/>
      <c r="T32" s="89"/>
      <c r="V32" s="89"/>
    </row>
    <row r="33" spans="1:22">
      <c r="F33" s="86"/>
      <c r="R33" s="89"/>
      <c r="S33" s="89"/>
      <c r="V33" s="89"/>
    </row>
    <row r="34" spans="1:22">
      <c r="F34" s="86"/>
      <c r="L34" t="s">
        <v>555</v>
      </c>
      <c r="R34" s="84" t="s">
        <v>551</v>
      </c>
      <c r="S34" s="84" t="s">
        <v>551</v>
      </c>
    </row>
    <row r="35" spans="1:22">
      <c r="A35" s="84"/>
      <c r="F35" s="86" t="s">
        <v>516</v>
      </c>
      <c r="G35" s="85" t="str">
        <f>G391</f>
        <v>pkt.UDRL_Beam_Data</v>
      </c>
      <c r="I35" t="str">
        <f t="shared" ref="I35:I39" si="0">IF(H35="","",(IF(D35="W",SUBSTITUTE(G35,".","_"),"")))</f>
        <v/>
      </c>
      <c r="M35" t="str">
        <f t="shared" ref="M35:M39" si="1">IF(C35=1,"std_logic",(IF(D35="W","std_logic_vector("&amp;C35-1&amp;" downto 0)","")))</f>
        <v/>
      </c>
      <c r="N35" s="86" t="s">
        <v>516</v>
      </c>
      <c r="O35" s="86" t="s">
        <v>516</v>
      </c>
      <c r="P35" s="86" t="s">
        <v>516</v>
      </c>
      <c r="Q35" s="86"/>
      <c r="R35" s="86" t="s">
        <v>516</v>
      </c>
      <c r="S35" s="86" t="s">
        <v>516</v>
      </c>
      <c r="T35" s="86"/>
      <c r="V35" s="86"/>
    </row>
    <row r="36" spans="1:22" s="66" customFormat="1">
      <c r="B36" s="66" t="s">
        <v>740</v>
      </c>
      <c r="C36" s="66">
        <v>896</v>
      </c>
      <c r="E36" s="66">
        <v>1408</v>
      </c>
      <c r="F36" s="66" t="str">
        <f>"type "&amp;B36&amp;"_"&amp;C36/8&amp;"_Type is record"</f>
        <v>type UDRL_Data_112_Type is record</v>
      </c>
      <c r="I36" s="66" t="str">
        <f t="shared" si="0"/>
        <v/>
      </c>
      <c r="M36" s="66" t="str">
        <f t="shared" si="1"/>
        <v/>
      </c>
      <c r="P36" s="66" t="str">
        <f>"constant "&amp;B36&amp;"_"&amp;C36/8&amp;"_i : "&amp;B36&amp;"_"&amp;C36/8&amp;"_Type := ("</f>
        <v>constant UDRL_Data_112_i : UDRL_Data_112_Type := (</v>
      </c>
      <c r="R36" s="66" t="s">
        <v>775</v>
      </c>
      <c r="S36" s="66" t="s">
        <v>775</v>
      </c>
    </row>
    <row r="37" spans="1:22">
      <c r="B37">
        <v>1</v>
      </c>
      <c r="C37">
        <v>32</v>
      </c>
      <c r="D37" t="s">
        <v>373</v>
      </c>
      <c r="E37">
        <f>E36</f>
        <v>1408</v>
      </c>
      <c r="F37" t="str">
        <f t="shared" ref="F37:F39" si="2">IF(C37=1,"  "&amp;B37&amp;" : "&amp;"std_logic;",IF(D37="T","  "&amp;B37&amp;" : "&amp;B37&amp;"_"&amp;C37/8&amp;"_Type;","  "&amp;B37&amp;" : "&amp;"std_logic_vector("&amp;C37-1&amp;" downto 0);"))</f>
        <v xml:space="preserve">  1 : std_logic_vector(31 downto 0);</v>
      </c>
      <c r="G37" t="str">
        <f>$G$35&amp;"."&amp;B37</f>
        <v>pkt.UDRL_Beam_Data.1</v>
      </c>
      <c r="H37" t="str">
        <f t="shared" ref="H37:H39" si="3">IF(C37=1,"bitvector("&amp;E37&amp;")","bitvector("&amp;E37+C37-1&amp;" downto "&amp;E37&amp;")")</f>
        <v>bitvector(1439 downto 1408)</v>
      </c>
      <c r="I37" t="str">
        <f t="shared" si="0"/>
        <v>pkt_UDRL_Beam_Data_1</v>
      </c>
      <c r="M37" t="str">
        <f t="shared" si="1"/>
        <v>std_logic_vector(31 downto 0)</v>
      </c>
      <c r="N37" t="str">
        <f t="shared" ref="N37:N39" si="4">IF(O37&lt;&gt;"",O37,IF(D37="T",B37&amp;"_"&amp;C37/8&amp;"_i",IF(C37=1,"'0'",(IF(C37=8,"X""00""",(IF(C37=16,"X""0000""",IF(C37=32,"X""00000000""","(others =&gt; '0')"))))))))</f>
        <v>X"00000000"</v>
      </c>
      <c r="P37" t="str">
        <f>IF(D39="",(IF(D37="T","  "&amp;B37&amp;" =&gt; "&amp;B37&amp;"_"&amp;C37/8&amp;"_i","  "&amp;B37&amp;" =&gt; "&amp;N37)),(IF(D37="T","  "&amp;B37&amp;" =&gt; "&amp;B37&amp;"_"&amp;C37/8&amp;"_i,","  "&amp;B37&amp;" =&gt; "&amp;N37&amp;",")))</f>
        <v xml:space="preserve">  1 =&gt; X"00000000",</v>
      </c>
      <c r="Q37" s="65"/>
      <c r="R37" s="65" t="s">
        <v>776</v>
      </c>
      <c r="S37" s="65" t="s">
        <v>776</v>
      </c>
      <c r="T37" s="65"/>
      <c r="U37" s="65"/>
      <c r="V37" s="65"/>
    </row>
    <row r="38" spans="1:22">
      <c r="B38">
        <v>2</v>
      </c>
      <c r="C38">
        <v>32</v>
      </c>
      <c r="D38" t="s">
        <v>373</v>
      </c>
      <c r="E38">
        <f>C36+E36</f>
        <v>2304</v>
      </c>
      <c r="F38" t="str">
        <f t="shared" si="2"/>
        <v xml:space="preserve">  2 : std_logic_vector(31 downto 0);</v>
      </c>
      <c r="G38" t="str">
        <f>$G$35&amp;"."&amp;B38</f>
        <v>pkt.UDRL_Beam_Data.2</v>
      </c>
      <c r="H38" t="str">
        <f t="shared" si="3"/>
        <v>bitvector(2335 downto 2304)</v>
      </c>
      <c r="I38" t="str">
        <f t="shared" si="0"/>
        <v>pkt_UDRL_Beam_Data_2</v>
      </c>
      <c r="M38" t="str">
        <f t="shared" si="1"/>
        <v>std_logic_vector(31 downto 0)</v>
      </c>
      <c r="N38" t="str">
        <f t="shared" si="4"/>
        <v>X"00000000"</v>
      </c>
      <c r="P38" t="str">
        <f t="shared" ref="P38:P39" si="5">IF(D39="",(IF(D38="T","  "&amp;B38&amp;" =&gt; "&amp;B38&amp;"_"&amp;C38/8&amp;"_i","  "&amp;B38&amp;" =&gt; "&amp;N38)),(IF(D38="T","  "&amp;B38&amp;" =&gt; "&amp;B38&amp;"_"&amp;C38/8&amp;"_i,","  "&amp;B38&amp;" =&gt; "&amp;N38&amp;",")))</f>
        <v xml:space="preserve">  2 =&gt; X"00000000",</v>
      </c>
      <c r="Q38" s="65"/>
      <c r="R38" s="65" t="str">
        <f>"       "&amp;G51&amp;"(ch_x)(ch_y) := bitvector(ch_y * 32 - 1 + ch_x * 32 * 7 + "&amp;E50&amp;" downto ch_y * 32 - 32 + ch_x * 32 * 7 +  "&amp;E50&amp;");"</f>
        <v xml:space="preserve">       pkt.UDRL_Beam_Data.UDRL_Data(ch_x)(ch_y) := bitvector(ch_y * 32 - 1 + ch_x * 32 * 7 + 1408 downto ch_y * 32 - 32 + ch_x * 32 * 7 +  1408);</v>
      </c>
      <c r="S38" s="65" t="str">
        <f>"       bitvector(ch_y * 32 - 1 + ch_x * 32 * 7 + "&amp;E50&amp;" downto ch_y * 32 - 32 + ch_x * 32 * 7 +  "&amp;E50&amp;") := "&amp;G51&amp;"(ch_x)(ch_y);"</f>
        <v xml:space="preserve">       bitvector(ch_y * 32 - 1 + ch_x * 32 * 7 + 1408 downto ch_y * 32 - 32 + ch_x * 32 * 7 +  1408) := pkt.UDRL_Beam_Data.UDRL_Data(ch_x)(ch_y);</v>
      </c>
      <c r="T38" s="65"/>
      <c r="U38" s="65"/>
      <c r="V38" s="65"/>
    </row>
    <row r="39" spans="1:22">
      <c r="B39" t="s">
        <v>737</v>
      </c>
      <c r="C39">
        <v>32</v>
      </c>
      <c r="D39" t="s">
        <v>373</v>
      </c>
      <c r="E39">
        <f>C37+E37</f>
        <v>1440</v>
      </c>
      <c r="F39" t="str">
        <f t="shared" si="2"/>
        <v xml:space="preserve">  others : std_logic_vector(31 downto 0);</v>
      </c>
      <c r="G39" t="str">
        <f>$G$47&amp;"."&amp;B39</f>
        <v>.others</v>
      </c>
      <c r="H39" t="str">
        <f t="shared" si="3"/>
        <v>bitvector(1471 downto 1440)</v>
      </c>
      <c r="I39" t="str">
        <f t="shared" si="0"/>
        <v>_others</v>
      </c>
      <c r="M39" t="str">
        <f t="shared" si="1"/>
        <v>std_logic_vector(31 downto 0)</v>
      </c>
      <c r="N39" t="str">
        <f t="shared" si="4"/>
        <v>X"00000000"</v>
      </c>
      <c r="P39" t="str">
        <f t="shared" si="5"/>
        <v xml:space="preserve">  others =&gt; X"00000000"</v>
      </c>
      <c r="Q39" s="65"/>
      <c r="R39" s="65" t="s">
        <v>738</v>
      </c>
      <c r="S39" s="65" t="s">
        <v>738</v>
      </c>
      <c r="T39" s="65"/>
      <c r="U39" s="65"/>
      <c r="V39" s="65"/>
    </row>
    <row r="40" spans="1:22" s="66" customFormat="1">
      <c r="F40" s="66" t="str">
        <f>"end record;"&amp;"  --  "&amp;B36&amp;"_"&amp;C36/8&amp;"_Type"</f>
        <v>end record;  --  UDRL_Data_112_Type</v>
      </c>
      <c r="P40" s="66" t="str">
        <f>");"</f>
        <v>);</v>
      </c>
      <c r="R40" s="65" t="s">
        <v>738</v>
      </c>
      <c r="S40" s="65" t="s">
        <v>738</v>
      </c>
    </row>
    <row r="41" spans="1:22">
      <c r="C41">
        <f>SUM(C37:C39)</f>
        <v>96</v>
      </c>
      <c r="D41">
        <f>C36+E36</f>
        <v>2304</v>
      </c>
      <c r="E41">
        <f>C39+E39</f>
        <v>1472</v>
      </c>
      <c r="F41" s="87" t="s">
        <v>516</v>
      </c>
      <c r="N41" s="86" t="s">
        <v>516</v>
      </c>
      <c r="O41" s="86" t="s">
        <v>516</v>
      </c>
      <c r="P41" s="86" t="s">
        <v>516</v>
      </c>
      <c r="Q41" s="86"/>
      <c r="R41" s="86" t="s">
        <v>516</v>
      </c>
      <c r="S41" s="86" t="s">
        <v>516</v>
      </c>
      <c r="T41" s="86"/>
      <c r="U41" s="86"/>
      <c r="V41" s="86"/>
    </row>
    <row r="42" spans="1:22">
      <c r="A42" s="84"/>
      <c r="F42" s="86" t="s">
        <v>516</v>
      </c>
      <c r="G42" s="85" t="str">
        <f>G390</f>
        <v>pkt.SUM_Beam_Data</v>
      </c>
      <c r="I42" t="str">
        <f t="shared" ref="I42:I46" si="6">IF(H42="","",(IF(D42="W",SUBSTITUTE(G42,".","_"),"")))</f>
        <v/>
      </c>
      <c r="M42" t="str">
        <f t="shared" ref="M42:M46" si="7">IF(C42=1,"std_logic",(IF(D42="W","std_logic_vector("&amp;C42-1&amp;" downto 0)","")))</f>
        <v/>
      </c>
      <c r="N42" s="86" t="s">
        <v>516</v>
      </c>
      <c r="O42" s="86" t="s">
        <v>516</v>
      </c>
      <c r="P42" s="86" t="s">
        <v>516</v>
      </c>
      <c r="Q42" s="86"/>
      <c r="R42" s="86" t="s">
        <v>516</v>
      </c>
      <c r="S42" s="86" t="s">
        <v>516</v>
      </c>
      <c r="T42" s="86"/>
      <c r="U42" s="86"/>
      <c r="V42" s="86"/>
    </row>
    <row r="43" spans="1:22" s="66" customFormat="1">
      <c r="B43" s="66" t="s">
        <v>739</v>
      </c>
      <c r="C43" s="66">
        <v>224</v>
      </c>
      <c r="E43" s="66">
        <v>1152</v>
      </c>
      <c r="F43" s="66" t="str">
        <f>"type "&amp;B43&amp;"_"&amp;C43/8&amp;"_Type is record"</f>
        <v>type SUM_Data_28_Type is record</v>
      </c>
      <c r="I43" s="66" t="str">
        <f t="shared" si="6"/>
        <v/>
      </c>
      <c r="M43" s="66" t="str">
        <f t="shared" si="7"/>
        <v/>
      </c>
      <c r="P43" s="66" t="str">
        <f>"constant "&amp;B43&amp;"_"&amp;C43/8&amp;"_i : "&amp;B43&amp;"_"&amp;C43/8&amp;"_Type := ("</f>
        <v>constant SUM_Data_28_i : SUM_Data_28_Type := (</v>
      </c>
    </row>
    <row r="44" spans="1:22">
      <c r="B44">
        <v>1</v>
      </c>
      <c r="C44">
        <v>32</v>
      </c>
      <c r="D44" t="s">
        <v>373</v>
      </c>
      <c r="E44">
        <f>E43</f>
        <v>1152</v>
      </c>
      <c r="F44" t="str">
        <f t="shared" ref="F44:F46" si="8">IF(C44=1,"  "&amp;B44&amp;" : "&amp;"std_logic;",IF(D44="T","  "&amp;B44&amp;" : "&amp;B44&amp;"_"&amp;C44/8&amp;"_Type;","  "&amp;B44&amp;" : "&amp;"std_logic_vector("&amp;C44-1&amp;" downto 0);"))</f>
        <v xml:space="preserve">  1 : std_logic_vector(31 downto 0);</v>
      </c>
      <c r="G44" t="str">
        <f>$G$42&amp;"."&amp;B44</f>
        <v>pkt.SUM_Beam_Data.1</v>
      </c>
      <c r="H44" t="str">
        <f t="shared" ref="H44:H46" si="9">IF(C44=1,"bitvector("&amp;E44&amp;")","bitvector("&amp;E44+C44-1&amp;" downto "&amp;E44&amp;")")</f>
        <v>bitvector(1183 downto 1152)</v>
      </c>
      <c r="I44" t="str">
        <f t="shared" si="6"/>
        <v>pkt_SUM_Beam_Data_1</v>
      </c>
      <c r="M44" t="str">
        <f t="shared" si="7"/>
        <v>std_logic_vector(31 downto 0)</v>
      </c>
      <c r="N44" t="str">
        <f t="shared" ref="N44:N46" si="10">IF(O44&lt;&gt;"",O44,IF(D44="T",B44&amp;"_"&amp;C44/8&amp;"_i",IF(C44=1,"'0'",(IF(C44=8,"X""00""",(IF(C44=16,"X""0000""",IF(C44=32,"X""00000000""","(others =&gt; '0')"))))))))</f>
        <v>X"00000000"</v>
      </c>
      <c r="P44" t="str">
        <f>IF(D46="",(IF(D44="T","  "&amp;B44&amp;" =&gt; "&amp;B44&amp;"_"&amp;C44/8&amp;"_i","  "&amp;B44&amp;" =&gt; "&amp;N44)),(IF(D44="T","  "&amp;B44&amp;" =&gt; "&amp;B44&amp;"_"&amp;C44/8&amp;"_i,","  "&amp;B44&amp;" =&gt; "&amp;N44&amp;",")))</f>
        <v xml:space="preserve">  1 =&gt; X"00000000",</v>
      </c>
      <c r="Q44" s="65"/>
      <c r="R44" s="65" t="s">
        <v>774</v>
      </c>
      <c r="S44" s="65" t="s">
        <v>774</v>
      </c>
      <c r="T44" s="65"/>
      <c r="U44" s="65"/>
      <c r="V44" s="65"/>
    </row>
    <row r="45" spans="1:22">
      <c r="B45">
        <v>2</v>
      </c>
      <c r="C45">
        <v>32</v>
      </c>
      <c r="D45" t="s">
        <v>373</v>
      </c>
      <c r="E45">
        <f>C43+E43</f>
        <v>1376</v>
      </c>
      <c r="F45" t="str">
        <f t="shared" si="8"/>
        <v xml:space="preserve">  2 : std_logic_vector(31 downto 0);</v>
      </c>
      <c r="G45" t="str">
        <f>$G$42&amp;"."&amp;B45</f>
        <v>pkt.SUM_Beam_Data.2</v>
      </c>
      <c r="H45" t="str">
        <f t="shared" si="9"/>
        <v>bitvector(1407 downto 1376)</v>
      </c>
      <c r="I45" t="str">
        <f t="shared" si="6"/>
        <v>pkt_SUM_Beam_Data_2</v>
      </c>
      <c r="M45" t="str">
        <f t="shared" si="7"/>
        <v>std_logic_vector(31 downto 0)</v>
      </c>
      <c r="N45" t="str">
        <f t="shared" si="10"/>
        <v>X"00000000"</v>
      </c>
      <c r="P45" t="str">
        <f t="shared" ref="P45:P46" si="11">IF(D46="",(IF(D45="T","  "&amp;B45&amp;" =&gt; "&amp;B45&amp;"_"&amp;C45/8&amp;"_i","  "&amp;B45&amp;" =&gt; "&amp;N45)),(IF(D45="T","  "&amp;B45&amp;" =&gt; "&amp;B45&amp;"_"&amp;C45/8&amp;"_i,","  "&amp;B45&amp;" =&gt; "&amp;N45&amp;",")))</f>
        <v xml:space="preserve">  2 =&gt; X"00000000",</v>
      </c>
      <c r="Q45" s="65"/>
      <c r="R45" s="65" t="str">
        <f>"       "&amp;G57&amp;"(ch) := bitvector(ch * 32 - 1 + "&amp;E56&amp;" downto ch * 32 - 32 + "&amp;E56&amp;");"</f>
        <v xml:space="preserve">       pkt.SUM_Beam_Data.SUM_Data(ch) := bitvector(ch * 32 - 1 + 1152 downto ch * 32 - 32 + 1152);</v>
      </c>
      <c r="S45" s="65" t="str">
        <f>"       "&amp;"bitvector(ch * 32 - 1 + "&amp;E56&amp;" downto ch * 32 - 32 + "&amp;E56&amp;") := "&amp;G57&amp;"(ch);"</f>
        <v xml:space="preserve">       bitvector(ch * 32 - 1 + 1152 downto ch * 32 - 32 + 1152) := pkt.SUM_Beam_Data.SUM_Data(ch);</v>
      </c>
      <c r="T45" s="65"/>
      <c r="U45" s="65"/>
      <c r="V45" s="65"/>
    </row>
    <row r="46" spans="1:22">
      <c r="B46" t="s">
        <v>737</v>
      </c>
      <c r="C46">
        <v>32</v>
      </c>
      <c r="D46" t="s">
        <v>373</v>
      </c>
      <c r="E46">
        <f>C44+E44</f>
        <v>1184</v>
      </c>
      <c r="F46" t="str">
        <f t="shared" si="8"/>
        <v xml:space="preserve">  others : std_logic_vector(31 downto 0);</v>
      </c>
      <c r="G46" t="str">
        <f>$G$47&amp;"."&amp;B46</f>
        <v>.others</v>
      </c>
      <c r="H46" t="str">
        <f t="shared" si="9"/>
        <v>bitvector(1215 downto 1184)</v>
      </c>
      <c r="I46" t="str">
        <f t="shared" si="6"/>
        <v>_others</v>
      </c>
      <c r="M46" t="str">
        <f t="shared" si="7"/>
        <v>std_logic_vector(31 downto 0)</v>
      </c>
      <c r="N46" t="str">
        <f t="shared" si="10"/>
        <v>X"00000000"</v>
      </c>
      <c r="P46" t="str">
        <f t="shared" si="11"/>
        <v xml:space="preserve">  others =&gt; X"00000000"</v>
      </c>
      <c r="Q46" s="65"/>
      <c r="R46" s="65" t="s">
        <v>738</v>
      </c>
      <c r="S46" s="65" t="s">
        <v>738</v>
      </c>
      <c r="T46" s="65"/>
      <c r="U46" s="65"/>
      <c r="V46" s="65"/>
    </row>
    <row r="47" spans="1:22" s="66" customFormat="1">
      <c r="F47" s="66" t="str">
        <f>"end record;"&amp;"  --  "&amp;B43&amp;"_"&amp;C43/8&amp;"_Type"</f>
        <v>end record;  --  SUM_Data_28_Type</v>
      </c>
      <c r="P47" s="66" t="str">
        <f>");"</f>
        <v>);</v>
      </c>
    </row>
    <row r="48" spans="1:22">
      <c r="C48">
        <f>SUM(C44:C46)</f>
        <v>96</v>
      </c>
      <c r="D48">
        <f>C43+E43</f>
        <v>1376</v>
      </c>
      <c r="E48">
        <f>C46+E46</f>
        <v>1216</v>
      </c>
      <c r="F48" s="87" t="s">
        <v>516</v>
      </c>
      <c r="N48" s="86" t="s">
        <v>516</v>
      </c>
      <c r="O48" s="86" t="s">
        <v>516</v>
      </c>
      <c r="P48" s="86" t="s">
        <v>516</v>
      </c>
      <c r="Q48" s="86"/>
      <c r="R48" s="86" t="s">
        <v>516</v>
      </c>
      <c r="S48" s="86" t="s">
        <v>516</v>
      </c>
      <c r="T48" s="86"/>
      <c r="U48" s="86"/>
      <c r="V48" s="86"/>
    </row>
    <row r="49" spans="1:23">
      <c r="A49" s="84"/>
      <c r="F49" s="87" t="s">
        <v>516</v>
      </c>
      <c r="G49" s="85" t="str">
        <f>G391</f>
        <v>pkt.UDRL_Beam_Data</v>
      </c>
      <c r="I49" t="str">
        <f t="shared" ref="I49:I52" si="12">IF(H49="","",(IF(D49="W",SUBSTITUTE(G49,".","_"),"")))</f>
        <v/>
      </c>
      <c r="M49" t="str">
        <f t="shared" ref="M49:M52" si="13">IF(C49=1,"std_logic",(IF(D49="W","std_logic_vector("&amp;C49-1&amp;" downto 0)","")))</f>
        <v/>
      </c>
      <c r="N49" s="86" t="s">
        <v>516</v>
      </c>
      <c r="O49" s="86" t="s">
        <v>516</v>
      </c>
      <c r="P49" s="86" t="s">
        <v>516</v>
      </c>
      <c r="Q49" s="86" t="s">
        <v>516</v>
      </c>
      <c r="R49" s="86" t="s">
        <v>516</v>
      </c>
      <c r="S49" s="86" t="s">
        <v>516</v>
      </c>
      <c r="T49" s="86" t="s">
        <v>516</v>
      </c>
      <c r="U49" s="86" t="s">
        <v>516</v>
      </c>
      <c r="V49" s="86"/>
    </row>
    <row r="50" spans="1:23" s="66" customFormat="1">
      <c r="B50" s="66" t="s">
        <v>724</v>
      </c>
      <c r="C50" s="66">
        <v>960</v>
      </c>
      <c r="E50" s="66">
        <v>1408</v>
      </c>
      <c r="F50" s="66" t="str">
        <f>"type "&amp;B50&amp;"_"&amp;C50/8&amp;"_Type is record"</f>
        <v>type UDRL_Beam_Data_120_Type is record</v>
      </c>
      <c r="I50" s="66" t="str">
        <f t="shared" si="12"/>
        <v/>
      </c>
      <c r="M50" s="66" t="str">
        <f t="shared" si="13"/>
        <v/>
      </c>
      <c r="P50" s="66" t="str">
        <f>"constant "&amp;B50&amp;"_"&amp;C50/8&amp;"_i : "&amp;B50&amp;"_"&amp;C50/8&amp;"_Type := ("</f>
        <v>constant UDRL_Beam_Data_120_i : UDRL_Beam_Data_120_Type := (</v>
      </c>
      <c r="Q50" s="66" t="str">
        <f t="shared" ref="Q50:Q53" si="14">IF(D50="","--  "&amp;F50,IF(D50&lt;&gt;"T",G50&amp;" &lt;= "&amp;N50&amp;";","--  "&amp;H50))</f>
        <v>--  type UDRL_Beam_Data_120_Type is record</v>
      </c>
      <c r="R50" s="66" t="str">
        <f t="shared" ref="R50:R53" si="15">IF(D50="","--  "&amp;F50,IF(D50&lt;&gt;"T",G50&amp;" := "&amp;H50&amp;";","--  "&amp;H50))</f>
        <v>--  type UDRL_Beam_Data_120_Type is record</v>
      </c>
      <c r="S50" s="66" t="str">
        <f t="shared" ref="S50:S53" si="16">IF(D50="","--  "&amp;F50,IF(D50&lt;&gt;"T",H50&amp;" := "&amp;G50&amp;";","--  "&amp;H50))</f>
        <v>--  type UDRL_Beam_Data_120_Type is record</v>
      </c>
      <c r="T50" t="str">
        <f t="shared" ref="T50:T54" si="17">IF(K50=1,IF(D50="","--  "&amp;F50,IF(D50&lt;&gt;"T",I50&amp;" : out "&amp;M50&amp;";    --               order( "&amp;J50&amp;" ) bit( "&amp;C50&amp;" )","--  "&amp;H50)),"  -- not used ")</f>
        <v xml:space="preserve">  -- not used </v>
      </c>
      <c r="U50" t="str">
        <f>IF(K50=1,IF(D50="","--  "&amp;F50,IF(D50&lt;&gt;"T",I50&amp;" &lt;= "&amp;H50&amp;";","--  "&amp;H50)),"  -- not used")</f>
        <v xml:space="preserve">  -- not used</v>
      </c>
      <c r="V50" t="str">
        <f t="shared" ref="V50:V54" si="18">IF(D50="","--  "&amp;F50,IF(D50&lt;&gt;"T",IF(I50&lt;&gt;"",I50&amp;" =&gt; "&amp;I50&amp;"_o,","  --  "),"  -- "&amp;H50))</f>
        <v>--  type UDRL_Beam_Data_120_Type is record</v>
      </c>
      <c r="W50" t="str">
        <f t="shared" ref="W50:W54" si="19">IF(D50="","--  "&amp;F50,IF(D50&lt;&gt;"T",IF(I50&lt;&gt;"","  signal "&amp;I50&amp;"_o : "&amp;M50&amp;";","  --  "),"  --  "&amp;H50))</f>
        <v>--  type UDRL_Beam_Data_120_Type is record</v>
      </c>
    </row>
    <row r="51" spans="1:23">
      <c r="B51" t="s">
        <v>732</v>
      </c>
      <c r="C51">
        <f>32*28</f>
        <v>896</v>
      </c>
      <c r="D51" t="s">
        <v>372</v>
      </c>
      <c r="E51">
        <f>E50</f>
        <v>1408</v>
      </c>
      <c r="F51" t="str">
        <f t="shared" ref="F51" si="20">IF(C51=1,"  "&amp;B51&amp;" : "&amp;"std_logic;",IF(D51="T","  "&amp;B51&amp;" : "&amp;B51&amp;"_"&amp;C51/8&amp;"_Type;","  "&amp;B51&amp;" : "&amp;"std_logic_vector("&amp;C51-1&amp;" downto 0);"))</f>
        <v xml:space="preserve">  UDRL_Data : UDRL_Data_112_Type;</v>
      </c>
      <c r="G51" s="84" t="str">
        <f>$G$49&amp;"."&amp;B51</f>
        <v>pkt.UDRL_Beam_Data.UDRL_Data</v>
      </c>
      <c r="H51" t="str">
        <f t="shared" ref="H51:H52" si="21">IF(C51=1,"bitvector("&amp;E51&amp;")","bitvector("&amp;E51+C51-1&amp;" downto "&amp;E51&amp;")")</f>
        <v>bitvector(2303 downto 1408)</v>
      </c>
      <c r="I51" t="str">
        <f t="shared" si="12"/>
        <v/>
      </c>
      <c r="J51">
        <v>1</v>
      </c>
      <c r="K51">
        <v>1</v>
      </c>
      <c r="M51" t="str">
        <f t="shared" si="13"/>
        <v/>
      </c>
      <c r="N51" t="str">
        <f t="shared" ref="N51:N52" si="22">IF(O51&lt;&gt;"",O51,IF(D51="T",B51&amp;"_"&amp;C51/8&amp;"_i",IF(C51=1,"'0'",(IF(C51=8,"X""00""",(IF(C51=16,"X""0000""",IF(C51=32,"X""00000000""","(others =&gt; '0')"))))))))</f>
        <v>UDRL_Data_112_i</v>
      </c>
      <c r="P51" t="str">
        <f>IF(D52="",(IF(D51="T","  "&amp;B51&amp;" =&gt; "&amp;B51&amp;"_"&amp;C51/8&amp;"_i","  "&amp;B51&amp;" =&gt; "&amp;N51)),(IF(D51="T","  "&amp;B51&amp;" =&gt; "&amp;B51&amp;"_"&amp;C51/8&amp;"_i,","  "&amp;B51&amp;" =&gt; "&amp;N51&amp;",")))</f>
        <v xml:space="preserve">  UDRL_Data =&gt; UDRL_Data_112_i,</v>
      </c>
      <c r="Q51" t="str">
        <f t="shared" si="14"/>
        <v>--  bitvector(2303 downto 1408)</v>
      </c>
      <c r="R51" t="str">
        <f t="shared" si="15"/>
        <v>--  bitvector(2303 downto 1408)</v>
      </c>
      <c r="S51" t="str">
        <f t="shared" si="16"/>
        <v>--  bitvector(2303 downto 1408)</v>
      </c>
      <c r="T51" t="str">
        <f t="shared" si="17"/>
        <v>--  bitvector(2303 downto 1408)</v>
      </c>
      <c r="U51" t="str">
        <f>IF(K51=1,IF(D51="","--  "&amp;F51,IF(D51&lt;&gt;"T",I51&amp;" &lt;= "&amp;H51&amp;";","--  "&amp;H51)),"  -- not used")</f>
        <v>--  bitvector(2303 downto 1408)</v>
      </c>
      <c r="V51" t="str">
        <f t="shared" si="18"/>
        <v xml:space="preserve">  -- bitvector(2303 downto 1408)</v>
      </c>
      <c r="W51" t="str">
        <f t="shared" si="19"/>
        <v xml:space="preserve">  --  bitvector(2303 downto 1408)</v>
      </c>
    </row>
    <row r="52" spans="1:23">
      <c r="B52" t="s">
        <v>512</v>
      </c>
      <c r="C52">
        <v>64</v>
      </c>
      <c r="D52" t="s">
        <v>373</v>
      </c>
      <c r="E52">
        <f>C51+E51</f>
        <v>2304</v>
      </c>
      <c r="F52" t="str">
        <f t="shared" ref="F52" si="23">IF(C52=1,"  "&amp;B52&amp;" : "&amp;"std_logic;",IF(D52="T","  "&amp;B52&amp;" : "&amp;B52&amp;"_"&amp;C52/8&amp;"_Type;","  "&amp;B52&amp;" : "&amp;"std_logic_vector("&amp;C52-1&amp;" downto 0);"))</f>
        <v xml:space="preserve">  Reserved : std_logic_vector(63 downto 0);</v>
      </c>
      <c r="G52" t="str">
        <f>$G$55&amp;"."&amp;B52</f>
        <v>pkt.SUM_Beam_Data.Reserved</v>
      </c>
      <c r="H52" t="str">
        <f t="shared" si="21"/>
        <v>bitvector(2367 downto 2304)</v>
      </c>
      <c r="I52" t="str">
        <f t="shared" si="12"/>
        <v>pkt_SUM_Beam_Data_Reserved</v>
      </c>
      <c r="J52">
        <f>IF(D51&lt;&gt;"T",IF(K51=1,J51+1,J51),J51)</f>
        <v>1</v>
      </c>
      <c r="K52">
        <v>1</v>
      </c>
      <c r="M52" t="str">
        <f t="shared" si="13"/>
        <v>std_logic_vector(63 downto 0)</v>
      </c>
      <c r="N52" t="str">
        <f t="shared" si="22"/>
        <v>(others =&gt; '0')</v>
      </c>
      <c r="P52" t="str">
        <f t="shared" ref="P52" si="24">IF(D53="",(IF(D52="T","  "&amp;B52&amp;" =&gt; "&amp;B52&amp;"_"&amp;C52/8&amp;"_i","  "&amp;B52&amp;" =&gt; "&amp;N52)),(IF(D52="T","  "&amp;B52&amp;" =&gt; "&amp;B52&amp;"_"&amp;C52/8&amp;"_i,","  "&amp;B52&amp;" =&gt; "&amp;N52&amp;",")))</f>
        <v xml:space="preserve">  Reserved =&gt; (others =&gt; '0')</v>
      </c>
      <c r="Q52" t="str">
        <f t="shared" si="14"/>
        <v>pkt.SUM_Beam_Data.Reserved &lt;= (others =&gt; '0');</v>
      </c>
      <c r="R52" t="str">
        <f t="shared" si="15"/>
        <v>pkt.SUM_Beam_Data.Reserved := bitvector(2367 downto 2304);</v>
      </c>
      <c r="S52" t="str">
        <f t="shared" si="16"/>
        <v>bitvector(2367 downto 2304) := pkt.SUM_Beam_Data.Reserved;</v>
      </c>
      <c r="T52" t="str">
        <f t="shared" si="17"/>
        <v>pkt_SUM_Beam_Data_Reserved : out std_logic_vector(63 downto 0);    --               order( 1 ) bit( 64 )</v>
      </c>
      <c r="U52" t="str">
        <f>IF(K52=1,IF(D52="","--  "&amp;F52,IF(D52&lt;&gt;"T",I52&amp;" &lt;= "&amp;H52&amp;";","--  "&amp;H52)),"  -- not used")</f>
        <v>pkt_SUM_Beam_Data_Reserved &lt;= bitvector(2367 downto 2304);</v>
      </c>
      <c r="V52" t="str">
        <f t="shared" si="18"/>
        <v>pkt_SUM_Beam_Data_Reserved =&gt; pkt_SUM_Beam_Data_Reserved_o,</v>
      </c>
      <c r="W52" t="str">
        <f t="shared" si="19"/>
        <v xml:space="preserve">  signal pkt_SUM_Beam_Data_Reserved_o : std_logic_vector(63 downto 0);</v>
      </c>
    </row>
    <row r="53" spans="1:23" s="66" customFormat="1">
      <c r="F53" s="66" t="str">
        <f>"end record;"&amp;"  --  "&amp;B50&amp;"_"&amp;C50/8&amp;"_Type"</f>
        <v>end record;  --  UDRL_Beam_Data_120_Type</v>
      </c>
      <c r="J53">
        <f t="shared" ref="J53:J116" si="25">IF(D52&lt;&gt;"T",IF(K52=1,J52+1,J52),J52)</f>
        <v>2</v>
      </c>
      <c r="P53" s="66" t="str">
        <f>");"</f>
        <v>);</v>
      </c>
      <c r="Q53" s="66" t="str">
        <f t="shared" si="14"/>
        <v>--  end record;  --  UDRL_Beam_Data_120_Type</v>
      </c>
      <c r="R53" s="66" t="str">
        <f t="shared" si="15"/>
        <v>--  end record;  --  UDRL_Beam_Data_120_Type</v>
      </c>
      <c r="S53" s="66" t="str">
        <f t="shared" si="16"/>
        <v>--  end record;  --  UDRL_Beam_Data_120_Type</v>
      </c>
      <c r="T53" t="str">
        <f t="shared" si="17"/>
        <v xml:space="preserve">  -- not used </v>
      </c>
      <c r="U53" t="str">
        <f>IF(K53=1,IF(D53="","--  "&amp;F53,IF(D53&lt;&gt;"T",I53&amp;" &lt;= "&amp;H53&amp;";","--  "&amp;H53)),"  -- not used")</f>
        <v xml:space="preserve">  -- not used</v>
      </c>
      <c r="V53" t="str">
        <f t="shared" si="18"/>
        <v>--  end record;  --  UDRL_Beam_Data_120_Type</v>
      </c>
      <c r="W53" t="str">
        <f t="shared" si="19"/>
        <v>--  end record;  --  UDRL_Beam_Data_120_Type</v>
      </c>
    </row>
    <row r="54" spans="1:23">
      <c r="C54">
        <f>SUM(C51:C52)</f>
        <v>960</v>
      </c>
      <c r="D54">
        <f>C50+E50</f>
        <v>2368</v>
      </c>
      <c r="E54">
        <f>C52+E52</f>
        <v>2368</v>
      </c>
      <c r="F54" s="87" t="s">
        <v>516</v>
      </c>
      <c r="J54">
        <f t="shared" si="25"/>
        <v>2</v>
      </c>
      <c r="N54" s="86" t="s">
        <v>516</v>
      </c>
      <c r="O54" s="86" t="s">
        <v>516</v>
      </c>
      <c r="P54" s="86" t="s">
        <v>516</v>
      </c>
      <c r="Q54" s="86"/>
      <c r="R54" s="86" t="s">
        <v>516</v>
      </c>
      <c r="S54" s="86" t="s">
        <v>516</v>
      </c>
      <c r="T54" t="str">
        <f t="shared" si="17"/>
        <v xml:space="preserve">  -- not used </v>
      </c>
      <c r="U54" t="str">
        <f>IF(K54=1,IF(D54="","--  "&amp;F54,IF(D54&lt;&gt;"T",I54&amp;" &lt;= "&amp;H54&amp;";","--  "&amp;H54)),"  -- not used")</f>
        <v xml:space="preserve">  -- not used</v>
      </c>
      <c r="V54" t="str">
        <f t="shared" si="18"/>
        <v xml:space="preserve">  --  </v>
      </c>
      <c r="W54" t="str">
        <f t="shared" si="19"/>
        <v xml:space="preserve">  --  </v>
      </c>
    </row>
    <row r="55" spans="1:23">
      <c r="A55" s="84"/>
      <c r="F55" s="87" t="s">
        <v>516</v>
      </c>
      <c r="G55" s="85" t="str">
        <f>G390</f>
        <v>pkt.SUM_Beam_Data</v>
      </c>
      <c r="I55" t="str">
        <f t="shared" ref="I55:I58" si="26">IF(H55="","",(IF(D55="W",SUBSTITUTE(G55,".","_"),"")))</f>
        <v/>
      </c>
      <c r="J55">
        <f t="shared" si="25"/>
        <v>2</v>
      </c>
      <c r="M55" t="str">
        <f t="shared" ref="M55:M57" si="27">IF(C55=1,"std_logic",(IF(D55="W","std_logic_vector("&amp;C55-1&amp;" downto 0)","")))</f>
        <v/>
      </c>
      <c r="N55" s="86" t="s">
        <v>516</v>
      </c>
      <c r="O55" s="86" t="s">
        <v>516</v>
      </c>
      <c r="P55" s="86" t="s">
        <v>516</v>
      </c>
      <c r="Q55" s="86" t="s">
        <v>516</v>
      </c>
      <c r="R55" s="86" t="s">
        <v>516</v>
      </c>
      <c r="S55" s="86" t="s">
        <v>516</v>
      </c>
      <c r="T55" s="86" t="s">
        <v>516</v>
      </c>
      <c r="U55" s="86" t="s">
        <v>516</v>
      </c>
      <c r="V55" s="86"/>
    </row>
    <row r="56" spans="1:23" s="66" customFormat="1">
      <c r="B56" s="66" t="s">
        <v>726</v>
      </c>
      <c r="C56" s="66">
        <v>256</v>
      </c>
      <c r="E56" s="66">
        <v>1152</v>
      </c>
      <c r="F56" s="66" t="str">
        <f>"type "&amp;B56&amp;"_"&amp;C56/8&amp;"_Type is record"</f>
        <v>type SUM_Beam_Data_32_Type is record</v>
      </c>
      <c r="I56" s="66" t="str">
        <f t="shared" si="26"/>
        <v/>
      </c>
      <c r="J56">
        <f t="shared" si="25"/>
        <v>2</v>
      </c>
      <c r="M56" s="66" t="str">
        <f t="shared" si="27"/>
        <v/>
      </c>
      <c r="P56" s="66" t="str">
        <f>"constant "&amp;B56&amp;"_"&amp;C56/8&amp;"_i : "&amp;B56&amp;"_"&amp;C56/8&amp;"_Type := ("</f>
        <v>constant SUM_Beam_Data_32_i : SUM_Beam_Data_32_Type := (</v>
      </c>
      <c r="Q56" s="66" t="str">
        <f t="shared" ref="Q56" si="28">IF(D56="","--  "&amp;F56,IF(D56&lt;&gt;"T",G56&amp;" &lt;= "&amp;N56&amp;";","--  "&amp;H56))</f>
        <v>--  type SUM_Beam_Data_32_Type is record</v>
      </c>
      <c r="R56" s="66" t="str">
        <f t="shared" ref="R56" si="29">IF(D56="","--  "&amp;F56,IF(D56&lt;&gt;"T",G56&amp;" := "&amp;H56&amp;";","--  "&amp;H56))</f>
        <v>--  type SUM_Beam_Data_32_Type is record</v>
      </c>
      <c r="S56" s="66" t="str">
        <f t="shared" ref="S56" si="30">IF(D56="","--  "&amp;F56,IF(D56&lt;&gt;"T",H56&amp;" := "&amp;G56&amp;";","--  "&amp;H56))</f>
        <v>--  type SUM_Beam_Data_32_Type is record</v>
      </c>
      <c r="T56" t="str">
        <f t="shared" ref="T56:T57" si="31">IF(K56=1,IF(D56="","--  "&amp;F56,IF(D56&lt;&gt;"T",I56&amp;" : out "&amp;M56&amp;";    --               order( "&amp;J56&amp;" ) bit( "&amp;C56&amp;" )","--  "&amp;H56)),"  -- not used ")</f>
        <v xml:space="preserve">  -- not used </v>
      </c>
      <c r="U56" t="str">
        <f t="shared" ref="U56:U119" si="32">IF(K56=1,IF(D56="","--  "&amp;F56,IF(D56&lt;&gt;"T",I56&amp;" &lt;= "&amp;H56&amp;";","--  "&amp;H56)),"  -- not used")</f>
        <v xml:space="preserve">  -- not used</v>
      </c>
      <c r="V56" t="str">
        <f t="shared" ref="V56:V63" si="33">IF(D56="","--  "&amp;F56,IF(D56&lt;&gt;"T",IF(I56&lt;&gt;"",I56&amp;" =&gt; "&amp;I56&amp;"_o,","  --  "),"  -- "&amp;H56))</f>
        <v>--  type SUM_Beam_Data_32_Type is record</v>
      </c>
      <c r="W56" t="str">
        <f t="shared" ref="W56:W63" si="34">IF(D56="","--  "&amp;F56,IF(D56&lt;&gt;"T",IF(I56&lt;&gt;"","  signal "&amp;I56&amp;"_o : "&amp;M56&amp;";","  --  "),"  --  "&amp;H56))</f>
        <v>--  type SUM_Beam_Data_32_Type is record</v>
      </c>
    </row>
    <row r="57" spans="1:23">
      <c r="B57" t="s">
        <v>735</v>
      </c>
      <c r="C57">
        <f>32*7</f>
        <v>224</v>
      </c>
      <c r="D57" t="s">
        <v>372</v>
      </c>
      <c r="E57">
        <f>E56</f>
        <v>1152</v>
      </c>
      <c r="F57" t="str">
        <f t="shared" ref="F57" si="35">IF(C57=1,"  "&amp;B57&amp;" : "&amp;"std_logic;",IF(D57="T","  "&amp;B57&amp;" : "&amp;B57&amp;"_"&amp;C57/8&amp;"_Type;","  "&amp;B57&amp;" : "&amp;"std_logic_vector("&amp;C57-1&amp;" downto 0);"))</f>
        <v xml:space="preserve">  SUM_Data : SUM_Data_28_Type;</v>
      </c>
      <c r="G57" s="84" t="str">
        <f>$G$55&amp;"."&amp;B57</f>
        <v>pkt.SUM_Beam_Data.SUM_Data</v>
      </c>
      <c r="H57" t="str">
        <f t="shared" ref="H57" si="36">IF(C57=1,"bitvector("&amp;E57&amp;")","bitvector("&amp;E57+C57-1&amp;" downto "&amp;E57&amp;")")</f>
        <v>bitvector(1375 downto 1152)</v>
      </c>
      <c r="I57" t="str">
        <f t="shared" si="26"/>
        <v/>
      </c>
      <c r="J57">
        <f t="shared" si="25"/>
        <v>2</v>
      </c>
      <c r="K57">
        <v>1</v>
      </c>
      <c r="M57" t="str">
        <f t="shared" si="27"/>
        <v/>
      </c>
      <c r="N57" t="str">
        <f t="shared" ref="N57" si="37">IF(O57&lt;&gt;"",O57,IF(D57="T",B57&amp;"_"&amp;C57/8&amp;"_i",IF(C57=1,"'0'",(IF(C57=8,"X""00""",(IF(C57=16,"X""0000""",IF(C57=32,"X""00000000""","(others =&gt; '0')"))))))))</f>
        <v>SUM_Data_28_i</v>
      </c>
      <c r="P57" t="str">
        <f>IF(D58="",(IF(D57="T","  "&amp;B57&amp;" =&gt; "&amp;B57&amp;"_"&amp;C57/8&amp;"_i","  "&amp;B57&amp;" =&gt; "&amp;N57)),(IF(D57="T","  "&amp;B57&amp;" =&gt; "&amp;B57&amp;"_"&amp;C57/8&amp;"_i,","  "&amp;B57&amp;" =&gt; "&amp;N57&amp;",")))</f>
        <v xml:space="preserve">  SUM_Data =&gt; SUM_Data_28_i,</v>
      </c>
      <c r="Q57" t="str">
        <f t="shared" ref="Q57:Q59" si="38">IF(D57="","--  "&amp;F57,IF(D57&lt;&gt;"T",G57&amp;" &lt;= "&amp;N57&amp;";","--  "&amp;H57))</f>
        <v>--  bitvector(1375 downto 1152)</v>
      </c>
      <c r="R57" t="str">
        <f t="shared" ref="R57" si="39">IF(D57="","--  "&amp;F57,IF(D57&lt;&gt;"T",G57&amp;" := "&amp;H57&amp;";","--  "&amp;H57))</f>
        <v>--  bitvector(1375 downto 1152)</v>
      </c>
      <c r="S57" t="str">
        <f t="shared" ref="S57" si="40">IF(D57="","--  "&amp;F57,IF(D57&lt;&gt;"T",H57&amp;" := "&amp;G57&amp;";","--  "&amp;H57))</f>
        <v>--  bitvector(1375 downto 1152)</v>
      </c>
      <c r="T57" t="str">
        <f t="shared" si="31"/>
        <v>--  bitvector(1375 downto 1152)</v>
      </c>
      <c r="U57" t="str">
        <f t="shared" si="32"/>
        <v>--  bitvector(1375 downto 1152)</v>
      </c>
      <c r="V57" t="str">
        <f t="shared" si="33"/>
        <v xml:space="preserve">  -- bitvector(1375 downto 1152)</v>
      </c>
      <c r="W57" t="str">
        <f t="shared" si="34"/>
        <v xml:space="preserve">  --  bitvector(1375 downto 1152)</v>
      </c>
    </row>
    <row r="58" spans="1:23">
      <c r="B58" t="s">
        <v>512</v>
      </c>
      <c r="C58">
        <v>32</v>
      </c>
      <c r="D58" t="s">
        <v>373</v>
      </c>
      <c r="E58">
        <f>C57+E57</f>
        <v>1376</v>
      </c>
      <c r="F58" t="str">
        <f t="shared" ref="F58" si="41">IF(C58=1,"  "&amp;B58&amp;" : "&amp;"std_logic;",IF(D58="T","  "&amp;B58&amp;" : "&amp;B58&amp;"_"&amp;C58/8&amp;"_Type;","  "&amp;B58&amp;" : "&amp;"std_logic_vector("&amp;C58-1&amp;" downto 0);"))</f>
        <v xml:space="preserve">  Reserved : std_logic_vector(31 downto 0);</v>
      </c>
      <c r="G58" t="str">
        <f>$G$55&amp;"."&amp;B58</f>
        <v>pkt.SUM_Beam_Data.Reserved</v>
      </c>
      <c r="H58" t="str">
        <f t="shared" ref="H58" si="42">IF(C58=1,"bitvector("&amp;E58&amp;")","bitvector("&amp;E58+C58-1&amp;" downto "&amp;E58&amp;")")</f>
        <v>bitvector(1407 downto 1376)</v>
      </c>
      <c r="I58" t="str">
        <f t="shared" si="26"/>
        <v>pkt_SUM_Beam_Data_Reserved</v>
      </c>
      <c r="J58">
        <f t="shared" si="25"/>
        <v>2</v>
      </c>
      <c r="K58">
        <v>1</v>
      </c>
      <c r="M58" t="str">
        <f t="shared" ref="M58" si="43">IF(C58=1,"std_logic",(IF(D58="W","std_logic_vector("&amp;C58-1&amp;" downto 0)","")))</f>
        <v>std_logic_vector(31 downto 0)</v>
      </c>
      <c r="N58" t="str">
        <f t="shared" ref="N58" si="44">IF(O58&lt;&gt;"",O58,IF(D58="T",B58&amp;"_"&amp;C58/8&amp;"_i",IF(C58=1,"'0'",(IF(C58=8,"X""00""",(IF(C58=16,"X""0000""",IF(C58=32,"X""00000000""","(others =&gt; '0')"))))))))</f>
        <v>X"00000000"</v>
      </c>
      <c r="P58" t="str">
        <f t="shared" ref="P58" si="45">IF(D59="",(IF(D58="T","  "&amp;B58&amp;" =&gt; "&amp;B58&amp;"_"&amp;C58/8&amp;"_i","  "&amp;B58&amp;" =&gt; "&amp;N58)),(IF(D58="T","  "&amp;B58&amp;" =&gt; "&amp;B58&amp;"_"&amp;C58/8&amp;"_i,","  "&amp;B58&amp;" =&gt; "&amp;N58&amp;",")))</f>
        <v xml:space="preserve">  Reserved =&gt; X"00000000"</v>
      </c>
      <c r="Q58" t="str">
        <f t="shared" si="38"/>
        <v>pkt.SUM_Beam_Data.Reserved &lt;= X"00000000";</v>
      </c>
      <c r="R58" t="str">
        <f t="shared" ref="R58:R59" si="46">IF(D58="","--  "&amp;F58,IF(D58&lt;&gt;"T",G58&amp;" := "&amp;H58&amp;";","--  "&amp;H58))</f>
        <v>pkt.SUM_Beam_Data.Reserved := bitvector(1407 downto 1376);</v>
      </c>
      <c r="S58" t="str">
        <f t="shared" ref="S58:S59" si="47">IF(D58="","--  "&amp;F58,IF(D58&lt;&gt;"T",H58&amp;" := "&amp;G58&amp;";","--  "&amp;H58))</f>
        <v>bitvector(1407 downto 1376) := pkt.SUM_Beam_Data.Reserved;</v>
      </c>
      <c r="T58" t="str">
        <f t="shared" ref="T58:T115" si="48">IF(K58=1,IF(D58="","--  "&amp;F58,IF(D58&lt;&gt;"T",I58&amp;" : out "&amp;M58&amp;";    --               order( "&amp;J58&amp;" ) bit( "&amp;C58&amp;" )","--  "&amp;H58)),"  -- not used ")</f>
        <v>pkt_SUM_Beam_Data_Reserved : out std_logic_vector(31 downto 0);    --               order( 2 ) bit( 32 )</v>
      </c>
      <c r="U58" t="str">
        <f t="shared" si="32"/>
        <v>pkt_SUM_Beam_Data_Reserved &lt;= bitvector(1407 downto 1376);</v>
      </c>
      <c r="V58" t="str">
        <f t="shared" si="33"/>
        <v>pkt_SUM_Beam_Data_Reserved =&gt; pkt_SUM_Beam_Data_Reserved_o,</v>
      </c>
      <c r="W58" t="str">
        <f t="shared" si="34"/>
        <v xml:space="preserve">  signal pkt_SUM_Beam_Data_Reserved_o : std_logic_vector(31 downto 0);</v>
      </c>
    </row>
    <row r="59" spans="1:23" s="66" customFormat="1">
      <c r="F59" s="66" t="str">
        <f>"end record;"&amp;"  --  "&amp;B56&amp;"_"&amp;C56/8&amp;"_Type"</f>
        <v>end record;  --  SUM_Beam_Data_32_Type</v>
      </c>
      <c r="J59">
        <f t="shared" si="25"/>
        <v>3</v>
      </c>
      <c r="P59" s="66" t="str">
        <f>");"</f>
        <v>);</v>
      </c>
      <c r="Q59" s="66" t="str">
        <f t="shared" si="38"/>
        <v>--  end record;  --  SUM_Beam_Data_32_Type</v>
      </c>
      <c r="R59" s="66" t="str">
        <f t="shared" si="46"/>
        <v>--  end record;  --  SUM_Beam_Data_32_Type</v>
      </c>
      <c r="S59" s="66" t="str">
        <f t="shared" si="47"/>
        <v>--  end record;  --  SUM_Beam_Data_32_Type</v>
      </c>
      <c r="T59" t="str">
        <f t="shared" si="48"/>
        <v xml:space="preserve">  -- not used </v>
      </c>
      <c r="U59" t="str">
        <f t="shared" si="32"/>
        <v xml:space="preserve">  -- not used</v>
      </c>
      <c r="V59" t="str">
        <f t="shared" si="33"/>
        <v>--  end record;  --  SUM_Beam_Data_32_Type</v>
      </c>
      <c r="W59" t="str">
        <f t="shared" si="34"/>
        <v>--  end record;  --  SUM_Beam_Data_32_Type</v>
      </c>
    </row>
    <row r="60" spans="1:23">
      <c r="C60">
        <f>SUM(C58:C58)</f>
        <v>32</v>
      </c>
      <c r="D60">
        <f>C56+E56</f>
        <v>1408</v>
      </c>
      <c r="E60">
        <f>C58+E58</f>
        <v>1408</v>
      </c>
      <c r="F60" s="87" t="s">
        <v>516</v>
      </c>
      <c r="J60">
        <f t="shared" si="25"/>
        <v>3</v>
      </c>
      <c r="N60" s="86" t="s">
        <v>516</v>
      </c>
      <c r="O60" s="86" t="s">
        <v>516</v>
      </c>
      <c r="P60" s="86" t="s">
        <v>516</v>
      </c>
      <c r="Q60" s="86"/>
      <c r="R60" s="86" t="s">
        <v>516</v>
      </c>
      <c r="S60" s="86" t="s">
        <v>516</v>
      </c>
      <c r="T60" t="str">
        <f t="shared" si="48"/>
        <v xml:space="preserve">  -- not used </v>
      </c>
      <c r="U60" t="str">
        <f t="shared" si="32"/>
        <v xml:space="preserve">  -- not used</v>
      </c>
      <c r="V60" t="str">
        <f t="shared" si="33"/>
        <v xml:space="preserve">  --  </v>
      </c>
      <c r="W60" t="str">
        <f t="shared" si="34"/>
        <v xml:space="preserve">  --  </v>
      </c>
    </row>
    <row r="61" spans="1:23">
      <c r="A61" s="84"/>
      <c r="F61" s="87" t="s">
        <v>516</v>
      </c>
      <c r="G61" s="85" t="str">
        <f>G169</f>
        <v>pkt.FPGA_State.Trigger_State</v>
      </c>
      <c r="I61" t="str">
        <f t="shared" ref="I61" si="49">IF(H61="","",(IF(D61="W",SUBSTITUTE(G61,".","_"),"")))</f>
        <v/>
      </c>
      <c r="J61">
        <f t="shared" si="25"/>
        <v>3</v>
      </c>
      <c r="M61" t="str">
        <f t="shared" ref="M61:M124" si="50">IF(C61=1,"std_logic",(IF(D61="W","std_logic_vector("&amp;C61-1&amp;" downto 0)","")))</f>
        <v/>
      </c>
      <c r="N61" s="86" t="s">
        <v>516</v>
      </c>
      <c r="O61" s="86" t="s">
        <v>516</v>
      </c>
      <c r="P61" s="86" t="s">
        <v>516</v>
      </c>
      <c r="Q61" s="86" t="s">
        <v>516</v>
      </c>
      <c r="R61" s="86" t="s">
        <v>516</v>
      </c>
      <c r="S61" s="86" t="s">
        <v>516</v>
      </c>
      <c r="T61" t="str">
        <f t="shared" si="48"/>
        <v xml:space="preserve">  -- not used </v>
      </c>
      <c r="U61" t="str">
        <f t="shared" si="32"/>
        <v xml:space="preserve">  -- not used</v>
      </c>
      <c r="V61" t="str">
        <f t="shared" si="33"/>
        <v>--  --</v>
      </c>
      <c r="W61" t="str">
        <f t="shared" si="34"/>
        <v>--  --</v>
      </c>
    </row>
    <row r="62" spans="1:23" s="66" customFormat="1">
      <c r="B62" s="66" t="s">
        <v>370</v>
      </c>
      <c r="C62" s="66">
        <v>8</v>
      </c>
      <c r="E62" s="66">
        <v>1104</v>
      </c>
      <c r="F62" s="66" t="str">
        <f>"type "&amp;B62&amp;"_"&amp;C62/8&amp;"_Type is record"</f>
        <v>type Trigger_State_1_Type is record</v>
      </c>
      <c r="I62" s="66" t="str">
        <f t="shared" ref="I62:I93" si="51">IF(H62="","",(IF(D62="W",SUBSTITUTE(G62,".","_"),"")))</f>
        <v/>
      </c>
      <c r="J62">
        <f t="shared" si="25"/>
        <v>3</v>
      </c>
      <c r="M62" s="66" t="str">
        <f t="shared" si="50"/>
        <v/>
      </c>
      <c r="P62" s="66" t="str">
        <f>"constant "&amp;B62&amp;"_"&amp;C62/8&amp;"_i : "&amp;B62&amp;"_"&amp;C62/8&amp;"_Type := ("</f>
        <v>constant Trigger_State_1_i : Trigger_State_1_Type := (</v>
      </c>
      <c r="Q62" s="66" t="str">
        <f t="shared" ref="Q62" si="52">IF(D62="","--  "&amp;F62,IF(D62&lt;&gt;"T",G62&amp;" &lt;= "&amp;N62&amp;";","--  "&amp;H62))</f>
        <v>--  type Trigger_State_1_Type is record</v>
      </c>
      <c r="R62" s="66" t="str">
        <f t="shared" ref="R62" si="53">IF(D62="","--  "&amp;F62,IF(D62&lt;&gt;"T",G62&amp;" := "&amp;H62&amp;";","--  "&amp;H62))</f>
        <v>--  type Trigger_State_1_Type is record</v>
      </c>
      <c r="S62" s="66" t="str">
        <f t="shared" ref="S62" si="54">IF(D62="","--  "&amp;F62,IF(D62&lt;&gt;"T",H62&amp;" := "&amp;G62&amp;";","--  "&amp;H62))</f>
        <v>--  type Trigger_State_1_Type is record</v>
      </c>
      <c r="T62" t="str">
        <f t="shared" si="48"/>
        <v xml:space="preserve">  -- not used </v>
      </c>
      <c r="U62" t="str">
        <f t="shared" si="32"/>
        <v xml:space="preserve">  -- not used</v>
      </c>
      <c r="V62" t="str">
        <f t="shared" si="33"/>
        <v>--  type Trigger_State_1_Type is record</v>
      </c>
      <c r="W62" t="str">
        <f t="shared" si="34"/>
        <v>--  type Trigger_State_1_Type is record</v>
      </c>
    </row>
    <row r="63" spans="1:23">
      <c r="B63" t="s">
        <v>490</v>
      </c>
      <c r="C63">
        <v>1</v>
      </c>
      <c r="D63" t="s">
        <v>373</v>
      </c>
      <c r="E63">
        <f>E62</f>
        <v>1104</v>
      </c>
      <c r="F63" t="str">
        <f t="shared" ref="F63:F70" si="55">IF(C63=1,"  "&amp;B63&amp;" : "&amp;"std_logic;",IF(D63="T","  "&amp;B63&amp;" : "&amp;B63&amp;"_"&amp;C63/8&amp;"_Type;","  "&amp;B63&amp;" : "&amp;"std_logic_vector("&amp;C63-1&amp;" downto 0);"))</f>
        <v xml:space="preserve">  TX_TRIG : std_logic;</v>
      </c>
      <c r="G63" t="str">
        <f t="shared" ref="G63:G70" si="56">$G$61&amp;"."&amp;B63</f>
        <v>pkt.FPGA_State.Trigger_State.TX_TRIG</v>
      </c>
      <c r="H63" t="str">
        <f t="shared" ref="H63:H70" si="57">IF(C63=1,"bitvector("&amp;E63&amp;")","bitvector("&amp;E63+C63-1&amp;" downto "&amp;E63&amp;")")</f>
        <v>bitvector(1104)</v>
      </c>
      <c r="I63" t="str">
        <f t="shared" si="51"/>
        <v>pkt_FPGA_State_Trigger_State_TX_TRIG</v>
      </c>
      <c r="J63">
        <f t="shared" si="25"/>
        <v>3</v>
      </c>
      <c r="K63">
        <v>1</v>
      </c>
      <c r="L63" t="str">
        <f t="shared" ref="L63:L126" si="58">IF(K63=1,"connect_bd_net [get_bd_pins "&amp;$L$31&amp;J63&amp;"] [get_bd_pins "&amp;$L$34&amp;I63&amp;"]","")</f>
        <v>connect_bd_net [get_bd_pins gen_ila_0/ila_0/probe3] [get_bd_pins gen_ila_0/bs_scb_data_record_p_0/pkt_FPGA_State_Trigger_State_TX_TRIG]</v>
      </c>
      <c r="M63" t="str">
        <f t="shared" si="50"/>
        <v>std_logic</v>
      </c>
      <c r="N63" t="str">
        <f t="shared" ref="N63:N70" si="59">IF(O63&lt;&gt;"",O63,IF(D63="T",B63&amp;"_"&amp;C63/8&amp;"_i",IF(C63=1,"'0'",(IF(C63=8,"X""00""",(IF(C63=16,"X""0000""",IF(C63=32,"X""00000000""","(others =&gt; '0')"))))))))</f>
        <v>'0'</v>
      </c>
      <c r="P63" t="str">
        <f t="shared" ref="P63:P70" si="60">IF(D64="",(IF(D63="T","  "&amp;B63&amp;" =&gt; "&amp;B63&amp;"_"&amp;C63/8&amp;"_i","  "&amp;B63&amp;" =&gt; "&amp;N63)),(IF(D63="T","  "&amp;B63&amp;" =&gt; "&amp;B63&amp;"_"&amp;C63/8&amp;"_i,","  "&amp;B63&amp;" =&gt; "&amp;N63&amp;",")))</f>
        <v xml:space="preserve">  TX_TRIG =&gt; '0',</v>
      </c>
      <c r="Q63" t="str">
        <f t="shared" ref="Q63:Q71" si="61">IF(D63="","--  "&amp;F63,IF(D63&lt;&gt;"T",G63&amp;" &lt;= "&amp;N63&amp;";","--  "&amp;H63))</f>
        <v>pkt.FPGA_State.Trigger_State.TX_TRIG &lt;= '0';</v>
      </c>
      <c r="R63" t="str">
        <f t="shared" ref="R63:R70" si="62">IF(D63="","--  "&amp;F63,IF(D63&lt;&gt;"T",G63&amp;" := "&amp;H63&amp;";","--  "&amp;H63))</f>
        <v>pkt.FPGA_State.Trigger_State.TX_TRIG := bitvector(1104);</v>
      </c>
      <c r="S63" t="str">
        <f t="shared" ref="S63:S70" si="63">IF(D63="","--  "&amp;F63,IF(D63&lt;&gt;"T",H63&amp;" := "&amp;G63&amp;";","--  "&amp;H63))</f>
        <v>bitvector(1104) := pkt.FPGA_State.Trigger_State.TX_TRIG;</v>
      </c>
      <c r="T63" t="str">
        <f t="shared" si="48"/>
        <v>pkt_FPGA_State_Trigger_State_TX_TRIG : out std_logic;    --               order( 3 ) bit( 1 )</v>
      </c>
      <c r="U63" t="str">
        <f t="shared" si="32"/>
        <v>pkt_FPGA_State_Trigger_State_TX_TRIG &lt;= bitvector(1104);</v>
      </c>
      <c r="V63" t="str">
        <f t="shared" si="33"/>
        <v>pkt_FPGA_State_Trigger_State_TX_TRIG =&gt; pkt_FPGA_State_Trigger_State_TX_TRIG_o,</v>
      </c>
      <c r="W63" t="str">
        <f t="shared" si="34"/>
        <v xml:space="preserve">  signal pkt_FPGA_State_Trigger_State_TX_TRIG_o : std_logic;</v>
      </c>
    </row>
    <row r="64" spans="1:23">
      <c r="B64" t="s">
        <v>671</v>
      </c>
      <c r="C64">
        <v>1</v>
      </c>
      <c r="D64" t="s">
        <v>373</v>
      </c>
      <c r="E64">
        <f t="shared" ref="E64:E70" si="64">C63+E63</f>
        <v>1105</v>
      </c>
      <c r="F64" t="str">
        <f t="shared" si="55"/>
        <v xml:space="preserve">  RX_TRIG : std_logic;</v>
      </c>
      <c r="G64" t="str">
        <f t="shared" si="56"/>
        <v>pkt.FPGA_State.Trigger_State.RX_TRIG</v>
      </c>
      <c r="H64" t="str">
        <f t="shared" si="57"/>
        <v>bitvector(1105)</v>
      </c>
      <c r="I64" t="str">
        <f t="shared" si="51"/>
        <v>pkt_FPGA_State_Trigger_State_RX_TRIG</v>
      </c>
      <c r="J64">
        <f t="shared" si="25"/>
        <v>4</v>
      </c>
      <c r="K64">
        <v>1</v>
      </c>
      <c r="L64" t="str">
        <f t="shared" si="58"/>
        <v>connect_bd_net [get_bd_pins gen_ila_0/ila_0/probe4] [get_bd_pins gen_ila_0/bs_scb_data_record_p_0/pkt_FPGA_State_Trigger_State_RX_TRIG]</v>
      </c>
      <c r="M64" t="str">
        <f t="shared" si="50"/>
        <v>std_logic</v>
      </c>
      <c r="N64" t="str">
        <f t="shared" si="59"/>
        <v>'0'</v>
      </c>
      <c r="P64" t="str">
        <f t="shared" si="60"/>
        <v xml:space="preserve">  RX_TRIG =&gt; '0',</v>
      </c>
      <c r="Q64" t="str">
        <f t="shared" si="61"/>
        <v>pkt.FPGA_State.Trigger_State.RX_TRIG &lt;= '0';</v>
      </c>
      <c r="R64" t="str">
        <f t="shared" si="62"/>
        <v>pkt.FPGA_State.Trigger_State.RX_TRIG := bitvector(1105);</v>
      </c>
      <c r="S64" t="str">
        <f t="shared" si="63"/>
        <v>bitvector(1105) := pkt.FPGA_State.Trigger_State.RX_TRIG;</v>
      </c>
      <c r="T64" t="str">
        <f t="shared" si="48"/>
        <v>pkt_FPGA_State_Trigger_State_RX_TRIG : out std_logic;    --               order( 4 ) bit( 1 )</v>
      </c>
      <c r="U64" t="str">
        <f t="shared" si="32"/>
        <v>pkt_FPGA_State_Trigger_State_RX_TRIG &lt;= bitvector(1105);</v>
      </c>
      <c r="V64" t="str">
        <f t="shared" ref="V64:V127" si="65">IF(D64="","--  "&amp;F64,IF(D64&lt;&gt;"T",IF(I64&lt;&gt;"",I64&amp;" =&gt; "&amp;I64&amp;"_o,","  --  "),"  -- "&amp;H64))</f>
        <v>pkt_FPGA_State_Trigger_State_RX_TRIG =&gt; pkt_FPGA_State_Trigger_State_RX_TRIG_o,</v>
      </c>
      <c r="W64" t="str">
        <f t="shared" ref="W64:W127" si="66">IF(D64="","--  "&amp;F64,IF(D64&lt;&gt;"T",IF(I64&lt;&gt;"","  signal "&amp;I64&amp;"_o : "&amp;M64&amp;";","  --  "),"  --  "&amp;H64))</f>
        <v xml:space="preserve">  signal pkt_FPGA_State_Trigger_State_RX_TRIG_o : std_logic;</v>
      </c>
    </row>
    <row r="65" spans="1:23">
      <c r="B65" t="s">
        <v>491</v>
      </c>
      <c r="C65">
        <v>1</v>
      </c>
      <c r="D65" t="s">
        <v>373</v>
      </c>
      <c r="E65">
        <f t="shared" si="64"/>
        <v>1106</v>
      </c>
      <c r="F65" t="str">
        <f t="shared" si="55"/>
        <v xml:space="preserve">  TX_P_GATE : std_logic;</v>
      </c>
      <c r="G65" t="str">
        <f t="shared" si="56"/>
        <v>pkt.FPGA_State.Trigger_State.TX_P_GATE</v>
      </c>
      <c r="H65" t="str">
        <f t="shared" si="57"/>
        <v>bitvector(1106)</v>
      </c>
      <c r="I65" t="str">
        <f t="shared" si="51"/>
        <v>pkt_FPGA_State_Trigger_State_TX_P_GATE</v>
      </c>
      <c r="J65">
        <f t="shared" si="25"/>
        <v>5</v>
      </c>
      <c r="K65">
        <v>1</v>
      </c>
      <c r="L65" t="str">
        <f t="shared" si="58"/>
        <v>connect_bd_net [get_bd_pins gen_ila_0/ila_0/probe5] [get_bd_pins gen_ila_0/bs_scb_data_record_p_0/pkt_FPGA_State_Trigger_State_TX_P_GATE]</v>
      </c>
      <c r="M65" t="str">
        <f t="shared" si="50"/>
        <v>std_logic</v>
      </c>
      <c r="N65" t="str">
        <f t="shared" si="59"/>
        <v>'0'</v>
      </c>
      <c r="P65" t="str">
        <f t="shared" si="60"/>
        <v xml:space="preserve">  TX_P_GATE =&gt; '0',</v>
      </c>
      <c r="Q65" t="str">
        <f t="shared" si="61"/>
        <v>pkt.FPGA_State.Trigger_State.TX_P_GATE &lt;= '0';</v>
      </c>
      <c r="R65" t="str">
        <f t="shared" si="62"/>
        <v>pkt.FPGA_State.Trigger_State.TX_P_GATE := bitvector(1106);</v>
      </c>
      <c r="S65" t="str">
        <f t="shared" si="63"/>
        <v>bitvector(1106) := pkt.FPGA_State.Trigger_State.TX_P_GATE;</v>
      </c>
      <c r="T65" t="str">
        <f t="shared" si="48"/>
        <v>pkt_FPGA_State_Trigger_State_TX_P_GATE : out std_logic;    --               order( 5 ) bit( 1 )</v>
      </c>
      <c r="U65" t="str">
        <f t="shared" si="32"/>
        <v>pkt_FPGA_State_Trigger_State_TX_P_GATE &lt;= bitvector(1106);</v>
      </c>
      <c r="V65" t="str">
        <f t="shared" si="65"/>
        <v>pkt_FPGA_State_Trigger_State_TX_P_GATE =&gt; pkt_FPGA_State_Trigger_State_TX_P_GATE_o,</v>
      </c>
      <c r="W65" t="str">
        <f t="shared" si="66"/>
        <v xml:space="preserve">  signal pkt_FPGA_State_Trigger_State_TX_P_GATE_o : std_logic;</v>
      </c>
    </row>
    <row r="66" spans="1:23">
      <c r="B66" t="s">
        <v>388</v>
      </c>
      <c r="C66">
        <v>1</v>
      </c>
      <c r="D66" t="s">
        <v>373</v>
      </c>
      <c r="E66">
        <f t="shared" si="64"/>
        <v>1107</v>
      </c>
      <c r="F66" t="str">
        <f t="shared" si="55"/>
        <v xml:space="preserve">  ReservedBit03 : std_logic;</v>
      </c>
      <c r="G66" t="str">
        <f t="shared" si="56"/>
        <v>pkt.FPGA_State.Trigger_State.ReservedBit03</v>
      </c>
      <c r="H66" t="str">
        <f t="shared" si="57"/>
        <v>bitvector(1107)</v>
      </c>
      <c r="I66" t="str">
        <f t="shared" si="51"/>
        <v>pkt_FPGA_State_Trigger_State_ReservedBit03</v>
      </c>
      <c r="J66">
        <f t="shared" si="25"/>
        <v>6</v>
      </c>
      <c r="K66">
        <v>1</v>
      </c>
      <c r="L66" t="str">
        <f t="shared" si="58"/>
        <v>connect_bd_net [get_bd_pins gen_ila_0/ila_0/probe6] [get_bd_pins gen_ila_0/bs_scb_data_record_p_0/pkt_FPGA_State_Trigger_State_ReservedBit03]</v>
      </c>
      <c r="M66" t="str">
        <f t="shared" si="50"/>
        <v>std_logic</v>
      </c>
      <c r="N66" t="str">
        <f t="shared" si="59"/>
        <v>'0'</v>
      </c>
      <c r="P66" t="str">
        <f t="shared" si="60"/>
        <v xml:space="preserve">  ReservedBit03 =&gt; '0',</v>
      </c>
      <c r="Q66" t="str">
        <f t="shared" si="61"/>
        <v>pkt.FPGA_State.Trigger_State.ReservedBit03 &lt;= '0';</v>
      </c>
      <c r="R66" t="str">
        <f t="shared" si="62"/>
        <v>pkt.FPGA_State.Trigger_State.ReservedBit03 := bitvector(1107);</v>
      </c>
      <c r="S66" t="str">
        <f t="shared" si="63"/>
        <v>bitvector(1107) := pkt.FPGA_State.Trigger_State.ReservedBit03;</v>
      </c>
      <c r="T66" t="str">
        <f t="shared" si="48"/>
        <v>pkt_FPGA_State_Trigger_State_ReservedBit03 : out std_logic;    --               order( 6 ) bit( 1 )</v>
      </c>
      <c r="U66" t="str">
        <f t="shared" si="32"/>
        <v>pkt_FPGA_State_Trigger_State_ReservedBit03 &lt;= bitvector(1107);</v>
      </c>
      <c r="V66" t="str">
        <f t="shared" si="65"/>
        <v>pkt_FPGA_State_Trigger_State_ReservedBit03 =&gt; pkt_FPGA_State_Trigger_State_ReservedBit03_o,</v>
      </c>
      <c r="W66" t="str">
        <f t="shared" si="66"/>
        <v xml:space="preserve">  signal pkt_FPGA_State_Trigger_State_ReservedBit03_o : std_logic;</v>
      </c>
    </row>
    <row r="67" spans="1:23">
      <c r="B67" t="s">
        <v>387</v>
      </c>
      <c r="C67">
        <v>1</v>
      </c>
      <c r="D67" t="s">
        <v>373</v>
      </c>
      <c r="E67">
        <f t="shared" si="64"/>
        <v>1108</v>
      </c>
      <c r="F67" t="str">
        <f t="shared" si="55"/>
        <v xml:space="preserve">  ReservedBit04 : std_logic;</v>
      </c>
      <c r="G67" t="str">
        <f t="shared" si="56"/>
        <v>pkt.FPGA_State.Trigger_State.ReservedBit04</v>
      </c>
      <c r="H67" t="str">
        <f t="shared" si="57"/>
        <v>bitvector(1108)</v>
      </c>
      <c r="I67" t="str">
        <f t="shared" si="51"/>
        <v>pkt_FPGA_State_Trigger_State_ReservedBit04</v>
      </c>
      <c r="J67">
        <f t="shared" si="25"/>
        <v>7</v>
      </c>
      <c r="K67">
        <v>1</v>
      </c>
      <c r="L67" t="str">
        <f t="shared" si="58"/>
        <v>connect_bd_net [get_bd_pins gen_ila_0/ila_0/probe7] [get_bd_pins gen_ila_0/bs_scb_data_record_p_0/pkt_FPGA_State_Trigger_State_ReservedBit04]</v>
      </c>
      <c r="M67" t="str">
        <f t="shared" si="50"/>
        <v>std_logic</v>
      </c>
      <c r="N67" t="str">
        <f t="shared" si="59"/>
        <v>'0'</v>
      </c>
      <c r="P67" t="str">
        <f t="shared" si="60"/>
        <v xml:space="preserve">  ReservedBit04 =&gt; '0',</v>
      </c>
      <c r="Q67" t="str">
        <f t="shared" si="61"/>
        <v>pkt.FPGA_State.Trigger_State.ReservedBit04 &lt;= '0';</v>
      </c>
      <c r="R67" t="str">
        <f t="shared" si="62"/>
        <v>pkt.FPGA_State.Trigger_State.ReservedBit04 := bitvector(1108);</v>
      </c>
      <c r="S67" t="str">
        <f t="shared" si="63"/>
        <v>bitvector(1108) := pkt.FPGA_State.Trigger_State.ReservedBit04;</v>
      </c>
      <c r="T67" t="str">
        <f t="shared" si="48"/>
        <v>pkt_FPGA_State_Trigger_State_ReservedBit04 : out std_logic;    --               order( 7 ) bit( 1 )</v>
      </c>
      <c r="U67" t="str">
        <f t="shared" si="32"/>
        <v>pkt_FPGA_State_Trigger_State_ReservedBit04 &lt;= bitvector(1108);</v>
      </c>
      <c r="V67" t="str">
        <f t="shared" si="65"/>
        <v>pkt_FPGA_State_Trigger_State_ReservedBit04 =&gt; pkt_FPGA_State_Trigger_State_ReservedBit04_o,</v>
      </c>
      <c r="W67" t="str">
        <f t="shared" si="66"/>
        <v xml:space="preserve">  signal pkt_FPGA_State_Trigger_State_ReservedBit04_o : std_logic;</v>
      </c>
    </row>
    <row r="68" spans="1:23">
      <c r="B68" t="s">
        <v>386</v>
      </c>
      <c r="C68">
        <v>1</v>
      </c>
      <c r="D68" t="s">
        <v>373</v>
      </c>
      <c r="E68">
        <f t="shared" si="64"/>
        <v>1109</v>
      </c>
      <c r="F68" t="str">
        <f t="shared" si="55"/>
        <v xml:space="preserve">  ReservedBit05 : std_logic;</v>
      </c>
      <c r="G68" t="str">
        <f t="shared" si="56"/>
        <v>pkt.FPGA_State.Trigger_State.ReservedBit05</v>
      </c>
      <c r="H68" t="str">
        <f t="shared" si="57"/>
        <v>bitvector(1109)</v>
      </c>
      <c r="I68" t="str">
        <f t="shared" si="51"/>
        <v>pkt_FPGA_State_Trigger_State_ReservedBit05</v>
      </c>
      <c r="J68">
        <f t="shared" si="25"/>
        <v>8</v>
      </c>
      <c r="K68">
        <v>1</v>
      </c>
      <c r="L68" t="str">
        <f t="shared" si="58"/>
        <v>connect_bd_net [get_bd_pins gen_ila_0/ila_0/probe8] [get_bd_pins gen_ila_0/bs_scb_data_record_p_0/pkt_FPGA_State_Trigger_State_ReservedBit05]</v>
      </c>
      <c r="M68" t="str">
        <f t="shared" si="50"/>
        <v>std_logic</v>
      </c>
      <c r="N68" t="str">
        <f t="shared" si="59"/>
        <v>'0'</v>
      </c>
      <c r="P68" t="str">
        <f t="shared" si="60"/>
        <v xml:space="preserve">  ReservedBit05 =&gt; '0',</v>
      </c>
      <c r="Q68" t="str">
        <f t="shared" si="61"/>
        <v>pkt.FPGA_State.Trigger_State.ReservedBit05 &lt;= '0';</v>
      </c>
      <c r="R68" t="str">
        <f t="shared" si="62"/>
        <v>pkt.FPGA_State.Trigger_State.ReservedBit05 := bitvector(1109);</v>
      </c>
      <c r="S68" t="str">
        <f t="shared" si="63"/>
        <v>bitvector(1109) := pkt.FPGA_State.Trigger_State.ReservedBit05;</v>
      </c>
      <c r="T68" t="str">
        <f t="shared" si="48"/>
        <v>pkt_FPGA_State_Trigger_State_ReservedBit05 : out std_logic;    --               order( 8 ) bit( 1 )</v>
      </c>
      <c r="U68" t="str">
        <f t="shared" si="32"/>
        <v>pkt_FPGA_State_Trigger_State_ReservedBit05 &lt;= bitvector(1109);</v>
      </c>
      <c r="V68" t="str">
        <f t="shared" si="65"/>
        <v>pkt_FPGA_State_Trigger_State_ReservedBit05 =&gt; pkt_FPGA_State_Trigger_State_ReservedBit05_o,</v>
      </c>
      <c r="W68" t="str">
        <f t="shared" si="66"/>
        <v xml:space="preserve">  signal pkt_FPGA_State_Trigger_State_ReservedBit05_o : std_logic;</v>
      </c>
    </row>
    <row r="69" spans="1:23">
      <c r="B69" t="s">
        <v>375</v>
      </c>
      <c r="C69">
        <v>1</v>
      </c>
      <c r="D69" t="s">
        <v>373</v>
      </c>
      <c r="E69">
        <f t="shared" si="64"/>
        <v>1110</v>
      </c>
      <c r="F69" t="str">
        <f t="shared" si="55"/>
        <v xml:space="preserve">  ReservedBit06 : std_logic;</v>
      </c>
      <c r="G69" t="str">
        <f t="shared" si="56"/>
        <v>pkt.FPGA_State.Trigger_State.ReservedBit06</v>
      </c>
      <c r="H69" t="str">
        <f t="shared" si="57"/>
        <v>bitvector(1110)</v>
      </c>
      <c r="I69" t="str">
        <f t="shared" si="51"/>
        <v>pkt_FPGA_State_Trigger_State_ReservedBit06</v>
      </c>
      <c r="J69">
        <f t="shared" si="25"/>
        <v>9</v>
      </c>
      <c r="K69">
        <v>1</v>
      </c>
      <c r="L69" t="str">
        <f t="shared" si="58"/>
        <v>connect_bd_net [get_bd_pins gen_ila_0/ila_0/probe9] [get_bd_pins gen_ila_0/bs_scb_data_record_p_0/pkt_FPGA_State_Trigger_State_ReservedBit06]</v>
      </c>
      <c r="M69" t="str">
        <f t="shared" si="50"/>
        <v>std_logic</v>
      </c>
      <c r="N69" t="str">
        <f t="shared" si="59"/>
        <v>'0'</v>
      </c>
      <c r="P69" t="str">
        <f t="shared" si="60"/>
        <v xml:space="preserve">  ReservedBit06 =&gt; '0',</v>
      </c>
      <c r="Q69" t="str">
        <f t="shared" si="61"/>
        <v>pkt.FPGA_State.Trigger_State.ReservedBit06 &lt;= '0';</v>
      </c>
      <c r="R69" t="str">
        <f t="shared" si="62"/>
        <v>pkt.FPGA_State.Trigger_State.ReservedBit06 := bitvector(1110);</v>
      </c>
      <c r="S69" t="str">
        <f t="shared" si="63"/>
        <v>bitvector(1110) := pkt.FPGA_State.Trigger_State.ReservedBit06;</v>
      </c>
      <c r="T69" t="str">
        <f t="shared" si="48"/>
        <v>pkt_FPGA_State_Trigger_State_ReservedBit06 : out std_logic;    --               order( 9 ) bit( 1 )</v>
      </c>
      <c r="U69" t="str">
        <f t="shared" si="32"/>
        <v>pkt_FPGA_State_Trigger_State_ReservedBit06 &lt;= bitvector(1110);</v>
      </c>
      <c r="V69" t="str">
        <f t="shared" si="65"/>
        <v>pkt_FPGA_State_Trigger_State_ReservedBit06 =&gt; pkt_FPGA_State_Trigger_State_ReservedBit06_o,</v>
      </c>
      <c r="W69" t="str">
        <f t="shared" si="66"/>
        <v xml:space="preserve">  signal pkt_FPGA_State_Trigger_State_ReservedBit06_o : std_logic;</v>
      </c>
    </row>
    <row r="70" spans="1:23">
      <c r="B70" t="s">
        <v>374</v>
      </c>
      <c r="C70">
        <v>1</v>
      </c>
      <c r="D70" t="s">
        <v>373</v>
      </c>
      <c r="E70">
        <f t="shared" si="64"/>
        <v>1111</v>
      </c>
      <c r="F70" t="str">
        <f t="shared" si="55"/>
        <v xml:space="preserve">  ReservedBit07 : std_logic;</v>
      </c>
      <c r="G70" t="str">
        <f t="shared" si="56"/>
        <v>pkt.FPGA_State.Trigger_State.ReservedBit07</v>
      </c>
      <c r="H70" t="str">
        <f t="shared" si="57"/>
        <v>bitvector(1111)</v>
      </c>
      <c r="I70" t="str">
        <f t="shared" si="51"/>
        <v>pkt_FPGA_State_Trigger_State_ReservedBit07</v>
      </c>
      <c r="J70">
        <f t="shared" si="25"/>
        <v>10</v>
      </c>
      <c r="K70">
        <v>1</v>
      </c>
      <c r="L70" t="str">
        <f t="shared" si="58"/>
        <v>connect_bd_net [get_bd_pins gen_ila_0/ila_0/probe10] [get_bd_pins gen_ila_0/bs_scb_data_record_p_0/pkt_FPGA_State_Trigger_State_ReservedBit07]</v>
      </c>
      <c r="M70" t="str">
        <f t="shared" si="50"/>
        <v>std_logic</v>
      </c>
      <c r="N70" t="str">
        <f t="shared" si="59"/>
        <v>'0'</v>
      </c>
      <c r="P70" t="str">
        <f t="shared" si="60"/>
        <v xml:space="preserve">  ReservedBit07 =&gt; '0'</v>
      </c>
      <c r="Q70" t="str">
        <f t="shared" si="61"/>
        <v>pkt.FPGA_State.Trigger_State.ReservedBit07 &lt;= '0';</v>
      </c>
      <c r="R70" t="str">
        <f t="shared" si="62"/>
        <v>pkt.FPGA_State.Trigger_State.ReservedBit07 := bitvector(1111);</v>
      </c>
      <c r="S70" t="str">
        <f t="shared" si="63"/>
        <v>bitvector(1111) := pkt.FPGA_State.Trigger_State.ReservedBit07;</v>
      </c>
      <c r="T70" t="str">
        <f t="shared" si="48"/>
        <v>pkt_FPGA_State_Trigger_State_ReservedBit07 : out std_logic;    --               order( 10 ) bit( 1 )</v>
      </c>
      <c r="U70" t="str">
        <f t="shared" si="32"/>
        <v>pkt_FPGA_State_Trigger_State_ReservedBit07 &lt;= bitvector(1111);</v>
      </c>
      <c r="V70" t="str">
        <f t="shared" si="65"/>
        <v>pkt_FPGA_State_Trigger_State_ReservedBit07 =&gt; pkt_FPGA_State_Trigger_State_ReservedBit07_o,</v>
      </c>
      <c r="W70" t="str">
        <f t="shared" si="66"/>
        <v xml:space="preserve">  signal pkt_FPGA_State_Trigger_State_ReservedBit07_o : std_logic;</v>
      </c>
    </row>
    <row r="71" spans="1:23" s="66" customFormat="1">
      <c r="F71" s="66" t="str">
        <f>"end record;"&amp;"  --  "&amp;B62&amp;"_"&amp;C62/8&amp;"_Type"</f>
        <v>end record;  --  Trigger_State_1_Type</v>
      </c>
      <c r="I71" s="66" t="str">
        <f t="shared" si="51"/>
        <v/>
      </c>
      <c r="J71">
        <f t="shared" si="25"/>
        <v>11</v>
      </c>
      <c r="K71" s="66" t="s">
        <v>553</v>
      </c>
      <c r="L71" t="str">
        <f t="shared" si="58"/>
        <v/>
      </c>
      <c r="M71" s="66" t="str">
        <f t="shared" si="50"/>
        <v/>
      </c>
      <c r="P71" s="66" t="str">
        <f>");"</f>
        <v>);</v>
      </c>
      <c r="Q71" s="66" t="str">
        <f t="shared" si="61"/>
        <v>--  end record;  --  Trigger_State_1_Type</v>
      </c>
      <c r="R71" s="66" t="str">
        <f t="shared" ref="R71" si="67">IF(D71="","--  "&amp;F71,IF(D71&lt;&gt;"T",G71&amp;" := "&amp;H71&amp;";","--  "&amp;H71))</f>
        <v>--  end record;  --  Trigger_State_1_Type</v>
      </c>
      <c r="S71" s="66" t="str">
        <f t="shared" ref="S71" si="68">IF(D71="","--  "&amp;F71,IF(D71&lt;&gt;"T",H71&amp;" := "&amp;G71&amp;";","--  "&amp;H71))</f>
        <v>--  end record;  --  Trigger_State_1_Type</v>
      </c>
      <c r="T71" t="str">
        <f t="shared" si="48"/>
        <v xml:space="preserve">  -- not used </v>
      </c>
      <c r="U71" t="str">
        <f t="shared" si="32"/>
        <v xml:space="preserve">  -- not used</v>
      </c>
      <c r="V71" t="str">
        <f t="shared" si="65"/>
        <v>--  end record;  --  Trigger_State_1_Type</v>
      </c>
      <c r="W71" t="str">
        <f t="shared" si="66"/>
        <v>--  end record;  --  Trigger_State_1_Type</v>
      </c>
    </row>
    <row r="72" spans="1:23">
      <c r="C72">
        <f>SUM(C63:C70)</f>
        <v>8</v>
      </c>
      <c r="D72">
        <f>C62+E62</f>
        <v>1112</v>
      </c>
      <c r="E72">
        <f>C70+E70</f>
        <v>1112</v>
      </c>
      <c r="F72" s="87" t="s">
        <v>516</v>
      </c>
      <c r="I72" t="str">
        <f t="shared" si="51"/>
        <v/>
      </c>
      <c r="J72">
        <f t="shared" si="25"/>
        <v>11</v>
      </c>
      <c r="K72" t="s">
        <v>553</v>
      </c>
      <c r="L72" t="str">
        <f t="shared" si="58"/>
        <v/>
      </c>
      <c r="M72" t="str">
        <f t="shared" si="50"/>
        <v/>
      </c>
      <c r="N72" s="86" t="s">
        <v>516</v>
      </c>
      <c r="O72" s="86" t="s">
        <v>516</v>
      </c>
      <c r="P72" s="86" t="s">
        <v>516</v>
      </c>
      <c r="Q72" s="86" t="s">
        <v>516</v>
      </c>
      <c r="R72" s="86" t="s">
        <v>516</v>
      </c>
      <c r="S72" s="86" t="s">
        <v>516</v>
      </c>
      <c r="T72" t="str">
        <f t="shared" si="48"/>
        <v xml:space="preserve">  -- not used </v>
      </c>
      <c r="U72" t="str">
        <f t="shared" si="32"/>
        <v xml:space="preserve">  -- not used</v>
      </c>
      <c r="V72" t="str">
        <f t="shared" si="65"/>
        <v xml:space="preserve">  --  </v>
      </c>
      <c r="W72" t="str">
        <f t="shared" si="66"/>
        <v xml:space="preserve">  --  </v>
      </c>
    </row>
    <row r="73" spans="1:23">
      <c r="A73" s="84"/>
      <c r="F73" s="87" t="s">
        <v>516</v>
      </c>
      <c r="G73" s="85" t="str">
        <f>G162</f>
        <v>pkt.FPGA_State.SP_Zynq_SelfTest_Result</v>
      </c>
      <c r="I73" t="str">
        <f t="shared" si="51"/>
        <v/>
      </c>
      <c r="J73">
        <f t="shared" si="25"/>
        <v>11</v>
      </c>
      <c r="K73" t="s">
        <v>553</v>
      </c>
      <c r="L73" t="str">
        <f t="shared" si="58"/>
        <v/>
      </c>
      <c r="M73" t="str">
        <f t="shared" si="50"/>
        <v/>
      </c>
      <c r="N73" s="86" t="s">
        <v>516</v>
      </c>
      <c r="O73" s="86" t="s">
        <v>516</v>
      </c>
      <c r="P73" s="86" t="s">
        <v>516</v>
      </c>
      <c r="Q73" s="86" t="s">
        <v>516</v>
      </c>
      <c r="R73" s="86" t="s">
        <v>516</v>
      </c>
      <c r="S73" s="86" t="s">
        <v>516</v>
      </c>
      <c r="T73" t="str">
        <f t="shared" si="48"/>
        <v xml:space="preserve">  -- not used </v>
      </c>
      <c r="U73" t="str">
        <f t="shared" si="32"/>
        <v xml:space="preserve">  -- not used</v>
      </c>
      <c r="V73" t="str">
        <f t="shared" si="65"/>
        <v>--  --</v>
      </c>
      <c r="W73" t="str">
        <f t="shared" si="66"/>
        <v>--  --</v>
      </c>
    </row>
    <row r="74" spans="1:23" s="66" customFormat="1">
      <c r="B74" s="66" t="s">
        <v>480</v>
      </c>
      <c r="C74" s="66">
        <v>16</v>
      </c>
      <c r="E74" s="66">
        <v>992</v>
      </c>
      <c r="F74" s="66" t="str">
        <f>"type "&amp;B74&amp;"_"&amp;C74/8&amp;"_Type is record"</f>
        <v>type SP_Zynq_SelfTest_Result_2_Type is record</v>
      </c>
      <c r="I74" s="66" t="str">
        <f t="shared" si="51"/>
        <v/>
      </c>
      <c r="J74">
        <f t="shared" si="25"/>
        <v>11</v>
      </c>
      <c r="K74" s="66" t="s">
        <v>553</v>
      </c>
      <c r="L74" t="str">
        <f t="shared" si="58"/>
        <v/>
      </c>
      <c r="M74" s="66" t="str">
        <f t="shared" si="50"/>
        <v/>
      </c>
      <c r="P74" s="66" t="str">
        <f>"constant "&amp;B74&amp;"_"&amp;C74/8&amp;"_i : "&amp;B74&amp;"_"&amp;C74/8&amp;"_Type := ("</f>
        <v>constant SP_Zynq_SelfTest_Result_2_i : SP_Zynq_SelfTest_Result_2_Type := (</v>
      </c>
      <c r="Q74" s="66" t="str">
        <f t="shared" ref="Q74:Q91" si="69">IF(D74="","--  "&amp;F74,IF(D74&lt;&gt;"T",G74&amp;" &lt;= "&amp;N74&amp;";","--  "&amp;H74))</f>
        <v>--  type SP_Zynq_SelfTest_Result_2_Type is record</v>
      </c>
      <c r="R74" s="66" t="str">
        <f t="shared" ref="R74" si="70">IF(D74="","--  "&amp;F74,IF(D74&lt;&gt;"T",G74&amp;" := "&amp;H74&amp;";","--  "&amp;H74))</f>
        <v>--  type SP_Zynq_SelfTest_Result_2_Type is record</v>
      </c>
      <c r="S74" s="66" t="str">
        <f t="shared" ref="S74" si="71">IF(D74="","--  "&amp;F74,IF(D74&lt;&gt;"T",H74&amp;" := "&amp;G74&amp;";","--  "&amp;H74))</f>
        <v>--  type SP_Zynq_SelfTest_Result_2_Type is record</v>
      </c>
      <c r="T74" t="str">
        <f t="shared" si="48"/>
        <v xml:space="preserve">  -- not used </v>
      </c>
      <c r="U74" t="str">
        <f t="shared" si="32"/>
        <v xml:space="preserve">  -- not used</v>
      </c>
      <c r="V74" t="str">
        <f t="shared" si="65"/>
        <v>--  type SP_Zynq_SelfTest_Result_2_Type is record</v>
      </c>
      <c r="W74" t="str">
        <f t="shared" si="66"/>
        <v>--  type SP_Zynq_SelfTest_Result_2_Type is record</v>
      </c>
    </row>
    <row r="75" spans="1:23">
      <c r="B75" t="s">
        <v>662</v>
      </c>
      <c r="C75">
        <v>1</v>
      </c>
      <c r="D75" t="s">
        <v>373</v>
      </c>
      <c r="E75">
        <f>E74</f>
        <v>992</v>
      </c>
      <c r="F75" t="str">
        <f t="shared" ref="F75:F90" si="72">IF(C75=1,"  "&amp;B75&amp;" : "&amp;"std_logic;",IF(D75="T","  "&amp;B75&amp;" : "&amp;B75&amp;"_"&amp;C75/8&amp;"_Type;","  "&amp;B75&amp;" : "&amp;"std_logic_vector("&amp;C75-1&amp;" downto 0);"))</f>
        <v xml:space="preserve">  SP_P2_MEM : std_logic;</v>
      </c>
      <c r="G75" t="str">
        <f t="shared" ref="G75:G90" si="73">$G$73&amp;"."&amp;B75</f>
        <v>pkt.FPGA_State.SP_Zynq_SelfTest_Result.SP_P2_MEM</v>
      </c>
      <c r="H75" t="str">
        <f t="shared" ref="H75:H90" si="74">IF(C75=1,"bitvector("&amp;E75&amp;")","bitvector("&amp;E75+C75-1&amp;" downto "&amp;E75&amp;")")</f>
        <v>bitvector(992)</v>
      </c>
      <c r="I75" t="str">
        <f t="shared" si="51"/>
        <v>pkt_FPGA_State_SP_Zynq_SelfTest_Result_SP_P2_MEM</v>
      </c>
      <c r="J75">
        <f t="shared" si="25"/>
        <v>11</v>
      </c>
      <c r="K75">
        <v>1</v>
      </c>
      <c r="L75" t="str">
        <f t="shared" si="58"/>
        <v>connect_bd_net [get_bd_pins gen_ila_0/ila_0/probe11] [get_bd_pins gen_ila_0/bs_scb_data_record_p_0/pkt_FPGA_State_SP_Zynq_SelfTest_Result_SP_P2_MEM]</v>
      </c>
      <c r="M75" t="str">
        <f t="shared" si="50"/>
        <v>std_logic</v>
      </c>
      <c r="N75" t="str">
        <f t="shared" ref="N75:N90" si="75">IF(O75&lt;&gt;"",O75,IF(D75="T",B75&amp;"_"&amp;C75/8&amp;"_i",IF(C75=1,"'0'",(IF(C75=8,"X""00""",(IF(C75=16,"X""0000""",IF(C75=32,"X""00000000""","(others =&gt; '0')"))))))))</f>
        <v>'0'</v>
      </c>
      <c r="P75" t="str">
        <f t="shared" ref="P75:P90" si="76">IF(D76="",(IF(D75="T","  "&amp;B75&amp;" =&gt; "&amp;B75&amp;"_"&amp;C75/8&amp;"_i","  "&amp;B75&amp;" =&gt; "&amp;N75)),(IF(D75="T","  "&amp;B75&amp;" =&gt; "&amp;B75&amp;"_"&amp;C75/8&amp;"_i,","  "&amp;B75&amp;" =&gt; "&amp;N75&amp;",")))</f>
        <v xml:space="preserve">  SP_P2_MEM =&gt; '0',</v>
      </c>
      <c r="Q75" t="str">
        <f t="shared" si="69"/>
        <v>pkt.FPGA_State.SP_Zynq_SelfTest_Result.SP_P2_MEM &lt;= '0';</v>
      </c>
      <c r="R75" t="str">
        <f t="shared" ref="R75:R91" si="77">IF(D75="","--  "&amp;F75,IF(D75&lt;&gt;"T",G75&amp;" := "&amp;H75&amp;";","--  "&amp;H75))</f>
        <v>pkt.FPGA_State.SP_Zynq_SelfTest_Result.SP_P2_MEM := bitvector(992);</v>
      </c>
      <c r="S75" t="str">
        <f t="shared" ref="S75:S91" si="78">IF(D75="","--  "&amp;F75,IF(D75&lt;&gt;"T",H75&amp;" := "&amp;G75&amp;";","--  "&amp;H75))</f>
        <v>bitvector(992) := pkt.FPGA_State.SP_Zynq_SelfTest_Result.SP_P2_MEM;</v>
      </c>
      <c r="T75" t="str">
        <f t="shared" si="48"/>
        <v>pkt_FPGA_State_SP_Zynq_SelfTest_Result_SP_P2_MEM : out std_logic;    --               order( 11 ) bit( 1 )</v>
      </c>
      <c r="U75" t="str">
        <f t="shared" si="32"/>
        <v>pkt_FPGA_State_SP_Zynq_SelfTest_Result_SP_P2_MEM &lt;= bitvector(992);</v>
      </c>
      <c r="V75" t="str">
        <f t="shared" si="65"/>
        <v>pkt_FPGA_State_SP_Zynq_SelfTest_Result_SP_P2_MEM =&gt; pkt_FPGA_State_SP_Zynq_SelfTest_Result_SP_P2_MEM_o,</v>
      </c>
      <c r="W75" t="str">
        <f t="shared" si="66"/>
        <v xml:space="preserve">  signal pkt_FPGA_State_SP_Zynq_SelfTest_Result_SP_P2_MEM_o : std_logic;</v>
      </c>
    </row>
    <row r="76" spans="1:23">
      <c r="B76" t="s">
        <v>661</v>
      </c>
      <c r="C76">
        <v>1</v>
      </c>
      <c r="D76" t="s">
        <v>373</v>
      </c>
      <c r="E76">
        <f t="shared" ref="E76:E90" si="79">C75+E75</f>
        <v>993</v>
      </c>
      <c r="F76" t="str">
        <f t="shared" si="72"/>
        <v xml:space="preserve">  SP_P1_MEM : std_logic;</v>
      </c>
      <c r="G76" t="str">
        <f t="shared" si="73"/>
        <v>pkt.FPGA_State.SP_Zynq_SelfTest_Result.SP_P1_MEM</v>
      </c>
      <c r="H76" t="str">
        <f t="shared" si="74"/>
        <v>bitvector(993)</v>
      </c>
      <c r="I76" t="str">
        <f t="shared" si="51"/>
        <v>pkt_FPGA_State_SP_Zynq_SelfTest_Result_SP_P1_MEM</v>
      </c>
      <c r="J76">
        <f t="shared" si="25"/>
        <v>12</v>
      </c>
      <c r="K76">
        <v>1</v>
      </c>
      <c r="L76" t="str">
        <f t="shared" si="58"/>
        <v>connect_bd_net [get_bd_pins gen_ila_0/ila_0/probe12] [get_bd_pins gen_ila_0/bs_scb_data_record_p_0/pkt_FPGA_State_SP_Zynq_SelfTest_Result_SP_P1_MEM]</v>
      </c>
      <c r="M76" t="str">
        <f t="shared" si="50"/>
        <v>std_logic</v>
      </c>
      <c r="N76" t="str">
        <f t="shared" si="75"/>
        <v>'0'</v>
      </c>
      <c r="P76" t="str">
        <f t="shared" si="76"/>
        <v xml:space="preserve">  SP_P1_MEM =&gt; '0',</v>
      </c>
      <c r="Q76" t="str">
        <f t="shared" si="69"/>
        <v>pkt.FPGA_State.SP_Zynq_SelfTest_Result.SP_P1_MEM &lt;= '0';</v>
      </c>
      <c r="R76" t="str">
        <f t="shared" si="77"/>
        <v>pkt.FPGA_State.SP_Zynq_SelfTest_Result.SP_P1_MEM := bitvector(993);</v>
      </c>
      <c r="S76" t="str">
        <f t="shared" si="78"/>
        <v>bitvector(993) := pkt.FPGA_State.SP_Zynq_SelfTest_Result.SP_P1_MEM;</v>
      </c>
      <c r="T76" t="str">
        <f t="shared" si="48"/>
        <v>pkt_FPGA_State_SP_Zynq_SelfTest_Result_SP_P1_MEM : out std_logic;    --               order( 12 ) bit( 1 )</v>
      </c>
      <c r="U76" t="str">
        <f t="shared" si="32"/>
        <v>pkt_FPGA_State_SP_Zynq_SelfTest_Result_SP_P1_MEM &lt;= bitvector(993);</v>
      </c>
      <c r="V76" t="str">
        <f t="shared" si="65"/>
        <v>pkt_FPGA_State_SP_Zynq_SelfTest_Result_SP_P1_MEM =&gt; pkt_FPGA_State_SP_Zynq_SelfTest_Result_SP_P1_MEM_o,</v>
      </c>
      <c r="W76" t="str">
        <f t="shared" si="66"/>
        <v xml:space="preserve">  signal pkt_FPGA_State_SP_Zynq_SelfTest_Result_SP_P1_MEM_o : std_logic;</v>
      </c>
    </row>
    <row r="77" spans="1:23">
      <c r="B77" t="s">
        <v>660</v>
      </c>
      <c r="C77">
        <v>1</v>
      </c>
      <c r="D77" t="s">
        <v>373</v>
      </c>
      <c r="E77">
        <f t="shared" si="79"/>
        <v>994</v>
      </c>
      <c r="F77" t="str">
        <f t="shared" si="72"/>
        <v xml:space="preserve">  SP_AH_MEM : std_logic;</v>
      </c>
      <c r="G77" t="str">
        <f t="shared" si="73"/>
        <v>pkt.FPGA_State.SP_Zynq_SelfTest_Result.SP_AH_MEM</v>
      </c>
      <c r="H77" t="str">
        <f t="shared" si="74"/>
        <v>bitvector(994)</v>
      </c>
      <c r="I77" t="str">
        <f t="shared" si="51"/>
        <v>pkt_FPGA_State_SP_Zynq_SelfTest_Result_SP_AH_MEM</v>
      </c>
      <c r="J77">
        <f t="shared" si="25"/>
        <v>13</v>
      </c>
      <c r="K77">
        <v>1</v>
      </c>
      <c r="L77" t="str">
        <f t="shared" si="58"/>
        <v>connect_bd_net [get_bd_pins gen_ila_0/ila_0/probe13] [get_bd_pins gen_ila_0/bs_scb_data_record_p_0/pkt_FPGA_State_SP_Zynq_SelfTest_Result_SP_AH_MEM]</v>
      </c>
      <c r="M77" t="str">
        <f t="shared" si="50"/>
        <v>std_logic</v>
      </c>
      <c r="N77" t="str">
        <f t="shared" si="75"/>
        <v>'0'</v>
      </c>
      <c r="P77" t="str">
        <f t="shared" si="76"/>
        <v xml:space="preserve">  SP_AH_MEM =&gt; '0',</v>
      </c>
      <c r="Q77" t="str">
        <f t="shared" si="69"/>
        <v>pkt.FPGA_State.SP_Zynq_SelfTest_Result.SP_AH_MEM &lt;= '0';</v>
      </c>
      <c r="R77" t="str">
        <f t="shared" si="77"/>
        <v>pkt.FPGA_State.SP_Zynq_SelfTest_Result.SP_AH_MEM := bitvector(994);</v>
      </c>
      <c r="S77" t="str">
        <f t="shared" si="78"/>
        <v>bitvector(994) := pkt.FPGA_State.SP_Zynq_SelfTest_Result.SP_AH_MEM;</v>
      </c>
      <c r="T77" t="str">
        <f t="shared" si="48"/>
        <v>pkt_FPGA_State_SP_Zynq_SelfTest_Result_SP_AH_MEM : out std_logic;    --               order( 13 ) bit( 1 )</v>
      </c>
      <c r="U77" t="str">
        <f t="shared" si="32"/>
        <v>pkt_FPGA_State_SP_Zynq_SelfTest_Result_SP_AH_MEM &lt;= bitvector(994);</v>
      </c>
      <c r="V77" t="str">
        <f t="shared" si="65"/>
        <v>pkt_FPGA_State_SP_Zynq_SelfTest_Result_SP_AH_MEM =&gt; pkt_FPGA_State_SP_Zynq_SelfTest_Result_SP_AH_MEM_o,</v>
      </c>
      <c r="W77" t="str">
        <f t="shared" si="66"/>
        <v xml:space="preserve">  signal pkt_FPGA_State_SP_Zynq_SelfTest_Result_SP_AH_MEM_o : std_logic;</v>
      </c>
    </row>
    <row r="78" spans="1:23">
      <c r="B78" t="s">
        <v>388</v>
      </c>
      <c r="C78">
        <v>1</v>
      </c>
      <c r="D78" t="s">
        <v>373</v>
      </c>
      <c r="E78">
        <f t="shared" si="79"/>
        <v>995</v>
      </c>
      <c r="F78" t="str">
        <f t="shared" si="72"/>
        <v xml:space="preserve">  ReservedBit03 : std_logic;</v>
      </c>
      <c r="G78" t="str">
        <f t="shared" si="73"/>
        <v>pkt.FPGA_State.SP_Zynq_SelfTest_Result.ReservedBit03</v>
      </c>
      <c r="H78" t="str">
        <f t="shared" si="74"/>
        <v>bitvector(995)</v>
      </c>
      <c r="I78" t="str">
        <f t="shared" si="51"/>
        <v>pkt_FPGA_State_SP_Zynq_SelfTest_Result_ReservedBit03</v>
      </c>
      <c r="J78">
        <f t="shared" si="25"/>
        <v>14</v>
      </c>
      <c r="K78">
        <v>1</v>
      </c>
      <c r="L78" t="str">
        <f t="shared" si="58"/>
        <v>connect_bd_net [get_bd_pins gen_ila_0/ila_0/probe14] [get_bd_pins gen_ila_0/bs_scb_data_record_p_0/pkt_FPGA_State_SP_Zynq_SelfTest_Result_ReservedBit03]</v>
      </c>
      <c r="M78" t="str">
        <f t="shared" si="50"/>
        <v>std_logic</v>
      </c>
      <c r="N78" t="str">
        <f t="shared" si="75"/>
        <v>'0'</v>
      </c>
      <c r="P78" t="str">
        <f t="shared" si="76"/>
        <v xml:space="preserve">  ReservedBit03 =&gt; '0',</v>
      </c>
      <c r="Q78" t="str">
        <f t="shared" si="69"/>
        <v>pkt.FPGA_State.SP_Zynq_SelfTest_Result.ReservedBit03 &lt;= '0';</v>
      </c>
      <c r="R78" t="str">
        <f t="shared" si="77"/>
        <v>pkt.FPGA_State.SP_Zynq_SelfTest_Result.ReservedBit03 := bitvector(995);</v>
      </c>
      <c r="S78" t="str">
        <f t="shared" si="78"/>
        <v>bitvector(995) := pkt.FPGA_State.SP_Zynq_SelfTest_Result.ReservedBit03;</v>
      </c>
      <c r="T78" t="str">
        <f t="shared" si="48"/>
        <v>pkt_FPGA_State_SP_Zynq_SelfTest_Result_ReservedBit03 : out std_logic;    --               order( 14 ) bit( 1 )</v>
      </c>
      <c r="U78" t="str">
        <f t="shared" si="32"/>
        <v>pkt_FPGA_State_SP_Zynq_SelfTest_Result_ReservedBit03 &lt;= bitvector(995);</v>
      </c>
      <c r="V78" t="str">
        <f t="shared" si="65"/>
        <v>pkt_FPGA_State_SP_Zynq_SelfTest_Result_ReservedBit03 =&gt; pkt_FPGA_State_SP_Zynq_SelfTest_Result_ReservedBit03_o,</v>
      </c>
      <c r="W78" t="str">
        <f t="shared" si="66"/>
        <v xml:space="preserve">  signal pkt_FPGA_State_SP_Zynq_SelfTest_Result_ReservedBit03_o : std_logic;</v>
      </c>
    </row>
    <row r="79" spans="1:23">
      <c r="B79" t="s">
        <v>659</v>
      </c>
      <c r="C79">
        <v>1</v>
      </c>
      <c r="D79" t="s">
        <v>373</v>
      </c>
      <c r="E79">
        <f t="shared" si="79"/>
        <v>996</v>
      </c>
      <c r="F79" t="str">
        <f t="shared" si="72"/>
        <v xml:space="preserve">  SP_P2_Zynq : std_logic;</v>
      </c>
      <c r="G79" t="str">
        <f t="shared" si="73"/>
        <v>pkt.FPGA_State.SP_Zynq_SelfTest_Result.SP_P2_Zynq</v>
      </c>
      <c r="H79" t="str">
        <f t="shared" si="74"/>
        <v>bitvector(996)</v>
      </c>
      <c r="I79" t="str">
        <f t="shared" si="51"/>
        <v>pkt_FPGA_State_SP_Zynq_SelfTest_Result_SP_P2_Zynq</v>
      </c>
      <c r="J79">
        <f t="shared" si="25"/>
        <v>15</v>
      </c>
      <c r="K79">
        <v>1</v>
      </c>
      <c r="L79" t="str">
        <f t="shared" si="58"/>
        <v>connect_bd_net [get_bd_pins gen_ila_0/ila_0/probe15] [get_bd_pins gen_ila_0/bs_scb_data_record_p_0/pkt_FPGA_State_SP_Zynq_SelfTest_Result_SP_P2_Zynq]</v>
      </c>
      <c r="M79" t="str">
        <f t="shared" si="50"/>
        <v>std_logic</v>
      </c>
      <c r="N79" t="str">
        <f t="shared" si="75"/>
        <v>'0'</v>
      </c>
      <c r="P79" t="str">
        <f t="shared" si="76"/>
        <v xml:space="preserve">  SP_P2_Zynq =&gt; '0',</v>
      </c>
      <c r="Q79" t="str">
        <f t="shared" si="69"/>
        <v>pkt.FPGA_State.SP_Zynq_SelfTest_Result.SP_P2_Zynq &lt;= '0';</v>
      </c>
      <c r="R79" t="str">
        <f t="shared" si="77"/>
        <v>pkt.FPGA_State.SP_Zynq_SelfTest_Result.SP_P2_Zynq := bitvector(996);</v>
      </c>
      <c r="S79" t="str">
        <f t="shared" si="78"/>
        <v>bitvector(996) := pkt.FPGA_State.SP_Zynq_SelfTest_Result.SP_P2_Zynq;</v>
      </c>
      <c r="T79" t="str">
        <f t="shared" si="48"/>
        <v>pkt_FPGA_State_SP_Zynq_SelfTest_Result_SP_P2_Zynq : out std_logic;    --               order( 15 ) bit( 1 )</v>
      </c>
      <c r="U79" t="str">
        <f t="shared" si="32"/>
        <v>pkt_FPGA_State_SP_Zynq_SelfTest_Result_SP_P2_Zynq &lt;= bitvector(996);</v>
      </c>
      <c r="V79" t="str">
        <f t="shared" si="65"/>
        <v>pkt_FPGA_State_SP_Zynq_SelfTest_Result_SP_P2_Zynq =&gt; pkt_FPGA_State_SP_Zynq_SelfTest_Result_SP_P2_Zynq_o,</v>
      </c>
      <c r="W79" t="str">
        <f t="shared" si="66"/>
        <v xml:space="preserve">  signal pkt_FPGA_State_SP_Zynq_SelfTest_Result_SP_P2_Zynq_o : std_logic;</v>
      </c>
    </row>
    <row r="80" spans="1:23">
      <c r="B80" t="s">
        <v>658</v>
      </c>
      <c r="C80">
        <v>1</v>
      </c>
      <c r="D80" t="s">
        <v>373</v>
      </c>
      <c r="E80">
        <f t="shared" si="79"/>
        <v>997</v>
      </c>
      <c r="F80" t="str">
        <f t="shared" si="72"/>
        <v xml:space="preserve">  SP_P1_Zynq : std_logic;</v>
      </c>
      <c r="G80" t="str">
        <f t="shared" si="73"/>
        <v>pkt.FPGA_State.SP_Zynq_SelfTest_Result.SP_P1_Zynq</v>
      </c>
      <c r="H80" t="str">
        <f t="shared" si="74"/>
        <v>bitvector(997)</v>
      </c>
      <c r="I80" t="str">
        <f t="shared" si="51"/>
        <v>pkt_FPGA_State_SP_Zynq_SelfTest_Result_SP_P1_Zynq</v>
      </c>
      <c r="J80">
        <f t="shared" si="25"/>
        <v>16</v>
      </c>
      <c r="K80">
        <v>1</v>
      </c>
      <c r="L80" t="str">
        <f t="shared" si="58"/>
        <v>connect_bd_net [get_bd_pins gen_ila_0/ila_0/probe16] [get_bd_pins gen_ila_0/bs_scb_data_record_p_0/pkt_FPGA_State_SP_Zynq_SelfTest_Result_SP_P1_Zynq]</v>
      </c>
      <c r="M80" t="str">
        <f t="shared" si="50"/>
        <v>std_logic</v>
      </c>
      <c r="N80" t="str">
        <f t="shared" si="75"/>
        <v>'0'</v>
      </c>
      <c r="P80" t="str">
        <f t="shared" si="76"/>
        <v xml:space="preserve">  SP_P1_Zynq =&gt; '0',</v>
      </c>
      <c r="Q80" t="str">
        <f t="shared" si="69"/>
        <v>pkt.FPGA_State.SP_Zynq_SelfTest_Result.SP_P1_Zynq &lt;= '0';</v>
      </c>
      <c r="R80" t="str">
        <f t="shared" si="77"/>
        <v>pkt.FPGA_State.SP_Zynq_SelfTest_Result.SP_P1_Zynq := bitvector(997);</v>
      </c>
      <c r="S80" t="str">
        <f t="shared" si="78"/>
        <v>bitvector(997) := pkt.FPGA_State.SP_Zynq_SelfTest_Result.SP_P1_Zynq;</v>
      </c>
      <c r="T80" t="str">
        <f t="shared" si="48"/>
        <v>pkt_FPGA_State_SP_Zynq_SelfTest_Result_SP_P1_Zynq : out std_logic;    --               order( 16 ) bit( 1 )</v>
      </c>
      <c r="U80" t="str">
        <f t="shared" si="32"/>
        <v>pkt_FPGA_State_SP_Zynq_SelfTest_Result_SP_P1_Zynq &lt;= bitvector(997);</v>
      </c>
      <c r="V80" t="str">
        <f t="shared" si="65"/>
        <v>pkt_FPGA_State_SP_Zynq_SelfTest_Result_SP_P1_Zynq =&gt; pkt_FPGA_State_SP_Zynq_SelfTest_Result_SP_P1_Zynq_o,</v>
      </c>
      <c r="W80" t="str">
        <f t="shared" si="66"/>
        <v xml:space="preserve">  signal pkt_FPGA_State_SP_Zynq_SelfTest_Result_SP_P1_Zynq_o : std_logic;</v>
      </c>
    </row>
    <row r="81" spans="1:23">
      <c r="B81" t="s">
        <v>657</v>
      </c>
      <c r="C81">
        <v>1</v>
      </c>
      <c r="D81" t="s">
        <v>373</v>
      </c>
      <c r="E81">
        <f t="shared" si="79"/>
        <v>998</v>
      </c>
      <c r="F81" t="str">
        <f t="shared" si="72"/>
        <v xml:space="preserve">  SP_AH_Zynq : std_logic;</v>
      </c>
      <c r="G81" t="str">
        <f t="shared" si="73"/>
        <v>pkt.FPGA_State.SP_Zynq_SelfTest_Result.SP_AH_Zynq</v>
      </c>
      <c r="H81" t="str">
        <f t="shared" si="74"/>
        <v>bitvector(998)</v>
      </c>
      <c r="I81" t="str">
        <f t="shared" si="51"/>
        <v>pkt_FPGA_State_SP_Zynq_SelfTest_Result_SP_AH_Zynq</v>
      </c>
      <c r="J81">
        <f t="shared" si="25"/>
        <v>17</v>
      </c>
      <c r="K81">
        <v>1</v>
      </c>
      <c r="L81" t="str">
        <f t="shared" si="58"/>
        <v>connect_bd_net [get_bd_pins gen_ila_0/ila_0/probe17] [get_bd_pins gen_ila_0/bs_scb_data_record_p_0/pkt_FPGA_State_SP_Zynq_SelfTest_Result_SP_AH_Zynq]</v>
      </c>
      <c r="M81" t="str">
        <f t="shared" si="50"/>
        <v>std_logic</v>
      </c>
      <c r="N81" t="str">
        <f t="shared" si="75"/>
        <v>'0'</v>
      </c>
      <c r="P81" t="str">
        <f t="shared" si="76"/>
        <v xml:space="preserve">  SP_AH_Zynq =&gt; '0',</v>
      </c>
      <c r="Q81" t="str">
        <f t="shared" si="69"/>
        <v>pkt.FPGA_State.SP_Zynq_SelfTest_Result.SP_AH_Zynq &lt;= '0';</v>
      </c>
      <c r="R81" t="str">
        <f t="shared" si="77"/>
        <v>pkt.FPGA_State.SP_Zynq_SelfTest_Result.SP_AH_Zynq := bitvector(998);</v>
      </c>
      <c r="S81" t="str">
        <f t="shared" si="78"/>
        <v>bitvector(998) := pkt.FPGA_State.SP_Zynq_SelfTest_Result.SP_AH_Zynq;</v>
      </c>
      <c r="T81" t="str">
        <f t="shared" si="48"/>
        <v>pkt_FPGA_State_SP_Zynq_SelfTest_Result_SP_AH_Zynq : out std_logic;    --               order( 17 ) bit( 1 )</v>
      </c>
      <c r="U81" t="str">
        <f t="shared" si="32"/>
        <v>pkt_FPGA_State_SP_Zynq_SelfTest_Result_SP_AH_Zynq &lt;= bitvector(998);</v>
      </c>
      <c r="V81" t="str">
        <f t="shared" si="65"/>
        <v>pkt_FPGA_State_SP_Zynq_SelfTest_Result_SP_AH_Zynq =&gt; pkt_FPGA_State_SP_Zynq_SelfTest_Result_SP_AH_Zynq_o,</v>
      </c>
      <c r="W81" t="str">
        <f t="shared" si="66"/>
        <v xml:space="preserve">  signal pkt_FPGA_State_SP_Zynq_SelfTest_Result_SP_AH_Zynq_o : std_logic;</v>
      </c>
    </row>
    <row r="82" spans="1:23">
      <c r="B82" t="s">
        <v>374</v>
      </c>
      <c r="C82">
        <v>1</v>
      </c>
      <c r="D82" t="s">
        <v>373</v>
      </c>
      <c r="E82">
        <f t="shared" si="79"/>
        <v>999</v>
      </c>
      <c r="F82" t="str">
        <f t="shared" si="72"/>
        <v xml:space="preserve">  ReservedBit07 : std_logic;</v>
      </c>
      <c r="G82" t="str">
        <f t="shared" si="73"/>
        <v>pkt.FPGA_State.SP_Zynq_SelfTest_Result.ReservedBit07</v>
      </c>
      <c r="H82" t="str">
        <f t="shared" si="74"/>
        <v>bitvector(999)</v>
      </c>
      <c r="I82" t="str">
        <f t="shared" si="51"/>
        <v>pkt_FPGA_State_SP_Zynq_SelfTest_Result_ReservedBit07</v>
      </c>
      <c r="J82">
        <f t="shared" si="25"/>
        <v>18</v>
      </c>
      <c r="K82">
        <v>1</v>
      </c>
      <c r="L82" t="str">
        <f t="shared" si="58"/>
        <v>connect_bd_net [get_bd_pins gen_ila_0/ila_0/probe18] [get_bd_pins gen_ila_0/bs_scb_data_record_p_0/pkt_FPGA_State_SP_Zynq_SelfTest_Result_ReservedBit07]</v>
      </c>
      <c r="M82" t="str">
        <f t="shared" si="50"/>
        <v>std_logic</v>
      </c>
      <c r="N82" t="str">
        <f t="shared" si="75"/>
        <v>'0'</v>
      </c>
      <c r="P82" t="str">
        <f t="shared" si="76"/>
        <v xml:space="preserve">  ReservedBit07 =&gt; '0',</v>
      </c>
      <c r="Q82" t="str">
        <f t="shared" si="69"/>
        <v>pkt.FPGA_State.SP_Zynq_SelfTest_Result.ReservedBit07 &lt;= '0';</v>
      </c>
      <c r="R82" t="str">
        <f t="shared" si="77"/>
        <v>pkt.FPGA_State.SP_Zynq_SelfTest_Result.ReservedBit07 := bitvector(999);</v>
      </c>
      <c r="S82" t="str">
        <f t="shared" si="78"/>
        <v>bitvector(999) := pkt.FPGA_State.SP_Zynq_SelfTest_Result.ReservedBit07;</v>
      </c>
      <c r="T82" t="str">
        <f t="shared" si="48"/>
        <v>pkt_FPGA_State_SP_Zynq_SelfTest_Result_ReservedBit07 : out std_logic;    --               order( 18 ) bit( 1 )</v>
      </c>
      <c r="U82" t="str">
        <f t="shared" si="32"/>
        <v>pkt_FPGA_State_SP_Zynq_SelfTest_Result_ReservedBit07 &lt;= bitvector(999);</v>
      </c>
      <c r="V82" t="str">
        <f t="shared" si="65"/>
        <v>pkt_FPGA_State_SP_Zynq_SelfTest_Result_ReservedBit07 =&gt; pkt_FPGA_State_SP_Zynq_SelfTest_Result_ReservedBit07_o,</v>
      </c>
      <c r="W82" t="str">
        <f t="shared" si="66"/>
        <v xml:space="preserve">  signal pkt_FPGA_State_SP_Zynq_SelfTest_Result_ReservedBit07_o : std_logic;</v>
      </c>
    </row>
    <row r="83" spans="1:23">
      <c r="B83" t="s">
        <v>668</v>
      </c>
      <c r="C83">
        <v>1</v>
      </c>
      <c r="D83" t="s">
        <v>373</v>
      </c>
      <c r="E83">
        <f t="shared" si="79"/>
        <v>1000</v>
      </c>
      <c r="F83" t="str">
        <f t="shared" si="72"/>
        <v xml:space="preserve">  SPC_GTP : std_logic;</v>
      </c>
      <c r="G83" t="str">
        <f t="shared" si="73"/>
        <v>pkt.FPGA_State.SP_Zynq_SelfTest_Result.SPC_GTP</v>
      </c>
      <c r="H83" t="str">
        <f t="shared" si="74"/>
        <v>bitvector(1000)</v>
      </c>
      <c r="I83" t="str">
        <f t="shared" si="51"/>
        <v>pkt_FPGA_State_SP_Zynq_SelfTest_Result_SPC_GTP</v>
      </c>
      <c r="J83">
        <f t="shared" si="25"/>
        <v>19</v>
      </c>
      <c r="K83">
        <v>1</v>
      </c>
      <c r="L83" t="str">
        <f t="shared" si="58"/>
        <v>connect_bd_net [get_bd_pins gen_ila_0/ila_0/probe19] [get_bd_pins gen_ila_0/bs_scb_data_record_p_0/pkt_FPGA_State_SP_Zynq_SelfTest_Result_SPC_GTP]</v>
      </c>
      <c r="M83" t="str">
        <f t="shared" si="50"/>
        <v>std_logic</v>
      </c>
      <c r="N83" t="str">
        <f t="shared" si="75"/>
        <v>'0'</v>
      </c>
      <c r="P83" t="str">
        <f t="shared" si="76"/>
        <v xml:space="preserve">  SPC_GTP =&gt; '0',</v>
      </c>
      <c r="Q83" t="str">
        <f t="shared" si="69"/>
        <v>pkt.FPGA_State.SP_Zynq_SelfTest_Result.SPC_GTP &lt;= '0';</v>
      </c>
      <c r="R83" t="str">
        <f t="shared" si="77"/>
        <v>pkt.FPGA_State.SP_Zynq_SelfTest_Result.SPC_GTP := bitvector(1000);</v>
      </c>
      <c r="S83" t="str">
        <f t="shared" si="78"/>
        <v>bitvector(1000) := pkt.FPGA_State.SP_Zynq_SelfTest_Result.SPC_GTP;</v>
      </c>
      <c r="T83" t="str">
        <f t="shared" si="48"/>
        <v>pkt_FPGA_State_SP_Zynq_SelfTest_Result_SPC_GTP : out std_logic;    --               order( 19 ) bit( 1 )</v>
      </c>
      <c r="U83" t="str">
        <f t="shared" si="32"/>
        <v>pkt_FPGA_State_SP_Zynq_SelfTest_Result_SPC_GTP &lt;= bitvector(1000);</v>
      </c>
      <c r="V83" t="str">
        <f t="shared" si="65"/>
        <v>pkt_FPGA_State_SP_Zynq_SelfTest_Result_SPC_GTP =&gt; pkt_FPGA_State_SP_Zynq_SelfTest_Result_SPC_GTP_o,</v>
      </c>
      <c r="W83" t="str">
        <f t="shared" si="66"/>
        <v xml:space="preserve">  signal pkt_FPGA_State_SP_Zynq_SelfTest_Result_SPC_GTP_o : std_logic;</v>
      </c>
    </row>
    <row r="84" spans="1:23">
      <c r="B84" t="s">
        <v>667</v>
      </c>
      <c r="C84">
        <v>1</v>
      </c>
      <c r="D84" t="s">
        <v>373</v>
      </c>
      <c r="E84">
        <f t="shared" si="79"/>
        <v>1001</v>
      </c>
      <c r="F84" t="str">
        <f t="shared" si="72"/>
        <v xml:space="preserve">  SP_UART : std_logic;</v>
      </c>
      <c r="G84" t="str">
        <f t="shared" si="73"/>
        <v>pkt.FPGA_State.SP_Zynq_SelfTest_Result.SP_UART</v>
      </c>
      <c r="H84" t="str">
        <f t="shared" si="74"/>
        <v>bitvector(1001)</v>
      </c>
      <c r="I84" t="str">
        <f t="shared" si="51"/>
        <v>pkt_FPGA_State_SP_Zynq_SelfTest_Result_SP_UART</v>
      </c>
      <c r="J84">
        <f t="shared" si="25"/>
        <v>20</v>
      </c>
      <c r="K84">
        <v>1</v>
      </c>
      <c r="L84" t="str">
        <f t="shared" si="58"/>
        <v>connect_bd_net [get_bd_pins gen_ila_0/ila_0/probe20] [get_bd_pins gen_ila_0/bs_scb_data_record_p_0/pkt_FPGA_State_SP_Zynq_SelfTest_Result_SP_UART]</v>
      </c>
      <c r="M84" t="str">
        <f t="shared" si="50"/>
        <v>std_logic</v>
      </c>
      <c r="N84" t="str">
        <f t="shared" si="75"/>
        <v>'0'</v>
      </c>
      <c r="P84" t="str">
        <f t="shared" si="76"/>
        <v xml:space="preserve">  SP_UART =&gt; '0',</v>
      </c>
      <c r="Q84" t="str">
        <f t="shared" si="69"/>
        <v>pkt.FPGA_State.SP_Zynq_SelfTest_Result.SP_UART &lt;= '0';</v>
      </c>
      <c r="R84" t="str">
        <f t="shared" si="77"/>
        <v>pkt.FPGA_State.SP_Zynq_SelfTest_Result.SP_UART := bitvector(1001);</v>
      </c>
      <c r="S84" t="str">
        <f t="shared" si="78"/>
        <v>bitvector(1001) := pkt.FPGA_State.SP_Zynq_SelfTest_Result.SP_UART;</v>
      </c>
      <c r="T84" t="str">
        <f t="shared" si="48"/>
        <v>pkt_FPGA_State_SP_Zynq_SelfTest_Result_SP_UART : out std_logic;    --               order( 20 ) bit( 1 )</v>
      </c>
      <c r="U84" t="str">
        <f t="shared" si="32"/>
        <v>pkt_FPGA_State_SP_Zynq_SelfTest_Result_SP_UART &lt;= bitvector(1001);</v>
      </c>
      <c r="V84" t="str">
        <f t="shared" si="65"/>
        <v>pkt_FPGA_State_SP_Zynq_SelfTest_Result_SP_UART =&gt; pkt_FPGA_State_SP_Zynq_SelfTest_Result_SP_UART_o,</v>
      </c>
      <c r="W84" t="str">
        <f t="shared" si="66"/>
        <v xml:space="preserve">  signal pkt_FPGA_State_SP_Zynq_SelfTest_Result_SP_UART_o : std_logic;</v>
      </c>
    </row>
    <row r="85" spans="1:23">
      <c r="B85" t="s">
        <v>669</v>
      </c>
      <c r="C85">
        <v>1</v>
      </c>
      <c r="D85" t="s">
        <v>373</v>
      </c>
      <c r="E85">
        <f t="shared" si="79"/>
        <v>1002</v>
      </c>
      <c r="F85" t="str">
        <f t="shared" si="72"/>
        <v xml:space="preserve">  ReservedBit10 : std_logic;</v>
      </c>
      <c r="G85" t="str">
        <f t="shared" si="73"/>
        <v>pkt.FPGA_State.SP_Zynq_SelfTest_Result.ReservedBit10</v>
      </c>
      <c r="H85" t="str">
        <f t="shared" si="74"/>
        <v>bitvector(1002)</v>
      </c>
      <c r="I85" t="str">
        <f t="shared" si="51"/>
        <v>pkt_FPGA_State_SP_Zynq_SelfTest_Result_ReservedBit10</v>
      </c>
      <c r="J85">
        <f t="shared" si="25"/>
        <v>21</v>
      </c>
      <c r="K85">
        <v>1</v>
      </c>
      <c r="L85" t="str">
        <f t="shared" si="58"/>
        <v>connect_bd_net [get_bd_pins gen_ila_0/ila_0/probe21] [get_bd_pins gen_ila_0/bs_scb_data_record_p_0/pkt_FPGA_State_SP_Zynq_SelfTest_Result_ReservedBit10]</v>
      </c>
      <c r="M85" t="str">
        <f t="shared" si="50"/>
        <v>std_logic</v>
      </c>
      <c r="N85" t="str">
        <f t="shared" si="75"/>
        <v>'0'</v>
      </c>
      <c r="P85" t="str">
        <f t="shared" si="76"/>
        <v xml:space="preserve">  ReservedBit10 =&gt; '0',</v>
      </c>
      <c r="Q85" t="str">
        <f t="shared" si="69"/>
        <v>pkt.FPGA_State.SP_Zynq_SelfTest_Result.ReservedBit10 &lt;= '0';</v>
      </c>
      <c r="R85" t="str">
        <f t="shared" si="77"/>
        <v>pkt.FPGA_State.SP_Zynq_SelfTest_Result.ReservedBit10 := bitvector(1002);</v>
      </c>
      <c r="S85" t="str">
        <f t="shared" si="78"/>
        <v>bitvector(1002) := pkt.FPGA_State.SP_Zynq_SelfTest_Result.ReservedBit10;</v>
      </c>
      <c r="T85" t="str">
        <f t="shared" si="48"/>
        <v>pkt_FPGA_State_SP_Zynq_SelfTest_Result_ReservedBit10 : out std_logic;    --               order( 21 ) bit( 1 )</v>
      </c>
      <c r="U85" t="str">
        <f t="shared" si="32"/>
        <v>pkt_FPGA_State_SP_Zynq_SelfTest_Result_ReservedBit10 &lt;= bitvector(1002);</v>
      </c>
      <c r="V85" t="str">
        <f t="shared" si="65"/>
        <v>pkt_FPGA_State_SP_Zynq_SelfTest_Result_ReservedBit10 =&gt; pkt_FPGA_State_SP_Zynq_SelfTest_Result_ReservedBit10_o,</v>
      </c>
      <c r="W85" t="str">
        <f t="shared" si="66"/>
        <v xml:space="preserve">  signal pkt_FPGA_State_SP_Zynq_SelfTest_Result_ReservedBit10_o : std_logic;</v>
      </c>
    </row>
    <row r="86" spans="1:23">
      <c r="B86" t="s">
        <v>670</v>
      </c>
      <c r="C86">
        <v>1</v>
      </c>
      <c r="D86" t="s">
        <v>373</v>
      </c>
      <c r="E86">
        <f t="shared" si="79"/>
        <v>1003</v>
      </c>
      <c r="F86" t="str">
        <f t="shared" si="72"/>
        <v xml:space="preserve">  ReservedBit11 : std_logic;</v>
      </c>
      <c r="G86" t="str">
        <f t="shared" si="73"/>
        <v>pkt.FPGA_State.SP_Zynq_SelfTest_Result.ReservedBit11</v>
      </c>
      <c r="H86" t="str">
        <f t="shared" si="74"/>
        <v>bitvector(1003)</v>
      </c>
      <c r="I86" t="str">
        <f t="shared" si="51"/>
        <v>pkt_FPGA_State_SP_Zynq_SelfTest_Result_ReservedBit11</v>
      </c>
      <c r="J86">
        <f t="shared" si="25"/>
        <v>22</v>
      </c>
      <c r="K86">
        <v>1</v>
      </c>
      <c r="L86" t="str">
        <f t="shared" si="58"/>
        <v>connect_bd_net [get_bd_pins gen_ila_0/ila_0/probe22] [get_bd_pins gen_ila_0/bs_scb_data_record_p_0/pkt_FPGA_State_SP_Zynq_SelfTest_Result_ReservedBit11]</v>
      </c>
      <c r="M86" t="str">
        <f t="shared" si="50"/>
        <v>std_logic</v>
      </c>
      <c r="N86" t="str">
        <f t="shared" si="75"/>
        <v>'0'</v>
      </c>
      <c r="P86" t="str">
        <f t="shared" si="76"/>
        <v xml:space="preserve">  ReservedBit11 =&gt; '0',</v>
      </c>
      <c r="Q86" t="str">
        <f t="shared" si="69"/>
        <v>pkt.FPGA_State.SP_Zynq_SelfTest_Result.ReservedBit11 &lt;= '0';</v>
      </c>
      <c r="R86" t="str">
        <f t="shared" si="77"/>
        <v>pkt.FPGA_State.SP_Zynq_SelfTest_Result.ReservedBit11 := bitvector(1003);</v>
      </c>
      <c r="S86" t="str">
        <f t="shared" si="78"/>
        <v>bitvector(1003) := pkt.FPGA_State.SP_Zynq_SelfTest_Result.ReservedBit11;</v>
      </c>
      <c r="T86" t="str">
        <f t="shared" si="48"/>
        <v>pkt_FPGA_State_SP_Zynq_SelfTest_Result_ReservedBit11 : out std_logic;    --               order( 22 ) bit( 1 )</v>
      </c>
      <c r="U86" t="str">
        <f t="shared" si="32"/>
        <v>pkt_FPGA_State_SP_Zynq_SelfTest_Result_ReservedBit11 &lt;= bitvector(1003);</v>
      </c>
      <c r="V86" t="str">
        <f t="shared" si="65"/>
        <v>pkt_FPGA_State_SP_Zynq_SelfTest_Result_ReservedBit11 =&gt; pkt_FPGA_State_SP_Zynq_SelfTest_Result_ReservedBit11_o,</v>
      </c>
      <c r="W86" t="str">
        <f t="shared" si="66"/>
        <v xml:space="preserve">  signal pkt_FPGA_State_SP_Zynq_SelfTest_Result_ReservedBit11_o : std_logic;</v>
      </c>
    </row>
    <row r="87" spans="1:23">
      <c r="B87" t="s">
        <v>666</v>
      </c>
      <c r="C87">
        <v>1</v>
      </c>
      <c r="D87" t="s">
        <v>373</v>
      </c>
      <c r="E87">
        <f t="shared" si="79"/>
        <v>1004</v>
      </c>
      <c r="F87" t="str">
        <f t="shared" si="72"/>
        <v xml:space="preserve">  PA_CMD_ACK : std_logic;</v>
      </c>
      <c r="G87" t="str">
        <f t="shared" si="73"/>
        <v>pkt.FPGA_State.SP_Zynq_SelfTest_Result.PA_CMD_ACK</v>
      </c>
      <c r="H87" t="str">
        <f t="shared" si="74"/>
        <v>bitvector(1004)</v>
      </c>
      <c r="I87" t="str">
        <f t="shared" si="51"/>
        <v>pkt_FPGA_State_SP_Zynq_SelfTest_Result_PA_CMD_ACK</v>
      </c>
      <c r="J87">
        <f t="shared" si="25"/>
        <v>23</v>
      </c>
      <c r="K87">
        <v>1</v>
      </c>
      <c r="L87" t="str">
        <f t="shared" si="58"/>
        <v>connect_bd_net [get_bd_pins gen_ila_0/ila_0/probe23] [get_bd_pins gen_ila_0/bs_scb_data_record_p_0/pkt_FPGA_State_SP_Zynq_SelfTest_Result_PA_CMD_ACK]</v>
      </c>
      <c r="M87" t="str">
        <f t="shared" si="50"/>
        <v>std_logic</v>
      </c>
      <c r="N87" t="str">
        <f t="shared" si="75"/>
        <v>'0'</v>
      </c>
      <c r="P87" t="str">
        <f t="shared" si="76"/>
        <v xml:space="preserve">  PA_CMD_ACK =&gt; '0',</v>
      </c>
      <c r="Q87" t="str">
        <f t="shared" si="69"/>
        <v>pkt.FPGA_State.SP_Zynq_SelfTest_Result.PA_CMD_ACK &lt;= '0';</v>
      </c>
      <c r="R87" t="str">
        <f t="shared" si="77"/>
        <v>pkt.FPGA_State.SP_Zynq_SelfTest_Result.PA_CMD_ACK := bitvector(1004);</v>
      </c>
      <c r="S87" t="str">
        <f t="shared" si="78"/>
        <v>bitvector(1004) := pkt.FPGA_State.SP_Zynq_SelfTest_Result.PA_CMD_ACK;</v>
      </c>
      <c r="T87" t="str">
        <f t="shared" si="48"/>
        <v>pkt_FPGA_State_SP_Zynq_SelfTest_Result_PA_CMD_ACK : out std_logic;    --               order( 23 ) bit( 1 )</v>
      </c>
      <c r="U87" t="str">
        <f t="shared" si="32"/>
        <v>pkt_FPGA_State_SP_Zynq_SelfTest_Result_PA_CMD_ACK &lt;= bitvector(1004);</v>
      </c>
      <c r="V87" t="str">
        <f t="shared" si="65"/>
        <v>pkt_FPGA_State_SP_Zynq_SelfTest_Result_PA_CMD_ACK =&gt; pkt_FPGA_State_SP_Zynq_SelfTest_Result_PA_CMD_ACK_o,</v>
      </c>
      <c r="W87" t="str">
        <f t="shared" si="66"/>
        <v xml:space="preserve">  signal pkt_FPGA_State_SP_Zynq_SelfTest_Result_PA_CMD_ACK_o : std_logic;</v>
      </c>
    </row>
    <row r="88" spans="1:23">
      <c r="B88" t="s">
        <v>665</v>
      </c>
      <c r="C88">
        <v>1</v>
      </c>
      <c r="D88" t="s">
        <v>373</v>
      </c>
      <c r="E88">
        <f t="shared" si="79"/>
        <v>1005</v>
      </c>
      <c r="F88" t="str">
        <f t="shared" si="72"/>
        <v xml:space="preserve">  SC_CMD_ACK : std_logic;</v>
      </c>
      <c r="G88" t="str">
        <f t="shared" si="73"/>
        <v>pkt.FPGA_State.SP_Zynq_SelfTest_Result.SC_CMD_ACK</v>
      </c>
      <c r="H88" t="str">
        <f t="shared" si="74"/>
        <v>bitvector(1005)</v>
      </c>
      <c r="I88" t="str">
        <f t="shared" si="51"/>
        <v>pkt_FPGA_State_SP_Zynq_SelfTest_Result_SC_CMD_ACK</v>
      </c>
      <c r="J88">
        <f t="shared" si="25"/>
        <v>24</v>
      </c>
      <c r="K88">
        <v>1</v>
      </c>
      <c r="L88" t="str">
        <f t="shared" si="58"/>
        <v>connect_bd_net [get_bd_pins gen_ila_0/ila_0/probe24] [get_bd_pins gen_ila_0/bs_scb_data_record_p_0/pkt_FPGA_State_SP_Zynq_SelfTest_Result_SC_CMD_ACK]</v>
      </c>
      <c r="M88" t="str">
        <f t="shared" si="50"/>
        <v>std_logic</v>
      </c>
      <c r="N88" t="str">
        <f t="shared" si="75"/>
        <v>'0'</v>
      </c>
      <c r="P88" t="str">
        <f t="shared" si="76"/>
        <v xml:space="preserve">  SC_CMD_ACK =&gt; '0',</v>
      </c>
      <c r="Q88" t="str">
        <f t="shared" si="69"/>
        <v>pkt.FPGA_State.SP_Zynq_SelfTest_Result.SC_CMD_ACK &lt;= '0';</v>
      </c>
      <c r="R88" t="str">
        <f t="shared" si="77"/>
        <v>pkt.FPGA_State.SP_Zynq_SelfTest_Result.SC_CMD_ACK := bitvector(1005);</v>
      </c>
      <c r="S88" t="str">
        <f t="shared" si="78"/>
        <v>bitvector(1005) := pkt.FPGA_State.SP_Zynq_SelfTest_Result.SC_CMD_ACK;</v>
      </c>
      <c r="T88" t="str">
        <f t="shared" si="48"/>
        <v>pkt_FPGA_State_SP_Zynq_SelfTest_Result_SC_CMD_ACK : out std_logic;    --               order( 24 ) bit( 1 )</v>
      </c>
      <c r="U88" t="str">
        <f t="shared" si="32"/>
        <v>pkt_FPGA_State_SP_Zynq_SelfTest_Result_SC_CMD_ACK &lt;= bitvector(1005);</v>
      </c>
      <c r="V88" t="str">
        <f t="shared" si="65"/>
        <v>pkt_FPGA_State_SP_Zynq_SelfTest_Result_SC_CMD_ACK =&gt; pkt_FPGA_State_SP_Zynq_SelfTest_Result_SC_CMD_ACK_o,</v>
      </c>
      <c r="W88" t="str">
        <f t="shared" si="66"/>
        <v xml:space="preserve">  signal pkt_FPGA_State_SP_Zynq_SelfTest_Result_SC_CMD_ACK_o : std_logic;</v>
      </c>
    </row>
    <row r="89" spans="1:23">
      <c r="B89" t="s">
        <v>664</v>
      </c>
      <c r="C89">
        <v>1</v>
      </c>
      <c r="D89" t="s">
        <v>373</v>
      </c>
      <c r="E89">
        <f t="shared" si="79"/>
        <v>1006</v>
      </c>
      <c r="F89" t="str">
        <f t="shared" si="72"/>
        <v xml:space="preserve">  PA_CHK_ACK : std_logic;</v>
      </c>
      <c r="G89" t="str">
        <f t="shared" si="73"/>
        <v>pkt.FPGA_State.SP_Zynq_SelfTest_Result.PA_CHK_ACK</v>
      </c>
      <c r="H89" t="str">
        <f t="shared" si="74"/>
        <v>bitvector(1006)</v>
      </c>
      <c r="I89" t="str">
        <f t="shared" si="51"/>
        <v>pkt_FPGA_State_SP_Zynq_SelfTest_Result_PA_CHK_ACK</v>
      </c>
      <c r="J89">
        <f t="shared" si="25"/>
        <v>25</v>
      </c>
      <c r="K89">
        <v>1</v>
      </c>
      <c r="L89" t="str">
        <f t="shared" si="58"/>
        <v>connect_bd_net [get_bd_pins gen_ila_0/ila_0/probe25] [get_bd_pins gen_ila_0/bs_scb_data_record_p_0/pkt_FPGA_State_SP_Zynq_SelfTest_Result_PA_CHK_ACK]</v>
      </c>
      <c r="M89" t="str">
        <f t="shared" si="50"/>
        <v>std_logic</v>
      </c>
      <c r="N89" t="str">
        <f t="shared" si="75"/>
        <v>'0'</v>
      </c>
      <c r="P89" t="str">
        <f t="shared" si="76"/>
        <v xml:space="preserve">  PA_CHK_ACK =&gt; '0',</v>
      </c>
      <c r="Q89" t="str">
        <f t="shared" si="69"/>
        <v>pkt.FPGA_State.SP_Zynq_SelfTest_Result.PA_CHK_ACK &lt;= '0';</v>
      </c>
      <c r="R89" t="str">
        <f t="shared" si="77"/>
        <v>pkt.FPGA_State.SP_Zynq_SelfTest_Result.PA_CHK_ACK := bitvector(1006);</v>
      </c>
      <c r="S89" t="str">
        <f t="shared" si="78"/>
        <v>bitvector(1006) := pkt.FPGA_State.SP_Zynq_SelfTest_Result.PA_CHK_ACK;</v>
      </c>
      <c r="T89" t="str">
        <f t="shared" si="48"/>
        <v>pkt_FPGA_State_SP_Zynq_SelfTest_Result_PA_CHK_ACK : out std_logic;    --               order( 25 ) bit( 1 )</v>
      </c>
      <c r="U89" t="str">
        <f t="shared" si="32"/>
        <v>pkt_FPGA_State_SP_Zynq_SelfTest_Result_PA_CHK_ACK &lt;= bitvector(1006);</v>
      </c>
      <c r="V89" t="str">
        <f t="shared" si="65"/>
        <v>pkt_FPGA_State_SP_Zynq_SelfTest_Result_PA_CHK_ACK =&gt; pkt_FPGA_State_SP_Zynq_SelfTest_Result_PA_CHK_ACK_o,</v>
      </c>
      <c r="W89" t="str">
        <f t="shared" si="66"/>
        <v xml:space="preserve">  signal pkt_FPGA_State_SP_Zynq_SelfTest_Result_PA_CHK_ACK_o : std_logic;</v>
      </c>
    </row>
    <row r="90" spans="1:23">
      <c r="B90" t="s">
        <v>663</v>
      </c>
      <c r="C90">
        <v>1</v>
      </c>
      <c r="D90" t="s">
        <v>373</v>
      </c>
      <c r="E90">
        <f t="shared" si="79"/>
        <v>1007</v>
      </c>
      <c r="F90" t="str">
        <f t="shared" si="72"/>
        <v xml:space="preserve">  SC_CHK_ACK : std_logic;</v>
      </c>
      <c r="G90" t="str">
        <f t="shared" si="73"/>
        <v>pkt.FPGA_State.SP_Zynq_SelfTest_Result.SC_CHK_ACK</v>
      </c>
      <c r="H90" t="str">
        <f t="shared" si="74"/>
        <v>bitvector(1007)</v>
      </c>
      <c r="I90" t="str">
        <f t="shared" si="51"/>
        <v>pkt_FPGA_State_SP_Zynq_SelfTest_Result_SC_CHK_ACK</v>
      </c>
      <c r="J90">
        <f t="shared" si="25"/>
        <v>26</v>
      </c>
      <c r="K90">
        <v>1</v>
      </c>
      <c r="L90" t="str">
        <f t="shared" si="58"/>
        <v>connect_bd_net [get_bd_pins gen_ila_0/ila_0/probe26] [get_bd_pins gen_ila_0/bs_scb_data_record_p_0/pkt_FPGA_State_SP_Zynq_SelfTest_Result_SC_CHK_ACK]</v>
      </c>
      <c r="M90" t="str">
        <f t="shared" si="50"/>
        <v>std_logic</v>
      </c>
      <c r="N90" t="str">
        <f t="shared" si="75"/>
        <v>'0'</v>
      </c>
      <c r="P90" t="str">
        <f t="shared" si="76"/>
        <v xml:space="preserve">  SC_CHK_ACK =&gt; '0'</v>
      </c>
      <c r="Q90" t="str">
        <f t="shared" si="69"/>
        <v>pkt.FPGA_State.SP_Zynq_SelfTest_Result.SC_CHK_ACK &lt;= '0';</v>
      </c>
      <c r="R90" t="str">
        <f t="shared" si="77"/>
        <v>pkt.FPGA_State.SP_Zynq_SelfTest_Result.SC_CHK_ACK := bitvector(1007);</v>
      </c>
      <c r="S90" t="str">
        <f t="shared" si="78"/>
        <v>bitvector(1007) := pkt.FPGA_State.SP_Zynq_SelfTest_Result.SC_CHK_ACK;</v>
      </c>
      <c r="T90" t="str">
        <f t="shared" si="48"/>
        <v>pkt_FPGA_State_SP_Zynq_SelfTest_Result_SC_CHK_ACK : out std_logic;    --               order( 26 ) bit( 1 )</v>
      </c>
      <c r="U90" t="str">
        <f t="shared" si="32"/>
        <v>pkt_FPGA_State_SP_Zynq_SelfTest_Result_SC_CHK_ACK &lt;= bitvector(1007);</v>
      </c>
      <c r="V90" t="str">
        <f t="shared" si="65"/>
        <v>pkt_FPGA_State_SP_Zynq_SelfTest_Result_SC_CHK_ACK =&gt; pkt_FPGA_State_SP_Zynq_SelfTest_Result_SC_CHK_ACK_o,</v>
      </c>
      <c r="W90" t="str">
        <f t="shared" si="66"/>
        <v xml:space="preserve">  signal pkt_FPGA_State_SP_Zynq_SelfTest_Result_SC_CHK_ACK_o : std_logic;</v>
      </c>
    </row>
    <row r="91" spans="1:23" s="66" customFormat="1">
      <c r="F91" s="66" t="str">
        <f>"end record;"&amp;"  --  "&amp;B74&amp;"_"&amp;C74/8&amp;"_Type"</f>
        <v>end record;  --  SP_Zynq_SelfTest_Result_2_Type</v>
      </c>
      <c r="I91" s="66" t="str">
        <f t="shared" si="51"/>
        <v/>
      </c>
      <c r="J91">
        <f t="shared" si="25"/>
        <v>27</v>
      </c>
      <c r="K91" s="66" t="s">
        <v>553</v>
      </c>
      <c r="L91" t="str">
        <f t="shared" si="58"/>
        <v/>
      </c>
      <c r="M91" s="66" t="str">
        <f t="shared" si="50"/>
        <v/>
      </c>
      <c r="P91" s="66" t="str">
        <f>");"</f>
        <v>);</v>
      </c>
      <c r="Q91" s="66" t="str">
        <f t="shared" si="69"/>
        <v>--  end record;  --  SP_Zynq_SelfTest_Result_2_Type</v>
      </c>
      <c r="R91" s="66" t="str">
        <f t="shared" si="77"/>
        <v>--  end record;  --  SP_Zynq_SelfTest_Result_2_Type</v>
      </c>
      <c r="S91" s="66" t="str">
        <f t="shared" si="78"/>
        <v>--  end record;  --  SP_Zynq_SelfTest_Result_2_Type</v>
      </c>
      <c r="T91" t="str">
        <f t="shared" si="48"/>
        <v xml:space="preserve">  -- not used </v>
      </c>
      <c r="U91" t="str">
        <f t="shared" si="32"/>
        <v xml:space="preserve">  -- not used</v>
      </c>
      <c r="V91" t="str">
        <f t="shared" si="65"/>
        <v>--  end record;  --  SP_Zynq_SelfTest_Result_2_Type</v>
      </c>
      <c r="W91" t="str">
        <f t="shared" si="66"/>
        <v>--  end record;  --  SP_Zynq_SelfTest_Result_2_Type</v>
      </c>
    </row>
    <row r="92" spans="1:23">
      <c r="C92">
        <f>SUM(C75:C90)</f>
        <v>16</v>
      </c>
      <c r="D92">
        <f>C74+E74</f>
        <v>1008</v>
      </c>
      <c r="E92">
        <f>C90+E90</f>
        <v>1008</v>
      </c>
      <c r="F92" s="87" t="s">
        <v>516</v>
      </c>
      <c r="I92" t="str">
        <f t="shared" si="51"/>
        <v/>
      </c>
      <c r="J92">
        <f t="shared" si="25"/>
        <v>27</v>
      </c>
      <c r="K92" t="s">
        <v>553</v>
      </c>
      <c r="L92" t="str">
        <f t="shared" si="58"/>
        <v/>
      </c>
      <c r="M92" t="str">
        <f t="shared" si="50"/>
        <v/>
      </c>
      <c r="N92" s="86" t="s">
        <v>516</v>
      </c>
      <c r="O92" s="86" t="s">
        <v>516</v>
      </c>
      <c r="P92" s="86" t="s">
        <v>516</v>
      </c>
      <c r="Q92" s="86" t="s">
        <v>516</v>
      </c>
      <c r="R92" s="86" t="s">
        <v>516</v>
      </c>
      <c r="S92" s="86" t="s">
        <v>516</v>
      </c>
      <c r="T92" t="str">
        <f t="shared" si="48"/>
        <v xml:space="preserve">  -- not used </v>
      </c>
      <c r="U92" t="str">
        <f t="shared" si="32"/>
        <v xml:space="preserve">  -- not used</v>
      </c>
      <c r="V92" t="str">
        <f t="shared" si="65"/>
        <v xml:space="preserve">  --  </v>
      </c>
      <c r="W92" t="str">
        <f t="shared" si="66"/>
        <v xml:space="preserve">  --  </v>
      </c>
    </row>
    <row r="93" spans="1:23">
      <c r="A93" s="84"/>
      <c r="F93" s="87" t="s">
        <v>516</v>
      </c>
      <c r="G93" s="85" t="str">
        <f>G161</f>
        <v>pkt.FPGA_State.PA_FPGA_SelfTest_Result</v>
      </c>
      <c r="I93" t="str">
        <f t="shared" si="51"/>
        <v/>
      </c>
      <c r="J93">
        <f t="shared" si="25"/>
        <v>27</v>
      </c>
      <c r="K93" t="s">
        <v>553</v>
      </c>
      <c r="L93" t="str">
        <f t="shared" si="58"/>
        <v/>
      </c>
      <c r="M93" t="str">
        <f t="shared" si="50"/>
        <v/>
      </c>
      <c r="N93" s="86" t="s">
        <v>516</v>
      </c>
      <c r="O93" s="86" t="s">
        <v>516</v>
      </c>
      <c r="P93" s="86" t="s">
        <v>516</v>
      </c>
      <c r="Q93" s="86" t="s">
        <v>516</v>
      </c>
      <c r="R93" s="86" t="s">
        <v>516</v>
      </c>
      <c r="S93" s="86" t="s">
        <v>516</v>
      </c>
      <c r="T93" t="str">
        <f t="shared" si="48"/>
        <v xml:space="preserve">  -- not used </v>
      </c>
      <c r="U93" t="str">
        <f t="shared" si="32"/>
        <v xml:space="preserve">  -- not used</v>
      </c>
      <c r="V93" t="str">
        <f t="shared" si="65"/>
        <v>--  --</v>
      </c>
      <c r="W93" t="str">
        <f t="shared" si="66"/>
        <v>--  --</v>
      </c>
    </row>
    <row r="94" spans="1:23" s="66" customFormat="1">
      <c r="B94" s="66" t="s">
        <v>363</v>
      </c>
      <c r="C94" s="66">
        <v>16</v>
      </c>
      <c r="E94" s="66">
        <v>976</v>
      </c>
      <c r="F94" s="66" t="str">
        <f>"type "&amp;B94&amp;"_"&amp;C94/8&amp;"_Type is record"</f>
        <v>type PA_FPGA_SelfTest_Result_2_Type is record</v>
      </c>
      <c r="I94" s="66" t="str">
        <f t="shared" ref="I94:I125" si="80">IF(H94="","",(IF(D94="W",SUBSTITUTE(G94,".","_"),"")))</f>
        <v/>
      </c>
      <c r="J94">
        <f t="shared" si="25"/>
        <v>27</v>
      </c>
      <c r="K94" s="66" t="s">
        <v>553</v>
      </c>
      <c r="L94" t="str">
        <f t="shared" si="58"/>
        <v/>
      </c>
      <c r="M94" s="66" t="str">
        <f t="shared" si="50"/>
        <v/>
      </c>
      <c r="P94" s="66" t="str">
        <f>"constant "&amp;B94&amp;"_"&amp;C94/8&amp;"_i : "&amp;B94&amp;"_"&amp;C94/8&amp;"_Type := ("</f>
        <v>constant PA_FPGA_SelfTest_Result_2_i : PA_FPGA_SelfTest_Result_2_Type := (</v>
      </c>
      <c r="Q94" s="66" t="str">
        <f t="shared" ref="Q94:Q111" si="81">IF(D94="","--  "&amp;F94,IF(D94&lt;&gt;"T",G94&amp;" &lt;= "&amp;N94&amp;";","--  "&amp;H94))</f>
        <v>--  type PA_FPGA_SelfTest_Result_2_Type is record</v>
      </c>
      <c r="R94" s="66" t="str">
        <f t="shared" ref="R94" si="82">IF(D94="","--  "&amp;F94,IF(D94&lt;&gt;"T",G94&amp;" := "&amp;H94&amp;";","--  "&amp;H94))</f>
        <v>--  type PA_FPGA_SelfTest_Result_2_Type is record</v>
      </c>
      <c r="S94" s="66" t="str">
        <f t="shared" ref="S94" si="83">IF(D94="","--  "&amp;F94,IF(D94&lt;&gt;"T",H94&amp;" := "&amp;G94&amp;";","--  "&amp;H94))</f>
        <v>--  type PA_FPGA_SelfTest_Result_2_Type is record</v>
      </c>
      <c r="T94" t="str">
        <f t="shared" si="48"/>
        <v xml:space="preserve">  -- not used </v>
      </c>
      <c r="U94" t="str">
        <f t="shared" si="32"/>
        <v xml:space="preserve">  -- not used</v>
      </c>
      <c r="V94" t="str">
        <f t="shared" si="65"/>
        <v>--  type PA_FPGA_SelfTest_Result_2_Type is record</v>
      </c>
      <c r="W94" t="str">
        <f t="shared" si="66"/>
        <v>--  type PA_FPGA_SelfTest_Result_2_Type is record</v>
      </c>
    </row>
    <row r="95" spans="1:23">
      <c r="B95" t="s">
        <v>495</v>
      </c>
      <c r="C95">
        <v>1</v>
      </c>
      <c r="D95" t="s">
        <v>373</v>
      </c>
      <c r="E95">
        <f>E94</f>
        <v>976</v>
      </c>
      <c r="F95" t="str">
        <f t="shared" ref="F95:F110" si="84">IF(C95=1,"  "&amp;B95&amp;" : "&amp;"std_logic;",IF(D95="T","  "&amp;B95&amp;" : "&amp;B95&amp;"_"&amp;C95/8&amp;"_Type;","  "&amp;B95&amp;" : "&amp;"std_logic_vector("&amp;C95-1&amp;" downto 0);"))</f>
        <v xml:space="preserve">  PCM_Boot : std_logic;</v>
      </c>
      <c r="G95" t="str">
        <f t="shared" ref="G95:G110" si="85">$G$93&amp;"."&amp;B95</f>
        <v>pkt.FPGA_State.PA_FPGA_SelfTest_Result.PCM_Boot</v>
      </c>
      <c r="H95" t="str">
        <f t="shared" ref="H95:H110" si="86">IF(C95=1,"bitvector("&amp;E95&amp;")","bitvector("&amp;E95+C95-1&amp;" downto "&amp;E95&amp;")")</f>
        <v>bitvector(976)</v>
      </c>
      <c r="I95" t="str">
        <f t="shared" si="80"/>
        <v>pkt_FPGA_State_PA_FPGA_SelfTest_Result_PCM_Boot</v>
      </c>
      <c r="J95">
        <f t="shared" si="25"/>
        <v>27</v>
      </c>
      <c r="K95">
        <v>1</v>
      </c>
      <c r="L95" t="str">
        <f t="shared" si="58"/>
        <v>connect_bd_net [get_bd_pins gen_ila_0/ila_0/probe27] [get_bd_pins gen_ila_0/bs_scb_data_record_p_0/pkt_FPGA_State_PA_FPGA_SelfTest_Result_PCM_Boot]</v>
      </c>
      <c r="M95" t="str">
        <f t="shared" si="50"/>
        <v>std_logic</v>
      </c>
      <c r="N95" t="str">
        <f t="shared" ref="N95:N110" si="87">IF(O95&lt;&gt;"",O95,IF(D95="T",B95&amp;"_"&amp;C95/8&amp;"_i",IF(C95=1,"'0'",(IF(C95=8,"X""00""",(IF(C95=16,"X""0000""",IF(C95=32,"X""00000000""","(others =&gt; '0')"))))))))</f>
        <v>'0'</v>
      </c>
      <c r="P95" t="str">
        <f t="shared" ref="P95:P110" si="88">IF(D96="",(IF(D95="T","  "&amp;B95&amp;" =&gt; "&amp;B95&amp;"_"&amp;C95/8&amp;"_i","  "&amp;B95&amp;" =&gt; "&amp;N95)),(IF(D95="T","  "&amp;B95&amp;" =&gt; "&amp;B95&amp;"_"&amp;C95/8&amp;"_i,","  "&amp;B95&amp;" =&gt; "&amp;N95&amp;",")))</f>
        <v xml:space="preserve">  PCM_Boot =&gt; '0',</v>
      </c>
      <c r="Q95" t="str">
        <f t="shared" si="81"/>
        <v>pkt.FPGA_State.PA_FPGA_SelfTest_Result.PCM_Boot &lt;= '0';</v>
      </c>
      <c r="R95" t="str">
        <f t="shared" ref="R95:R111" si="89">IF(D95="","--  "&amp;F95,IF(D95&lt;&gt;"T",G95&amp;" := "&amp;H95&amp;";","--  "&amp;H95))</f>
        <v>pkt.FPGA_State.PA_FPGA_SelfTest_Result.PCM_Boot := bitvector(976);</v>
      </c>
      <c r="S95" t="str">
        <f t="shared" ref="S95:S111" si="90">IF(D95="","--  "&amp;F95,IF(D95&lt;&gt;"T",H95&amp;" := "&amp;G95&amp;";","--  "&amp;H95))</f>
        <v>bitvector(976) := pkt.FPGA_State.PA_FPGA_SelfTest_Result.PCM_Boot;</v>
      </c>
      <c r="T95" t="str">
        <f t="shared" si="48"/>
        <v>pkt_FPGA_State_PA_FPGA_SelfTest_Result_PCM_Boot : out std_logic;    --               order( 27 ) bit( 1 )</v>
      </c>
      <c r="U95" t="str">
        <f t="shared" si="32"/>
        <v>pkt_FPGA_State_PA_FPGA_SelfTest_Result_PCM_Boot &lt;= bitvector(976);</v>
      </c>
      <c r="V95" t="str">
        <f t="shared" si="65"/>
        <v>pkt_FPGA_State_PA_FPGA_SelfTest_Result_PCM_Boot =&gt; pkt_FPGA_State_PA_FPGA_SelfTest_Result_PCM_Boot_o,</v>
      </c>
      <c r="W95" t="str">
        <f t="shared" si="66"/>
        <v xml:space="preserve">  signal pkt_FPGA_State_PA_FPGA_SelfTest_Result_PCM_Boot_o : std_logic;</v>
      </c>
    </row>
    <row r="96" spans="1:23">
      <c r="B96" t="s">
        <v>496</v>
      </c>
      <c r="C96">
        <v>1</v>
      </c>
      <c r="D96" t="s">
        <v>373</v>
      </c>
      <c r="E96">
        <f t="shared" ref="E96:E110" si="91">C95+E95</f>
        <v>977</v>
      </c>
      <c r="F96" t="str">
        <f t="shared" si="84"/>
        <v xml:space="preserve">  PAM1_Boot : std_logic;</v>
      </c>
      <c r="G96" t="str">
        <f t="shared" si="85"/>
        <v>pkt.FPGA_State.PA_FPGA_SelfTest_Result.PAM1_Boot</v>
      </c>
      <c r="H96" t="str">
        <f t="shared" si="86"/>
        <v>bitvector(977)</v>
      </c>
      <c r="I96" t="str">
        <f t="shared" si="80"/>
        <v>pkt_FPGA_State_PA_FPGA_SelfTest_Result_PAM1_Boot</v>
      </c>
      <c r="J96">
        <f t="shared" si="25"/>
        <v>28</v>
      </c>
      <c r="K96">
        <v>1</v>
      </c>
      <c r="L96" t="str">
        <f t="shared" si="58"/>
        <v>connect_bd_net [get_bd_pins gen_ila_0/ila_0/probe28] [get_bd_pins gen_ila_0/bs_scb_data_record_p_0/pkt_FPGA_State_PA_FPGA_SelfTest_Result_PAM1_Boot]</v>
      </c>
      <c r="M96" t="str">
        <f t="shared" si="50"/>
        <v>std_logic</v>
      </c>
      <c r="N96" t="str">
        <f t="shared" si="87"/>
        <v>'0'</v>
      </c>
      <c r="P96" t="str">
        <f t="shared" si="88"/>
        <v xml:space="preserve">  PAM1_Boot =&gt; '0',</v>
      </c>
      <c r="Q96" t="str">
        <f t="shared" si="81"/>
        <v>pkt.FPGA_State.PA_FPGA_SelfTest_Result.PAM1_Boot &lt;= '0';</v>
      </c>
      <c r="R96" t="str">
        <f t="shared" si="89"/>
        <v>pkt.FPGA_State.PA_FPGA_SelfTest_Result.PAM1_Boot := bitvector(977);</v>
      </c>
      <c r="S96" t="str">
        <f t="shared" si="90"/>
        <v>bitvector(977) := pkt.FPGA_State.PA_FPGA_SelfTest_Result.PAM1_Boot;</v>
      </c>
      <c r="T96" t="str">
        <f t="shared" si="48"/>
        <v>pkt_FPGA_State_PA_FPGA_SelfTest_Result_PAM1_Boot : out std_logic;    --               order( 28 ) bit( 1 )</v>
      </c>
      <c r="U96" t="str">
        <f t="shared" si="32"/>
        <v>pkt_FPGA_State_PA_FPGA_SelfTest_Result_PAM1_Boot &lt;= bitvector(977);</v>
      </c>
      <c r="V96" t="str">
        <f t="shared" si="65"/>
        <v>pkt_FPGA_State_PA_FPGA_SelfTest_Result_PAM1_Boot =&gt; pkt_FPGA_State_PA_FPGA_SelfTest_Result_PAM1_Boot_o,</v>
      </c>
      <c r="W96" t="str">
        <f t="shared" si="66"/>
        <v xml:space="preserve">  signal pkt_FPGA_State_PA_FPGA_SelfTest_Result_PAM1_Boot_o : std_logic;</v>
      </c>
    </row>
    <row r="97" spans="2:23">
      <c r="B97" t="s">
        <v>497</v>
      </c>
      <c r="C97">
        <v>1</v>
      </c>
      <c r="D97" t="s">
        <v>373</v>
      </c>
      <c r="E97">
        <f t="shared" si="91"/>
        <v>978</v>
      </c>
      <c r="F97" t="str">
        <f t="shared" si="84"/>
        <v xml:space="preserve">  PAM2_Boot : std_logic;</v>
      </c>
      <c r="G97" t="str">
        <f t="shared" si="85"/>
        <v>pkt.FPGA_State.PA_FPGA_SelfTest_Result.PAM2_Boot</v>
      </c>
      <c r="H97" t="str">
        <f t="shared" si="86"/>
        <v>bitvector(978)</v>
      </c>
      <c r="I97" t="str">
        <f t="shared" si="80"/>
        <v>pkt_FPGA_State_PA_FPGA_SelfTest_Result_PAM2_Boot</v>
      </c>
      <c r="J97">
        <f t="shared" si="25"/>
        <v>29</v>
      </c>
      <c r="K97">
        <v>1</v>
      </c>
      <c r="L97" t="str">
        <f t="shared" si="58"/>
        <v>connect_bd_net [get_bd_pins gen_ila_0/ila_0/probe29] [get_bd_pins gen_ila_0/bs_scb_data_record_p_0/pkt_FPGA_State_PA_FPGA_SelfTest_Result_PAM2_Boot]</v>
      </c>
      <c r="M97" t="str">
        <f t="shared" si="50"/>
        <v>std_logic</v>
      </c>
      <c r="N97" t="str">
        <f t="shared" si="87"/>
        <v>'0'</v>
      </c>
      <c r="P97" t="str">
        <f t="shared" si="88"/>
        <v xml:space="preserve">  PAM2_Boot =&gt; '0',</v>
      </c>
      <c r="Q97" t="str">
        <f t="shared" si="81"/>
        <v>pkt.FPGA_State.PA_FPGA_SelfTest_Result.PAM2_Boot &lt;= '0';</v>
      </c>
      <c r="R97" t="str">
        <f t="shared" si="89"/>
        <v>pkt.FPGA_State.PA_FPGA_SelfTest_Result.PAM2_Boot := bitvector(978);</v>
      </c>
      <c r="S97" t="str">
        <f t="shared" si="90"/>
        <v>bitvector(978) := pkt.FPGA_State.PA_FPGA_SelfTest_Result.PAM2_Boot;</v>
      </c>
      <c r="T97" t="str">
        <f t="shared" si="48"/>
        <v>pkt_FPGA_State_PA_FPGA_SelfTest_Result_PAM2_Boot : out std_logic;    --               order( 29 ) bit( 1 )</v>
      </c>
      <c r="U97" t="str">
        <f t="shared" si="32"/>
        <v>pkt_FPGA_State_PA_FPGA_SelfTest_Result_PAM2_Boot &lt;= bitvector(978);</v>
      </c>
      <c r="V97" t="str">
        <f t="shared" si="65"/>
        <v>pkt_FPGA_State_PA_FPGA_SelfTest_Result_PAM2_Boot =&gt; pkt_FPGA_State_PA_FPGA_SelfTest_Result_PAM2_Boot_o,</v>
      </c>
      <c r="W97" t="str">
        <f t="shared" si="66"/>
        <v xml:space="preserve">  signal pkt_FPGA_State_PA_FPGA_SelfTest_Result_PAM2_Boot_o : std_logic;</v>
      </c>
    </row>
    <row r="98" spans="2:23">
      <c r="B98" t="s">
        <v>498</v>
      </c>
      <c r="C98">
        <v>1</v>
      </c>
      <c r="D98" t="s">
        <v>373</v>
      </c>
      <c r="E98">
        <f t="shared" si="91"/>
        <v>979</v>
      </c>
      <c r="F98" t="str">
        <f t="shared" si="84"/>
        <v xml:space="preserve">  PAM3_Boot : std_logic;</v>
      </c>
      <c r="G98" t="str">
        <f t="shared" si="85"/>
        <v>pkt.FPGA_State.PA_FPGA_SelfTest_Result.PAM3_Boot</v>
      </c>
      <c r="H98" t="str">
        <f t="shared" si="86"/>
        <v>bitvector(979)</v>
      </c>
      <c r="I98" t="str">
        <f t="shared" si="80"/>
        <v>pkt_FPGA_State_PA_FPGA_SelfTest_Result_PAM3_Boot</v>
      </c>
      <c r="J98">
        <f t="shared" si="25"/>
        <v>30</v>
      </c>
      <c r="K98">
        <v>1</v>
      </c>
      <c r="L98" t="str">
        <f t="shared" si="58"/>
        <v>connect_bd_net [get_bd_pins gen_ila_0/ila_0/probe30] [get_bd_pins gen_ila_0/bs_scb_data_record_p_0/pkt_FPGA_State_PA_FPGA_SelfTest_Result_PAM3_Boot]</v>
      </c>
      <c r="M98" t="str">
        <f t="shared" si="50"/>
        <v>std_logic</v>
      </c>
      <c r="N98" t="str">
        <f t="shared" si="87"/>
        <v>'0'</v>
      </c>
      <c r="P98" t="str">
        <f t="shared" si="88"/>
        <v xml:space="preserve">  PAM3_Boot =&gt; '0',</v>
      </c>
      <c r="Q98" t="str">
        <f t="shared" si="81"/>
        <v>pkt.FPGA_State.PA_FPGA_SelfTest_Result.PAM3_Boot &lt;= '0';</v>
      </c>
      <c r="R98" t="str">
        <f t="shared" si="89"/>
        <v>pkt.FPGA_State.PA_FPGA_SelfTest_Result.PAM3_Boot := bitvector(979);</v>
      </c>
      <c r="S98" t="str">
        <f t="shared" si="90"/>
        <v>bitvector(979) := pkt.FPGA_State.PA_FPGA_SelfTest_Result.PAM3_Boot;</v>
      </c>
      <c r="T98" t="str">
        <f t="shared" si="48"/>
        <v>pkt_FPGA_State_PA_FPGA_SelfTest_Result_PAM3_Boot : out std_logic;    --               order( 30 ) bit( 1 )</v>
      </c>
      <c r="U98" t="str">
        <f t="shared" si="32"/>
        <v>pkt_FPGA_State_PA_FPGA_SelfTest_Result_PAM3_Boot &lt;= bitvector(979);</v>
      </c>
      <c r="V98" t="str">
        <f t="shared" si="65"/>
        <v>pkt_FPGA_State_PA_FPGA_SelfTest_Result_PAM3_Boot =&gt; pkt_FPGA_State_PA_FPGA_SelfTest_Result_PAM3_Boot_o,</v>
      </c>
      <c r="W98" t="str">
        <f t="shared" si="66"/>
        <v xml:space="preserve">  signal pkt_FPGA_State_PA_FPGA_SelfTest_Result_PAM3_Boot_o : std_logic;</v>
      </c>
    </row>
    <row r="99" spans="2:23">
      <c r="B99" t="s">
        <v>499</v>
      </c>
      <c r="C99">
        <v>1</v>
      </c>
      <c r="D99" t="s">
        <v>373</v>
      </c>
      <c r="E99">
        <f t="shared" si="91"/>
        <v>980</v>
      </c>
      <c r="F99" t="str">
        <f t="shared" si="84"/>
        <v xml:space="preserve">  PAM4_Boot : std_logic;</v>
      </c>
      <c r="G99" t="str">
        <f t="shared" si="85"/>
        <v>pkt.FPGA_State.PA_FPGA_SelfTest_Result.PAM4_Boot</v>
      </c>
      <c r="H99" t="str">
        <f t="shared" si="86"/>
        <v>bitvector(980)</v>
      </c>
      <c r="I99" t="str">
        <f t="shared" si="80"/>
        <v>pkt_FPGA_State_PA_FPGA_SelfTest_Result_PAM4_Boot</v>
      </c>
      <c r="J99">
        <f t="shared" si="25"/>
        <v>31</v>
      </c>
      <c r="K99">
        <v>1</v>
      </c>
      <c r="L99" t="str">
        <f t="shared" si="58"/>
        <v>connect_bd_net [get_bd_pins gen_ila_0/ila_0/probe31] [get_bd_pins gen_ila_0/bs_scb_data_record_p_0/pkt_FPGA_State_PA_FPGA_SelfTest_Result_PAM4_Boot]</v>
      </c>
      <c r="M99" t="str">
        <f t="shared" si="50"/>
        <v>std_logic</v>
      </c>
      <c r="N99" t="str">
        <f t="shared" si="87"/>
        <v>'0'</v>
      </c>
      <c r="P99" t="str">
        <f t="shared" si="88"/>
        <v xml:space="preserve">  PAM4_Boot =&gt; '0',</v>
      </c>
      <c r="Q99" t="str">
        <f t="shared" si="81"/>
        <v>pkt.FPGA_State.PA_FPGA_SelfTest_Result.PAM4_Boot &lt;= '0';</v>
      </c>
      <c r="R99" t="str">
        <f t="shared" si="89"/>
        <v>pkt.FPGA_State.PA_FPGA_SelfTest_Result.PAM4_Boot := bitvector(980);</v>
      </c>
      <c r="S99" t="str">
        <f t="shared" si="90"/>
        <v>bitvector(980) := pkt.FPGA_State.PA_FPGA_SelfTest_Result.PAM4_Boot;</v>
      </c>
      <c r="T99" t="str">
        <f t="shared" si="48"/>
        <v>pkt_FPGA_State_PA_FPGA_SelfTest_Result_PAM4_Boot : out std_logic;    --               order( 31 ) bit( 1 )</v>
      </c>
      <c r="U99" t="str">
        <f t="shared" si="32"/>
        <v>pkt_FPGA_State_PA_FPGA_SelfTest_Result_PAM4_Boot &lt;= bitvector(980);</v>
      </c>
      <c r="V99" t="str">
        <f t="shared" si="65"/>
        <v>pkt_FPGA_State_PA_FPGA_SelfTest_Result_PAM4_Boot =&gt; pkt_FPGA_State_PA_FPGA_SelfTest_Result_PAM4_Boot_o,</v>
      </c>
      <c r="W99" t="str">
        <f t="shared" si="66"/>
        <v xml:space="preserve">  signal pkt_FPGA_State_PA_FPGA_SelfTest_Result_PAM4_Boot_o : std_logic;</v>
      </c>
    </row>
    <row r="100" spans="2:23">
      <c r="B100" t="s">
        <v>500</v>
      </c>
      <c r="C100">
        <v>1</v>
      </c>
      <c r="D100" t="s">
        <v>373</v>
      </c>
      <c r="E100">
        <f t="shared" si="91"/>
        <v>981</v>
      </c>
      <c r="F100" t="str">
        <f t="shared" si="84"/>
        <v xml:space="preserve">  PAM5_Boot : std_logic;</v>
      </c>
      <c r="G100" t="str">
        <f t="shared" si="85"/>
        <v>pkt.FPGA_State.PA_FPGA_SelfTest_Result.PAM5_Boot</v>
      </c>
      <c r="H100" t="str">
        <f t="shared" si="86"/>
        <v>bitvector(981)</v>
      </c>
      <c r="I100" t="str">
        <f t="shared" si="80"/>
        <v>pkt_FPGA_State_PA_FPGA_SelfTest_Result_PAM5_Boot</v>
      </c>
      <c r="J100">
        <f t="shared" si="25"/>
        <v>32</v>
      </c>
      <c r="K100">
        <v>1</v>
      </c>
      <c r="L100" t="str">
        <f t="shared" si="58"/>
        <v>connect_bd_net [get_bd_pins gen_ila_0/ila_0/probe32] [get_bd_pins gen_ila_0/bs_scb_data_record_p_0/pkt_FPGA_State_PA_FPGA_SelfTest_Result_PAM5_Boot]</v>
      </c>
      <c r="M100" t="str">
        <f t="shared" si="50"/>
        <v>std_logic</v>
      </c>
      <c r="N100" t="str">
        <f t="shared" si="87"/>
        <v>'0'</v>
      </c>
      <c r="P100" t="str">
        <f t="shared" si="88"/>
        <v xml:space="preserve">  PAM5_Boot =&gt; '0',</v>
      </c>
      <c r="Q100" t="str">
        <f t="shared" si="81"/>
        <v>pkt.FPGA_State.PA_FPGA_SelfTest_Result.PAM5_Boot &lt;= '0';</v>
      </c>
      <c r="R100" t="str">
        <f t="shared" si="89"/>
        <v>pkt.FPGA_State.PA_FPGA_SelfTest_Result.PAM5_Boot := bitvector(981);</v>
      </c>
      <c r="S100" t="str">
        <f t="shared" si="90"/>
        <v>bitvector(981) := pkt.FPGA_State.PA_FPGA_SelfTest_Result.PAM5_Boot;</v>
      </c>
      <c r="T100" t="str">
        <f t="shared" si="48"/>
        <v>pkt_FPGA_State_PA_FPGA_SelfTest_Result_PAM5_Boot : out std_logic;    --               order( 32 ) bit( 1 )</v>
      </c>
      <c r="U100" t="str">
        <f t="shared" si="32"/>
        <v>pkt_FPGA_State_PA_FPGA_SelfTest_Result_PAM5_Boot &lt;= bitvector(981);</v>
      </c>
      <c r="V100" t="str">
        <f t="shared" si="65"/>
        <v>pkt_FPGA_State_PA_FPGA_SelfTest_Result_PAM5_Boot =&gt; pkt_FPGA_State_PA_FPGA_SelfTest_Result_PAM5_Boot_o,</v>
      </c>
      <c r="W100" t="str">
        <f t="shared" si="66"/>
        <v xml:space="preserve">  signal pkt_FPGA_State_PA_FPGA_SelfTest_Result_PAM5_Boot_o : std_logic;</v>
      </c>
    </row>
    <row r="101" spans="2:23">
      <c r="B101" t="s">
        <v>501</v>
      </c>
      <c r="C101">
        <v>1</v>
      </c>
      <c r="D101" t="s">
        <v>373</v>
      </c>
      <c r="E101">
        <f t="shared" si="91"/>
        <v>982</v>
      </c>
      <c r="F101" t="str">
        <f t="shared" si="84"/>
        <v xml:space="preserve">  PAM6_Boot : std_logic;</v>
      </c>
      <c r="G101" t="str">
        <f t="shared" si="85"/>
        <v>pkt.FPGA_State.PA_FPGA_SelfTest_Result.PAM6_Boot</v>
      </c>
      <c r="H101" t="str">
        <f t="shared" si="86"/>
        <v>bitvector(982)</v>
      </c>
      <c r="I101" t="str">
        <f t="shared" si="80"/>
        <v>pkt_FPGA_State_PA_FPGA_SelfTest_Result_PAM6_Boot</v>
      </c>
      <c r="J101">
        <f t="shared" si="25"/>
        <v>33</v>
      </c>
      <c r="K101">
        <v>1</v>
      </c>
      <c r="L101" t="str">
        <f t="shared" si="58"/>
        <v>connect_bd_net [get_bd_pins gen_ila_0/ila_0/probe33] [get_bd_pins gen_ila_0/bs_scb_data_record_p_0/pkt_FPGA_State_PA_FPGA_SelfTest_Result_PAM6_Boot]</v>
      </c>
      <c r="M101" t="str">
        <f t="shared" si="50"/>
        <v>std_logic</v>
      </c>
      <c r="N101" t="str">
        <f t="shared" si="87"/>
        <v>'0'</v>
      </c>
      <c r="P101" t="str">
        <f t="shared" si="88"/>
        <v xml:space="preserve">  PAM6_Boot =&gt; '0',</v>
      </c>
      <c r="Q101" t="str">
        <f t="shared" si="81"/>
        <v>pkt.FPGA_State.PA_FPGA_SelfTest_Result.PAM6_Boot &lt;= '0';</v>
      </c>
      <c r="R101" t="str">
        <f t="shared" si="89"/>
        <v>pkt.FPGA_State.PA_FPGA_SelfTest_Result.PAM6_Boot := bitvector(982);</v>
      </c>
      <c r="S101" t="str">
        <f t="shared" si="90"/>
        <v>bitvector(982) := pkt.FPGA_State.PA_FPGA_SelfTest_Result.PAM6_Boot;</v>
      </c>
      <c r="T101" t="str">
        <f t="shared" si="48"/>
        <v>pkt_FPGA_State_PA_FPGA_SelfTest_Result_PAM6_Boot : out std_logic;    --               order( 33 ) bit( 1 )</v>
      </c>
      <c r="U101" t="str">
        <f t="shared" si="32"/>
        <v>pkt_FPGA_State_PA_FPGA_SelfTest_Result_PAM6_Boot &lt;= bitvector(982);</v>
      </c>
      <c r="V101" t="str">
        <f t="shared" si="65"/>
        <v>pkt_FPGA_State_PA_FPGA_SelfTest_Result_PAM6_Boot =&gt; pkt_FPGA_State_PA_FPGA_SelfTest_Result_PAM6_Boot_o,</v>
      </c>
      <c r="W101" t="str">
        <f t="shared" si="66"/>
        <v xml:space="preserve">  signal pkt_FPGA_State_PA_FPGA_SelfTest_Result_PAM6_Boot_o : std_logic;</v>
      </c>
    </row>
    <row r="102" spans="2:23">
      <c r="B102" t="s">
        <v>502</v>
      </c>
      <c r="C102">
        <v>1</v>
      </c>
      <c r="D102" t="s">
        <v>373</v>
      </c>
      <c r="E102">
        <f t="shared" si="91"/>
        <v>983</v>
      </c>
      <c r="F102" t="str">
        <f t="shared" si="84"/>
        <v xml:space="preserve">  PAM7_Boot : std_logic;</v>
      </c>
      <c r="G102" t="str">
        <f t="shared" si="85"/>
        <v>pkt.FPGA_State.PA_FPGA_SelfTest_Result.PAM7_Boot</v>
      </c>
      <c r="H102" t="str">
        <f t="shared" si="86"/>
        <v>bitvector(983)</v>
      </c>
      <c r="I102" t="str">
        <f t="shared" si="80"/>
        <v>pkt_FPGA_State_PA_FPGA_SelfTest_Result_PAM7_Boot</v>
      </c>
      <c r="J102">
        <f t="shared" si="25"/>
        <v>34</v>
      </c>
      <c r="K102">
        <v>1</v>
      </c>
      <c r="L102" t="str">
        <f t="shared" si="58"/>
        <v>connect_bd_net [get_bd_pins gen_ila_0/ila_0/probe34] [get_bd_pins gen_ila_0/bs_scb_data_record_p_0/pkt_FPGA_State_PA_FPGA_SelfTest_Result_PAM7_Boot]</v>
      </c>
      <c r="M102" t="str">
        <f t="shared" si="50"/>
        <v>std_logic</v>
      </c>
      <c r="N102" t="str">
        <f t="shared" si="87"/>
        <v>'0'</v>
      </c>
      <c r="P102" t="str">
        <f t="shared" si="88"/>
        <v xml:space="preserve">  PAM7_Boot =&gt; '0',</v>
      </c>
      <c r="Q102" t="str">
        <f t="shared" si="81"/>
        <v>pkt.FPGA_State.PA_FPGA_SelfTest_Result.PAM7_Boot &lt;= '0';</v>
      </c>
      <c r="R102" t="str">
        <f t="shared" si="89"/>
        <v>pkt.FPGA_State.PA_FPGA_SelfTest_Result.PAM7_Boot := bitvector(983);</v>
      </c>
      <c r="S102" t="str">
        <f t="shared" si="90"/>
        <v>bitvector(983) := pkt.FPGA_State.PA_FPGA_SelfTest_Result.PAM7_Boot;</v>
      </c>
      <c r="T102" t="str">
        <f t="shared" si="48"/>
        <v>pkt_FPGA_State_PA_FPGA_SelfTest_Result_PAM7_Boot : out std_logic;    --               order( 34 ) bit( 1 )</v>
      </c>
      <c r="U102" t="str">
        <f t="shared" si="32"/>
        <v>pkt_FPGA_State_PA_FPGA_SelfTest_Result_PAM7_Boot &lt;= bitvector(983);</v>
      </c>
      <c r="V102" t="str">
        <f t="shared" si="65"/>
        <v>pkt_FPGA_State_PA_FPGA_SelfTest_Result_PAM7_Boot =&gt; pkt_FPGA_State_PA_FPGA_SelfTest_Result_PAM7_Boot_o,</v>
      </c>
      <c r="W102" t="str">
        <f t="shared" si="66"/>
        <v xml:space="preserve">  signal pkt_FPGA_State_PA_FPGA_SelfTest_Result_PAM7_Boot_o : std_logic;</v>
      </c>
    </row>
    <row r="103" spans="2:23">
      <c r="B103" t="s">
        <v>503</v>
      </c>
      <c r="C103">
        <v>1</v>
      </c>
      <c r="D103" t="s">
        <v>373</v>
      </c>
      <c r="E103">
        <f t="shared" si="91"/>
        <v>984</v>
      </c>
      <c r="F103" t="str">
        <f t="shared" si="84"/>
        <v xml:space="preserve">  CMD_DATA_ERR : std_logic;</v>
      </c>
      <c r="G103" t="str">
        <f t="shared" si="85"/>
        <v>pkt.FPGA_State.PA_FPGA_SelfTest_Result.CMD_DATA_ERR</v>
      </c>
      <c r="H103" t="str">
        <f t="shared" si="86"/>
        <v>bitvector(984)</v>
      </c>
      <c r="I103" t="str">
        <f t="shared" si="80"/>
        <v>pkt_FPGA_State_PA_FPGA_SelfTest_Result_CMD_DATA_ERR</v>
      </c>
      <c r="J103">
        <f t="shared" si="25"/>
        <v>35</v>
      </c>
      <c r="K103">
        <v>1</v>
      </c>
      <c r="L103" t="str">
        <f t="shared" si="58"/>
        <v>connect_bd_net [get_bd_pins gen_ila_0/ila_0/probe35] [get_bd_pins gen_ila_0/bs_scb_data_record_p_0/pkt_FPGA_State_PA_FPGA_SelfTest_Result_CMD_DATA_ERR]</v>
      </c>
      <c r="M103" t="str">
        <f t="shared" si="50"/>
        <v>std_logic</v>
      </c>
      <c r="N103" t="str">
        <f t="shared" si="87"/>
        <v>'0'</v>
      </c>
      <c r="P103" t="str">
        <f t="shared" si="88"/>
        <v xml:space="preserve">  CMD_DATA_ERR =&gt; '0',</v>
      </c>
      <c r="Q103" t="str">
        <f t="shared" si="81"/>
        <v>pkt.FPGA_State.PA_FPGA_SelfTest_Result.CMD_DATA_ERR &lt;= '0';</v>
      </c>
      <c r="R103" t="str">
        <f t="shared" si="89"/>
        <v>pkt.FPGA_State.PA_FPGA_SelfTest_Result.CMD_DATA_ERR := bitvector(984);</v>
      </c>
      <c r="S103" t="str">
        <f t="shared" si="90"/>
        <v>bitvector(984) := pkt.FPGA_State.PA_FPGA_SelfTest_Result.CMD_DATA_ERR;</v>
      </c>
      <c r="T103" t="str">
        <f t="shared" si="48"/>
        <v>pkt_FPGA_State_PA_FPGA_SelfTest_Result_CMD_DATA_ERR : out std_logic;    --               order( 35 ) bit( 1 )</v>
      </c>
      <c r="U103" t="str">
        <f t="shared" si="32"/>
        <v>pkt_FPGA_State_PA_FPGA_SelfTest_Result_CMD_DATA_ERR &lt;= bitvector(984);</v>
      </c>
      <c r="V103" t="str">
        <f t="shared" si="65"/>
        <v>pkt_FPGA_State_PA_FPGA_SelfTest_Result_CMD_DATA_ERR =&gt; pkt_FPGA_State_PA_FPGA_SelfTest_Result_CMD_DATA_ERR_o,</v>
      </c>
      <c r="W103" t="str">
        <f t="shared" si="66"/>
        <v xml:space="preserve">  signal pkt_FPGA_State_PA_FPGA_SelfTest_Result_CMD_DATA_ERR_o : std_logic;</v>
      </c>
    </row>
    <row r="104" spans="2:23">
      <c r="B104" t="s">
        <v>504</v>
      </c>
      <c r="C104">
        <v>1</v>
      </c>
      <c r="D104" t="s">
        <v>373</v>
      </c>
      <c r="E104">
        <f t="shared" si="91"/>
        <v>985</v>
      </c>
      <c r="F104" t="str">
        <f t="shared" si="84"/>
        <v xml:space="preserve">  Temp_warn : std_logic;</v>
      </c>
      <c r="G104" t="str">
        <f t="shared" si="85"/>
        <v>pkt.FPGA_State.PA_FPGA_SelfTest_Result.Temp_warn</v>
      </c>
      <c r="H104" t="str">
        <f t="shared" si="86"/>
        <v>bitvector(985)</v>
      </c>
      <c r="I104" t="str">
        <f t="shared" si="80"/>
        <v>pkt_FPGA_State_PA_FPGA_SelfTest_Result_Temp_warn</v>
      </c>
      <c r="J104">
        <f t="shared" si="25"/>
        <v>36</v>
      </c>
      <c r="K104">
        <v>1</v>
      </c>
      <c r="L104" t="str">
        <f t="shared" si="58"/>
        <v>connect_bd_net [get_bd_pins gen_ila_0/ila_0/probe36] [get_bd_pins gen_ila_0/bs_scb_data_record_p_0/pkt_FPGA_State_PA_FPGA_SelfTest_Result_Temp_warn]</v>
      </c>
      <c r="M104" t="str">
        <f t="shared" si="50"/>
        <v>std_logic</v>
      </c>
      <c r="N104" t="str">
        <f t="shared" si="87"/>
        <v>'0'</v>
      </c>
      <c r="P104" t="str">
        <f t="shared" si="88"/>
        <v xml:space="preserve">  Temp_warn =&gt; '0',</v>
      </c>
      <c r="Q104" t="str">
        <f t="shared" si="81"/>
        <v>pkt.FPGA_State.PA_FPGA_SelfTest_Result.Temp_warn &lt;= '0';</v>
      </c>
      <c r="R104" t="str">
        <f t="shared" si="89"/>
        <v>pkt.FPGA_State.PA_FPGA_SelfTest_Result.Temp_warn := bitvector(985);</v>
      </c>
      <c r="S104" t="str">
        <f t="shared" si="90"/>
        <v>bitvector(985) := pkt.FPGA_State.PA_FPGA_SelfTest_Result.Temp_warn;</v>
      </c>
      <c r="T104" t="str">
        <f t="shared" si="48"/>
        <v>pkt_FPGA_State_PA_FPGA_SelfTest_Result_Temp_warn : out std_logic;    --               order( 36 ) bit( 1 )</v>
      </c>
      <c r="U104" t="str">
        <f t="shared" si="32"/>
        <v>pkt_FPGA_State_PA_FPGA_SelfTest_Result_Temp_warn &lt;= bitvector(985);</v>
      </c>
      <c r="V104" t="str">
        <f t="shared" si="65"/>
        <v>pkt_FPGA_State_PA_FPGA_SelfTest_Result_Temp_warn =&gt; pkt_FPGA_State_PA_FPGA_SelfTest_Result_Temp_warn_o,</v>
      </c>
      <c r="W104" t="str">
        <f t="shared" si="66"/>
        <v xml:space="preserve">  signal pkt_FPGA_State_PA_FPGA_SelfTest_Result_Temp_warn_o : std_logic;</v>
      </c>
    </row>
    <row r="105" spans="2:23">
      <c r="B105" t="s">
        <v>461</v>
      </c>
      <c r="C105">
        <v>1</v>
      </c>
      <c r="D105" t="s">
        <v>373</v>
      </c>
      <c r="E105">
        <f t="shared" si="91"/>
        <v>986</v>
      </c>
      <c r="F105" t="str">
        <f t="shared" si="84"/>
        <v xml:space="preserve">  ReservedBit02 : std_logic;</v>
      </c>
      <c r="G105" t="str">
        <f t="shared" si="85"/>
        <v>pkt.FPGA_State.PA_FPGA_SelfTest_Result.ReservedBit02</v>
      </c>
      <c r="H105" t="str">
        <f t="shared" si="86"/>
        <v>bitvector(986)</v>
      </c>
      <c r="I105" t="str">
        <f t="shared" si="80"/>
        <v>pkt_FPGA_State_PA_FPGA_SelfTest_Result_ReservedBit02</v>
      </c>
      <c r="J105">
        <f t="shared" si="25"/>
        <v>37</v>
      </c>
      <c r="K105">
        <v>1</v>
      </c>
      <c r="L105" t="str">
        <f t="shared" si="58"/>
        <v>connect_bd_net [get_bd_pins gen_ila_0/ila_0/probe37] [get_bd_pins gen_ila_0/bs_scb_data_record_p_0/pkt_FPGA_State_PA_FPGA_SelfTest_Result_ReservedBit02]</v>
      </c>
      <c r="M105" t="str">
        <f t="shared" si="50"/>
        <v>std_logic</v>
      </c>
      <c r="N105" t="str">
        <f t="shared" si="87"/>
        <v>'0'</v>
      </c>
      <c r="P105" t="str">
        <f t="shared" si="88"/>
        <v xml:space="preserve">  ReservedBit02 =&gt; '0',</v>
      </c>
      <c r="Q105" t="str">
        <f t="shared" si="81"/>
        <v>pkt.FPGA_State.PA_FPGA_SelfTest_Result.ReservedBit02 &lt;= '0';</v>
      </c>
      <c r="R105" t="str">
        <f t="shared" si="89"/>
        <v>pkt.FPGA_State.PA_FPGA_SelfTest_Result.ReservedBit02 := bitvector(986);</v>
      </c>
      <c r="S105" t="str">
        <f t="shared" si="90"/>
        <v>bitvector(986) := pkt.FPGA_State.PA_FPGA_SelfTest_Result.ReservedBit02;</v>
      </c>
      <c r="T105" t="str">
        <f t="shared" si="48"/>
        <v>pkt_FPGA_State_PA_FPGA_SelfTest_Result_ReservedBit02 : out std_logic;    --               order( 37 ) bit( 1 )</v>
      </c>
      <c r="U105" t="str">
        <f t="shared" si="32"/>
        <v>pkt_FPGA_State_PA_FPGA_SelfTest_Result_ReservedBit02 &lt;= bitvector(986);</v>
      </c>
      <c r="V105" t="str">
        <f t="shared" si="65"/>
        <v>pkt_FPGA_State_PA_FPGA_SelfTest_Result_ReservedBit02 =&gt; pkt_FPGA_State_PA_FPGA_SelfTest_Result_ReservedBit02_o,</v>
      </c>
      <c r="W105" t="str">
        <f t="shared" si="66"/>
        <v xml:space="preserve">  signal pkt_FPGA_State_PA_FPGA_SelfTest_Result_ReservedBit02_o : std_logic;</v>
      </c>
    </row>
    <row r="106" spans="2:23">
      <c r="B106" t="s">
        <v>388</v>
      </c>
      <c r="C106">
        <v>1</v>
      </c>
      <c r="D106" t="s">
        <v>373</v>
      </c>
      <c r="E106">
        <f t="shared" si="91"/>
        <v>987</v>
      </c>
      <c r="F106" t="str">
        <f t="shared" si="84"/>
        <v xml:space="preserve">  ReservedBit03 : std_logic;</v>
      </c>
      <c r="G106" t="str">
        <f t="shared" si="85"/>
        <v>pkt.FPGA_State.PA_FPGA_SelfTest_Result.ReservedBit03</v>
      </c>
      <c r="H106" t="str">
        <f t="shared" si="86"/>
        <v>bitvector(987)</v>
      </c>
      <c r="I106" t="str">
        <f t="shared" si="80"/>
        <v>pkt_FPGA_State_PA_FPGA_SelfTest_Result_ReservedBit03</v>
      </c>
      <c r="J106">
        <f t="shared" si="25"/>
        <v>38</v>
      </c>
      <c r="K106">
        <v>1</v>
      </c>
      <c r="L106" t="str">
        <f t="shared" si="58"/>
        <v>connect_bd_net [get_bd_pins gen_ila_0/ila_0/probe38] [get_bd_pins gen_ila_0/bs_scb_data_record_p_0/pkt_FPGA_State_PA_FPGA_SelfTest_Result_ReservedBit03]</v>
      </c>
      <c r="M106" t="str">
        <f t="shared" si="50"/>
        <v>std_logic</v>
      </c>
      <c r="N106" t="str">
        <f t="shared" si="87"/>
        <v>'0'</v>
      </c>
      <c r="P106" t="str">
        <f t="shared" si="88"/>
        <v xml:space="preserve">  ReservedBit03 =&gt; '0',</v>
      </c>
      <c r="Q106" t="str">
        <f t="shared" si="81"/>
        <v>pkt.FPGA_State.PA_FPGA_SelfTest_Result.ReservedBit03 &lt;= '0';</v>
      </c>
      <c r="R106" t="str">
        <f t="shared" si="89"/>
        <v>pkt.FPGA_State.PA_FPGA_SelfTest_Result.ReservedBit03 := bitvector(987);</v>
      </c>
      <c r="S106" t="str">
        <f t="shared" si="90"/>
        <v>bitvector(987) := pkt.FPGA_State.PA_FPGA_SelfTest_Result.ReservedBit03;</v>
      </c>
      <c r="T106" t="str">
        <f t="shared" si="48"/>
        <v>pkt_FPGA_State_PA_FPGA_SelfTest_Result_ReservedBit03 : out std_logic;    --               order( 38 ) bit( 1 )</v>
      </c>
      <c r="U106" t="str">
        <f t="shared" si="32"/>
        <v>pkt_FPGA_State_PA_FPGA_SelfTest_Result_ReservedBit03 &lt;= bitvector(987);</v>
      </c>
      <c r="V106" t="str">
        <f t="shared" si="65"/>
        <v>pkt_FPGA_State_PA_FPGA_SelfTest_Result_ReservedBit03 =&gt; pkt_FPGA_State_PA_FPGA_SelfTest_Result_ReservedBit03_o,</v>
      </c>
      <c r="W106" t="str">
        <f t="shared" si="66"/>
        <v xml:space="preserve">  signal pkt_FPGA_State_PA_FPGA_SelfTest_Result_ReservedBit03_o : std_logic;</v>
      </c>
    </row>
    <row r="107" spans="2:23">
      <c r="B107" t="s">
        <v>505</v>
      </c>
      <c r="C107">
        <v>1</v>
      </c>
      <c r="D107" t="s">
        <v>373</v>
      </c>
      <c r="E107">
        <f t="shared" si="91"/>
        <v>988</v>
      </c>
      <c r="F107" t="str">
        <f t="shared" si="84"/>
        <v xml:space="preserve">  PAB_ST_RESULT : std_logic;</v>
      </c>
      <c r="G107" t="str">
        <f t="shared" si="85"/>
        <v>pkt.FPGA_State.PA_FPGA_SelfTest_Result.PAB_ST_RESULT</v>
      </c>
      <c r="H107" t="str">
        <f t="shared" si="86"/>
        <v>bitvector(988)</v>
      </c>
      <c r="I107" t="str">
        <f t="shared" si="80"/>
        <v>pkt_FPGA_State_PA_FPGA_SelfTest_Result_PAB_ST_RESULT</v>
      </c>
      <c r="J107">
        <f t="shared" si="25"/>
        <v>39</v>
      </c>
      <c r="K107">
        <v>1</v>
      </c>
      <c r="L107" t="str">
        <f t="shared" si="58"/>
        <v>connect_bd_net [get_bd_pins gen_ila_0/ila_0/probe39] [get_bd_pins gen_ila_0/bs_scb_data_record_p_0/pkt_FPGA_State_PA_FPGA_SelfTest_Result_PAB_ST_RESULT]</v>
      </c>
      <c r="M107" t="str">
        <f t="shared" si="50"/>
        <v>std_logic</v>
      </c>
      <c r="N107" t="str">
        <f t="shared" si="87"/>
        <v>'0'</v>
      </c>
      <c r="P107" t="str">
        <f t="shared" si="88"/>
        <v xml:space="preserve">  PAB_ST_RESULT =&gt; '0',</v>
      </c>
      <c r="Q107" t="str">
        <f t="shared" si="81"/>
        <v>pkt.FPGA_State.PA_FPGA_SelfTest_Result.PAB_ST_RESULT &lt;= '0';</v>
      </c>
      <c r="R107" t="str">
        <f t="shared" si="89"/>
        <v>pkt.FPGA_State.PA_FPGA_SelfTest_Result.PAB_ST_RESULT := bitvector(988);</v>
      </c>
      <c r="S107" t="str">
        <f t="shared" si="90"/>
        <v>bitvector(988) := pkt.FPGA_State.PA_FPGA_SelfTest_Result.PAB_ST_RESULT;</v>
      </c>
      <c r="T107" t="str">
        <f t="shared" si="48"/>
        <v>pkt_FPGA_State_PA_FPGA_SelfTest_Result_PAB_ST_RESULT : out std_logic;    --               order( 39 ) bit( 1 )</v>
      </c>
      <c r="U107" t="str">
        <f t="shared" si="32"/>
        <v>pkt_FPGA_State_PA_FPGA_SelfTest_Result_PAB_ST_RESULT &lt;= bitvector(988);</v>
      </c>
      <c r="V107" t="str">
        <f t="shared" si="65"/>
        <v>pkt_FPGA_State_PA_FPGA_SelfTest_Result_PAB_ST_RESULT =&gt; pkt_FPGA_State_PA_FPGA_SelfTest_Result_PAB_ST_RESULT_o,</v>
      </c>
      <c r="W107" t="str">
        <f t="shared" si="66"/>
        <v xml:space="preserve">  signal pkt_FPGA_State_PA_FPGA_SelfTest_Result_PAB_ST_RESULT_o : std_logic;</v>
      </c>
    </row>
    <row r="108" spans="2:23">
      <c r="B108" t="s">
        <v>386</v>
      </c>
      <c r="C108">
        <v>1</v>
      </c>
      <c r="D108" t="s">
        <v>373</v>
      </c>
      <c r="E108">
        <f t="shared" si="91"/>
        <v>989</v>
      </c>
      <c r="F108" t="str">
        <f t="shared" si="84"/>
        <v xml:space="preserve">  ReservedBit05 : std_logic;</v>
      </c>
      <c r="G108" t="str">
        <f t="shared" si="85"/>
        <v>pkt.FPGA_State.PA_FPGA_SelfTest_Result.ReservedBit05</v>
      </c>
      <c r="H108" t="str">
        <f t="shared" si="86"/>
        <v>bitvector(989)</v>
      </c>
      <c r="I108" t="str">
        <f t="shared" si="80"/>
        <v>pkt_FPGA_State_PA_FPGA_SelfTest_Result_ReservedBit05</v>
      </c>
      <c r="J108">
        <f t="shared" si="25"/>
        <v>40</v>
      </c>
      <c r="K108">
        <v>1</v>
      </c>
      <c r="L108" t="str">
        <f t="shared" si="58"/>
        <v>connect_bd_net [get_bd_pins gen_ila_0/ila_0/probe40] [get_bd_pins gen_ila_0/bs_scb_data_record_p_0/pkt_FPGA_State_PA_FPGA_SelfTest_Result_ReservedBit05]</v>
      </c>
      <c r="M108" t="str">
        <f t="shared" si="50"/>
        <v>std_logic</v>
      </c>
      <c r="N108" t="str">
        <f t="shared" si="87"/>
        <v>'0'</v>
      </c>
      <c r="P108" t="str">
        <f t="shared" si="88"/>
        <v xml:space="preserve">  ReservedBit05 =&gt; '0',</v>
      </c>
      <c r="Q108" t="str">
        <f t="shared" si="81"/>
        <v>pkt.FPGA_State.PA_FPGA_SelfTest_Result.ReservedBit05 &lt;= '0';</v>
      </c>
      <c r="R108" t="str">
        <f t="shared" si="89"/>
        <v>pkt.FPGA_State.PA_FPGA_SelfTest_Result.ReservedBit05 := bitvector(989);</v>
      </c>
      <c r="S108" t="str">
        <f t="shared" si="90"/>
        <v>bitvector(989) := pkt.FPGA_State.PA_FPGA_SelfTest_Result.ReservedBit05;</v>
      </c>
      <c r="T108" t="str">
        <f t="shared" si="48"/>
        <v>pkt_FPGA_State_PA_FPGA_SelfTest_Result_ReservedBit05 : out std_logic;    --               order( 40 ) bit( 1 )</v>
      </c>
      <c r="U108" t="str">
        <f t="shared" si="32"/>
        <v>pkt_FPGA_State_PA_FPGA_SelfTest_Result_ReservedBit05 &lt;= bitvector(989);</v>
      </c>
      <c r="V108" t="str">
        <f t="shared" si="65"/>
        <v>pkt_FPGA_State_PA_FPGA_SelfTest_Result_ReservedBit05 =&gt; pkt_FPGA_State_PA_FPGA_SelfTest_Result_ReservedBit05_o,</v>
      </c>
      <c r="W108" t="str">
        <f t="shared" si="66"/>
        <v xml:space="preserve">  signal pkt_FPGA_State_PA_FPGA_SelfTest_Result_ReservedBit05_o : std_logic;</v>
      </c>
    </row>
    <row r="109" spans="2:23">
      <c r="B109" t="s">
        <v>375</v>
      </c>
      <c r="C109">
        <v>1</v>
      </c>
      <c r="D109" t="s">
        <v>373</v>
      </c>
      <c r="E109">
        <f t="shared" si="91"/>
        <v>990</v>
      </c>
      <c r="F109" t="str">
        <f t="shared" si="84"/>
        <v xml:space="preserve">  ReservedBit06 : std_logic;</v>
      </c>
      <c r="G109" t="str">
        <f t="shared" si="85"/>
        <v>pkt.FPGA_State.PA_FPGA_SelfTest_Result.ReservedBit06</v>
      </c>
      <c r="H109" t="str">
        <f t="shared" si="86"/>
        <v>bitvector(990)</v>
      </c>
      <c r="I109" t="str">
        <f t="shared" si="80"/>
        <v>pkt_FPGA_State_PA_FPGA_SelfTest_Result_ReservedBit06</v>
      </c>
      <c r="J109">
        <f t="shared" si="25"/>
        <v>41</v>
      </c>
      <c r="K109">
        <v>1</v>
      </c>
      <c r="L109" t="str">
        <f t="shared" si="58"/>
        <v>connect_bd_net [get_bd_pins gen_ila_0/ila_0/probe41] [get_bd_pins gen_ila_0/bs_scb_data_record_p_0/pkt_FPGA_State_PA_FPGA_SelfTest_Result_ReservedBit06]</v>
      </c>
      <c r="M109" t="str">
        <f t="shared" si="50"/>
        <v>std_logic</v>
      </c>
      <c r="N109" t="str">
        <f t="shared" si="87"/>
        <v>'0'</v>
      </c>
      <c r="P109" t="str">
        <f t="shared" si="88"/>
        <v xml:space="preserve">  ReservedBit06 =&gt; '0',</v>
      </c>
      <c r="Q109" t="str">
        <f t="shared" si="81"/>
        <v>pkt.FPGA_State.PA_FPGA_SelfTest_Result.ReservedBit06 &lt;= '0';</v>
      </c>
      <c r="R109" t="str">
        <f t="shared" si="89"/>
        <v>pkt.FPGA_State.PA_FPGA_SelfTest_Result.ReservedBit06 := bitvector(990);</v>
      </c>
      <c r="S109" t="str">
        <f t="shared" si="90"/>
        <v>bitvector(990) := pkt.FPGA_State.PA_FPGA_SelfTest_Result.ReservedBit06;</v>
      </c>
      <c r="T109" t="str">
        <f t="shared" si="48"/>
        <v>pkt_FPGA_State_PA_FPGA_SelfTest_Result_ReservedBit06 : out std_logic;    --               order( 41 ) bit( 1 )</v>
      </c>
      <c r="U109" t="str">
        <f t="shared" si="32"/>
        <v>pkt_FPGA_State_PA_FPGA_SelfTest_Result_ReservedBit06 &lt;= bitvector(990);</v>
      </c>
      <c r="V109" t="str">
        <f t="shared" si="65"/>
        <v>pkt_FPGA_State_PA_FPGA_SelfTest_Result_ReservedBit06 =&gt; pkt_FPGA_State_PA_FPGA_SelfTest_Result_ReservedBit06_o,</v>
      </c>
      <c r="W109" t="str">
        <f t="shared" si="66"/>
        <v xml:space="preserve">  signal pkt_FPGA_State_PA_FPGA_SelfTest_Result_ReservedBit06_o : std_logic;</v>
      </c>
    </row>
    <row r="110" spans="2:23">
      <c r="B110" t="s">
        <v>374</v>
      </c>
      <c r="C110">
        <v>1</v>
      </c>
      <c r="D110" t="s">
        <v>373</v>
      </c>
      <c r="E110">
        <f t="shared" si="91"/>
        <v>991</v>
      </c>
      <c r="F110" t="str">
        <f t="shared" si="84"/>
        <v xml:space="preserve">  ReservedBit07 : std_logic;</v>
      </c>
      <c r="G110" t="str">
        <f t="shared" si="85"/>
        <v>pkt.FPGA_State.PA_FPGA_SelfTest_Result.ReservedBit07</v>
      </c>
      <c r="H110" t="str">
        <f t="shared" si="86"/>
        <v>bitvector(991)</v>
      </c>
      <c r="I110" t="str">
        <f t="shared" si="80"/>
        <v>pkt_FPGA_State_PA_FPGA_SelfTest_Result_ReservedBit07</v>
      </c>
      <c r="J110">
        <f t="shared" si="25"/>
        <v>42</v>
      </c>
      <c r="K110">
        <v>1</v>
      </c>
      <c r="L110" t="str">
        <f t="shared" si="58"/>
        <v>connect_bd_net [get_bd_pins gen_ila_0/ila_0/probe42] [get_bd_pins gen_ila_0/bs_scb_data_record_p_0/pkt_FPGA_State_PA_FPGA_SelfTest_Result_ReservedBit07]</v>
      </c>
      <c r="M110" t="str">
        <f t="shared" si="50"/>
        <v>std_logic</v>
      </c>
      <c r="N110" t="str">
        <f t="shared" si="87"/>
        <v>'0'</v>
      </c>
      <c r="P110" t="str">
        <f t="shared" si="88"/>
        <v xml:space="preserve">  ReservedBit07 =&gt; '0'</v>
      </c>
      <c r="Q110" t="str">
        <f t="shared" si="81"/>
        <v>pkt.FPGA_State.PA_FPGA_SelfTest_Result.ReservedBit07 &lt;= '0';</v>
      </c>
      <c r="R110" t="str">
        <f t="shared" si="89"/>
        <v>pkt.FPGA_State.PA_FPGA_SelfTest_Result.ReservedBit07 := bitvector(991);</v>
      </c>
      <c r="S110" t="str">
        <f t="shared" si="90"/>
        <v>bitvector(991) := pkt.FPGA_State.PA_FPGA_SelfTest_Result.ReservedBit07;</v>
      </c>
      <c r="T110" t="str">
        <f t="shared" si="48"/>
        <v>pkt_FPGA_State_PA_FPGA_SelfTest_Result_ReservedBit07 : out std_logic;    --               order( 42 ) bit( 1 )</v>
      </c>
      <c r="U110" t="str">
        <f t="shared" si="32"/>
        <v>pkt_FPGA_State_PA_FPGA_SelfTest_Result_ReservedBit07 &lt;= bitvector(991);</v>
      </c>
      <c r="V110" t="str">
        <f t="shared" si="65"/>
        <v>pkt_FPGA_State_PA_FPGA_SelfTest_Result_ReservedBit07 =&gt; pkt_FPGA_State_PA_FPGA_SelfTest_Result_ReservedBit07_o,</v>
      </c>
      <c r="W110" t="str">
        <f t="shared" si="66"/>
        <v xml:space="preserve">  signal pkt_FPGA_State_PA_FPGA_SelfTest_Result_ReservedBit07_o : std_logic;</v>
      </c>
    </row>
    <row r="111" spans="2:23" s="66" customFormat="1">
      <c r="F111" s="66" t="str">
        <f>"end record;"&amp;"  --  "&amp;B94&amp;"_"&amp;C94/8&amp;"_Type"</f>
        <v>end record;  --  PA_FPGA_SelfTest_Result_2_Type</v>
      </c>
      <c r="I111" s="66" t="str">
        <f t="shared" si="80"/>
        <v/>
      </c>
      <c r="J111">
        <f t="shared" si="25"/>
        <v>43</v>
      </c>
      <c r="K111" s="66" t="s">
        <v>553</v>
      </c>
      <c r="L111" t="str">
        <f t="shared" si="58"/>
        <v/>
      </c>
      <c r="M111" s="66" t="str">
        <f t="shared" si="50"/>
        <v/>
      </c>
      <c r="P111" s="66" t="str">
        <f>");"</f>
        <v>);</v>
      </c>
      <c r="Q111" s="66" t="str">
        <f t="shared" si="81"/>
        <v>--  end record;  --  PA_FPGA_SelfTest_Result_2_Type</v>
      </c>
      <c r="R111" s="66" t="str">
        <f t="shared" si="89"/>
        <v>--  end record;  --  PA_FPGA_SelfTest_Result_2_Type</v>
      </c>
      <c r="S111" s="66" t="str">
        <f t="shared" si="90"/>
        <v>--  end record;  --  PA_FPGA_SelfTest_Result_2_Type</v>
      </c>
      <c r="T111" t="str">
        <f t="shared" si="48"/>
        <v xml:space="preserve">  -- not used </v>
      </c>
      <c r="U111" t="str">
        <f t="shared" si="32"/>
        <v xml:space="preserve">  -- not used</v>
      </c>
      <c r="V111" t="str">
        <f t="shared" si="65"/>
        <v>--  end record;  --  PA_FPGA_SelfTest_Result_2_Type</v>
      </c>
      <c r="W111" t="str">
        <f t="shared" si="66"/>
        <v>--  end record;  --  PA_FPGA_SelfTest_Result_2_Type</v>
      </c>
    </row>
    <row r="112" spans="2:23">
      <c r="C112">
        <f>SUM(C95:C110)</f>
        <v>16</v>
      </c>
      <c r="D112">
        <f>C94+E94</f>
        <v>992</v>
      </c>
      <c r="E112">
        <f>C110+E110</f>
        <v>992</v>
      </c>
      <c r="F112" s="87" t="s">
        <v>516</v>
      </c>
      <c r="I112" t="str">
        <f t="shared" si="80"/>
        <v/>
      </c>
      <c r="J112">
        <f t="shared" si="25"/>
        <v>43</v>
      </c>
      <c r="K112" t="s">
        <v>553</v>
      </c>
      <c r="L112" t="str">
        <f t="shared" si="58"/>
        <v/>
      </c>
      <c r="M112" t="str">
        <f t="shared" si="50"/>
        <v/>
      </c>
      <c r="N112" s="86" t="s">
        <v>516</v>
      </c>
      <c r="O112" s="86" t="s">
        <v>516</v>
      </c>
      <c r="P112" s="86" t="s">
        <v>516</v>
      </c>
      <c r="Q112" s="86" t="s">
        <v>516</v>
      </c>
      <c r="R112" s="86" t="s">
        <v>516</v>
      </c>
      <c r="S112" s="86" t="s">
        <v>516</v>
      </c>
      <c r="T112" t="str">
        <f t="shared" si="48"/>
        <v xml:space="preserve">  -- not used </v>
      </c>
      <c r="U112" t="str">
        <f t="shared" si="32"/>
        <v xml:space="preserve">  -- not used</v>
      </c>
      <c r="V112" t="str">
        <f t="shared" si="65"/>
        <v xml:space="preserve">  --  </v>
      </c>
      <c r="W112" t="str">
        <f t="shared" si="66"/>
        <v xml:space="preserve">  --  </v>
      </c>
    </row>
    <row r="113" spans="1:23">
      <c r="A113" s="84"/>
      <c r="F113" s="87" t="s">
        <v>516</v>
      </c>
      <c r="G113" s="85" t="str">
        <f>G160</f>
        <v>pkt.FPGA_State.SC_FPGA_SelfTest_Result</v>
      </c>
      <c r="I113" t="str">
        <f t="shared" si="80"/>
        <v/>
      </c>
      <c r="J113">
        <f t="shared" si="25"/>
        <v>43</v>
      </c>
      <c r="K113" t="s">
        <v>553</v>
      </c>
      <c r="L113" t="str">
        <f t="shared" si="58"/>
        <v/>
      </c>
      <c r="M113" t="str">
        <f t="shared" si="50"/>
        <v/>
      </c>
      <c r="N113" s="86" t="s">
        <v>516</v>
      </c>
      <c r="O113" s="86" t="s">
        <v>516</v>
      </c>
      <c r="P113" s="86" t="s">
        <v>516</v>
      </c>
      <c r="Q113" s="86" t="s">
        <v>516</v>
      </c>
      <c r="R113" s="86" t="s">
        <v>516</v>
      </c>
      <c r="S113" s="86" t="s">
        <v>516</v>
      </c>
      <c r="T113" t="str">
        <f t="shared" si="48"/>
        <v xml:space="preserve">  -- not used </v>
      </c>
      <c r="U113" t="str">
        <f t="shared" si="32"/>
        <v xml:space="preserve">  -- not used</v>
      </c>
      <c r="V113" t="str">
        <f t="shared" si="65"/>
        <v>--  --</v>
      </c>
      <c r="W113" t="str">
        <f t="shared" si="66"/>
        <v>--  --</v>
      </c>
    </row>
    <row r="114" spans="1:23" s="66" customFormat="1">
      <c r="B114" s="66" t="s">
        <v>271</v>
      </c>
      <c r="C114" s="66">
        <v>16</v>
      </c>
      <c r="E114" s="66">
        <v>960</v>
      </c>
      <c r="F114" s="66" t="str">
        <f>"type "&amp;B114&amp;"_"&amp;C114/8&amp;"_Type is record"</f>
        <v>type SC_FPGA_SelfTest_Result_2_Type is record</v>
      </c>
      <c r="I114" s="66" t="str">
        <f t="shared" si="80"/>
        <v/>
      </c>
      <c r="J114">
        <f t="shared" si="25"/>
        <v>43</v>
      </c>
      <c r="K114" s="66" t="s">
        <v>553</v>
      </c>
      <c r="L114" t="str">
        <f t="shared" si="58"/>
        <v/>
      </c>
      <c r="M114" s="66" t="str">
        <f t="shared" si="50"/>
        <v/>
      </c>
      <c r="P114" s="66" t="str">
        <f>"constant "&amp;B114&amp;"_"&amp;C114/8&amp;"_i : "&amp;B114&amp;"_"&amp;C114/8&amp;"_Type := ("</f>
        <v>constant SC_FPGA_SelfTest_Result_2_i : SC_FPGA_SelfTest_Result_2_Type := (</v>
      </c>
      <c r="Q114" s="66" t="str">
        <f t="shared" ref="Q114:Q131" si="92">IF(D114="","--  "&amp;F114,IF(D114&lt;&gt;"T",G114&amp;" &lt;= "&amp;N114&amp;";","--  "&amp;H114))</f>
        <v>--  type SC_FPGA_SelfTest_Result_2_Type is record</v>
      </c>
      <c r="R114" s="66" t="str">
        <f t="shared" ref="R114" si="93">IF(D114="","--  "&amp;F114,IF(D114&lt;&gt;"T",G114&amp;" := "&amp;H114&amp;";","--  "&amp;H114))</f>
        <v>--  type SC_FPGA_SelfTest_Result_2_Type is record</v>
      </c>
      <c r="S114" s="66" t="str">
        <f t="shared" ref="S114" si="94">IF(D114="","--  "&amp;F114,IF(D114&lt;&gt;"T",H114&amp;" := "&amp;G114&amp;";","--  "&amp;H114))</f>
        <v>--  type SC_FPGA_SelfTest_Result_2_Type is record</v>
      </c>
      <c r="T114" t="str">
        <f t="shared" si="48"/>
        <v xml:space="preserve">  -- not used </v>
      </c>
      <c r="U114" t="str">
        <f t="shared" si="32"/>
        <v xml:space="preserve">  -- not used</v>
      </c>
      <c r="V114" t="str">
        <f t="shared" si="65"/>
        <v>--  type SC_FPGA_SelfTest_Result_2_Type is record</v>
      </c>
      <c r="W114" t="str">
        <f t="shared" si="66"/>
        <v>--  type SC_FPGA_SelfTest_Result_2_Type is record</v>
      </c>
    </row>
    <row r="115" spans="1:23">
      <c r="B115" t="s">
        <v>506</v>
      </c>
      <c r="C115">
        <v>1</v>
      </c>
      <c r="D115" t="s">
        <v>373</v>
      </c>
      <c r="E115">
        <f>E114</f>
        <v>960</v>
      </c>
      <c r="F115" t="str">
        <f t="shared" ref="F115:F130" si="95">IF(C115=1,"  "&amp;B115&amp;" : "&amp;"std_logic;",IF(D115="T","  "&amp;B115&amp;" : "&amp;B115&amp;"_"&amp;C115/8&amp;"_Type;","  "&amp;B115&amp;" : "&amp;"std_logic_vector("&amp;C115-1&amp;" downto 0);"))</f>
        <v xml:space="preserve">  SC_MEM : std_logic;</v>
      </c>
      <c r="G115" t="str">
        <f t="shared" ref="G115:G130" si="96">$G$113&amp;"."&amp;B115</f>
        <v>pkt.FPGA_State.SC_FPGA_SelfTest_Result.SC_MEM</v>
      </c>
      <c r="H115" t="str">
        <f t="shared" ref="H115:H130" si="97">IF(C115=1,"bitvector("&amp;E115&amp;")","bitvector("&amp;E115+C115-1&amp;" downto "&amp;E115&amp;")")</f>
        <v>bitvector(960)</v>
      </c>
      <c r="I115" t="str">
        <f t="shared" si="80"/>
        <v>pkt_FPGA_State_SC_FPGA_SelfTest_Result_SC_MEM</v>
      </c>
      <c r="J115">
        <f t="shared" si="25"/>
        <v>43</v>
      </c>
      <c r="K115">
        <v>1</v>
      </c>
      <c r="L115" t="str">
        <f t="shared" si="58"/>
        <v>connect_bd_net [get_bd_pins gen_ila_0/ila_0/probe43] [get_bd_pins gen_ila_0/bs_scb_data_record_p_0/pkt_FPGA_State_SC_FPGA_SelfTest_Result_SC_MEM]</v>
      </c>
      <c r="M115" t="str">
        <f t="shared" si="50"/>
        <v>std_logic</v>
      </c>
      <c r="N115" t="str">
        <f t="shared" ref="N115:N130" si="98">IF(O115&lt;&gt;"",O115,IF(D115="T",B115&amp;"_"&amp;C115/8&amp;"_i",IF(C115=1,"'0'",(IF(C115=8,"X""00""",(IF(C115=16,"X""0000""",IF(C115=32,"X""00000000""","(others =&gt; '0')"))))))))</f>
        <v>'0'</v>
      </c>
      <c r="P115" t="str">
        <f t="shared" ref="P115:P130" si="99">IF(D116="",(IF(D115="T","  "&amp;B115&amp;" =&gt; "&amp;B115&amp;"_"&amp;C115/8&amp;"_i","  "&amp;B115&amp;" =&gt; "&amp;N115)),(IF(D115="T","  "&amp;B115&amp;" =&gt; "&amp;B115&amp;"_"&amp;C115/8&amp;"_i,","  "&amp;B115&amp;" =&gt; "&amp;N115&amp;",")))</f>
        <v xml:space="preserve">  SC_MEM =&gt; '0',</v>
      </c>
      <c r="Q115" t="str">
        <f t="shared" si="92"/>
        <v>pkt.FPGA_State.SC_FPGA_SelfTest_Result.SC_MEM &lt;= '0';</v>
      </c>
      <c r="R115" t="str">
        <f t="shared" ref="R115:R118" si="100">IF(D115="","--  "&amp;F115,IF(D115&lt;&gt;"T",G115&amp;" := "&amp;H115&amp;";","--  "&amp;H115))</f>
        <v>pkt.FPGA_State.SC_FPGA_SelfTest_Result.SC_MEM := bitvector(960);</v>
      </c>
      <c r="S115" t="str">
        <f t="shared" ref="S115:S118" si="101">IF(D115="","--  "&amp;F115,IF(D115&lt;&gt;"T",H115&amp;" := "&amp;G115&amp;";","--  "&amp;H115))</f>
        <v>bitvector(960) := pkt.FPGA_State.SC_FPGA_SelfTest_Result.SC_MEM;</v>
      </c>
      <c r="T115" t="str">
        <f t="shared" si="48"/>
        <v>pkt_FPGA_State_SC_FPGA_SelfTest_Result_SC_MEM : out std_logic;    --               order( 43 ) bit( 1 )</v>
      </c>
      <c r="U115" t="str">
        <f t="shared" si="32"/>
        <v>pkt_FPGA_State_SC_FPGA_SelfTest_Result_SC_MEM &lt;= bitvector(960);</v>
      </c>
      <c r="V115" t="str">
        <f t="shared" si="65"/>
        <v>pkt_FPGA_State_SC_FPGA_SelfTest_Result_SC_MEM =&gt; pkt_FPGA_State_SC_FPGA_SelfTest_Result_SC_MEM_o,</v>
      </c>
      <c r="W115" t="str">
        <f t="shared" si="66"/>
        <v xml:space="preserve">  signal pkt_FPGA_State_SC_FPGA_SelfTest_Result_SC_MEM_o : std_logic;</v>
      </c>
    </row>
    <row r="116" spans="1:23">
      <c r="B116" t="s">
        <v>492</v>
      </c>
      <c r="C116">
        <v>1</v>
      </c>
      <c r="D116" t="s">
        <v>373</v>
      </c>
      <c r="E116">
        <f t="shared" ref="E116:E130" si="102">C115+E115</f>
        <v>961</v>
      </c>
      <c r="F116" t="str">
        <f t="shared" si="95"/>
        <v xml:space="preserve">  ReservedBit01 : std_logic;</v>
      </c>
      <c r="G116" t="str">
        <f t="shared" si="96"/>
        <v>pkt.FPGA_State.SC_FPGA_SelfTest_Result.ReservedBit01</v>
      </c>
      <c r="H116" t="str">
        <f t="shared" si="97"/>
        <v>bitvector(961)</v>
      </c>
      <c r="I116" t="str">
        <f t="shared" si="80"/>
        <v>pkt_FPGA_State_SC_FPGA_SelfTest_Result_ReservedBit01</v>
      </c>
      <c r="J116">
        <f t="shared" si="25"/>
        <v>44</v>
      </c>
      <c r="K116">
        <v>1</v>
      </c>
      <c r="L116" t="str">
        <f t="shared" si="58"/>
        <v>connect_bd_net [get_bd_pins gen_ila_0/ila_0/probe44] [get_bd_pins gen_ila_0/bs_scb_data_record_p_0/pkt_FPGA_State_SC_FPGA_SelfTest_Result_ReservedBit01]</v>
      </c>
      <c r="M116" t="str">
        <f t="shared" si="50"/>
        <v>std_logic</v>
      </c>
      <c r="N116" t="str">
        <f t="shared" si="98"/>
        <v>'0'</v>
      </c>
      <c r="P116" t="str">
        <f t="shared" si="99"/>
        <v xml:space="preserve">  ReservedBit01 =&gt; '0',</v>
      </c>
      <c r="Q116" t="str">
        <f t="shared" si="92"/>
        <v>pkt.FPGA_State.SC_FPGA_SelfTest_Result.ReservedBit01 &lt;= '0';</v>
      </c>
      <c r="R116" t="str">
        <f t="shared" si="100"/>
        <v>pkt.FPGA_State.SC_FPGA_SelfTest_Result.ReservedBit01 := bitvector(961);</v>
      </c>
      <c r="S116" t="str">
        <f t="shared" si="101"/>
        <v>bitvector(961) := pkt.FPGA_State.SC_FPGA_SelfTest_Result.ReservedBit01;</v>
      </c>
      <c r="T116" t="str">
        <f t="shared" ref="T116:T179" si="103">IF(K116=1,IF(D116="","--  "&amp;F116,IF(D116&lt;&gt;"T",I116&amp;" : out "&amp;M116&amp;";    --               order( "&amp;J116&amp;" ) bit( "&amp;C116&amp;" )","--  "&amp;H116)),"  -- not used ")</f>
        <v>pkt_FPGA_State_SC_FPGA_SelfTest_Result_ReservedBit01 : out std_logic;    --               order( 44 ) bit( 1 )</v>
      </c>
      <c r="U116" t="str">
        <f t="shared" si="32"/>
        <v>pkt_FPGA_State_SC_FPGA_SelfTest_Result_ReservedBit01 &lt;= bitvector(961);</v>
      </c>
      <c r="V116" t="str">
        <f t="shared" si="65"/>
        <v>pkt_FPGA_State_SC_FPGA_SelfTest_Result_ReservedBit01 =&gt; pkt_FPGA_State_SC_FPGA_SelfTest_Result_ReservedBit01_o,</v>
      </c>
      <c r="W116" t="str">
        <f t="shared" si="66"/>
        <v xml:space="preserve">  signal pkt_FPGA_State_SC_FPGA_SelfTest_Result_ReservedBit01_o : std_logic;</v>
      </c>
    </row>
    <row r="117" spans="1:23">
      <c r="B117" t="s">
        <v>461</v>
      </c>
      <c r="C117">
        <v>1</v>
      </c>
      <c r="D117" t="s">
        <v>373</v>
      </c>
      <c r="E117">
        <f t="shared" si="102"/>
        <v>962</v>
      </c>
      <c r="F117" t="str">
        <f t="shared" si="95"/>
        <v xml:space="preserve">  ReservedBit02 : std_logic;</v>
      </c>
      <c r="G117" t="str">
        <f t="shared" si="96"/>
        <v>pkt.FPGA_State.SC_FPGA_SelfTest_Result.ReservedBit02</v>
      </c>
      <c r="H117" t="str">
        <f t="shared" si="97"/>
        <v>bitvector(962)</v>
      </c>
      <c r="I117" t="str">
        <f t="shared" si="80"/>
        <v>pkt_FPGA_State_SC_FPGA_SelfTest_Result_ReservedBit02</v>
      </c>
      <c r="J117">
        <f t="shared" ref="J117:J180" si="104">IF(D116&lt;&gt;"T",IF(K116=1,J116+1,J116),J116)</f>
        <v>45</v>
      </c>
      <c r="K117">
        <v>1</v>
      </c>
      <c r="L117" t="str">
        <f t="shared" si="58"/>
        <v>connect_bd_net [get_bd_pins gen_ila_0/ila_0/probe45] [get_bd_pins gen_ila_0/bs_scb_data_record_p_0/pkt_FPGA_State_SC_FPGA_SelfTest_Result_ReservedBit02]</v>
      </c>
      <c r="M117" t="str">
        <f t="shared" si="50"/>
        <v>std_logic</v>
      </c>
      <c r="N117" t="str">
        <f t="shared" si="98"/>
        <v>'0'</v>
      </c>
      <c r="P117" t="str">
        <f t="shared" si="99"/>
        <v xml:space="preserve">  ReservedBit02 =&gt; '0',</v>
      </c>
      <c r="Q117" t="str">
        <f t="shared" si="92"/>
        <v>pkt.FPGA_State.SC_FPGA_SelfTest_Result.ReservedBit02 &lt;= '0';</v>
      </c>
      <c r="R117" t="str">
        <f t="shared" si="100"/>
        <v>pkt.FPGA_State.SC_FPGA_SelfTest_Result.ReservedBit02 := bitvector(962);</v>
      </c>
      <c r="S117" t="str">
        <f t="shared" si="101"/>
        <v>bitvector(962) := pkt.FPGA_State.SC_FPGA_SelfTest_Result.ReservedBit02;</v>
      </c>
      <c r="T117" t="str">
        <f t="shared" si="103"/>
        <v>pkt_FPGA_State_SC_FPGA_SelfTest_Result_ReservedBit02 : out std_logic;    --               order( 45 ) bit( 1 )</v>
      </c>
      <c r="U117" t="str">
        <f t="shared" si="32"/>
        <v>pkt_FPGA_State_SC_FPGA_SelfTest_Result_ReservedBit02 &lt;= bitvector(962);</v>
      </c>
      <c r="V117" t="str">
        <f t="shared" si="65"/>
        <v>pkt_FPGA_State_SC_FPGA_SelfTest_Result_ReservedBit02 =&gt; pkt_FPGA_State_SC_FPGA_SelfTest_Result_ReservedBit02_o,</v>
      </c>
      <c r="W117" t="str">
        <f t="shared" si="66"/>
        <v xml:space="preserve">  signal pkt_FPGA_State_SC_FPGA_SelfTest_Result_ReservedBit02_o : std_logic;</v>
      </c>
    </row>
    <row r="118" spans="1:23">
      <c r="B118" t="s">
        <v>388</v>
      </c>
      <c r="C118">
        <v>1</v>
      </c>
      <c r="D118" t="s">
        <v>373</v>
      </c>
      <c r="E118">
        <f t="shared" si="102"/>
        <v>963</v>
      </c>
      <c r="F118" t="str">
        <f t="shared" si="95"/>
        <v xml:space="preserve">  ReservedBit03 : std_logic;</v>
      </c>
      <c r="G118" t="str">
        <f t="shared" si="96"/>
        <v>pkt.FPGA_State.SC_FPGA_SelfTest_Result.ReservedBit03</v>
      </c>
      <c r="H118" t="str">
        <f t="shared" si="97"/>
        <v>bitvector(963)</v>
      </c>
      <c r="I118" t="str">
        <f t="shared" si="80"/>
        <v>pkt_FPGA_State_SC_FPGA_SelfTest_Result_ReservedBit03</v>
      </c>
      <c r="J118">
        <f t="shared" si="104"/>
        <v>46</v>
      </c>
      <c r="K118">
        <v>1</v>
      </c>
      <c r="L118" t="str">
        <f t="shared" si="58"/>
        <v>connect_bd_net [get_bd_pins gen_ila_0/ila_0/probe46] [get_bd_pins gen_ila_0/bs_scb_data_record_p_0/pkt_FPGA_State_SC_FPGA_SelfTest_Result_ReservedBit03]</v>
      </c>
      <c r="M118" t="str">
        <f t="shared" si="50"/>
        <v>std_logic</v>
      </c>
      <c r="N118" t="str">
        <f t="shared" si="98"/>
        <v>'0'</v>
      </c>
      <c r="P118" t="str">
        <f t="shared" si="99"/>
        <v xml:space="preserve">  ReservedBit03 =&gt; '0',</v>
      </c>
      <c r="Q118" t="str">
        <f t="shared" si="92"/>
        <v>pkt.FPGA_State.SC_FPGA_SelfTest_Result.ReservedBit03 &lt;= '0';</v>
      </c>
      <c r="R118" t="str">
        <f t="shared" si="100"/>
        <v>pkt.FPGA_State.SC_FPGA_SelfTest_Result.ReservedBit03 := bitvector(963);</v>
      </c>
      <c r="S118" t="str">
        <f t="shared" si="101"/>
        <v>bitvector(963) := pkt.FPGA_State.SC_FPGA_SelfTest_Result.ReservedBit03;</v>
      </c>
      <c r="T118" t="str">
        <f t="shared" si="103"/>
        <v>pkt_FPGA_State_SC_FPGA_SelfTest_Result_ReservedBit03 : out std_logic;    --               order( 46 ) bit( 1 )</v>
      </c>
      <c r="U118" t="str">
        <f t="shared" si="32"/>
        <v>pkt_FPGA_State_SC_FPGA_SelfTest_Result_ReservedBit03 &lt;= bitvector(963);</v>
      </c>
      <c r="V118" t="str">
        <f t="shared" si="65"/>
        <v>pkt_FPGA_State_SC_FPGA_SelfTest_Result_ReservedBit03 =&gt; pkt_FPGA_State_SC_FPGA_SelfTest_Result_ReservedBit03_o,</v>
      </c>
      <c r="W118" t="str">
        <f t="shared" si="66"/>
        <v xml:space="preserve">  signal pkt_FPGA_State_SC_FPGA_SelfTest_Result_ReservedBit03_o : std_logic;</v>
      </c>
    </row>
    <row r="119" spans="1:23">
      <c r="B119" t="s">
        <v>507</v>
      </c>
      <c r="C119">
        <v>1</v>
      </c>
      <c r="D119" t="s">
        <v>373</v>
      </c>
      <c r="E119">
        <f t="shared" si="102"/>
        <v>964</v>
      </c>
      <c r="F119" t="str">
        <f t="shared" si="95"/>
        <v xml:space="preserve">  SC_FPGA : std_logic;</v>
      </c>
      <c r="G119" t="str">
        <f t="shared" si="96"/>
        <v>pkt.FPGA_State.SC_FPGA_SelfTest_Result.SC_FPGA</v>
      </c>
      <c r="H119" t="str">
        <f t="shared" si="97"/>
        <v>bitvector(964)</v>
      </c>
      <c r="I119" t="str">
        <f t="shared" si="80"/>
        <v>pkt_FPGA_State_SC_FPGA_SelfTest_Result_SC_FPGA</v>
      </c>
      <c r="J119">
        <f t="shared" si="104"/>
        <v>47</v>
      </c>
      <c r="K119">
        <v>1</v>
      </c>
      <c r="L119" t="str">
        <f t="shared" si="58"/>
        <v>connect_bd_net [get_bd_pins gen_ila_0/ila_0/probe47] [get_bd_pins gen_ila_0/bs_scb_data_record_p_0/pkt_FPGA_State_SC_FPGA_SelfTest_Result_SC_FPGA]</v>
      </c>
      <c r="M119" t="str">
        <f t="shared" si="50"/>
        <v>std_logic</v>
      </c>
      <c r="N119" t="str">
        <f t="shared" si="98"/>
        <v>'0'</v>
      </c>
      <c r="P119" t="str">
        <f t="shared" si="99"/>
        <v xml:space="preserve">  SC_FPGA =&gt; '0',</v>
      </c>
      <c r="Q119" t="str">
        <f t="shared" si="92"/>
        <v>pkt.FPGA_State.SC_FPGA_SelfTest_Result.SC_FPGA &lt;= '0';</v>
      </c>
      <c r="R119" t="str">
        <f t="shared" ref="R119:R131" si="105">IF(D119="","--  "&amp;F119,IF(D119&lt;&gt;"T",G119&amp;" := "&amp;H119&amp;";","--  "&amp;H119))</f>
        <v>pkt.FPGA_State.SC_FPGA_SelfTest_Result.SC_FPGA := bitvector(964);</v>
      </c>
      <c r="S119" t="str">
        <f t="shared" ref="S119:S131" si="106">IF(D119="","--  "&amp;F119,IF(D119&lt;&gt;"T",H119&amp;" := "&amp;G119&amp;";","--  "&amp;H119))</f>
        <v>bitvector(964) := pkt.FPGA_State.SC_FPGA_SelfTest_Result.SC_FPGA;</v>
      </c>
      <c r="T119" t="str">
        <f t="shared" si="103"/>
        <v>pkt_FPGA_State_SC_FPGA_SelfTest_Result_SC_FPGA : out std_logic;    --               order( 47 ) bit( 1 )</v>
      </c>
      <c r="U119" t="str">
        <f t="shared" si="32"/>
        <v>pkt_FPGA_State_SC_FPGA_SelfTest_Result_SC_FPGA &lt;= bitvector(964);</v>
      </c>
      <c r="V119" t="str">
        <f t="shared" si="65"/>
        <v>pkt_FPGA_State_SC_FPGA_SelfTest_Result_SC_FPGA =&gt; pkt_FPGA_State_SC_FPGA_SelfTest_Result_SC_FPGA_o,</v>
      </c>
      <c r="W119" t="str">
        <f t="shared" si="66"/>
        <v xml:space="preserve">  signal pkt_FPGA_State_SC_FPGA_SelfTest_Result_SC_FPGA_o : std_logic;</v>
      </c>
    </row>
    <row r="120" spans="1:23">
      <c r="B120" t="s">
        <v>386</v>
      </c>
      <c r="C120">
        <v>1</v>
      </c>
      <c r="D120" t="s">
        <v>373</v>
      </c>
      <c r="E120">
        <f t="shared" si="102"/>
        <v>965</v>
      </c>
      <c r="F120" t="str">
        <f t="shared" si="95"/>
        <v xml:space="preserve">  ReservedBit05 : std_logic;</v>
      </c>
      <c r="G120" t="str">
        <f t="shared" si="96"/>
        <v>pkt.FPGA_State.SC_FPGA_SelfTest_Result.ReservedBit05</v>
      </c>
      <c r="H120" t="str">
        <f t="shared" si="97"/>
        <v>bitvector(965)</v>
      </c>
      <c r="I120" t="str">
        <f t="shared" si="80"/>
        <v>pkt_FPGA_State_SC_FPGA_SelfTest_Result_ReservedBit05</v>
      </c>
      <c r="J120">
        <f t="shared" si="104"/>
        <v>48</v>
      </c>
      <c r="K120">
        <v>1</v>
      </c>
      <c r="L120" t="str">
        <f t="shared" si="58"/>
        <v>connect_bd_net [get_bd_pins gen_ila_0/ila_0/probe48] [get_bd_pins gen_ila_0/bs_scb_data_record_p_0/pkt_FPGA_State_SC_FPGA_SelfTest_Result_ReservedBit05]</v>
      </c>
      <c r="M120" t="str">
        <f t="shared" si="50"/>
        <v>std_logic</v>
      </c>
      <c r="N120" t="str">
        <f t="shared" si="98"/>
        <v>'0'</v>
      </c>
      <c r="P120" t="str">
        <f t="shared" si="99"/>
        <v xml:space="preserve">  ReservedBit05 =&gt; '0',</v>
      </c>
      <c r="Q120" t="str">
        <f t="shared" si="92"/>
        <v>pkt.FPGA_State.SC_FPGA_SelfTest_Result.ReservedBit05 &lt;= '0';</v>
      </c>
      <c r="R120" t="str">
        <f t="shared" si="105"/>
        <v>pkt.FPGA_State.SC_FPGA_SelfTest_Result.ReservedBit05 := bitvector(965);</v>
      </c>
      <c r="S120" t="str">
        <f t="shared" si="106"/>
        <v>bitvector(965) := pkt.FPGA_State.SC_FPGA_SelfTest_Result.ReservedBit05;</v>
      </c>
      <c r="T120" t="str">
        <f t="shared" si="103"/>
        <v>pkt_FPGA_State_SC_FPGA_SelfTest_Result_ReservedBit05 : out std_logic;    --               order( 48 ) bit( 1 )</v>
      </c>
      <c r="U120" t="str">
        <f t="shared" ref="U120:U183" si="107">IF(K120=1,IF(D120="","--  "&amp;F120,IF(D120&lt;&gt;"T",I120&amp;" &lt;= "&amp;H120&amp;";","--  "&amp;H120)),"  -- not used")</f>
        <v>pkt_FPGA_State_SC_FPGA_SelfTest_Result_ReservedBit05 &lt;= bitvector(965);</v>
      </c>
      <c r="V120" t="str">
        <f t="shared" si="65"/>
        <v>pkt_FPGA_State_SC_FPGA_SelfTest_Result_ReservedBit05 =&gt; pkt_FPGA_State_SC_FPGA_SelfTest_Result_ReservedBit05_o,</v>
      </c>
      <c r="W120" t="str">
        <f t="shared" si="66"/>
        <v xml:space="preserve">  signal pkt_FPGA_State_SC_FPGA_SelfTest_Result_ReservedBit05_o : std_logic;</v>
      </c>
    </row>
    <row r="121" spans="1:23">
      <c r="B121" t="s">
        <v>375</v>
      </c>
      <c r="C121">
        <v>1</v>
      </c>
      <c r="D121" t="s">
        <v>373</v>
      </c>
      <c r="E121">
        <f t="shared" si="102"/>
        <v>966</v>
      </c>
      <c r="F121" t="str">
        <f t="shared" si="95"/>
        <v xml:space="preserve">  ReservedBit06 : std_logic;</v>
      </c>
      <c r="G121" t="str">
        <f t="shared" si="96"/>
        <v>pkt.FPGA_State.SC_FPGA_SelfTest_Result.ReservedBit06</v>
      </c>
      <c r="H121" t="str">
        <f t="shared" si="97"/>
        <v>bitvector(966)</v>
      </c>
      <c r="I121" t="str">
        <f t="shared" si="80"/>
        <v>pkt_FPGA_State_SC_FPGA_SelfTest_Result_ReservedBit06</v>
      </c>
      <c r="J121">
        <f t="shared" si="104"/>
        <v>49</v>
      </c>
      <c r="K121">
        <v>1</v>
      </c>
      <c r="L121" t="str">
        <f t="shared" si="58"/>
        <v>connect_bd_net [get_bd_pins gen_ila_0/ila_0/probe49] [get_bd_pins gen_ila_0/bs_scb_data_record_p_0/pkt_FPGA_State_SC_FPGA_SelfTest_Result_ReservedBit06]</v>
      </c>
      <c r="M121" t="str">
        <f t="shared" si="50"/>
        <v>std_logic</v>
      </c>
      <c r="N121" t="str">
        <f t="shared" si="98"/>
        <v>'0'</v>
      </c>
      <c r="P121" t="str">
        <f t="shared" si="99"/>
        <v xml:space="preserve">  ReservedBit06 =&gt; '0',</v>
      </c>
      <c r="Q121" t="str">
        <f t="shared" si="92"/>
        <v>pkt.FPGA_State.SC_FPGA_SelfTest_Result.ReservedBit06 &lt;= '0';</v>
      </c>
      <c r="R121" t="str">
        <f t="shared" si="105"/>
        <v>pkt.FPGA_State.SC_FPGA_SelfTest_Result.ReservedBit06 := bitvector(966);</v>
      </c>
      <c r="S121" t="str">
        <f t="shared" si="106"/>
        <v>bitvector(966) := pkt.FPGA_State.SC_FPGA_SelfTest_Result.ReservedBit06;</v>
      </c>
      <c r="T121" t="str">
        <f t="shared" si="103"/>
        <v>pkt_FPGA_State_SC_FPGA_SelfTest_Result_ReservedBit06 : out std_logic;    --               order( 49 ) bit( 1 )</v>
      </c>
      <c r="U121" t="str">
        <f t="shared" si="107"/>
        <v>pkt_FPGA_State_SC_FPGA_SelfTest_Result_ReservedBit06 &lt;= bitvector(966);</v>
      </c>
      <c r="V121" t="str">
        <f t="shared" si="65"/>
        <v>pkt_FPGA_State_SC_FPGA_SelfTest_Result_ReservedBit06 =&gt; pkt_FPGA_State_SC_FPGA_SelfTest_Result_ReservedBit06_o,</v>
      </c>
      <c r="W121" t="str">
        <f t="shared" si="66"/>
        <v xml:space="preserve">  signal pkt_FPGA_State_SC_FPGA_SelfTest_Result_ReservedBit06_o : std_logic;</v>
      </c>
    </row>
    <row r="122" spans="1:23">
      <c r="B122" t="s">
        <v>374</v>
      </c>
      <c r="C122">
        <v>1</v>
      </c>
      <c r="D122" t="s">
        <v>373</v>
      </c>
      <c r="E122">
        <f t="shared" si="102"/>
        <v>967</v>
      </c>
      <c r="F122" t="str">
        <f t="shared" si="95"/>
        <v xml:space="preserve">  ReservedBit07 : std_logic;</v>
      </c>
      <c r="G122" t="str">
        <f t="shared" si="96"/>
        <v>pkt.FPGA_State.SC_FPGA_SelfTest_Result.ReservedBit07</v>
      </c>
      <c r="H122" t="str">
        <f t="shared" si="97"/>
        <v>bitvector(967)</v>
      </c>
      <c r="I122" t="str">
        <f t="shared" si="80"/>
        <v>pkt_FPGA_State_SC_FPGA_SelfTest_Result_ReservedBit07</v>
      </c>
      <c r="J122">
        <f t="shared" si="104"/>
        <v>50</v>
      </c>
      <c r="K122">
        <v>1</v>
      </c>
      <c r="L122" t="str">
        <f t="shared" si="58"/>
        <v>connect_bd_net [get_bd_pins gen_ila_0/ila_0/probe50] [get_bd_pins gen_ila_0/bs_scb_data_record_p_0/pkt_FPGA_State_SC_FPGA_SelfTest_Result_ReservedBit07]</v>
      </c>
      <c r="M122" t="str">
        <f t="shared" si="50"/>
        <v>std_logic</v>
      </c>
      <c r="N122" t="str">
        <f t="shared" si="98"/>
        <v>'0'</v>
      </c>
      <c r="P122" t="str">
        <f t="shared" si="99"/>
        <v xml:space="preserve">  ReservedBit07 =&gt; '0',</v>
      </c>
      <c r="Q122" t="str">
        <f t="shared" si="92"/>
        <v>pkt.FPGA_State.SC_FPGA_SelfTest_Result.ReservedBit07 &lt;= '0';</v>
      </c>
      <c r="R122" t="str">
        <f t="shared" si="105"/>
        <v>pkt.FPGA_State.SC_FPGA_SelfTest_Result.ReservedBit07 := bitvector(967);</v>
      </c>
      <c r="S122" t="str">
        <f t="shared" si="106"/>
        <v>bitvector(967) := pkt.FPGA_State.SC_FPGA_SelfTest_Result.ReservedBit07;</v>
      </c>
      <c r="T122" t="str">
        <f t="shared" si="103"/>
        <v>pkt_FPGA_State_SC_FPGA_SelfTest_Result_ReservedBit07 : out std_logic;    --               order( 50 ) bit( 1 )</v>
      </c>
      <c r="U122" t="str">
        <f t="shared" si="107"/>
        <v>pkt_FPGA_State_SC_FPGA_SelfTest_Result_ReservedBit07 &lt;= bitvector(967);</v>
      </c>
      <c r="V122" t="str">
        <f t="shared" si="65"/>
        <v>pkt_FPGA_State_SC_FPGA_SelfTest_Result_ReservedBit07 =&gt; pkt_FPGA_State_SC_FPGA_SelfTest_Result_ReservedBit07_o,</v>
      </c>
      <c r="W122" t="str">
        <f t="shared" si="66"/>
        <v xml:space="preserve">  signal pkt_FPGA_State_SC_FPGA_SelfTest_Result_ReservedBit07_o : std_logic;</v>
      </c>
    </row>
    <row r="123" spans="1:23">
      <c r="B123" t="s">
        <v>508</v>
      </c>
      <c r="C123">
        <v>1</v>
      </c>
      <c r="D123" t="s">
        <v>373</v>
      </c>
      <c r="E123">
        <f t="shared" si="102"/>
        <v>968</v>
      </c>
      <c r="F123" t="str">
        <f t="shared" si="95"/>
        <v xml:space="preserve">  SC_GTP : std_logic;</v>
      </c>
      <c r="G123" t="str">
        <f t="shared" si="96"/>
        <v>pkt.FPGA_State.SC_FPGA_SelfTest_Result.SC_GTP</v>
      </c>
      <c r="H123" t="str">
        <f t="shared" si="97"/>
        <v>bitvector(968)</v>
      </c>
      <c r="I123" t="str">
        <f t="shared" si="80"/>
        <v>pkt_FPGA_State_SC_FPGA_SelfTest_Result_SC_GTP</v>
      </c>
      <c r="J123">
        <f t="shared" si="104"/>
        <v>51</v>
      </c>
      <c r="K123">
        <v>1</v>
      </c>
      <c r="L123" t="str">
        <f t="shared" si="58"/>
        <v>connect_bd_net [get_bd_pins gen_ila_0/ila_0/probe51] [get_bd_pins gen_ila_0/bs_scb_data_record_p_0/pkt_FPGA_State_SC_FPGA_SelfTest_Result_SC_GTP]</v>
      </c>
      <c r="M123" t="str">
        <f t="shared" si="50"/>
        <v>std_logic</v>
      </c>
      <c r="N123" t="str">
        <f t="shared" si="98"/>
        <v>'0'</v>
      </c>
      <c r="P123" t="str">
        <f t="shared" si="99"/>
        <v xml:space="preserve">  SC_GTP =&gt; '0',</v>
      </c>
      <c r="Q123" t="str">
        <f t="shared" si="92"/>
        <v>pkt.FPGA_State.SC_FPGA_SelfTest_Result.SC_GTP &lt;= '0';</v>
      </c>
      <c r="R123" t="str">
        <f t="shared" si="105"/>
        <v>pkt.FPGA_State.SC_FPGA_SelfTest_Result.SC_GTP := bitvector(968);</v>
      </c>
      <c r="S123" t="str">
        <f t="shared" si="106"/>
        <v>bitvector(968) := pkt.FPGA_State.SC_FPGA_SelfTest_Result.SC_GTP;</v>
      </c>
      <c r="T123" t="str">
        <f t="shared" si="103"/>
        <v>pkt_FPGA_State_SC_FPGA_SelfTest_Result_SC_GTP : out std_logic;    --               order( 51 ) bit( 1 )</v>
      </c>
      <c r="U123" t="str">
        <f t="shared" si="107"/>
        <v>pkt_FPGA_State_SC_FPGA_SelfTest_Result_SC_GTP &lt;= bitvector(968);</v>
      </c>
      <c r="V123" t="str">
        <f t="shared" si="65"/>
        <v>pkt_FPGA_State_SC_FPGA_SelfTest_Result_SC_GTP =&gt; pkt_FPGA_State_SC_FPGA_SelfTest_Result_SC_GTP_o,</v>
      </c>
      <c r="W123" t="str">
        <f t="shared" si="66"/>
        <v xml:space="preserve">  signal pkt_FPGA_State_SC_FPGA_SelfTest_Result_SC_GTP_o : std_logic;</v>
      </c>
    </row>
    <row r="124" spans="1:23">
      <c r="B124" t="s">
        <v>509</v>
      </c>
      <c r="C124">
        <v>1</v>
      </c>
      <c r="D124" t="s">
        <v>373</v>
      </c>
      <c r="E124">
        <f t="shared" si="102"/>
        <v>969</v>
      </c>
      <c r="F124" t="str">
        <f t="shared" si="95"/>
        <v xml:space="preserve">  SC_LVDS : std_logic;</v>
      </c>
      <c r="G124" t="str">
        <f t="shared" si="96"/>
        <v>pkt.FPGA_State.SC_FPGA_SelfTest_Result.SC_LVDS</v>
      </c>
      <c r="H124" t="str">
        <f t="shared" si="97"/>
        <v>bitvector(969)</v>
      </c>
      <c r="I124" t="str">
        <f t="shared" si="80"/>
        <v>pkt_FPGA_State_SC_FPGA_SelfTest_Result_SC_LVDS</v>
      </c>
      <c r="J124">
        <f t="shared" si="104"/>
        <v>52</v>
      </c>
      <c r="K124">
        <v>1</v>
      </c>
      <c r="L124" t="str">
        <f t="shared" si="58"/>
        <v>connect_bd_net [get_bd_pins gen_ila_0/ila_0/probe52] [get_bd_pins gen_ila_0/bs_scb_data_record_p_0/pkt_FPGA_State_SC_FPGA_SelfTest_Result_SC_LVDS]</v>
      </c>
      <c r="M124" t="str">
        <f t="shared" si="50"/>
        <v>std_logic</v>
      </c>
      <c r="N124" t="str">
        <f t="shared" si="98"/>
        <v>'0'</v>
      </c>
      <c r="P124" t="str">
        <f t="shared" si="99"/>
        <v xml:space="preserve">  SC_LVDS =&gt; '0',</v>
      </c>
      <c r="Q124" t="str">
        <f t="shared" si="92"/>
        <v>pkt.FPGA_State.SC_FPGA_SelfTest_Result.SC_LVDS &lt;= '0';</v>
      </c>
      <c r="R124" t="str">
        <f t="shared" si="105"/>
        <v>pkt.FPGA_State.SC_FPGA_SelfTest_Result.SC_LVDS := bitvector(969);</v>
      </c>
      <c r="S124" t="str">
        <f t="shared" si="106"/>
        <v>bitvector(969) := pkt.FPGA_State.SC_FPGA_SelfTest_Result.SC_LVDS;</v>
      </c>
      <c r="T124" t="str">
        <f t="shared" si="103"/>
        <v>pkt_FPGA_State_SC_FPGA_SelfTest_Result_SC_LVDS : out std_logic;    --               order( 52 ) bit( 1 )</v>
      </c>
      <c r="U124" t="str">
        <f t="shared" si="107"/>
        <v>pkt_FPGA_State_SC_FPGA_SelfTest_Result_SC_LVDS &lt;= bitvector(969);</v>
      </c>
      <c r="V124" t="str">
        <f t="shared" si="65"/>
        <v>pkt_FPGA_State_SC_FPGA_SelfTest_Result_SC_LVDS =&gt; pkt_FPGA_State_SC_FPGA_SelfTest_Result_SC_LVDS_o,</v>
      </c>
      <c r="W124" t="str">
        <f t="shared" si="66"/>
        <v xml:space="preserve">  signal pkt_FPGA_State_SC_FPGA_SelfTest_Result_SC_LVDS_o : std_logic;</v>
      </c>
    </row>
    <row r="125" spans="1:23">
      <c r="B125" t="s">
        <v>510</v>
      </c>
      <c r="C125">
        <v>1</v>
      </c>
      <c r="D125" t="s">
        <v>373</v>
      </c>
      <c r="E125">
        <f t="shared" si="102"/>
        <v>970</v>
      </c>
      <c r="F125" t="str">
        <f t="shared" si="95"/>
        <v xml:space="preserve">  SC_UART : std_logic;</v>
      </c>
      <c r="G125" t="str">
        <f t="shared" si="96"/>
        <v>pkt.FPGA_State.SC_FPGA_SelfTest_Result.SC_UART</v>
      </c>
      <c r="H125" t="str">
        <f t="shared" si="97"/>
        <v>bitvector(970)</v>
      </c>
      <c r="I125" t="str">
        <f t="shared" si="80"/>
        <v>pkt_FPGA_State_SC_FPGA_SelfTest_Result_SC_UART</v>
      </c>
      <c r="J125">
        <f t="shared" si="104"/>
        <v>53</v>
      </c>
      <c r="K125">
        <v>1</v>
      </c>
      <c r="L125" t="str">
        <f t="shared" si="58"/>
        <v>connect_bd_net [get_bd_pins gen_ila_0/ila_0/probe53] [get_bd_pins gen_ila_0/bs_scb_data_record_p_0/pkt_FPGA_State_SC_FPGA_SelfTest_Result_SC_UART]</v>
      </c>
      <c r="M125" t="str">
        <f t="shared" ref="M125:M188" si="108">IF(C125=1,"std_logic",(IF(D125="W","std_logic_vector("&amp;C125-1&amp;" downto 0)","")))</f>
        <v>std_logic</v>
      </c>
      <c r="N125" t="str">
        <f t="shared" si="98"/>
        <v>'0'</v>
      </c>
      <c r="P125" t="str">
        <f t="shared" si="99"/>
        <v xml:space="preserve">  SC_UART =&gt; '0',</v>
      </c>
      <c r="Q125" t="str">
        <f t="shared" si="92"/>
        <v>pkt.FPGA_State.SC_FPGA_SelfTest_Result.SC_UART &lt;= '0';</v>
      </c>
      <c r="R125" t="str">
        <f t="shared" si="105"/>
        <v>pkt.FPGA_State.SC_FPGA_SelfTest_Result.SC_UART := bitvector(970);</v>
      </c>
      <c r="S125" t="str">
        <f t="shared" si="106"/>
        <v>bitvector(970) := pkt.FPGA_State.SC_FPGA_SelfTest_Result.SC_UART;</v>
      </c>
      <c r="T125" t="str">
        <f t="shared" si="103"/>
        <v>pkt_FPGA_State_SC_FPGA_SelfTest_Result_SC_UART : out std_logic;    --               order( 53 ) bit( 1 )</v>
      </c>
      <c r="U125" t="str">
        <f t="shared" si="107"/>
        <v>pkt_FPGA_State_SC_FPGA_SelfTest_Result_SC_UART &lt;= bitvector(970);</v>
      </c>
      <c r="V125" t="str">
        <f t="shared" si="65"/>
        <v>pkt_FPGA_State_SC_FPGA_SelfTest_Result_SC_UART =&gt; pkt_FPGA_State_SC_FPGA_SelfTest_Result_SC_UART_o,</v>
      </c>
      <c r="W125" t="str">
        <f t="shared" si="66"/>
        <v xml:space="preserve">  signal pkt_FPGA_State_SC_FPGA_SelfTest_Result_SC_UART_o : std_logic;</v>
      </c>
    </row>
    <row r="126" spans="1:23">
      <c r="B126" t="s">
        <v>43</v>
      </c>
      <c r="C126">
        <v>1</v>
      </c>
      <c r="D126" t="s">
        <v>373</v>
      </c>
      <c r="E126">
        <f t="shared" si="102"/>
        <v>971</v>
      </c>
      <c r="F126" t="str">
        <f t="shared" si="95"/>
        <v xml:space="preserve">  ReservedBit13 : std_logic;</v>
      </c>
      <c r="G126" t="str">
        <f t="shared" si="96"/>
        <v>pkt.FPGA_State.SC_FPGA_SelfTest_Result.ReservedBit13</v>
      </c>
      <c r="H126" t="str">
        <f t="shared" si="97"/>
        <v>bitvector(971)</v>
      </c>
      <c r="I126" t="str">
        <f t="shared" ref="I126:I132" si="109">IF(H126="","",(IF(D126="W",SUBSTITUTE(G126,".","_"),"")))</f>
        <v>pkt_FPGA_State_SC_FPGA_SelfTest_Result_ReservedBit13</v>
      </c>
      <c r="J126">
        <f t="shared" si="104"/>
        <v>54</v>
      </c>
      <c r="K126">
        <v>1</v>
      </c>
      <c r="L126" t="str">
        <f t="shared" si="58"/>
        <v>connect_bd_net [get_bd_pins gen_ila_0/ila_0/probe54] [get_bd_pins gen_ila_0/bs_scb_data_record_p_0/pkt_FPGA_State_SC_FPGA_SelfTest_Result_ReservedBit13]</v>
      </c>
      <c r="M126" t="str">
        <f t="shared" si="108"/>
        <v>std_logic</v>
      </c>
      <c r="N126" t="str">
        <f t="shared" si="98"/>
        <v>'0'</v>
      </c>
      <c r="P126" t="str">
        <f t="shared" si="99"/>
        <v xml:space="preserve">  ReservedBit13 =&gt; '0',</v>
      </c>
      <c r="Q126" t="str">
        <f t="shared" si="92"/>
        <v>pkt.FPGA_State.SC_FPGA_SelfTest_Result.ReservedBit13 &lt;= '0';</v>
      </c>
      <c r="R126" t="str">
        <f t="shared" si="105"/>
        <v>pkt.FPGA_State.SC_FPGA_SelfTest_Result.ReservedBit13 := bitvector(971);</v>
      </c>
      <c r="S126" t="str">
        <f t="shared" si="106"/>
        <v>bitvector(971) := pkt.FPGA_State.SC_FPGA_SelfTest_Result.ReservedBit13;</v>
      </c>
      <c r="T126" t="str">
        <f t="shared" si="103"/>
        <v>pkt_FPGA_State_SC_FPGA_SelfTest_Result_ReservedBit13 : out std_logic;    --               order( 54 ) bit( 1 )</v>
      </c>
      <c r="U126" t="str">
        <f t="shared" si="107"/>
        <v>pkt_FPGA_State_SC_FPGA_SelfTest_Result_ReservedBit13 &lt;= bitvector(971);</v>
      </c>
      <c r="V126" t="str">
        <f t="shared" si="65"/>
        <v>pkt_FPGA_State_SC_FPGA_SelfTest_Result_ReservedBit13 =&gt; pkt_FPGA_State_SC_FPGA_SelfTest_Result_ReservedBit13_o,</v>
      </c>
      <c r="W126" t="str">
        <f t="shared" si="66"/>
        <v xml:space="preserve">  signal pkt_FPGA_State_SC_FPGA_SelfTest_Result_ReservedBit13_o : std_logic;</v>
      </c>
    </row>
    <row r="127" spans="1:23">
      <c r="B127" t="s">
        <v>42</v>
      </c>
      <c r="C127">
        <v>1</v>
      </c>
      <c r="D127" t="s">
        <v>373</v>
      </c>
      <c r="E127">
        <f t="shared" si="102"/>
        <v>972</v>
      </c>
      <c r="F127" t="str">
        <f t="shared" si="95"/>
        <v xml:space="preserve">  ReservedBit14 : std_logic;</v>
      </c>
      <c r="G127" t="str">
        <f t="shared" si="96"/>
        <v>pkt.FPGA_State.SC_FPGA_SelfTest_Result.ReservedBit14</v>
      </c>
      <c r="H127" t="str">
        <f t="shared" si="97"/>
        <v>bitvector(972)</v>
      </c>
      <c r="I127" t="str">
        <f t="shared" si="109"/>
        <v>pkt_FPGA_State_SC_FPGA_SelfTest_Result_ReservedBit14</v>
      </c>
      <c r="J127">
        <f t="shared" si="104"/>
        <v>55</v>
      </c>
      <c r="K127">
        <v>1</v>
      </c>
      <c r="L127" t="str">
        <f t="shared" ref="L127:L190" si="110">IF(K127=1,"connect_bd_net [get_bd_pins "&amp;$L$31&amp;J127&amp;"] [get_bd_pins "&amp;$L$34&amp;I127&amp;"]","")</f>
        <v>connect_bd_net [get_bd_pins gen_ila_0/ila_0/probe55] [get_bd_pins gen_ila_0/bs_scb_data_record_p_0/pkt_FPGA_State_SC_FPGA_SelfTest_Result_ReservedBit14]</v>
      </c>
      <c r="M127" t="str">
        <f t="shared" si="108"/>
        <v>std_logic</v>
      </c>
      <c r="N127" t="str">
        <f t="shared" si="98"/>
        <v>'0'</v>
      </c>
      <c r="P127" t="str">
        <f t="shared" si="99"/>
        <v xml:space="preserve">  ReservedBit14 =&gt; '0',</v>
      </c>
      <c r="Q127" t="str">
        <f t="shared" si="92"/>
        <v>pkt.FPGA_State.SC_FPGA_SelfTest_Result.ReservedBit14 &lt;= '0';</v>
      </c>
      <c r="R127" t="str">
        <f t="shared" si="105"/>
        <v>pkt.FPGA_State.SC_FPGA_SelfTest_Result.ReservedBit14 := bitvector(972);</v>
      </c>
      <c r="S127" t="str">
        <f t="shared" si="106"/>
        <v>bitvector(972) := pkt.FPGA_State.SC_FPGA_SelfTest_Result.ReservedBit14;</v>
      </c>
      <c r="T127" t="str">
        <f t="shared" si="103"/>
        <v>pkt_FPGA_State_SC_FPGA_SelfTest_Result_ReservedBit14 : out std_logic;    --               order( 55 ) bit( 1 )</v>
      </c>
      <c r="U127" t="str">
        <f t="shared" si="107"/>
        <v>pkt_FPGA_State_SC_FPGA_SelfTest_Result_ReservedBit14 &lt;= bitvector(972);</v>
      </c>
      <c r="V127" t="str">
        <f t="shared" si="65"/>
        <v>pkt_FPGA_State_SC_FPGA_SelfTest_Result_ReservedBit14 =&gt; pkt_FPGA_State_SC_FPGA_SelfTest_Result_ReservedBit14_o,</v>
      </c>
      <c r="W127" t="str">
        <f t="shared" si="66"/>
        <v xml:space="preserve">  signal pkt_FPGA_State_SC_FPGA_SelfTest_Result_ReservedBit14_o : std_logic;</v>
      </c>
    </row>
    <row r="128" spans="1:23">
      <c r="B128" t="s">
        <v>41</v>
      </c>
      <c r="C128">
        <v>1</v>
      </c>
      <c r="D128" t="s">
        <v>373</v>
      </c>
      <c r="E128">
        <f t="shared" si="102"/>
        <v>973</v>
      </c>
      <c r="F128" t="str">
        <f t="shared" si="95"/>
        <v xml:space="preserve">  ReservedBit15 : std_logic;</v>
      </c>
      <c r="G128" t="str">
        <f t="shared" si="96"/>
        <v>pkt.FPGA_State.SC_FPGA_SelfTest_Result.ReservedBit15</v>
      </c>
      <c r="H128" t="str">
        <f t="shared" si="97"/>
        <v>bitvector(973)</v>
      </c>
      <c r="I128" t="str">
        <f t="shared" si="109"/>
        <v>pkt_FPGA_State_SC_FPGA_SelfTest_Result_ReservedBit15</v>
      </c>
      <c r="J128">
        <f t="shared" si="104"/>
        <v>56</v>
      </c>
      <c r="K128">
        <v>1</v>
      </c>
      <c r="L128" t="str">
        <f t="shared" si="110"/>
        <v>connect_bd_net [get_bd_pins gen_ila_0/ila_0/probe56] [get_bd_pins gen_ila_0/bs_scb_data_record_p_0/pkt_FPGA_State_SC_FPGA_SelfTest_Result_ReservedBit15]</v>
      </c>
      <c r="M128" t="str">
        <f t="shared" si="108"/>
        <v>std_logic</v>
      </c>
      <c r="N128" t="str">
        <f t="shared" si="98"/>
        <v>'0'</v>
      </c>
      <c r="P128" t="str">
        <f t="shared" si="99"/>
        <v xml:space="preserve">  ReservedBit15 =&gt; '0',</v>
      </c>
      <c r="Q128" t="str">
        <f t="shared" si="92"/>
        <v>pkt.FPGA_State.SC_FPGA_SelfTest_Result.ReservedBit15 &lt;= '0';</v>
      </c>
      <c r="R128" t="str">
        <f t="shared" si="105"/>
        <v>pkt.FPGA_State.SC_FPGA_SelfTest_Result.ReservedBit15 := bitvector(973);</v>
      </c>
      <c r="S128" t="str">
        <f t="shared" si="106"/>
        <v>bitvector(973) := pkt.FPGA_State.SC_FPGA_SelfTest_Result.ReservedBit15;</v>
      </c>
      <c r="T128" t="str">
        <f t="shared" si="103"/>
        <v>pkt_FPGA_State_SC_FPGA_SelfTest_Result_ReservedBit15 : out std_logic;    --               order( 56 ) bit( 1 )</v>
      </c>
      <c r="U128" t="str">
        <f t="shared" si="107"/>
        <v>pkt_FPGA_State_SC_FPGA_SelfTest_Result_ReservedBit15 &lt;= bitvector(973);</v>
      </c>
      <c r="V128" t="str">
        <f t="shared" ref="V128:V191" si="111">IF(D128="","--  "&amp;F128,IF(D128&lt;&gt;"T",IF(I128&lt;&gt;"",I128&amp;" =&gt; "&amp;I128&amp;"_o,","  --  "),"  -- "&amp;H128))</f>
        <v>pkt_FPGA_State_SC_FPGA_SelfTest_Result_ReservedBit15 =&gt; pkt_FPGA_State_SC_FPGA_SelfTest_Result_ReservedBit15_o,</v>
      </c>
      <c r="W128" t="str">
        <f t="shared" ref="W128:W191" si="112">IF(D128="","--  "&amp;F128,IF(D128&lt;&gt;"T",IF(I128&lt;&gt;"","  signal "&amp;I128&amp;"_o : "&amp;M128&amp;";","  --  "),"  --  "&amp;H128))</f>
        <v xml:space="preserve">  signal pkt_FPGA_State_SC_FPGA_SelfTest_Result_ReservedBit15_o : std_logic;</v>
      </c>
    </row>
    <row r="129" spans="1:23">
      <c r="B129" t="s">
        <v>493</v>
      </c>
      <c r="C129">
        <v>1</v>
      </c>
      <c r="D129" t="s">
        <v>373</v>
      </c>
      <c r="E129">
        <f t="shared" si="102"/>
        <v>974</v>
      </c>
      <c r="F129" t="str">
        <f t="shared" si="95"/>
        <v xml:space="preserve">  ReservedBit16 : std_logic;</v>
      </c>
      <c r="G129" t="str">
        <f t="shared" si="96"/>
        <v>pkt.FPGA_State.SC_FPGA_SelfTest_Result.ReservedBit16</v>
      </c>
      <c r="H129" t="str">
        <f t="shared" si="97"/>
        <v>bitvector(974)</v>
      </c>
      <c r="I129" t="str">
        <f t="shared" si="109"/>
        <v>pkt_FPGA_State_SC_FPGA_SelfTest_Result_ReservedBit16</v>
      </c>
      <c r="J129">
        <f t="shared" si="104"/>
        <v>57</v>
      </c>
      <c r="K129">
        <v>1</v>
      </c>
      <c r="L129" t="str">
        <f t="shared" si="110"/>
        <v>connect_bd_net [get_bd_pins gen_ila_0/ila_0/probe57] [get_bd_pins gen_ila_0/bs_scb_data_record_p_0/pkt_FPGA_State_SC_FPGA_SelfTest_Result_ReservedBit16]</v>
      </c>
      <c r="M129" t="str">
        <f t="shared" si="108"/>
        <v>std_logic</v>
      </c>
      <c r="N129" t="str">
        <f t="shared" si="98"/>
        <v>'0'</v>
      </c>
      <c r="P129" t="str">
        <f t="shared" si="99"/>
        <v xml:space="preserve">  ReservedBit16 =&gt; '0',</v>
      </c>
      <c r="Q129" t="str">
        <f t="shared" si="92"/>
        <v>pkt.FPGA_State.SC_FPGA_SelfTest_Result.ReservedBit16 &lt;= '0';</v>
      </c>
      <c r="R129" t="str">
        <f t="shared" si="105"/>
        <v>pkt.FPGA_State.SC_FPGA_SelfTest_Result.ReservedBit16 := bitvector(974);</v>
      </c>
      <c r="S129" t="str">
        <f t="shared" si="106"/>
        <v>bitvector(974) := pkt.FPGA_State.SC_FPGA_SelfTest_Result.ReservedBit16;</v>
      </c>
      <c r="T129" t="str">
        <f t="shared" si="103"/>
        <v>pkt_FPGA_State_SC_FPGA_SelfTest_Result_ReservedBit16 : out std_logic;    --               order( 57 ) bit( 1 )</v>
      </c>
      <c r="U129" t="str">
        <f t="shared" si="107"/>
        <v>pkt_FPGA_State_SC_FPGA_SelfTest_Result_ReservedBit16 &lt;= bitvector(974);</v>
      </c>
      <c r="V129" t="str">
        <f t="shared" si="111"/>
        <v>pkt_FPGA_State_SC_FPGA_SelfTest_Result_ReservedBit16 =&gt; pkt_FPGA_State_SC_FPGA_SelfTest_Result_ReservedBit16_o,</v>
      </c>
      <c r="W129" t="str">
        <f t="shared" si="112"/>
        <v xml:space="preserve">  signal pkt_FPGA_State_SC_FPGA_SelfTest_Result_ReservedBit16_o : std_logic;</v>
      </c>
    </row>
    <row r="130" spans="1:23">
      <c r="B130" t="s">
        <v>494</v>
      </c>
      <c r="C130">
        <v>1</v>
      </c>
      <c r="D130" t="s">
        <v>373</v>
      </c>
      <c r="E130">
        <f t="shared" si="102"/>
        <v>975</v>
      </c>
      <c r="F130" t="str">
        <f t="shared" si="95"/>
        <v xml:space="preserve">  ReservedBit17 : std_logic;</v>
      </c>
      <c r="G130" t="str">
        <f t="shared" si="96"/>
        <v>pkt.FPGA_State.SC_FPGA_SelfTest_Result.ReservedBit17</v>
      </c>
      <c r="H130" t="str">
        <f t="shared" si="97"/>
        <v>bitvector(975)</v>
      </c>
      <c r="I130" t="str">
        <f t="shared" si="109"/>
        <v>pkt_FPGA_State_SC_FPGA_SelfTest_Result_ReservedBit17</v>
      </c>
      <c r="J130">
        <f t="shared" si="104"/>
        <v>58</v>
      </c>
      <c r="K130">
        <v>1</v>
      </c>
      <c r="L130" t="str">
        <f t="shared" si="110"/>
        <v>connect_bd_net [get_bd_pins gen_ila_0/ila_0/probe58] [get_bd_pins gen_ila_0/bs_scb_data_record_p_0/pkt_FPGA_State_SC_FPGA_SelfTest_Result_ReservedBit17]</v>
      </c>
      <c r="M130" t="str">
        <f t="shared" si="108"/>
        <v>std_logic</v>
      </c>
      <c r="N130" t="str">
        <f t="shared" si="98"/>
        <v>'0'</v>
      </c>
      <c r="P130" t="str">
        <f t="shared" si="99"/>
        <v xml:space="preserve">  ReservedBit17 =&gt; '0'</v>
      </c>
      <c r="Q130" t="str">
        <f t="shared" si="92"/>
        <v>pkt.FPGA_State.SC_FPGA_SelfTest_Result.ReservedBit17 &lt;= '0';</v>
      </c>
      <c r="R130" t="str">
        <f t="shared" si="105"/>
        <v>pkt.FPGA_State.SC_FPGA_SelfTest_Result.ReservedBit17 := bitvector(975);</v>
      </c>
      <c r="S130" t="str">
        <f t="shared" si="106"/>
        <v>bitvector(975) := pkt.FPGA_State.SC_FPGA_SelfTest_Result.ReservedBit17;</v>
      </c>
      <c r="T130" t="str">
        <f t="shared" si="103"/>
        <v>pkt_FPGA_State_SC_FPGA_SelfTest_Result_ReservedBit17 : out std_logic;    --               order( 58 ) bit( 1 )</v>
      </c>
      <c r="U130" t="str">
        <f t="shared" si="107"/>
        <v>pkt_FPGA_State_SC_FPGA_SelfTest_Result_ReservedBit17 &lt;= bitvector(975);</v>
      </c>
      <c r="V130" t="str">
        <f t="shared" si="111"/>
        <v>pkt_FPGA_State_SC_FPGA_SelfTest_Result_ReservedBit17 =&gt; pkt_FPGA_State_SC_FPGA_SelfTest_Result_ReservedBit17_o,</v>
      </c>
      <c r="W130" t="str">
        <f t="shared" si="112"/>
        <v xml:space="preserve">  signal pkt_FPGA_State_SC_FPGA_SelfTest_Result_ReservedBit17_o : std_logic;</v>
      </c>
    </row>
    <row r="131" spans="1:23" s="66" customFormat="1">
      <c r="F131" s="66" t="str">
        <f>"end record;"&amp;"  --  "&amp;B114&amp;"_"&amp;C114/8&amp;"_Type"</f>
        <v>end record;  --  SC_FPGA_SelfTest_Result_2_Type</v>
      </c>
      <c r="I131" s="66" t="str">
        <f t="shared" si="109"/>
        <v/>
      </c>
      <c r="J131">
        <f t="shared" si="104"/>
        <v>59</v>
      </c>
      <c r="K131" s="66" t="s">
        <v>553</v>
      </c>
      <c r="L131" t="str">
        <f t="shared" si="110"/>
        <v/>
      </c>
      <c r="M131" s="66" t="str">
        <f t="shared" si="108"/>
        <v/>
      </c>
      <c r="P131" s="66" t="str">
        <f>");"</f>
        <v>);</v>
      </c>
      <c r="Q131" s="66" t="str">
        <f t="shared" si="92"/>
        <v>--  end record;  --  SC_FPGA_SelfTest_Result_2_Type</v>
      </c>
      <c r="R131" s="66" t="str">
        <f t="shared" si="105"/>
        <v>--  end record;  --  SC_FPGA_SelfTest_Result_2_Type</v>
      </c>
      <c r="S131" s="66" t="str">
        <f t="shared" si="106"/>
        <v>--  end record;  --  SC_FPGA_SelfTest_Result_2_Type</v>
      </c>
      <c r="T131" t="str">
        <f t="shared" si="103"/>
        <v xml:space="preserve">  -- not used </v>
      </c>
      <c r="U131" t="str">
        <f t="shared" si="107"/>
        <v xml:space="preserve">  -- not used</v>
      </c>
      <c r="V131" t="str">
        <f t="shared" si="111"/>
        <v>--  end record;  --  SC_FPGA_SelfTest_Result_2_Type</v>
      </c>
      <c r="W131" t="str">
        <f t="shared" si="112"/>
        <v>--  end record;  --  SC_FPGA_SelfTest_Result_2_Type</v>
      </c>
    </row>
    <row r="132" spans="1:23">
      <c r="C132">
        <f>SUM(C115:C130)</f>
        <v>16</v>
      </c>
      <c r="D132">
        <f>C114+E114</f>
        <v>976</v>
      </c>
      <c r="E132">
        <f>C130+E130</f>
        <v>976</v>
      </c>
      <c r="F132" s="87" t="s">
        <v>516</v>
      </c>
      <c r="I132" t="str">
        <f t="shared" si="109"/>
        <v/>
      </c>
      <c r="J132">
        <f t="shared" si="104"/>
        <v>59</v>
      </c>
      <c r="K132" t="s">
        <v>553</v>
      </c>
      <c r="L132" t="str">
        <f t="shared" si="110"/>
        <v/>
      </c>
      <c r="M132" t="str">
        <f t="shared" si="108"/>
        <v/>
      </c>
      <c r="N132" s="86" t="s">
        <v>516</v>
      </c>
      <c r="O132" s="86" t="s">
        <v>516</v>
      </c>
      <c r="P132" s="86" t="s">
        <v>516</v>
      </c>
      <c r="Q132" s="86" t="s">
        <v>516</v>
      </c>
      <c r="R132" s="86" t="s">
        <v>516</v>
      </c>
      <c r="S132" s="86" t="s">
        <v>516</v>
      </c>
      <c r="T132" t="str">
        <f t="shared" si="103"/>
        <v xml:space="preserve">  -- not used </v>
      </c>
      <c r="U132" t="str">
        <f t="shared" si="107"/>
        <v xml:space="preserve">  -- not used</v>
      </c>
      <c r="V132" t="str">
        <f t="shared" si="111"/>
        <v xml:space="preserve">  --  </v>
      </c>
      <c r="W132" t="str">
        <f t="shared" si="112"/>
        <v xml:space="preserve">  --  </v>
      </c>
    </row>
    <row r="133" spans="1:23">
      <c r="A133" s="84"/>
      <c r="F133" s="87" t="s">
        <v>516</v>
      </c>
      <c r="G133" s="85" t="str">
        <f>G149</f>
        <v>pkt.FPGA_State.FPGA_Zynq_Control</v>
      </c>
      <c r="I133" t="str">
        <f t="shared" ref="I133:I141" si="113">IF(H133="","",(IF(D133="W",SUBSTITUTE(G133,".","_"),"")))</f>
        <v/>
      </c>
      <c r="J133">
        <f t="shared" si="104"/>
        <v>59</v>
      </c>
      <c r="K133" t="s">
        <v>553</v>
      </c>
      <c r="L133" t="str">
        <f t="shared" si="110"/>
        <v/>
      </c>
      <c r="M133" t="str">
        <f t="shared" si="108"/>
        <v/>
      </c>
      <c r="N133" s="86" t="s">
        <v>516</v>
      </c>
      <c r="O133" s="86" t="s">
        <v>516</v>
      </c>
      <c r="P133" s="86" t="s">
        <v>516</v>
      </c>
      <c r="Q133" s="86" t="s">
        <v>516</v>
      </c>
      <c r="R133" s="86" t="s">
        <v>516</v>
      </c>
      <c r="S133" s="86" t="s">
        <v>516</v>
      </c>
      <c r="T133" t="str">
        <f t="shared" si="103"/>
        <v xml:space="preserve">  -- not used </v>
      </c>
      <c r="U133" t="str">
        <f t="shared" si="107"/>
        <v xml:space="preserve">  -- not used</v>
      </c>
      <c r="V133" t="str">
        <f t="shared" si="111"/>
        <v>--  --</v>
      </c>
      <c r="W133" t="str">
        <f t="shared" si="112"/>
        <v>--  --</v>
      </c>
    </row>
    <row r="134" spans="1:23" s="66" customFormat="1">
      <c r="B134" s="66" t="s">
        <v>482</v>
      </c>
      <c r="C134" s="66">
        <v>8</v>
      </c>
      <c r="E134" s="66">
        <v>872</v>
      </c>
      <c r="F134" s="66" t="str">
        <f>"type "&amp;B134&amp;"_"&amp;C134/8&amp;"_Type is record"</f>
        <v>type FPGA_Zynq_Control_1_Type is record</v>
      </c>
      <c r="I134" s="66" t="str">
        <f t="shared" si="113"/>
        <v/>
      </c>
      <c r="J134">
        <f t="shared" si="104"/>
        <v>59</v>
      </c>
      <c r="K134" s="66" t="s">
        <v>553</v>
      </c>
      <c r="L134" t="str">
        <f t="shared" si="110"/>
        <v/>
      </c>
      <c r="M134" s="66" t="str">
        <f t="shared" si="108"/>
        <v/>
      </c>
      <c r="P134" s="66" t="str">
        <f>"constant "&amp;B134&amp;"_"&amp;C134/8&amp;"_i : "&amp;B134&amp;"_"&amp;C134/8&amp;"_Type := ("</f>
        <v>constant FPGA_Zynq_Control_1_i : FPGA_Zynq_Control_1_Type := (</v>
      </c>
      <c r="Q134" s="66" t="str">
        <f t="shared" ref="Q134:Q141" si="114">IF(D134="","--  "&amp;F134,IF(D134&lt;&gt;"T",G134&amp;" &lt;= "&amp;N134&amp;";","--  "&amp;H134))</f>
        <v>--  type FPGA_Zynq_Control_1_Type is record</v>
      </c>
      <c r="R134" s="66" t="str">
        <f t="shared" ref="R134" si="115">IF(D134="","--  "&amp;F134,IF(D134&lt;&gt;"T",G134&amp;" := "&amp;H134&amp;";","--  "&amp;H134))</f>
        <v>--  type FPGA_Zynq_Control_1_Type is record</v>
      </c>
      <c r="S134" s="66" t="str">
        <f t="shared" ref="S134" si="116">IF(D134="","--  "&amp;F134,IF(D134&lt;&gt;"T",H134&amp;" := "&amp;G134&amp;";","--  "&amp;H134))</f>
        <v>--  type FPGA_Zynq_Control_1_Type is record</v>
      </c>
      <c r="T134" t="str">
        <f t="shared" si="103"/>
        <v xml:space="preserve">  -- not used </v>
      </c>
      <c r="U134" t="str">
        <f t="shared" si="107"/>
        <v xml:space="preserve">  -- not used</v>
      </c>
      <c r="V134" t="str">
        <f t="shared" si="111"/>
        <v>--  type FPGA_Zynq_Control_1_Type is record</v>
      </c>
      <c r="W134" t="str">
        <f t="shared" si="112"/>
        <v>--  type FPGA_Zynq_Control_1_Type is record</v>
      </c>
    </row>
    <row r="135" spans="1:23">
      <c r="B135" t="s">
        <v>511</v>
      </c>
      <c r="C135">
        <v>1</v>
      </c>
      <c r="D135" t="s">
        <v>373</v>
      </c>
      <c r="E135">
        <f>E134</f>
        <v>872</v>
      </c>
      <c r="F135" t="str">
        <f t="shared" ref="F135:F142" si="117">IF(C135=1,"  "&amp;B135&amp;" : "&amp;"std_logic;",IF(D135="T","  "&amp;B135&amp;" : "&amp;B135&amp;"_"&amp;C135/8&amp;"_Type;","  "&amp;B135&amp;" : "&amp;"std_logic_vector("&amp;C135-1&amp;" downto 0);"))</f>
        <v xml:space="preserve">  PLC_State : std_logic;</v>
      </c>
      <c r="G135" t="str">
        <f t="shared" ref="G135:G142" si="118">$G$133&amp;"."&amp;B135</f>
        <v>pkt.FPGA_State.FPGA_Zynq_Control.PLC_State</v>
      </c>
      <c r="H135" t="str">
        <f t="shared" ref="H135:H142" si="119">IF(C135=1,"bitvector("&amp;E135&amp;")","bitvector("&amp;E135+C135-1&amp;" downto "&amp;E135&amp;")")</f>
        <v>bitvector(872)</v>
      </c>
      <c r="I135" t="str">
        <f t="shared" si="113"/>
        <v>pkt_FPGA_State_FPGA_Zynq_Control_PLC_State</v>
      </c>
      <c r="J135">
        <f t="shared" si="104"/>
        <v>59</v>
      </c>
      <c r="K135">
        <v>1</v>
      </c>
      <c r="L135" t="str">
        <f t="shared" si="110"/>
        <v>connect_bd_net [get_bd_pins gen_ila_0/ila_0/probe59] [get_bd_pins gen_ila_0/bs_scb_data_record_p_0/pkt_FPGA_State_FPGA_Zynq_Control_PLC_State]</v>
      </c>
      <c r="M135" t="str">
        <f t="shared" si="108"/>
        <v>std_logic</v>
      </c>
      <c r="N135" t="str">
        <f t="shared" ref="N135:N142" si="120">IF(O135&lt;&gt;"",O135,IF(D135="T",B135&amp;"_"&amp;C135/8&amp;"_i",IF(C135=1,"'0'",(IF(C135=8,"X""00""",(IF(C135=16,"X""0000""",IF(C135=32,"X""00000000""","(others =&gt; '0')"))))))))</f>
        <v>'0'</v>
      </c>
      <c r="P135" t="str">
        <f t="shared" ref="P135:P142" si="121">IF(D136="",(IF(D135="T","  "&amp;B135&amp;" =&gt; "&amp;B135&amp;"_"&amp;C135/8&amp;"_i","  "&amp;B135&amp;" =&gt; "&amp;N135)),(IF(D135="T","  "&amp;B135&amp;" =&gt; "&amp;B135&amp;"_"&amp;C135/8&amp;"_i,","  "&amp;B135&amp;" =&gt; "&amp;N135&amp;",")))</f>
        <v xml:space="preserve">  PLC_State =&gt; '0',</v>
      </c>
      <c r="Q135" t="str">
        <f t="shared" si="114"/>
        <v>pkt.FPGA_State.FPGA_Zynq_Control.PLC_State &lt;= '0';</v>
      </c>
      <c r="R135" t="str">
        <f t="shared" ref="R135:R143" si="122">IF(D135="","--  "&amp;F135,IF(D135&lt;&gt;"T",G135&amp;" := "&amp;H135&amp;";","--  "&amp;H135))</f>
        <v>pkt.FPGA_State.FPGA_Zynq_Control.PLC_State := bitvector(872);</v>
      </c>
      <c r="S135" t="str">
        <f t="shared" ref="S135:S143" si="123">IF(D135="","--  "&amp;F135,IF(D135&lt;&gt;"T",H135&amp;" := "&amp;G135&amp;";","--  "&amp;H135))</f>
        <v>bitvector(872) := pkt.FPGA_State.FPGA_Zynq_Control.PLC_State;</v>
      </c>
      <c r="T135" t="str">
        <f t="shared" si="103"/>
        <v>pkt_FPGA_State_FPGA_Zynq_Control_PLC_State : out std_logic;    --               order( 59 ) bit( 1 )</v>
      </c>
      <c r="U135" t="str">
        <f t="shared" si="107"/>
        <v>pkt_FPGA_State_FPGA_Zynq_Control_PLC_State &lt;= bitvector(872);</v>
      </c>
      <c r="V135" t="str">
        <f t="shared" si="111"/>
        <v>pkt_FPGA_State_FPGA_Zynq_Control_PLC_State =&gt; pkt_FPGA_State_FPGA_Zynq_Control_PLC_State_o,</v>
      </c>
      <c r="W135" t="str">
        <f t="shared" si="112"/>
        <v xml:space="preserve">  signal pkt_FPGA_State_FPGA_Zynq_Control_PLC_State_o : std_logic;</v>
      </c>
    </row>
    <row r="136" spans="1:23">
      <c r="B136" t="s">
        <v>382</v>
      </c>
      <c r="C136">
        <v>1</v>
      </c>
      <c r="D136" t="s">
        <v>373</v>
      </c>
      <c r="E136">
        <f t="shared" ref="E136:E142" si="124">C135+E135</f>
        <v>873</v>
      </c>
      <c r="F136" t="str">
        <f t="shared" si="117"/>
        <v xml:space="preserve">  DAQ_Count_Reset : std_logic;</v>
      </c>
      <c r="G136" t="str">
        <f t="shared" si="118"/>
        <v>pkt.FPGA_State.FPGA_Zynq_Control.DAQ_Count_Reset</v>
      </c>
      <c r="H136" t="str">
        <f t="shared" si="119"/>
        <v>bitvector(873)</v>
      </c>
      <c r="I136" t="str">
        <f t="shared" si="113"/>
        <v>pkt_FPGA_State_FPGA_Zynq_Control_DAQ_Count_Reset</v>
      </c>
      <c r="J136">
        <f t="shared" si="104"/>
        <v>60</v>
      </c>
      <c r="K136">
        <v>1</v>
      </c>
      <c r="L136" t="str">
        <f t="shared" si="110"/>
        <v>connect_bd_net [get_bd_pins gen_ila_0/ila_0/probe60] [get_bd_pins gen_ila_0/bs_scb_data_record_p_0/pkt_FPGA_State_FPGA_Zynq_Control_DAQ_Count_Reset]</v>
      </c>
      <c r="M136" t="str">
        <f t="shared" si="108"/>
        <v>std_logic</v>
      </c>
      <c r="N136" t="str">
        <f t="shared" si="120"/>
        <v>'0'</v>
      </c>
      <c r="P136" t="str">
        <f t="shared" si="121"/>
        <v xml:space="preserve">  DAQ_Count_Reset =&gt; '0',</v>
      </c>
      <c r="Q136" t="str">
        <f t="shared" si="114"/>
        <v>pkt.FPGA_State.FPGA_Zynq_Control.DAQ_Count_Reset &lt;= '0';</v>
      </c>
      <c r="R136" t="str">
        <f t="shared" si="122"/>
        <v>pkt.FPGA_State.FPGA_Zynq_Control.DAQ_Count_Reset := bitvector(873);</v>
      </c>
      <c r="S136" t="str">
        <f t="shared" si="123"/>
        <v>bitvector(873) := pkt.FPGA_State.FPGA_Zynq_Control.DAQ_Count_Reset;</v>
      </c>
      <c r="T136" t="str">
        <f t="shared" si="103"/>
        <v>pkt_FPGA_State_FPGA_Zynq_Control_DAQ_Count_Reset : out std_logic;    --               order( 60 ) bit( 1 )</v>
      </c>
      <c r="U136" t="str">
        <f t="shared" si="107"/>
        <v>pkt_FPGA_State_FPGA_Zynq_Control_DAQ_Count_Reset &lt;= bitvector(873);</v>
      </c>
      <c r="V136" t="str">
        <f t="shared" si="111"/>
        <v>pkt_FPGA_State_FPGA_Zynq_Control_DAQ_Count_Reset =&gt; pkt_FPGA_State_FPGA_Zynq_Control_DAQ_Count_Reset_o,</v>
      </c>
      <c r="W136" t="str">
        <f t="shared" si="112"/>
        <v xml:space="preserve">  signal pkt_FPGA_State_FPGA_Zynq_Control_DAQ_Count_Reset_o : std_logic;</v>
      </c>
    </row>
    <row r="137" spans="1:23">
      <c r="B137" s="113" t="s">
        <v>654</v>
      </c>
      <c r="C137">
        <v>1</v>
      </c>
      <c r="D137" t="s">
        <v>373</v>
      </c>
      <c r="E137">
        <f t="shared" si="124"/>
        <v>874</v>
      </c>
      <c r="F137" t="str">
        <f t="shared" si="117"/>
        <v xml:space="preserve">  ReservedBit02 : std_logic;</v>
      </c>
      <c r="G137" t="str">
        <f t="shared" si="118"/>
        <v>pkt.FPGA_State.FPGA_Zynq_Control.ReservedBit02</v>
      </c>
      <c r="H137" t="str">
        <f t="shared" si="119"/>
        <v>bitvector(874)</v>
      </c>
      <c r="I137" t="str">
        <f t="shared" si="113"/>
        <v>pkt_FPGA_State_FPGA_Zynq_Control_ReservedBit02</v>
      </c>
      <c r="J137">
        <f t="shared" si="104"/>
        <v>61</v>
      </c>
      <c r="K137">
        <v>1</v>
      </c>
      <c r="L137" t="str">
        <f t="shared" si="110"/>
        <v>connect_bd_net [get_bd_pins gen_ila_0/ila_0/probe61] [get_bd_pins gen_ila_0/bs_scb_data_record_p_0/pkt_FPGA_State_FPGA_Zynq_Control_ReservedBit02]</v>
      </c>
      <c r="M137" t="str">
        <f t="shared" si="108"/>
        <v>std_logic</v>
      </c>
      <c r="N137" t="str">
        <f t="shared" si="120"/>
        <v>'0'</v>
      </c>
      <c r="P137" t="str">
        <f t="shared" si="121"/>
        <v xml:space="preserve">  ReservedBit02 =&gt; '0',</v>
      </c>
      <c r="Q137" t="str">
        <f t="shared" si="114"/>
        <v>pkt.FPGA_State.FPGA_Zynq_Control.ReservedBit02 &lt;= '0';</v>
      </c>
      <c r="R137" t="str">
        <f t="shared" si="122"/>
        <v>pkt.FPGA_State.FPGA_Zynq_Control.ReservedBit02 := bitvector(874);</v>
      </c>
      <c r="S137" t="str">
        <f t="shared" si="123"/>
        <v>bitvector(874) := pkt.FPGA_State.FPGA_Zynq_Control.ReservedBit02;</v>
      </c>
      <c r="T137" t="str">
        <f t="shared" si="103"/>
        <v>pkt_FPGA_State_FPGA_Zynq_Control_ReservedBit02 : out std_logic;    --               order( 61 ) bit( 1 )</v>
      </c>
      <c r="U137" t="str">
        <f t="shared" si="107"/>
        <v>pkt_FPGA_State_FPGA_Zynq_Control_ReservedBit02 &lt;= bitvector(874);</v>
      </c>
      <c r="V137" t="str">
        <f t="shared" si="111"/>
        <v>pkt_FPGA_State_FPGA_Zynq_Control_ReservedBit02 =&gt; pkt_FPGA_State_FPGA_Zynq_Control_ReservedBit02_o,</v>
      </c>
      <c r="W137" t="str">
        <f t="shared" si="112"/>
        <v xml:space="preserve">  signal pkt_FPGA_State_FPGA_Zynq_Control_ReservedBit02_o : std_logic;</v>
      </c>
    </row>
    <row r="138" spans="1:23">
      <c r="B138" t="s">
        <v>388</v>
      </c>
      <c r="C138">
        <v>1</v>
      </c>
      <c r="D138" t="s">
        <v>373</v>
      </c>
      <c r="E138">
        <f t="shared" si="124"/>
        <v>875</v>
      </c>
      <c r="F138" t="str">
        <f t="shared" si="117"/>
        <v xml:space="preserve">  ReservedBit03 : std_logic;</v>
      </c>
      <c r="G138" t="str">
        <f t="shared" si="118"/>
        <v>pkt.FPGA_State.FPGA_Zynq_Control.ReservedBit03</v>
      </c>
      <c r="H138" t="str">
        <f t="shared" si="119"/>
        <v>bitvector(875)</v>
      </c>
      <c r="I138" t="str">
        <f t="shared" si="113"/>
        <v>pkt_FPGA_State_FPGA_Zynq_Control_ReservedBit03</v>
      </c>
      <c r="J138">
        <f t="shared" si="104"/>
        <v>62</v>
      </c>
      <c r="K138">
        <v>1</v>
      </c>
      <c r="L138" t="str">
        <f t="shared" si="110"/>
        <v>connect_bd_net [get_bd_pins gen_ila_0/ila_0/probe62] [get_bd_pins gen_ila_0/bs_scb_data_record_p_0/pkt_FPGA_State_FPGA_Zynq_Control_ReservedBit03]</v>
      </c>
      <c r="M138" t="str">
        <f t="shared" si="108"/>
        <v>std_logic</v>
      </c>
      <c r="N138" t="str">
        <f t="shared" si="120"/>
        <v>'0'</v>
      </c>
      <c r="P138" t="str">
        <f t="shared" si="121"/>
        <v xml:space="preserve">  ReservedBit03 =&gt; '0',</v>
      </c>
      <c r="Q138" t="str">
        <f t="shared" si="114"/>
        <v>pkt.FPGA_State.FPGA_Zynq_Control.ReservedBit03 &lt;= '0';</v>
      </c>
      <c r="R138" t="str">
        <f t="shared" si="122"/>
        <v>pkt.FPGA_State.FPGA_Zynq_Control.ReservedBit03 := bitvector(875);</v>
      </c>
      <c r="S138" t="str">
        <f t="shared" si="123"/>
        <v>bitvector(875) := pkt.FPGA_State.FPGA_Zynq_Control.ReservedBit03;</v>
      </c>
      <c r="T138" t="str">
        <f t="shared" si="103"/>
        <v>pkt_FPGA_State_FPGA_Zynq_Control_ReservedBit03 : out std_logic;    --               order( 62 ) bit( 1 )</v>
      </c>
      <c r="U138" t="str">
        <f t="shared" si="107"/>
        <v>pkt_FPGA_State_FPGA_Zynq_Control_ReservedBit03 &lt;= bitvector(875);</v>
      </c>
      <c r="V138" t="str">
        <f t="shared" si="111"/>
        <v>pkt_FPGA_State_FPGA_Zynq_Control_ReservedBit03 =&gt; pkt_FPGA_State_FPGA_Zynq_Control_ReservedBit03_o,</v>
      </c>
      <c r="W138" t="str">
        <f t="shared" si="112"/>
        <v xml:space="preserve">  signal pkt_FPGA_State_FPGA_Zynq_Control_ReservedBit03_o : std_logic;</v>
      </c>
    </row>
    <row r="139" spans="1:23">
      <c r="B139" t="s">
        <v>387</v>
      </c>
      <c r="C139">
        <v>1</v>
      </c>
      <c r="D139" t="s">
        <v>373</v>
      </c>
      <c r="E139">
        <f t="shared" si="124"/>
        <v>876</v>
      </c>
      <c r="F139" t="str">
        <f t="shared" si="117"/>
        <v xml:space="preserve">  ReservedBit04 : std_logic;</v>
      </c>
      <c r="G139" t="str">
        <f t="shared" si="118"/>
        <v>pkt.FPGA_State.FPGA_Zynq_Control.ReservedBit04</v>
      </c>
      <c r="H139" t="str">
        <f t="shared" si="119"/>
        <v>bitvector(876)</v>
      </c>
      <c r="I139" t="str">
        <f t="shared" si="113"/>
        <v>pkt_FPGA_State_FPGA_Zynq_Control_ReservedBit04</v>
      </c>
      <c r="J139">
        <f t="shared" si="104"/>
        <v>63</v>
      </c>
      <c r="K139">
        <v>1</v>
      </c>
      <c r="L139" t="str">
        <f t="shared" si="110"/>
        <v>connect_bd_net [get_bd_pins gen_ila_0/ila_0/probe63] [get_bd_pins gen_ila_0/bs_scb_data_record_p_0/pkt_FPGA_State_FPGA_Zynq_Control_ReservedBit04]</v>
      </c>
      <c r="M139" t="str">
        <f t="shared" si="108"/>
        <v>std_logic</v>
      </c>
      <c r="N139" t="str">
        <f t="shared" si="120"/>
        <v>'0'</v>
      </c>
      <c r="P139" t="str">
        <f t="shared" si="121"/>
        <v xml:space="preserve">  ReservedBit04 =&gt; '0',</v>
      </c>
      <c r="Q139" t="str">
        <f t="shared" si="114"/>
        <v>pkt.FPGA_State.FPGA_Zynq_Control.ReservedBit04 &lt;= '0';</v>
      </c>
      <c r="R139" t="str">
        <f t="shared" si="122"/>
        <v>pkt.FPGA_State.FPGA_Zynq_Control.ReservedBit04 := bitvector(876);</v>
      </c>
      <c r="S139" t="str">
        <f t="shared" si="123"/>
        <v>bitvector(876) := pkt.FPGA_State.FPGA_Zynq_Control.ReservedBit04;</v>
      </c>
      <c r="T139" t="str">
        <f t="shared" si="103"/>
        <v>pkt_FPGA_State_FPGA_Zynq_Control_ReservedBit04 : out std_logic;    --               order( 63 ) bit( 1 )</v>
      </c>
      <c r="U139" t="str">
        <f t="shared" si="107"/>
        <v>pkt_FPGA_State_FPGA_Zynq_Control_ReservedBit04 &lt;= bitvector(876);</v>
      </c>
      <c r="V139" t="str">
        <f t="shared" si="111"/>
        <v>pkt_FPGA_State_FPGA_Zynq_Control_ReservedBit04 =&gt; pkt_FPGA_State_FPGA_Zynq_Control_ReservedBit04_o,</v>
      </c>
      <c r="W139" t="str">
        <f t="shared" si="112"/>
        <v xml:space="preserve">  signal pkt_FPGA_State_FPGA_Zynq_Control_ReservedBit04_o : std_logic;</v>
      </c>
    </row>
    <row r="140" spans="1:23">
      <c r="B140" t="s">
        <v>256</v>
      </c>
      <c r="C140">
        <v>1</v>
      </c>
      <c r="D140" t="s">
        <v>373</v>
      </c>
      <c r="E140">
        <f t="shared" si="124"/>
        <v>877</v>
      </c>
      <c r="F140" t="str">
        <f t="shared" si="117"/>
        <v xml:space="preserve">  SC_FPGA_Reset : std_logic;</v>
      </c>
      <c r="G140" t="str">
        <f t="shared" si="118"/>
        <v>pkt.FPGA_State.FPGA_Zynq_Control.SC_FPGA_Reset</v>
      </c>
      <c r="H140" t="str">
        <f t="shared" si="119"/>
        <v>bitvector(877)</v>
      </c>
      <c r="I140" t="str">
        <f t="shared" si="113"/>
        <v>pkt_FPGA_State_FPGA_Zynq_Control_SC_FPGA_Reset</v>
      </c>
      <c r="J140">
        <f t="shared" si="104"/>
        <v>64</v>
      </c>
      <c r="K140">
        <v>1</v>
      </c>
      <c r="L140" t="str">
        <f t="shared" si="110"/>
        <v>connect_bd_net [get_bd_pins gen_ila_0/ila_0/probe64] [get_bd_pins gen_ila_0/bs_scb_data_record_p_0/pkt_FPGA_State_FPGA_Zynq_Control_SC_FPGA_Reset]</v>
      </c>
      <c r="M140" t="str">
        <f t="shared" si="108"/>
        <v>std_logic</v>
      </c>
      <c r="N140" t="str">
        <f t="shared" si="120"/>
        <v>'0'</v>
      </c>
      <c r="P140" t="str">
        <f t="shared" si="121"/>
        <v xml:space="preserve">  SC_FPGA_Reset =&gt; '0',</v>
      </c>
      <c r="Q140" t="str">
        <f t="shared" si="114"/>
        <v>pkt.FPGA_State.FPGA_Zynq_Control.SC_FPGA_Reset &lt;= '0';</v>
      </c>
      <c r="R140" t="str">
        <f t="shared" si="122"/>
        <v>pkt.FPGA_State.FPGA_Zynq_Control.SC_FPGA_Reset := bitvector(877);</v>
      </c>
      <c r="S140" t="str">
        <f t="shared" si="123"/>
        <v>bitvector(877) := pkt.FPGA_State.FPGA_Zynq_Control.SC_FPGA_Reset;</v>
      </c>
      <c r="T140" t="str">
        <f t="shared" si="103"/>
        <v>pkt_FPGA_State_FPGA_Zynq_Control_SC_FPGA_Reset : out std_logic;    --               order( 64 ) bit( 1 )</v>
      </c>
      <c r="U140" t="str">
        <f t="shared" si="107"/>
        <v>pkt_FPGA_State_FPGA_Zynq_Control_SC_FPGA_Reset &lt;= bitvector(877);</v>
      </c>
      <c r="V140" t="str">
        <f t="shared" si="111"/>
        <v>pkt_FPGA_State_FPGA_Zynq_Control_SC_FPGA_Reset =&gt; pkt_FPGA_State_FPGA_Zynq_Control_SC_FPGA_Reset_o,</v>
      </c>
      <c r="W140" t="str">
        <f t="shared" si="112"/>
        <v xml:space="preserve">  signal pkt_FPGA_State_FPGA_Zynq_Control_SC_FPGA_Reset_o : std_logic;</v>
      </c>
    </row>
    <row r="141" spans="1:23">
      <c r="B141" t="s">
        <v>255</v>
      </c>
      <c r="C141">
        <v>1</v>
      </c>
      <c r="D141" t="s">
        <v>373</v>
      </c>
      <c r="E141">
        <f t="shared" si="124"/>
        <v>878</v>
      </c>
      <c r="F141" t="str">
        <f t="shared" si="117"/>
        <v xml:space="preserve">  PA_FPGA_Reset : std_logic;</v>
      </c>
      <c r="G141" t="str">
        <f t="shared" si="118"/>
        <v>pkt.FPGA_State.FPGA_Zynq_Control.PA_FPGA_Reset</v>
      </c>
      <c r="H141" t="str">
        <f t="shared" si="119"/>
        <v>bitvector(878)</v>
      </c>
      <c r="I141" t="str">
        <f t="shared" si="113"/>
        <v>pkt_FPGA_State_FPGA_Zynq_Control_PA_FPGA_Reset</v>
      </c>
      <c r="J141">
        <f t="shared" si="104"/>
        <v>65</v>
      </c>
      <c r="K141">
        <v>1</v>
      </c>
      <c r="L141" t="str">
        <f t="shared" si="110"/>
        <v>connect_bd_net [get_bd_pins gen_ila_0/ila_0/probe65] [get_bd_pins gen_ila_0/bs_scb_data_record_p_0/pkt_FPGA_State_FPGA_Zynq_Control_PA_FPGA_Reset]</v>
      </c>
      <c r="M141" t="str">
        <f t="shared" si="108"/>
        <v>std_logic</v>
      </c>
      <c r="N141" t="str">
        <f t="shared" si="120"/>
        <v>'0'</v>
      </c>
      <c r="P141" t="str">
        <f t="shared" si="121"/>
        <v xml:space="preserve">  PA_FPGA_Reset =&gt; '0',</v>
      </c>
      <c r="Q141" t="str">
        <f t="shared" si="114"/>
        <v>pkt.FPGA_State.FPGA_Zynq_Control.PA_FPGA_Reset &lt;= '0';</v>
      </c>
      <c r="R141" t="str">
        <f t="shared" si="122"/>
        <v>pkt.FPGA_State.FPGA_Zynq_Control.PA_FPGA_Reset := bitvector(878);</v>
      </c>
      <c r="S141" t="str">
        <f t="shared" si="123"/>
        <v>bitvector(878) := pkt.FPGA_State.FPGA_Zynq_Control.PA_FPGA_Reset;</v>
      </c>
      <c r="T141" t="str">
        <f t="shared" si="103"/>
        <v>pkt_FPGA_State_FPGA_Zynq_Control_PA_FPGA_Reset : out std_logic;    --               order( 65 ) bit( 1 )</v>
      </c>
      <c r="U141" t="str">
        <f t="shared" si="107"/>
        <v>pkt_FPGA_State_FPGA_Zynq_Control_PA_FPGA_Reset &lt;= bitvector(878);</v>
      </c>
      <c r="V141" t="str">
        <f t="shared" si="111"/>
        <v>pkt_FPGA_State_FPGA_Zynq_Control_PA_FPGA_Reset =&gt; pkt_FPGA_State_FPGA_Zynq_Control_PA_FPGA_Reset_o,</v>
      </c>
      <c r="W141" t="str">
        <f t="shared" si="112"/>
        <v xml:space="preserve">  signal pkt_FPGA_State_FPGA_Zynq_Control_PA_FPGA_Reset_o : std_logic;</v>
      </c>
    </row>
    <row r="142" spans="1:23">
      <c r="B142" t="s">
        <v>518</v>
      </c>
      <c r="C142">
        <v>1</v>
      </c>
      <c r="D142" t="s">
        <v>373</v>
      </c>
      <c r="E142">
        <f t="shared" si="124"/>
        <v>879</v>
      </c>
      <c r="F142" t="str">
        <f t="shared" si="117"/>
        <v xml:space="preserve">  Ping_On_Off : std_logic;</v>
      </c>
      <c r="G142" t="str">
        <f t="shared" si="118"/>
        <v>pkt.FPGA_State.FPGA_Zynq_Control.Ping_On_Off</v>
      </c>
      <c r="H142" t="str">
        <f t="shared" si="119"/>
        <v>bitvector(879)</v>
      </c>
      <c r="I142" t="str">
        <f t="shared" ref="I142:I173" si="125">IF(H142="","",(IF(D142="W",SUBSTITUTE(G142,".","_"),"")))</f>
        <v>pkt_FPGA_State_FPGA_Zynq_Control_Ping_On_Off</v>
      </c>
      <c r="J142">
        <f t="shared" si="104"/>
        <v>66</v>
      </c>
      <c r="K142">
        <v>1</v>
      </c>
      <c r="L142" t="str">
        <f t="shared" si="110"/>
        <v>connect_bd_net [get_bd_pins gen_ila_0/ila_0/probe66] [get_bd_pins gen_ila_0/bs_scb_data_record_p_0/pkt_FPGA_State_FPGA_Zynq_Control_Ping_On_Off]</v>
      </c>
      <c r="M142" t="str">
        <f t="shared" si="108"/>
        <v>std_logic</v>
      </c>
      <c r="N142" t="str">
        <f t="shared" si="120"/>
        <v>'0'</v>
      </c>
      <c r="P142" t="str">
        <f t="shared" si="121"/>
        <v xml:space="preserve">  Ping_On_Off =&gt; '0'</v>
      </c>
      <c r="Q142" t="str">
        <f>IF(D142="","--  "&amp;F142,IF(D142&lt;&gt;"T",G142&amp;" &lt;= "&amp;N142&amp;";","--  "&amp;H142))</f>
        <v>pkt.FPGA_State.FPGA_Zynq_Control.Ping_On_Off &lt;= '0';</v>
      </c>
      <c r="R142" t="str">
        <f t="shared" si="122"/>
        <v>pkt.FPGA_State.FPGA_Zynq_Control.Ping_On_Off := bitvector(879);</v>
      </c>
      <c r="S142" t="str">
        <f t="shared" si="123"/>
        <v>bitvector(879) := pkt.FPGA_State.FPGA_Zynq_Control.Ping_On_Off;</v>
      </c>
      <c r="T142" t="str">
        <f t="shared" si="103"/>
        <v>pkt_FPGA_State_FPGA_Zynq_Control_Ping_On_Off : out std_logic;    --               order( 66 ) bit( 1 )</v>
      </c>
      <c r="U142" t="str">
        <f t="shared" si="107"/>
        <v>pkt_FPGA_State_FPGA_Zynq_Control_Ping_On_Off &lt;= bitvector(879);</v>
      </c>
      <c r="V142" t="str">
        <f t="shared" si="111"/>
        <v>pkt_FPGA_State_FPGA_Zynq_Control_Ping_On_Off =&gt; pkt_FPGA_State_FPGA_Zynq_Control_Ping_On_Off_o,</v>
      </c>
      <c r="W142" t="str">
        <f t="shared" si="112"/>
        <v xml:space="preserve">  signal pkt_FPGA_State_FPGA_Zynq_Control_Ping_On_Off_o : std_logic;</v>
      </c>
    </row>
    <row r="143" spans="1:23" s="66" customFormat="1">
      <c r="F143" s="66" t="str">
        <f>"end record;"&amp;"  --  "&amp;B134&amp;"_"&amp;C134/8&amp;"_Type"</f>
        <v>end record;  --  FPGA_Zynq_Control_1_Type</v>
      </c>
      <c r="I143" s="66" t="str">
        <f t="shared" si="125"/>
        <v/>
      </c>
      <c r="J143">
        <f t="shared" si="104"/>
        <v>67</v>
      </c>
      <c r="K143" s="66" t="s">
        <v>553</v>
      </c>
      <c r="L143" t="str">
        <f t="shared" si="110"/>
        <v/>
      </c>
      <c r="M143" s="66" t="str">
        <f t="shared" si="108"/>
        <v/>
      </c>
      <c r="P143" s="66" t="str">
        <f>");"</f>
        <v>);</v>
      </c>
      <c r="Q143" s="66" t="str">
        <f>IF(D143="","--  "&amp;F143,IF(D143&lt;&gt;"T",G143&amp;" &lt;= "&amp;N143&amp;";","--  "&amp;H143))</f>
        <v>--  end record;  --  FPGA_Zynq_Control_1_Type</v>
      </c>
      <c r="R143" s="66" t="str">
        <f t="shared" si="122"/>
        <v>--  end record;  --  FPGA_Zynq_Control_1_Type</v>
      </c>
      <c r="S143" s="66" t="str">
        <f t="shared" si="123"/>
        <v>--  end record;  --  FPGA_Zynq_Control_1_Type</v>
      </c>
      <c r="T143" t="str">
        <f t="shared" si="103"/>
        <v xml:space="preserve">  -- not used </v>
      </c>
      <c r="U143" t="str">
        <f t="shared" si="107"/>
        <v xml:space="preserve">  -- not used</v>
      </c>
      <c r="V143" t="str">
        <f t="shared" si="111"/>
        <v>--  end record;  --  FPGA_Zynq_Control_1_Type</v>
      </c>
      <c r="W143" t="str">
        <f t="shared" si="112"/>
        <v>--  end record;  --  FPGA_Zynq_Control_1_Type</v>
      </c>
    </row>
    <row r="144" spans="1:23">
      <c r="C144">
        <f>SUM(C135:C142)</f>
        <v>8</v>
      </c>
      <c r="D144">
        <f>C134+E134</f>
        <v>880</v>
      </c>
      <c r="E144">
        <f>C142+E142</f>
        <v>880</v>
      </c>
      <c r="F144" s="87" t="s">
        <v>516</v>
      </c>
      <c r="I144" t="str">
        <f t="shared" si="125"/>
        <v/>
      </c>
      <c r="J144">
        <f t="shared" si="104"/>
        <v>67</v>
      </c>
      <c r="K144" t="s">
        <v>553</v>
      </c>
      <c r="L144" t="str">
        <f t="shared" si="110"/>
        <v/>
      </c>
      <c r="M144" t="str">
        <f t="shared" si="108"/>
        <v/>
      </c>
      <c r="N144" s="86" t="s">
        <v>516</v>
      </c>
      <c r="O144" s="86" t="s">
        <v>516</v>
      </c>
      <c r="P144" s="86" t="s">
        <v>516</v>
      </c>
      <c r="Q144" s="86" t="s">
        <v>516</v>
      </c>
      <c r="R144" s="86" t="s">
        <v>516</v>
      </c>
      <c r="S144" s="86" t="s">
        <v>516</v>
      </c>
      <c r="T144" t="str">
        <f t="shared" si="103"/>
        <v xml:space="preserve">  -- not used </v>
      </c>
      <c r="U144" t="str">
        <f t="shared" si="107"/>
        <v xml:space="preserve">  -- not used</v>
      </c>
      <c r="V144" t="str">
        <f t="shared" si="111"/>
        <v xml:space="preserve">  --  </v>
      </c>
      <c r="W144" t="str">
        <f t="shared" si="112"/>
        <v xml:space="preserve">  --  </v>
      </c>
    </row>
    <row r="145" spans="1:23">
      <c r="A145" s="84"/>
      <c r="F145" s="87" t="s">
        <v>516</v>
      </c>
      <c r="G145" s="85" t="str">
        <f>G389</f>
        <v>pkt.FPGA_State</v>
      </c>
      <c r="I145" t="str">
        <f t="shared" si="125"/>
        <v/>
      </c>
      <c r="J145">
        <f t="shared" si="104"/>
        <v>67</v>
      </c>
      <c r="K145" t="s">
        <v>553</v>
      </c>
      <c r="L145" t="str">
        <f t="shared" si="110"/>
        <v/>
      </c>
      <c r="M145" t="str">
        <f t="shared" si="108"/>
        <v/>
      </c>
      <c r="N145" s="86" t="s">
        <v>516</v>
      </c>
      <c r="O145" s="86" t="s">
        <v>516</v>
      </c>
      <c r="P145" s="86" t="s">
        <v>516</v>
      </c>
      <c r="Q145" s="86" t="s">
        <v>516</v>
      </c>
      <c r="R145" s="86" t="s">
        <v>516</v>
      </c>
      <c r="S145" s="86" t="s">
        <v>516</v>
      </c>
      <c r="T145" t="str">
        <f t="shared" si="103"/>
        <v xml:space="preserve">  -- not used </v>
      </c>
      <c r="U145" t="str">
        <f t="shared" si="107"/>
        <v xml:space="preserve">  -- not used</v>
      </c>
      <c r="V145" t="str">
        <f t="shared" si="111"/>
        <v>--  --</v>
      </c>
      <c r="W145" t="str">
        <f t="shared" si="112"/>
        <v>--  --</v>
      </c>
    </row>
    <row r="146" spans="1:23" s="66" customFormat="1">
      <c r="B146" s="66" t="s">
        <v>360</v>
      </c>
      <c r="C146" s="66">
        <v>320</v>
      </c>
      <c r="E146" s="66">
        <v>832</v>
      </c>
      <c r="F146" s="66" t="str">
        <f>"type "&amp;B146&amp;"_"&amp;C146/8&amp;"_Type is record"</f>
        <v>type FPGA_State_40_Type is record</v>
      </c>
      <c r="I146" s="66" t="str">
        <f t="shared" si="125"/>
        <v/>
      </c>
      <c r="J146">
        <f t="shared" si="104"/>
        <v>67</v>
      </c>
      <c r="K146" s="66" t="s">
        <v>553</v>
      </c>
      <c r="L146" t="str">
        <f t="shared" si="110"/>
        <v/>
      </c>
      <c r="M146" s="66" t="str">
        <f t="shared" si="108"/>
        <v/>
      </c>
      <c r="P146" s="66" t="str">
        <f>"constant "&amp;B146&amp;"_"&amp;C146/8&amp;"_i : "&amp;B146&amp;"_"&amp;C146/8&amp;"_Type := ("</f>
        <v>constant FPGA_State_40_i : FPGA_State_40_Type := (</v>
      </c>
      <c r="Q146" s="66" t="str">
        <f t="shared" ref="Q146:Q171" si="126">IF(D146="","--  "&amp;F146,IF(D146&lt;&gt;"T",G146&amp;" &lt;= "&amp;N146&amp;";","--  "&amp;H146))</f>
        <v>--  type FPGA_State_40_Type is record</v>
      </c>
      <c r="R146" s="66" t="str">
        <f t="shared" ref="R146" si="127">IF(D146="","--  "&amp;F146,IF(D146&lt;&gt;"T",G146&amp;" := "&amp;H146&amp;";","--  "&amp;H146))</f>
        <v>--  type FPGA_State_40_Type is record</v>
      </c>
      <c r="S146" s="66" t="str">
        <f t="shared" ref="S146" si="128">IF(D146="","--  "&amp;F146,IF(D146&lt;&gt;"T",H146&amp;" := "&amp;G146&amp;";","--  "&amp;H146))</f>
        <v>--  type FPGA_State_40_Type is record</v>
      </c>
      <c r="T146" t="str">
        <f t="shared" si="103"/>
        <v xml:space="preserve">  -- not used </v>
      </c>
      <c r="U146" t="str">
        <f t="shared" si="107"/>
        <v xml:space="preserve">  -- not used</v>
      </c>
      <c r="V146" t="str">
        <f t="shared" si="111"/>
        <v>--  type FPGA_State_40_Type is record</v>
      </c>
      <c r="W146" t="str">
        <f t="shared" si="112"/>
        <v>--  type FPGA_State_40_Type is record</v>
      </c>
    </row>
    <row r="147" spans="1:23">
      <c r="B147" t="s">
        <v>361</v>
      </c>
      <c r="C147">
        <v>32</v>
      </c>
      <c r="D147" t="s">
        <v>373</v>
      </c>
      <c r="E147">
        <f>E146</f>
        <v>832</v>
      </c>
      <c r="F147" t="str">
        <f t="shared" ref="F147:F170" si="129">IF(C147=1,"  "&amp;B147&amp;" : "&amp;"std_logic;",IF(D147="T","  "&amp;B147&amp;" : "&amp;B147&amp;"_"&amp;C147/8&amp;"_Type;","  "&amp;B147&amp;" : "&amp;"std_logic_vector("&amp;C147-1&amp;" downto 0);"))</f>
        <v xml:space="preserve">  DAQCounter : std_logic_vector(31 downto 0);</v>
      </c>
      <c r="G147" t="str">
        <f t="shared" ref="G147:G170" si="130">$G$145&amp;"."&amp;B147</f>
        <v>pkt.FPGA_State.DAQCounter</v>
      </c>
      <c r="H147" t="str">
        <f t="shared" ref="H147:H170" si="131">IF(C147=1,"bitvector("&amp;E147&amp;")","bitvector("&amp;E147+C147-1&amp;" downto "&amp;E147&amp;")")</f>
        <v>bitvector(863 downto 832)</v>
      </c>
      <c r="I147" t="str">
        <f t="shared" si="125"/>
        <v>pkt_FPGA_State_DAQCounter</v>
      </c>
      <c r="J147">
        <f t="shared" si="104"/>
        <v>67</v>
      </c>
      <c r="K147">
        <v>1</v>
      </c>
      <c r="L147" t="str">
        <f t="shared" si="110"/>
        <v>connect_bd_net [get_bd_pins gen_ila_0/ila_0/probe67] [get_bd_pins gen_ila_0/bs_scb_data_record_p_0/pkt_FPGA_State_DAQCounter]</v>
      </c>
      <c r="M147" t="str">
        <f t="shared" si="108"/>
        <v>std_logic_vector(31 downto 0)</v>
      </c>
      <c r="N147" t="str">
        <f t="shared" ref="N147:N170" si="132">IF(O147&lt;&gt;"",O147,IF(D147="T",B147&amp;"_"&amp;C147/8&amp;"_i",IF(C147=1,"'0'",(IF(C147=8,"X""00""",(IF(C147=16,"X""0000""",IF(C147=32,"X""00000000""","(others =&gt; '0')"))))))))</f>
        <v>X"00000000"</v>
      </c>
      <c r="P147" t="str">
        <f t="shared" ref="P147:P170" si="133">IF(D148="",(IF(D147="T","  "&amp;B147&amp;" =&gt; "&amp;B147&amp;"_"&amp;C147/8&amp;"_i","  "&amp;B147&amp;" =&gt; "&amp;N147)),(IF(D147="T","  "&amp;B147&amp;" =&gt; "&amp;B147&amp;"_"&amp;C147/8&amp;"_i,","  "&amp;B147&amp;" =&gt; "&amp;N147&amp;",")))</f>
        <v xml:space="preserve">  DAQCounter =&gt; X"00000000",</v>
      </c>
      <c r="Q147" t="str">
        <f t="shared" si="126"/>
        <v>pkt.FPGA_State.DAQCounter &lt;= X"00000000";</v>
      </c>
      <c r="R147" t="str">
        <f t="shared" ref="R147:R171" si="134">IF(D147="","--  "&amp;F147,IF(D147&lt;&gt;"T",G147&amp;" := "&amp;H147&amp;";","--  "&amp;H147))</f>
        <v>pkt.FPGA_State.DAQCounter := bitvector(863 downto 832);</v>
      </c>
      <c r="S147" t="str">
        <f t="shared" ref="S147:S171" si="135">IF(D147="","--  "&amp;F147,IF(D147&lt;&gt;"T",H147&amp;" := "&amp;G147&amp;";","--  "&amp;H147))</f>
        <v>bitvector(863 downto 832) := pkt.FPGA_State.DAQCounter;</v>
      </c>
      <c r="T147" t="str">
        <f t="shared" si="103"/>
        <v>pkt_FPGA_State_DAQCounter : out std_logic_vector(31 downto 0);    --               order( 67 ) bit( 32 )</v>
      </c>
      <c r="U147" t="str">
        <f t="shared" si="107"/>
        <v>pkt_FPGA_State_DAQCounter &lt;= bitvector(863 downto 832);</v>
      </c>
      <c r="V147" t="str">
        <f t="shared" si="111"/>
        <v>pkt_FPGA_State_DAQCounter =&gt; pkt_FPGA_State_DAQCounter_o,</v>
      </c>
      <c r="W147" t="str">
        <f t="shared" si="112"/>
        <v xml:space="preserve">  signal pkt_FPGA_State_DAQCounter_o : std_logic_vector(31 downto 0);</v>
      </c>
    </row>
    <row r="148" spans="1:23">
      <c r="B148" t="s">
        <v>362</v>
      </c>
      <c r="C148">
        <v>8</v>
      </c>
      <c r="D148" t="s">
        <v>373</v>
      </c>
      <c r="E148">
        <f t="shared" ref="E148:E170" si="136">C147+E147</f>
        <v>864</v>
      </c>
      <c r="F148" t="str">
        <f t="shared" si="129"/>
        <v xml:space="preserve">  SC_GainValue : std_logic_vector(7 downto 0);</v>
      </c>
      <c r="G148" t="str">
        <f t="shared" si="130"/>
        <v>pkt.FPGA_State.SC_GainValue</v>
      </c>
      <c r="H148" t="str">
        <f t="shared" si="131"/>
        <v>bitvector(871 downto 864)</v>
      </c>
      <c r="I148" t="str">
        <f t="shared" si="125"/>
        <v>pkt_FPGA_State_SC_GainValue</v>
      </c>
      <c r="J148">
        <f t="shared" si="104"/>
        <v>68</v>
      </c>
      <c r="K148">
        <v>1</v>
      </c>
      <c r="L148" t="str">
        <f t="shared" si="110"/>
        <v>connect_bd_net [get_bd_pins gen_ila_0/ila_0/probe68] [get_bd_pins gen_ila_0/bs_scb_data_record_p_0/pkt_FPGA_State_SC_GainValue]</v>
      </c>
      <c r="M148" t="str">
        <f t="shared" si="108"/>
        <v>std_logic_vector(7 downto 0)</v>
      </c>
      <c r="N148" t="str">
        <f t="shared" si="132"/>
        <v>X"00"</v>
      </c>
      <c r="P148" t="str">
        <f t="shared" si="133"/>
        <v xml:space="preserve">  SC_GainValue =&gt; X"00",</v>
      </c>
      <c r="Q148" t="str">
        <f t="shared" si="126"/>
        <v>pkt.FPGA_State.SC_GainValue &lt;= X"00";</v>
      </c>
      <c r="R148" t="str">
        <f t="shared" si="134"/>
        <v>pkt.FPGA_State.SC_GainValue := bitvector(871 downto 864);</v>
      </c>
      <c r="S148" t="str">
        <f t="shared" si="135"/>
        <v>bitvector(871 downto 864) := pkt.FPGA_State.SC_GainValue;</v>
      </c>
      <c r="T148" t="str">
        <f t="shared" si="103"/>
        <v>pkt_FPGA_State_SC_GainValue : out std_logic_vector(7 downto 0);    --               order( 68 ) bit( 8 )</v>
      </c>
      <c r="U148" t="str">
        <f t="shared" si="107"/>
        <v>pkt_FPGA_State_SC_GainValue &lt;= bitvector(871 downto 864);</v>
      </c>
      <c r="V148" t="str">
        <f t="shared" si="111"/>
        <v>pkt_FPGA_State_SC_GainValue =&gt; pkt_FPGA_State_SC_GainValue_o,</v>
      </c>
      <c r="W148" t="str">
        <f t="shared" si="112"/>
        <v xml:space="preserve">  signal pkt_FPGA_State_SC_GainValue_o : std_logic_vector(7 downto 0);</v>
      </c>
    </row>
    <row r="149" spans="1:23">
      <c r="B149" t="s">
        <v>483</v>
      </c>
      <c r="C149">
        <v>8</v>
      </c>
      <c r="D149" s="66" t="s">
        <v>372</v>
      </c>
      <c r="E149">
        <f t="shared" si="136"/>
        <v>872</v>
      </c>
      <c r="F149" t="str">
        <f t="shared" si="129"/>
        <v xml:space="preserve">  FPGA_Zynq_Control : FPGA_Zynq_Control_1_Type;</v>
      </c>
      <c r="G149" s="84" t="str">
        <f t="shared" si="130"/>
        <v>pkt.FPGA_State.FPGA_Zynq_Control</v>
      </c>
      <c r="H149" t="str">
        <f t="shared" si="131"/>
        <v>bitvector(879 downto 872)</v>
      </c>
      <c r="I149" t="str">
        <f t="shared" si="125"/>
        <v/>
      </c>
      <c r="J149">
        <f t="shared" si="104"/>
        <v>69</v>
      </c>
      <c r="K149">
        <v>1</v>
      </c>
      <c r="L149" t="str">
        <f t="shared" si="110"/>
        <v>connect_bd_net [get_bd_pins gen_ila_0/ila_0/probe69] [get_bd_pins gen_ila_0/bs_scb_data_record_p_0/]</v>
      </c>
      <c r="M149" t="str">
        <f t="shared" si="108"/>
        <v/>
      </c>
      <c r="N149" t="str">
        <f t="shared" si="132"/>
        <v>FPGA_Zynq_Control_1_i</v>
      </c>
      <c r="P149" t="str">
        <f t="shared" si="133"/>
        <v xml:space="preserve">  FPGA_Zynq_Control =&gt; FPGA_Zynq_Control_1_i,</v>
      </c>
      <c r="Q149" t="str">
        <f t="shared" si="126"/>
        <v>--  bitvector(879 downto 872)</v>
      </c>
      <c r="R149" t="str">
        <f t="shared" si="134"/>
        <v>--  bitvector(879 downto 872)</v>
      </c>
      <c r="S149" t="str">
        <f t="shared" si="135"/>
        <v>--  bitvector(879 downto 872)</v>
      </c>
      <c r="T149" t="str">
        <f t="shared" si="103"/>
        <v>--  bitvector(879 downto 872)</v>
      </c>
      <c r="U149" t="str">
        <f t="shared" si="107"/>
        <v>--  bitvector(879 downto 872)</v>
      </c>
      <c r="V149" t="str">
        <f t="shared" si="111"/>
        <v xml:space="preserve">  -- bitvector(879 downto 872)</v>
      </c>
      <c r="W149" t="str">
        <f t="shared" si="112"/>
        <v xml:space="preserve">  --  bitvector(879 downto 872)</v>
      </c>
    </row>
    <row r="150" spans="1:23">
      <c r="B150" t="s">
        <v>258</v>
      </c>
      <c r="C150">
        <v>8</v>
      </c>
      <c r="D150" t="s">
        <v>373</v>
      </c>
      <c r="E150">
        <f t="shared" si="136"/>
        <v>880</v>
      </c>
      <c r="F150" t="str">
        <f t="shared" si="129"/>
        <v xml:space="preserve">  PA_FPGA_Temperature : std_logic_vector(7 downto 0);</v>
      </c>
      <c r="G150" t="str">
        <f t="shared" si="130"/>
        <v>pkt.FPGA_State.PA_FPGA_Temperature</v>
      </c>
      <c r="H150" t="str">
        <f t="shared" si="131"/>
        <v>bitvector(887 downto 880)</v>
      </c>
      <c r="I150" t="str">
        <f t="shared" si="125"/>
        <v>pkt_FPGA_State_PA_FPGA_Temperature</v>
      </c>
      <c r="J150">
        <f t="shared" si="104"/>
        <v>69</v>
      </c>
      <c r="K150">
        <v>1</v>
      </c>
      <c r="L150" t="str">
        <f t="shared" si="110"/>
        <v>connect_bd_net [get_bd_pins gen_ila_0/ila_0/probe69] [get_bd_pins gen_ila_0/bs_scb_data_record_p_0/pkt_FPGA_State_PA_FPGA_Temperature]</v>
      </c>
      <c r="M150" t="str">
        <f t="shared" si="108"/>
        <v>std_logic_vector(7 downto 0)</v>
      </c>
      <c r="N150" t="str">
        <f t="shared" si="132"/>
        <v>X"00"</v>
      </c>
      <c r="P150" t="str">
        <f t="shared" si="133"/>
        <v xml:space="preserve">  PA_FPGA_Temperature =&gt; X"00",</v>
      </c>
      <c r="Q150" t="str">
        <f t="shared" si="126"/>
        <v>pkt.FPGA_State.PA_FPGA_Temperature &lt;= X"00";</v>
      </c>
      <c r="R150" t="str">
        <f t="shared" si="134"/>
        <v>pkt.FPGA_State.PA_FPGA_Temperature := bitvector(887 downto 880);</v>
      </c>
      <c r="S150" t="str">
        <f t="shared" si="135"/>
        <v>bitvector(887 downto 880) := pkt.FPGA_State.PA_FPGA_Temperature;</v>
      </c>
      <c r="T150" t="str">
        <f t="shared" si="103"/>
        <v>pkt_FPGA_State_PA_FPGA_Temperature : out std_logic_vector(7 downto 0);    --               order( 69 ) bit( 8 )</v>
      </c>
      <c r="U150" t="str">
        <f t="shared" si="107"/>
        <v>pkt_FPGA_State_PA_FPGA_Temperature &lt;= bitvector(887 downto 880);</v>
      </c>
      <c r="V150" t="str">
        <f t="shared" si="111"/>
        <v>pkt_FPGA_State_PA_FPGA_Temperature =&gt; pkt_FPGA_State_PA_FPGA_Temperature_o,</v>
      </c>
      <c r="W150" t="str">
        <f t="shared" si="112"/>
        <v xml:space="preserve">  signal pkt_FPGA_State_PA_FPGA_Temperature_o : std_logic_vector(7 downto 0);</v>
      </c>
    </row>
    <row r="151" spans="1:23">
      <c r="B151" t="s">
        <v>260</v>
      </c>
      <c r="C151">
        <v>8</v>
      </c>
      <c r="D151" t="s">
        <v>373</v>
      </c>
      <c r="E151">
        <f t="shared" si="136"/>
        <v>888</v>
      </c>
      <c r="F151" t="str">
        <f t="shared" si="129"/>
        <v xml:space="preserve">  SC_FPGA_Temperature : std_logic_vector(7 downto 0);</v>
      </c>
      <c r="G151" t="str">
        <f t="shared" si="130"/>
        <v>pkt.FPGA_State.SC_FPGA_Temperature</v>
      </c>
      <c r="H151" t="str">
        <f t="shared" si="131"/>
        <v>bitvector(895 downto 888)</v>
      </c>
      <c r="I151" t="str">
        <f t="shared" si="125"/>
        <v>pkt_FPGA_State_SC_FPGA_Temperature</v>
      </c>
      <c r="J151">
        <f t="shared" si="104"/>
        <v>70</v>
      </c>
      <c r="K151">
        <v>1</v>
      </c>
      <c r="L151" t="str">
        <f t="shared" si="110"/>
        <v>connect_bd_net [get_bd_pins gen_ila_0/ila_0/probe70] [get_bd_pins gen_ila_0/bs_scb_data_record_p_0/pkt_FPGA_State_SC_FPGA_Temperature]</v>
      </c>
      <c r="M151" t="str">
        <f t="shared" si="108"/>
        <v>std_logic_vector(7 downto 0)</v>
      </c>
      <c r="N151" t="str">
        <f t="shared" si="132"/>
        <v>X"00"</v>
      </c>
      <c r="P151" t="str">
        <f t="shared" si="133"/>
        <v xml:space="preserve">  SC_FPGA_Temperature =&gt; X"00",</v>
      </c>
      <c r="Q151" t="str">
        <f t="shared" si="126"/>
        <v>pkt.FPGA_State.SC_FPGA_Temperature &lt;= X"00";</v>
      </c>
      <c r="R151" t="str">
        <f t="shared" si="134"/>
        <v>pkt.FPGA_State.SC_FPGA_Temperature := bitvector(895 downto 888);</v>
      </c>
      <c r="S151" t="str">
        <f t="shared" si="135"/>
        <v>bitvector(895 downto 888) := pkt.FPGA_State.SC_FPGA_Temperature;</v>
      </c>
      <c r="T151" t="str">
        <f t="shared" si="103"/>
        <v>pkt_FPGA_State_SC_FPGA_Temperature : out std_logic_vector(7 downto 0);    --               order( 70 ) bit( 8 )</v>
      </c>
      <c r="U151" t="str">
        <f t="shared" si="107"/>
        <v>pkt_FPGA_State_SC_FPGA_Temperature &lt;= bitvector(895 downto 888);</v>
      </c>
      <c r="V151" t="str">
        <f t="shared" si="111"/>
        <v>pkt_FPGA_State_SC_FPGA_Temperature =&gt; pkt_FPGA_State_SC_FPGA_Temperature_o,</v>
      </c>
      <c r="W151" t="str">
        <f t="shared" si="112"/>
        <v xml:space="preserve">  signal pkt_FPGA_State_SC_FPGA_Temperature_o : std_logic_vector(7 downto 0);</v>
      </c>
    </row>
    <row r="152" spans="1:23">
      <c r="B152" s="113" t="s">
        <v>484</v>
      </c>
      <c r="C152">
        <v>8</v>
      </c>
      <c r="D152" t="s">
        <v>373</v>
      </c>
      <c r="E152">
        <f t="shared" si="136"/>
        <v>896</v>
      </c>
      <c r="F152" t="str">
        <f t="shared" si="129"/>
        <v xml:space="preserve">  SP_AH_Zynq_Temperature : std_logic_vector(7 downto 0);</v>
      </c>
      <c r="G152" t="str">
        <f t="shared" si="130"/>
        <v>pkt.FPGA_State.SP_AH_Zynq_Temperature</v>
      </c>
      <c r="H152" t="str">
        <f t="shared" si="131"/>
        <v>bitvector(903 downto 896)</v>
      </c>
      <c r="I152" t="str">
        <f t="shared" si="125"/>
        <v>pkt_FPGA_State_SP_AH_Zynq_Temperature</v>
      </c>
      <c r="J152">
        <f t="shared" si="104"/>
        <v>71</v>
      </c>
      <c r="K152">
        <v>1</v>
      </c>
      <c r="L152" t="str">
        <f t="shared" si="110"/>
        <v>connect_bd_net [get_bd_pins gen_ila_0/ila_0/probe71] [get_bd_pins gen_ila_0/bs_scb_data_record_p_0/pkt_FPGA_State_SP_AH_Zynq_Temperature]</v>
      </c>
      <c r="M152" t="str">
        <f t="shared" si="108"/>
        <v>std_logic_vector(7 downto 0)</v>
      </c>
      <c r="N152" t="str">
        <f t="shared" si="132"/>
        <v>X"00"</v>
      </c>
      <c r="P152" t="str">
        <f t="shared" si="133"/>
        <v xml:space="preserve">  SP_AH_Zynq_Temperature =&gt; X"00",</v>
      </c>
      <c r="Q152" t="str">
        <f t="shared" si="126"/>
        <v>pkt.FPGA_State.SP_AH_Zynq_Temperature &lt;= X"00";</v>
      </c>
      <c r="R152" t="str">
        <f t="shared" si="134"/>
        <v>pkt.FPGA_State.SP_AH_Zynq_Temperature := bitvector(903 downto 896);</v>
      </c>
      <c r="S152" t="str">
        <f t="shared" si="135"/>
        <v>bitvector(903 downto 896) := pkt.FPGA_State.SP_AH_Zynq_Temperature;</v>
      </c>
      <c r="T152" t="str">
        <f t="shared" si="103"/>
        <v>pkt_FPGA_State_SP_AH_Zynq_Temperature : out std_logic_vector(7 downto 0);    --               order( 71 ) bit( 8 )</v>
      </c>
      <c r="U152" t="str">
        <f t="shared" si="107"/>
        <v>pkt_FPGA_State_SP_AH_Zynq_Temperature &lt;= bitvector(903 downto 896);</v>
      </c>
      <c r="V152" t="str">
        <f t="shared" si="111"/>
        <v>pkt_FPGA_State_SP_AH_Zynq_Temperature =&gt; pkt_FPGA_State_SP_AH_Zynq_Temperature_o,</v>
      </c>
      <c r="W152" t="str">
        <f t="shared" si="112"/>
        <v xml:space="preserve">  signal pkt_FPGA_State_SP_AH_Zynq_Temperature_o : std_logic_vector(7 downto 0);</v>
      </c>
    </row>
    <row r="153" spans="1:23">
      <c r="B153" s="113" t="s">
        <v>485</v>
      </c>
      <c r="C153">
        <v>8</v>
      </c>
      <c r="D153" t="s">
        <v>373</v>
      </c>
      <c r="E153">
        <f t="shared" si="136"/>
        <v>904</v>
      </c>
      <c r="F153" t="str">
        <f t="shared" si="129"/>
        <v xml:space="preserve">  SP_P1_Zynq_Temperature : std_logic_vector(7 downto 0);</v>
      </c>
      <c r="G153" t="str">
        <f t="shared" si="130"/>
        <v>pkt.FPGA_State.SP_P1_Zynq_Temperature</v>
      </c>
      <c r="H153" t="str">
        <f t="shared" si="131"/>
        <v>bitvector(911 downto 904)</v>
      </c>
      <c r="I153" t="str">
        <f t="shared" si="125"/>
        <v>pkt_FPGA_State_SP_P1_Zynq_Temperature</v>
      </c>
      <c r="J153">
        <f t="shared" si="104"/>
        <v>72</v>
      </c>
      <c r="K153">
        <v>1</v>
      </c>
      <c r="L153" t="str">
        <f t="shared" si="110"/>
        <v>connect_bd_net [get_bd_pins gen_ila_0/ila_0/probe72] [get_bd_pins gen_ila_0/bs_scb_data_record_p_0/pkt_FPGA_State_SP_P1_Zynq_Temperature]</v>
      </c>
      <c r="M153" t="str">
        <f t="shared" si="108"/>
        <v>std_logic_vector(7 downto 0)</v>
      </c>
      <c r="N153" t="str">
        <f t="shared" si="132"/>
        <v>X"00"</v>
      </c>
      <c r="P153" t="str">
        <f t="shared" si="133"/>
        <v xml:space="preserve">  SP_P1_Zynq_Temperature =&gt; X"00",</v>
      </c>
      <c r="Q153" t="str">
        <f t="shared" si="126"/>
        <v>pkt.FPGA_State.SP_P1_Zynq_Temperature &lt;= X"00";</v>
      </c>
      <c r="R153" t="str">
        <f t="shared" si="134"/>
        <v>pkt.FPGA_State.SP_P1_Zynq_Temperature := bitvector(911 downto 904);</v>
      </c>
      <c r="S153" t="str">
        <f t="shared" si="135"/>
        <v>bitvector(911 downto 904) := pkt.FPGA_State.SP_P1_Zynq_Temperature;</v>
      </c>
      <c r="T153" t="str">
        <f t="shared" si="103"/>
        <v>pkt_FPGA_State_SP_P1_Zynq_Temperature : out std_logic_vector(7 downto 0);    --               order( 72 ) bit( 8 )</v>
      </c>
      <c r="U153" t="str">
        <f t="shared" si="107"/>
        <v>pkt_FPGA_State_SP_P1_Zynq_Temperature &lt;= bitvector(911 downto 904);</v>
      </c>
      <c r="V153" t="str">
        <f t="shared" si="111"/>
        <v>pkt_FPGA_State_SP_P1_Zynq_Temperature =&gt; pkt_FPGA_State_SP_P1_Zynq_Temperature_o,</v>
      </c>
      <c r="W153" t="str">
        <f t="shared" si="112"/>
        <v xml:space="preserve">  signal pkt_FPGA_State_SP_P1_Zynq_Temperature_o : std_logic_vector(7 downto 0);</v>
      </c>
    </row>
    <row r="154" spans="1:23">
      <c r="B154" s="113" t="s">
        <v>486</v>
      </c>
      <c r="C154">
        <v>8</v>
      </c>
      <c r="D154" t="s">
        <v>373</v>
      </c>
      <c r="E154">
        <f t="shared" si="136"/>
        <v>912</v>
      </c>
      <c r="F154" t="str">
        <f t="shared" si="129"/>
        <v xml:space="preserve">  SP_P2_Zynq_Temperature : std_logic_vector(7 downto 0);</v>
      </c>
      <c r="G154" t="str">
        <f t="shared" si="130"/>
        <v>pkt.FPGA_State.SP_P2_Zynq_Temperature</v>
      </c>
      <c r="H154" t="str">
        <f t="shared" si="131"/>
        <v>bitvector(919 downto 912)</v>
      </c>
      <c r="I154" t="str">
        <f t="shared" si="125"/>
        <v>pkt_FPGA_State_SP_P2_Zynq_Temperature</v>
      </c>
      <c r="J154">
        <f t="shared" si="104"/>
        <v>73</v>
      </c>
      <c r="K154">
        <v>1</v>
      </c>
      <c r="L154" t="str">
        <f t="shared" si="110"/>
        <v>connect_bd_net [get_bd_pins gen_ila_0/ila_0/probe73] [get_bd_pins gen_ila_0/bs_scb_data_record_p_0/pkt_FPGA_State_SP_P2_Zynq_Temperature]</v>
      </c>
      <c r="M154" t="str">
        <f t="shared" si="108"/>
        <v>std_logic_vector(7 downto 0)</v>
      </c>
      <c r="N154" t="str">
        <f t="shared" si="132"/>
        <v>X"00"</v>
      </c>
      <c r="P154" t="str">
        <f t="shared" si="133"/>
        <v xml:space="preserve">  SP_P2_Zynq_Temperature =&gt; X"00",</v>
      </c>
      <c r="Q154" t="str">
        <f t="shared" si="126"/>
        <v>pkt.FPGA_State.SP_P2_Zynq_Temperature &lt;= X"00";</v>
      </c>
      <c r="R154" t="str">
        <f t="shared" si="134"/>
        <v>pkt.FPGA_State.SP_P2_Zynq_Temperature := bitvector(919 downto 912);</v>
      </c>
      <c r="S154" t="str">
        <f t="shared" si="135"/>
        <v>bitvector(919 downto 912) := pkt.FPGA_State.SP_P2_Zynq_Temperature;</v>
      </c>
      <c r="T154" t="str">
        <f t="shared" si="103"/>
        <v>pkt_FPGA_State_SP_P2_Zynq_Temperature : out std_logic_vector(7 downto 0);    --               order( 73 ) bit( 8 )</v>
      </c>
      <c r="U154" t="str">
        <f t="shared" si="107"/>
        <v>pkt_FPGA_State_SP_P2_Zynq_Temperature &lt;= bitvector(919 downto 912);</v>
      </c>
      <c r="V154" t="str">
        <f t="shared" si="111"/>
        <v>pkt_FPGA_State_SP_P2_Zynq_Temperature =&gt; pkt_FPGA_State_SP_P2_Zynq_Temperature_o,</v>
      </c>
      <c r="W154" t="str">
        <f t="shared" si="112"/>
        <v xml:space="preserve">  signal pkt_FPGA_State_SP_P2_Zynq_Temperature_o : std_logic_vector(7 downto 0);</v>
      </c>
    </row>
    <row r="155" spans="1:23">
      <c r="B155" s="113" t="s">
        <v>627</v>
      </c>
      <c r="C155">
        <v>8</v>
      </c>
      <c r="D155" t="s">
        <v>373</v>
      </c>
      <c r="E155">
        <f t="shared" si="136"/>
        <v>920</v>
      </c>
      <c r="F155" t="str">
        <f t="shared" si="129"/>
        <v xml:space="preserve">  SC2SP_Zynq_GTP_ERR : std_logic_vector(7 downto 0);</v>
      </c>
      <c r="G155" t="str">
        <f t="shared" si="130"/>
        <v>pkt.FPGA_State.SC2SP_Zynq_GTP_ERR</v>
      </c>
      <c r="H155" t="str">
        <f t="shared" si="131"/>
        <v>bitvector(927 downto 920)</v>
      </c>
      <c r="I155" t="str">
        <f t="shared" si="125"/>
        <v>pkt_FPGA_State_SC2SP_Zynq_GTP_ERR</v>
      </c>
      <c r="J155">
        <f t="shared" si="104"/>
        <v>74</v>
      </c>
      <c r="K155">
        <v>1</v>
      </c>
      <c r="L155" t="str">
        <f t="shared" si="110"/>
        <v>connect_bd_net [get_bd_pins gen_ila_0/ila_0/probe74] [get_bd_pins gen_ila_0/bs_scb_data_record_p_0/pkt_FPGA_State_SC2SP_Zynq_GTP_ERR]</v>
      </c>
      <c r="M155" t="str">
        <f t="shared" si="108"/>
        <v>std_logic_vector(7 downto 0)</v>
      </c>
      <c r="N155" t="str">
        <f t="shared" si="132"/>
        <v>X"00"</v>
      </c>
      <c r="P155" t="str">
        <f t="shared" si="133"/>
        <v xml:space="preserve">  SC2SP_Zynq_GTP_ERR =&gt; X"00",</v>
      </c>
      <c r="Q155" t="str">
        <f t="shared" si="126"/>
        <v>pkt.FPGA_State.SC2SP_Zynq_GTP_ERR &lt;= X"00";</v>
      </c>
      <c r="R155" t="str">
        <f t="shared" si="134"/>
        <v>pkt.FPGA_State.SC2SP_Zynq_GTP_ERR := bitvector(927 downto 920);</v>
      </c>
      <c r="S155" t="str">
        <f t="shared" si="135"/>
        <v>bitvector(927 downto 920) := pkt.FPGA_State.SC2SP_Zynq_GTP_ERR;</v>
      </c>
      <c r="T155" t="str">
        <f t="shared" si="103"/>
        <v>pkt_FPGA_State_SC2SP_Zynq_GTP_ERR : out std_logic_vector(7 downto 0);    --               order( 74 ) bit( 8 )</v>
      </c>
      <c r="U155" t="str">
        <f t="shared" si="107"/>
        <v>pkt_FPGA_State_SC2SP_Zynq_GTP_ERR &lt;= bitvector(927 downto 920);</v>
      </c>
      <c r="V155" t="str">
        <f t="shared" si="111"/>
        <v>pkt_FPGA_State_SC2SP_Zynq_GTP_ERR =&gt; pkt_FPGA_State_SC2SP_Zynq_GTP_ERR_o,</v>
      </c>
      <c r="W155" t="str">
        <f t="shared" si="112"/>
        <v xml:space="preserve">  signal pkt_FPGA_State_SC2SP_Zynq_GTP_ERR_o : std_logic_vector(7 downto 0);</v>
      </c>
    </row>
    <row r="156" spans="1:23">
      <c r="B156" s="113" t="s">
        <v>629</v>
      </c>
      <c r="C156">
        <v>8</v>
      </c>
      <c r="D156" t="s">
        <v>373</v>
      </c>
      <c r="E156">
        <f t="shared" si="136"/>
        <v>928</v>
      </c>
      <c r="F156" t="str">
        <f t="shared" si="129"/>
        <v xml:space="preserve">  AH2P1_Zynq_GTP_ERR : std_logic_vector(7 downto 0);</v>
      </c>
      <c r="G156" t="str">
        <f t="shared" si="130"/>
        <v>pkt.FPGA_State.AH2P1_Zynq_GTP_ERR</v>
      </c>
      <c r="H156" t="str">
        <f t="shared" si="131"/>
        <v>bitvector(935 downto 928)</v>
      </c>
      <c r="I156" t="str">
        <f t="shared" si="125"/>
        <v>pkt_FPGA_State_AH2P1_Zynq_GTP_ERR</v>
      </c>
      <c r="J156">
        <f t="shared" si="104"/>
        <v>75</v>
      </c>
      <c r="K156">
        <v>1</v>
      </c>
      <c r="L156" t="str">
        <f t="shared" si="110"/>
        <v>connect_bd_net [get_bd_pins gen_ila_0/ila_0/probe75] [get_bd_pins gen_ila_0/bs_scb_data_record_p_0/pkt_FPGA_State_AH2P1_Zynq_GTP_ERR]</v>
      </c>
      <c r="M156" t="str">
        <f t="shared" si="108"/>
        <v>std_logic_vector(7 downto 0)</v>
      </c>
      <c r="N156" t="str">
        <f t="shared" si="132"/>
        <v>X"00"</v>
      </c>
      <c r="P156" t="str">
        <f t="shared" si="133"/>
        <v xml:space="preserve">  AH2P1_Zynq_GTP_ERR =&gt; X"00",</v>
      </c>
      <c r="Q156" t="str">
        <f t="shared" si="126"/>
        <v>pkt.FPGA_State.AH2P1_Zynq_GTP_ERR &lt;= X"00";</v>
      </c>
      <c r="R156" t="str">
        <f t="shared" si="134"/>
        <v>pkt.FPGA_State.AH2P1_Zynq_GTP_ERR := bitvector(935 downto 928);</v>
      </c>
      <c r="S156" t="str">
        <f t="shared" si="135"/>
        <v>bitvector(935 downto 928) := pkt.FPGA_State.AH2P1_Zynq_GTP_ERR;</v>
      </c>
      <c r="T156" t="str">
        <f t="shared" si="103"/>
        <v>pkt_FPGA_State_AH2P1_Zynq_GTP_ERR : out std_logic_vector(7 downto 0);    --               order( 75 ) bit( 8 )</v>
      </c>
      <c r="U156" t="str">
        <f t="shared" si="107"/>
        <v>pkt_FPGA_State_AH2P1_Zynq_GTP_ERR &lt;= bitvector(935 downto 928);</v>
      </c>
      <c r="V156" t="str">
        <f t="shared" si="111"/>
        <v>pkt_FPGA_State_AH2P1_Zynq_GTP_ERR =&gt; pkt_FPGA_State_AH2P1_Zynq_GTP_ERR_o,</v>
      </c>
      <c r="W156" t="str">
        <f t="shared" si="112"/>
        <v xml:space="preserve">  signal pkt_FPGA_State_AH2P1_Zynq_GTP_ERR_o : std_logic_vector(7 downto 0);</v>
      </c>
    </row>
    <row r="157" spans="1:23">
      <c r="B157" s="113" t="s">
        <v>631</v>
      </c>
      <c r="C157">
        <v>8</v>
      </c>
      <c r="D157" t="s">
        <v>373</v>
      </c>
      <c r="E157">
        <f t="shared" si="136"/>
        <v>936</v>
      </c>
      <c r="F157" t="str">
        <f t="shared" si="129"/>
        <v xml:space="preserve">  AH2P2_Zynq_GTP_ERR : std_logic_vector(7 downto 0);</v>
      </c>
      <c r="G157" t="str">
        <f t="shared" si="130"/>
        <v>pkt.FPGA_State.AH2P2_Zynq_GTP_ERR</v>
      </c>
      <c r="H157" t="str">
        <f t="shared" si="131"/>
        <v>bitvector(943 downto 936)</v>
      </c>
      <c r="I157" t="str">
        <f t="shared" si="125"/>
        <v>pkt_FPGA_State_AH2P2_Zynq_GTP_ERR</v>
      </c>
      <c r="J157">
        <f t="shared" si="104"/>
        <v>76</v>
      </c>
      <c r="K157">
        <v>1</v>
      </c>
      <c r="L157" t="str">
        <f t="shared" si="110"/>
        <v>connect_bd_net [get_bd_pins gen_ila_0/ila_0/probe76] [get_bd_pins gen_ila_0/bs_scb_data_record_p_0/pkt_FPGA_State_AH2P2_Zynq_GTP_ERR]</v>
      </c>
      <c r="M157" t="str">
        <f t="shared" si="108"/>
        <v>std_logic_vector(7 downto 0)</v>
      </c>
      <c r="N157" t="str">
        <f t="shared" si="132"/>
        <v>X"00"</v>
      </c>
      <c r="P157" t="str">
        <f t="shared" si="133"/>
        <v xml:space="preserve">  AH2P2_Zynq_GTP_ERR =&gt; X"00",</v>
      </c>
      <c r="Q157" t="str">
        <f t="shared" si="126"/>
        <v>pkt.FPGA_State.AH2P2_Zynq_GTP_ERR &lt;= X"00";</v>
      </c>
      <c r="R157" t="str">
        <f t="shared" si="134"/>
        <v>pkt.FPGA_State.AH2P2_Zynq_GTP_ERR := bitvector(943 downto 936);</v>
      </c>
      <c r="S157" t="str">
        <f t="shared" si="135"/>
        <v>bitvector(943 downto 936) := pkt.FPGA_State.AH2P2_Zynq_GTP_ERR;</v>
      </c>
      <c r="T157" t="str">
        <f t="shared" si="103"/>
        <v>pkt_FPGA_State_AH2P2_Zynq_GTP_ERR : out std_logic_vector(7 downto 0);    --               order( 76 ) bit( 8 )</v>
      </c>
      <c r="U157" t="str">
        <f t="shared" si="107"/>
        <v>pkt_FPGA_State_AH2P2_Zynq_GTP_ERR &lt;= bitvector(943 downto 936);</v>
      </c>
      <c r="V157" t="str">
        <f t="shared" si="111"/>
        <v>pkt_FPGA_State_AH2P2_Zynq_GTP_ERR =&gt; pkt_FPGA_State_AH2P2_Zynq_GTP_ERR_o,</v>
      </c>
      <c r="W157" t="str">
        <f t="shared" si="112"/>
        <v xml:space="preserve">  signal pkt_FPGA_State_AH2P2_Zynq_GTP_ERR_o : std_logic_vector(7 downto 0);</v>
      </c>
    </row>
    <row r="158" spans="1:23">
      <c r="B158" s="113" t="s">
        <v>655</v>
      </c>
      <c r="C158">
        <v>8</v>
      </c>
      <c r="D158" t="s">
        <v>373</v>
      </c>
      <c r="E158">
        <f t="shared" si="136"/>
        <v>944</v>
      </c>
      <c r="F158" t="str">
        <f t="shared" si="129"/>
        <v xml:space="preserve">  P12AH_Zynq_GTP_ERR : std_logic_vector(7 downto 0);</v>
      </c>
      <c r="G158" t="str">
        <f t="shared" si="130"/>
        <v>pkt.FPGA_State.P12AH_Zynq_GTP_ERR</v>
      </c>
      <c r="H158" t="str">
        <f t="shared" si="131"/>
        <v>bitvector(951 downto 944)</v>
      </c>
      <c r="I158" t="str">
        <f t="shared" si="125"/>
        <v>pkt_FPGA_State_P12AH_Zynq_GTP_ERR</v>
      </c>
      <c r="J158">
        <f t="shared" si="104"/>
        <v>77</v>
      </c>
      <c r="K158">
        <v>1</v>
      </c>
      <c r="L158" t="str">
        <f t="shared" si="110"/>
        <v>connect_bd_net [get_bd_pins gen_ila_0/ila_0/probe77] [get_bd_pins gen_ila_0/bs_scb_data_record_p_0/pkt_FPGA_State_P12AH_Zynq_GTP_ERR]</v>
      </c>
      <c r="M158" t="str">
        <f t="shared" si="108"/>
        <v>std_logic_vector(7 downto 0)</v>
      </c>
      <c r="N158" t="str">
        <f t="shared" si="132"/>
        <v>X"00"</v>
      </c>
      <c r="P158" t="str">
        <f t="shared" si="133"/>
        <v xml:space="preserve">  P12AH_Zynq_GTP_ERR =&gt; X"00",</v>
      </c>
      <c r="Q158" t="str">
        <f t="shared" si="126"/>
        <v>pkt.FPGA_State.P12AH_Zynq_GTP_ERR &lt;= X"00";</v>
      </c>
      <c r="R158" t="str">
        <f t="shared" si="134"/>
        <v>pkt.FPGA_State.P12AH_Zynq_GTP_ERR := bitvector(951 downto 944);</v>
      </c>
      <c r="S158" t="str">
        <f t="shared" si="135"/>
        <v>bitvector(951 downto 944) := pkt.FPGA_State.P12AH_Zynq_GTP_ERR;</v>
      </c>
      <c r="T158" t="str">
        <f t="shared" si="103"/>
        <v>pkt_FPGA_State_P12AH_Zynq_GTP_ERR : out std_logic_vector(7 downto 0);    --               order( 77 ) bit( 8 )</v>
      </c>
      <c r="U158" t="str">
        <f t="shared" si="107"/>
        <v>pkt_FPGA_State_P12AH_Zynq_GTP_ERR &lt;= bitvector(951 downto 944);</v>
      </c>
      <c r="V158" t="str">
        <f t="shared" si="111"/>
        <v>pkt_FPGA_State_P12AH_Zynq_GTP_ERR =&gt; pkt_FPGA_State_P12AH_Zynq_GTP_ERR_o,</v>
      </c>
      <c r="W158" t="str">
        <f t="shared" si="112"/>
        <v xml:space="preserve">  signal pkt_FPGA_State_P12AH_Zynq_GTP_ERR_o : std_logic_vector(7 downto 0);</v>
      </c>
    </row>
    <row r="159" spans="1:23">
      <c r="B159" s="113" t="s">
        <v>656</v>
      </c>
      <c r="C159">
        <v>8</v>
      </c>
      <c r="D159" t="s">
        <v>373</v>
      </c>
      <c r="E159">
        <f t="shared" si="136"/>
        <v>952</v>
      </c>
      <c r="F159" t="str">
        <f t="shared" si="129"/>
        <v xml:space="preserve">  P22AH_Zynq_GTP_ERR : std_logic_vector(7 downto 0);</v>
      </c>
      <c r="G159" t="str">
        <f t="shared" si="130"/>
        <v>pkt.FPGA_State.P22AH_Zynq_GTP_ERR</v>
      </c>
      <c r="H159" t="str">
        <f t="shared" si="131"/>
        <v>bitvector(959 downto 952)</v>
      </c>
      <c r="I159" t="str">
        <f t="shared" si="125"/>
        <v>pkt_FPGA_State_P22AH_Zynq_GTP_ERR</v>
      </c>
      <c r="J159">
        <f t="shared" si="104"/>
        <v>78</v>
      </c>
      <c r="K159">
        <v>1</v>
      </c>
      <c r="L159" t="str">
        <f t="shared" si="110"/>
        <v>connect_bd_net [get_bd_pins gen_ila_0/ila_0/probe78] [get_bd_pins gen_ila_0/bs_scb_data_record_p_0/pkt_FPGA_State_P22AH_Zynq_GTP_ERR]</v>
      </c>
      <c r="M159" t="str">
        <f t="shared" si="108"/>
        <v>std_logic_vector(7 downto 0)</v>
      </c>
      <c r="N159" t="str">
        <f t="shared" si="132"/>
        <v>X"00"</v>
      </c>
      <c r="P159" t="str">
        <f t="shared" si="133"/>
        <v xml:space="preserve">  P22AH_Zynq_GTP_ERR =&gt; X"00",</v>
      </c>
      <c r="Q159" t="str">
        <f t="shared" si="126"/>
        <v>pkt.FPGA_State.P22AH_Zynq_GTP_ERR &lt;= X"00";</v>
      </c>
      <c r="R159" t="str">
        <f t="shared" si="134"/>
        <v>pkt.FPGA_State.P22AH_Zynq_GTP_ERR := bitvector(959 downto 952);</v>
      </c>
      <c r="S159" t="str">
        <f t="shared" si="135"/>
        <v>bitvector(959 downto 952) := pkt.FPGA_State.P22AH_Zynq_GTP_ERR;</v>
      </c>
      <c r="T159" t="str">
        <f t="shared" si="103"/>
        <v>pkt_FPGA_State_P22AH_Zynq_GTP_ERR : out std_logic_vector(7 downto 0);    --               order( 78 ) bit( 8 )</v>
      </c>
      <c r="U159" t="str">
        <f t="shared" si="107"/>
        <v>pkt_FPGA_State_P22AH_Zynq_GTP_ERR &lt;= bitvector(959 downto 952);</v>
      </c>
      <c r="V159" t="str">
        <f t="shared" si="111"/>
        <v>pkt_FPGA_State_P22AH_Zynq_GTP_ERR =&gt; pkt_FPGA_State_P22AH_Zynq_GTP_ERR_o,</v>
      </c>
      <c r="W159" t="str">
        <f t="shared" si="112"/>
        <v xml:space="preserve">  signal pkt_FPGA_State_P22AH_Zynq_GTP_ERR_o : std_logic_vector(7 downto 0);</v>
      </c>
    </row>
    <row r="160" spans="1:23">
      <c r="B160" t="s">
        <v>271</v>
      </c>
      <c r="C160">
        <v>16</v>
      </c>
      <c r="D160" s="66" t="s">
        <v>372</v>
      </c>
      <c r="E160">
        <f t="shared" si="136"/>
        <v>960</v>
      </c>
      <c r="F160" t="str">
        <f t="shared" si="129"/>
        <v xml:space="preserve">  SC_FPGA_SelfTest_Result : SC_FPGA_SelfTest_Result_2_Type;</v>
      </c>
      <c r="G160" s="84" t="str">
        <f t="shared" si="130"/>
        <v>pkt.FPGA_State.SC_FPGA_SelfTest_Result</v>
      </c>
      <c r="H160" t="str">
        <f t="shared" si="131"/>
        <v>bitvector(975 downto 960)</v>
      </c>
      <c r="I160" t="str">
        <f t="shared" si="125"/>
        <v/>
      </c>
      <c r="J160">
        <f t="shared" si="104"/>
        <v>79</v>
      </c>
      <c r="K160">
        <v>1</v>
      </c>
      <c r="L160" t="str">
        <f t="shared" si="110"/>
        <v>connect_bd_net [get_bd_pins gen_ila_0/ila_0/probe79] [get_bd_pins gen_ila_0/bs_scb_data_record_p_0/]</v>
      </c>
      <c r="M160" t="str">
        <f t="shared" si="108"/>
        <v/>
      </c>
      <c r="N160" t="str">
        <f t="shared" si="132"/>
        <v>SC_FPGA_SelfTest_Result_2_i</v>
      </c>
      <c r="P160" t="str">
        <f t="shared" si="133"/>
        <v xml:space="preserve">  SC_FPGA_SelfTest_Result =&gt; SC_FPGA_SelfTest_Result_2_i,</v>
      </c>
      <c r="Q160" t="str">
        <f t="shared" si="126"/>
        <v>--  bitvector(975 downto 960)</v>
      </c>
      <c r="R160" t="str">
        <f t="shared" si="134"/>
        <v>--  bitvector(975 downto 960)</v>
      </c>
      <c r="S160" t="str">
        <f t="shared" si="135"/>
        <v>--  bitvector(975 downto 960)</v>
      </c>
      <c r="T160" t="str">
        <f t="shared" si="103"/>
        <v>--  bitvector(975 downto 960)</v>
      </c>
      <c r="U160" t="str">
        <f t="shared" si="107"/>
        <v>--  bitvector(975 downto 960)</v>
      </c>
      <c r="V160" t="str">
        <f t="shared" si="111"/>
        <v xml:space="preserve">  -- bitvector(975 downto 960)</v>
      </c>
      <c r="W160" t="str">
        <f t="shared" si="112"/>
        <v xml:space="preserve">  --  bitvector(975 downto 960)</v>
      </c>
    </row>
    <row r="161" spans="1:23">
      <c r="B161" t="s">
        <v>363</v>
      </c>
      <c r="C161">
        <v>16</v>
      </c>
      <c r="D161" s="66" t="s">
        <v>372</v>
      </c>
      <c r="E161">
        <f t="shared" si="136"/>
        <v>976</v>
      </c>
      <c r="F161" t="str">
        <f t="shared" si="129"/>
        <v xml:space="preserve">  PA_FPGA_SelfTest_Result : PA_FPGA_SelfTest_Result_2_Type;</v>
      </c>
      <c r="G161" s="84" t="str">
        <f t="shared" si="130"/>
        <v>pkt.FPGA_State.PA_FPGA_SelfTest_Result</v>
      </c>
      <c r="H161" t="str">
        <f t="shared" si="131"/>
        <v>bitvector(991 downto 976)</v>
      </c>
      <c r="I161" t="str">
        <f t="shared" si="125"/>
        <v/>
      </c>
      <c r="J161">
        <f t="shared" si="104"/>
        <v>79</v>
      </c>
      <c r="K161">
        <v>1</v>
      </c>
      <c r="L161" t="str">
        <f t="shared" si="110"/>
        <v>connect_bd_net [get_bd_pins gen_ila_0/ila_0/probe79] [get_bd_pins gen_ila_0/bs_scb_data_record_p_0/]</v>
      </c>
      <c r="M161" t="str">
        <f t="shared" si="108"/>
        <v/>
      </c>
      <c r="N161" t="str">
        <f t="shared" si="132"/>
        <v>PA_FPGA_SelfTest_Result_2_i</v>
      </c>
      <c r="P161" t="str">
        <f t="shared" si="133"/>
        <v xml:space="preserve">  PA_FPGA_SelfTest_Result =&gt; PA_FPGA_SelfTest_Result_2_i,</v>
      </c>
      <c r="Q161" t="str">
        <f t="shared" si="126"/>
        <v>--  bitvector(991 downto 976)</v>
      </c>
      <c r="R161" t="str">
        <f t="shared" si="134"/>
        <v>--  bitvector(991 downto 976)</v>
      </c>
      <c r="S161" t="str">
        <f t="shared" si="135"/>
        <v>--  bitvector(991 downto 976)</v>
      </c>
      <c r="T161" t="str">
        <f t="shared" si="103"/>
        <v>--  bitvector(991 downto 976)</v>
      </c>
      <c r="U161" t="str">
        <f t="shared" si="107"/>
        <v>--  bitvector(991 downto 976)</v>
      </c>
      <c r="V161" t="str">
        <f t="shared" si="111"/>
        <v xml:space="preserve">  -- bitvector(991 downto 976)</v>
      </c>
      <c r="W161" t="str">
        <f t="shared" si="112"/>
        <v xml:space="preserve">  --  bitvector(991 downto 976)</v>
      </c>
    </row>
    <row r="162" spans="1:23">
      <c r="B162" s="113" t="s">
        <v>480</v>
      </c>
      <c r="C162">
        <v>16</v>
      </c>
      <c r="D162" s="66" t="s">
        <v>372</v>
      </c>
      <c r="E162">
        <f t="shared" si="136"/>
        <v>992</v>
      </c>
      <c r="F162" t="str">
        <f t="shared" si="129"/>
        <v xml:space="preserve">  SP_Zynq_SelfTest_Result : SP_Zynq_SelfTest_Result_2_Type;</v>
      </c>
      <c r="G162" s="84" t="str">
        <f t="shared" si="130"/>
        <v>pkt.FPGA_State.SP_Zynq_SelfTest_Result</v>
      </c>
      <c r="H162" t="str">
        <f t="shared" si="131"/>
        <v>bitvector(1007 downto 992)</v>
      </c>
      <c r="I162" t="str">
        <f t="shared" si="125"/>
        <v/>
      </c>
      <c r="J162">
        <f t="shared" si="104"/>
        <v>79</v>
      </c>
      <c r="K162">
        <v>1</v>
      </c>
      <c r="L162" t="str">
        <f t="shared" si="110"/>
        <v>connect_bd_net [get_bd_pins gen_ila_0/ila_0/probe79] [get_bd_pins gen_ila_0/bs_scb_data_record_p_0/]</v>
      </c>
      <c r="M162" t="str">
        <f t="shared" si="108"/>
        <v/>
      </c>
      <c r="N162" t="str">
        <f t="shared" si="132"/>
        <v>SP_Zynq_SelfTest_Result_2_i</v>
      </c>
      <c r="P162" t="str">
        <f t="shared" si="133"/>
        <v xml:space="preserve">  SP_Zynq_SelfTest_Result =&gt; SP_Zynq_SelfTest_Result_2_i,</v>
      </c>
      <c r="Q162" t="str">
        <f t="shared" si="126"/>
        <v>--  bitvector(1007 downto 992)</v>
      </c>
      <c r="R162" t="str">
        <f t="shared" si="134"/>
        <v>--  bitvector(1007 downto 992)</v>
      </c>
      <c r="S162" t="str">
        <f t="shared" si="135"/>
        <v>--  bitvector(1007 downto 992)</v>
      </c>
      <c r="T162" t="str">
        <f t="shared" si="103"/>
        <v>--  bitvector(1007 downto 992)</v>
      </c>
      <c r="U162" t="str">
        <f t="shared" si="107"/>
        <v>--  bitvector(1007 downto 992)</v>
      </c>
      <c r="V162" t="str">
        <f t="shared" si="111"/>
        <v xml:space="preserve">  -- bitvector(1007 downto 992)</v>
      </c>
      <c r="W162" t="str">
        <f t="shared" si="112"/>
        <v xml:space="preserve">  --  bitvector(1007 downto 992)</v>
      </c>
    </row>
    <row r="163" spans="1:23">
      <c r="B163" t="s">
        <v>364</v>
      </c>
      <c r="C163">
        <v>16</v>
      </c>
      <c r="D163" t="s">
        <v>373</v>
      </c>
      <c r="E163">
        <f t="shared" si="136"/>
        <v>1008</v>
      </c>
      <c r="F163" t="str">
        <f t="shared" si="129"/>
        <v xml:space="preserve">  TX_Voltage_Sample1 : std_logic_vector(15 downto 0);</v>
      </c>
      <c r="G163" t="str">
        <f t="shared" si="130"/>
        <v>pkt.FPGA_State.TX_Voltage_Sample1</v>
      </c>
      <c r="H163" t="str">
        <f t="shared" si="131"/>
        <v>bitvector(1023 downto 1008)</v>
      </c>
      <c r="I163" t="str">
        <f t="shared" si="125"/>
        <v>pkt_FPGA_State_TX_Voltage_Sample1</v>
      </c>
      <c r="J163">
        <f t="shared" si="104"/>
        <v>79</v>
      </c>
      <c r="K163">
        <v>1</v>
      </c>
      <c r="L163" t="str">
        <f t="shared" si="110"/>
        <v>connect_bd_net [get_bd_pins gen_ila_0/ila_0/probe79] [get_bd_pins gen_ila_0/bs_scb_data_record_p_0/pkt_FPGA_State_TX_Voltage_Sample1]</v>
      </c>
      <c r="M163" t="str">
        <f t="shared" si="108"/>
        <v>std_logic_vector(15 downto 0)</v>
      </c>
      <c r="N163" t="str">
        <f t="shared" si="132"/>
        <v>X"0000"</v>
      </c>
      <c r="P163" t="str">
        <f t="shared" si="133"/>
        <v xml:space="preserve">  TX_Voltage_Sample1 =&gt; X"0000",</v>
      </c>
      <c r="Q163" t="str">
        <f t="shared" si="126"/>
        <v>pkt.FPGA_State.TX_Voltage_Sample1 &lt;= X"0000";</v>
      </c>
      <c r="R163" t="str">
        <f t="shared" si="134"/>
        <v>pkt.FPGA_State.TX_Voltage_Sample1 := bitvector(1023 downto 1008);</v>
      </c>
      <c r="S163" t="str">
        <f t="shared" si="135"/>
        <v>bitvector(1023 downto 1008) := pkt.FPGA_State.TX_Voltage_Sample1;</v>
      </c>
      <c r="T163" t="str">
        <f t="shared" si="103"/>
        <v>pkt_FPGA_State_TX_Voltage_Sample1 : out std_logic_vector(15 downto 0);    --               order( 79 ) bit( 16 )</v>
      </c>
      <c r="U163" t="str">
        <f t="shared" si="107"/>
        <v>pkt_FPGA_State_TX_Voltage_Sample1 &lt;= bitvector(1023 downto 1008);</v>
      </c>
      <c r="V163" t="str">
        <f t="shared" si="111"/>
        <v>pkt_FPGA_State_TX_Voltage_Sample1 =&gt; pkt_FPGA_State_TX_Voltage_Sample1_o,</v>
      </c>
      <c r="W163" t="str">
        <f t="shared" si="112"/>
        <v xml:space="preserve">  signal pkt_FPGA_State_TX_Voltage_Sample1_o : std_logic_vector(15 downto 0);</v>
      </c>
    </row>
    <row r="164" spans="1:23">
      <c r="B164" t="s">
        <v>365</v>
      </c>
      <c r="C164">
        <v>16</v>
      </c>
      <c r="D164" t="s">
        <v>373</v>
      </c>
      <c r="E164">
        <f t="shared" si="136"/>
        <v>1024</v>
      </c>
      <c r="F164" t="str">
        <f t="shared" si="129"/>
        <v xml:space="preserve">  TX_Voltage_Sample2 : std_logic_vector(15 downto 0);</v>
      </c>
      <c r="G164" t="str">
        <f t="shared" si="130"/>
        <v>pkt.FPGA_State.TX_Voltage_Sample2</v>
      </c>
      <c r="H164" t="str">
        <f t="shared" si="131"/>
        <v>bitvector(1039 downto 1024)</v>
      </c>
      <c r="I164" t="str">
        <f t="shared" si="125"/>
        <v>pkt_FPGA_State_TX_Voltage_Sample2</v>
      </c>
      <c r="J164">
        <f t="shared" si="104"/>
        <v>80</v>
      </c>
      <c r="K164">
        <v>1</v>
      </c>
      <c r="L164" t="str">
        <f t="shared" si="110"/>
        <v>connect_bd_net [get_bd_pins gen_ila_0/ila_0/probe80] [get_bd_pins gen_ila_0/bs_scb_data_record_p_0/pkt_FPGA_State_TX_Voltage_Sample2]</v>
      </c>
      <c r="M164" t="str">
        <f t="shared" si="108"/>
        <v>std_logic_vector(15 downto 0)</v>
      </c>
      <c r="N164" t="str">
        <f t="shared" si="132"/>
        <v>X"0000"</v>
      </c>
      <c r="P164" t="str">
        <f t="shared" si="133"/>
        <v xml:space="preserve">  TX_Voltage_Sample2 =&gt; X"0000",</v>
      </c>
      <c r="Q164" t="str">
        <f t="shared" si="126"/>
        <v>pkt.FPGA_State.TX_Voltage_Sample2 &lt;= X"0000";</v>
      </c>
      <c r="R164" t="str">
        <f t="shared" si="134"/>
        <v>pkt.FPGA_State.TX_Voltage_Sample2 := bitvector(1039 downto 1024);</v>
      </c>
      <c r="S164" t="str">
        <f t="shared" si="135"/>
        <v>bitvector(1039 downto 1024) := pkt.FPGA_State.TX_Voltage_Sample2;</v>
      </c>
      <c r="T164" t="str">
        <f t="shared" si="103"/>
        <v>pkt_FPGA_State_TX_Voltage_Sample2 : out std_logic_vector(15 downto 0);    --               order( 80 ) bit( 16 )</v>
      </c>
      <c r="U164" t="str">
        <f t="shared" si="107"/>
        <v>pkt_FPGA_State_TX_Voltage_Sample2 &lt;= bitvector(1039 downto 1024);</v>
      </c>
      <c r="V164" t="str">
        <f t="shared" si="111"/>
        <v>pkt_FPGA_State_TX_Voltage_Sample2 =&gt; pkt_FPGA_State_TX_Voltage_Sample2_o,</v>
      </c>
      <c r="W164" t="str">
        <f t="shared" si="112"/>
        <v xml:space="preserve">  signal pkt_FPGA_State_TX_Voltage_Sample2_o : std_logic_vector(15 downto 0);</v>
      </c>
    </row>
    <row r="165" spans="1:23">
      <c r="B165" t="s">
        <v>366</v>
      </c>
      <c r="C165">
        <v>16</v>
      </c>
      <c r="D165" t="s">
        <v>373</v>
      </c>
      <c r="E165">
        <f t="shared" si="136"/>
        <v>1040</v>
      </c>
      <c r="F165" t="str">
        <f t="shared" si="129"/>
        <v xml:space="preserve">  TX_DC_Voltage_Sample1 : std_logic_vector(15 downto 0);</v>
      </c>
      <c r="G165" t="str">
        <f t="shared" si="130"/>
        <v>pkt.FPGA_State.TX_DC_Voltage_Sample1</v>
      </c>
      <c r="H165" t="str">
        <f t="shared" si="131"/>
        <v>bitvector(1055 downto 1040)</v>
      </c>
      <c r="I165" t="str">
        <f t="shared" si="125"/>
        <v>pkt_FPGA_State_TX_DC_Voltage_Sample1</v>
      </c>
      <c r="J165">
        <f t="shared" si="104"/>
        <v>81</v>
      </c>
      <c r="K165">
        <v>1</v>
      </c>
      <c r="L165" t="str">
        <f t="shared" si="110"/>
        <v>connect_bd_net [get_bd_pins gen_ila_0/ila_0/probe81] [get_bd_pins gen_ila_0/bs_scb_data_record_p_0/pkt_FPGA_State_TX_DC_Voltage_Sample1]</v>
      </c>
      <c r="M165" t="str">
        <f t="shared" si="108"/>
        <v>std_logic_vector(15 downto 0)</v>
      </c>
      <c r="N165" t="str">
        <f t="shared" si="132"/>
        <v>X"0000"</v>
      </c>
      <c r="P165" t="str">
        <f t="shared" si="133"/>
        <v xml:space="preserve">  TX_DC_Voltage_Sample1 =&gt; X"0000",</v>
      </c>
      <c r="Q165" t="str">
        <f t="shared" si="126"/>
        <v>pkt.FPGA_State.TX_DC_Voltage_Sample1 &lt;= X"0000";</v>
      </c>
      <c r="R165" t="str">
        <f t="shared" si="134"/>
        <v>pkt.FPGA_State.TX_DC_Voltage_Sample1 := bitvector(1055 downto 1040);</v>
      </c>
      <c r="S165" t="str">
        <f t="shared" si="135"/>
        <v>bitvector(1055 downto 1040) := pkt.FPGA_State.TX_DC_Voltage_Sample1;</v>
      </c>
      <c r="T165" t="str">
        <f t="shared" si="103"/>
        <v>pkt_FPGA_State_TX_DC_Voltage_Sample1 : out std_logic_vector(15 downto 0);    --               order( 81 ) bit( 16 )</v>
      </c>
      <c r="U165" t="str">
        <f t="shared" si="107"/>
        <v>pkt_FPGA_State_TX_DC_Voltage_Sample1 &lt;= bitvector(1055 downto 1040);</v>
      </c>
      <c r="V165" t="str">
        <f t="shared" si="111"/>
        <v>pkt_FPGA_State_TX_DC_Voltage_Sample1 =&gt; pkt_FPGA_State_TX_DC_Voltage_Sample1_o,</v>
      </c>
      <c r="W165" t="str">
        <f t="shared" si="112"/>
        <v xml:space="preserve">  signal pkt_FPGA_State_TX_DC_Voltage_Sample1_o : std_logic_vector(15 downto 0);</v>
      </c>
    </row>
    <row r="166" spans="1:23">
      <c r="B166" t="s">
        <v>367</v>
      </c>
      <c r="C166">
        <v>16</v>
      </c>
      <c r="D166" t="s">
        <v>373</v>
      </c>
      <c r="E166">
        <f t="shared" si="136"/>
        <v>1056</v>
      </c>
      <c r="F166" t="str">
        <f t="shared" si="129"/>
        <v xml:space="preserve">  TX_DC_Voltage_Sample2 : std_logic_vector(15 downto 0);</v>
      </c>
      <c r="G166" t="str">
        <f t="shared" si="130"/>
        <v>pkt.FPGA_State.TX_DC_Voltage_Sample2</v>
      </c>
      <c r="H166" t="str">
        <f t="shared" si="131"/>
        <v>bitvector(1071 downto 1056)</v>
      </c>
      <c r="I166" t="str">
        <f t="shared" si="125"/>
        <v>pkt_FPGA_State_TX_DC_Voltage_Sample2</v>
      </c>
      <c r="J166">
        <f t="shared" si="104"/>
        <v>82</v>
      </c>
      <c r="K166">
        <v>1</v>
      </c>
      <c r="L166" t="str">
        <f t="shared" si="110"/>
        <v>connect_bd_net [get_bd_pins gen_ila_0/ila_0/probe82] [get_bd_pins gen_ila_0/bs_scb_data_record_p_0/pkt_FPGA_State_TX_DC_Voltage_Sample2]</v>
      </c>
      <c r="M166" t="str">
        <f t="shared" si="108"/>
        <v>std_logic_vector(15 downto 0)</v>
      </c>
      <c r="N166" t="str">
        <f t="shared" si="132"/>
        <v>X"0000"</v>
      </c>
      <c r="P166" t="str">
        <f t="shared" si="133"/>
        <v xml:space="preserve">  TX_DC_Voltage_Sample2 =&gt; X"0000",</v>
      </c>
      <c r="Q166" t="str">
        <f t="shared" si="126"/>
        <v>pkt.FPGA_State.TX_DC_Voltage_Sample2 &lt;= X"0000";</v>
      </c>
      <c r="R166" t="str">
        <f t="shared" si="134"/>
        <v>pkt.FPGA_State.TX_DC_Voltage_Sample2 := bitvector(1071 downto 1056);</v>
      </c>
      <c r="S166" t="str">
        <f t="shared" si="135"/>
        <v>bitvector(1071 downto 1056) := pkt.FPGA_State.TX_DC_Voltage_Sample2;</v>
      </c>
      <c r="T166" t="str">
        <f t="shared" si="103"/>
        <v>pkt_FPGA_State_TX_DC_Voltage_Sample2 : out std_logic_vector(15 downto 0);    --               order( 82 ) bit( 16 )</v>
      </c>
      <c r="U166" t="str">
        <f t="shared" si="107"/>
        <v>pkt_FPGA_State_TX_DC_Voltage_Sample2 &lt;= bitvector(1071 downto 1056);</v>
      </c>
      <c r="V166" t="str">
        <f t="shared" si="111"/>
        <v>pkt_FPGA_State_TX_DC_Voltage_Sample2 =&gt; pkt_FPGA_State_TX_DC_Voltage_Sample2_o,</v>
      </c>
      <c r="W166" t="str">
        <f t="shared" si="112"/>
        <v xml:space="preserve">  signal pkt_FPGA_State_TX_DC_Voltage_Sample2_o : std_logic_vector(15 downto 0);</v>
      </c>
    </row>
    <row r="167" spans="1:23">
      <c r="B167" t="s">
        <v>368</v>
      </c>
      <c r="C167">
        <v>16</v>
      </c>
      <c r="D167" t="s">
        <v>373</v>
      </c>
      <c r="E167">
        <f t="shared" si="136"/>
        <v>1072</v>
      </c>
      <c r="F167" t="str">
        <f t="shared" si="129"/>
        <v xml:space="preserve">  TX_DC_Current_Sample1 : std_logic_vector(15 downto 0);</v>
      </c>
      <c r="G167" t="str">
        <f t="shared" si="130"/>
        <v>pkt.FPGA_State.TX_DC_Current_Sample1</v>
      </c>
      <c r="H167" t="str">
        <f t="shared" si="131"/>
        <v>bitvector(1087 downto 1072)</v>
      </c>
      <c r="I167" t="str">
        <f t="shared" si="125"/>
        <v>pkt_FPGA_State_TX_DC_Current_Sample1</v>
      </c>
      <c r="J167">
        <f t="shared" si="104"/>
        <v>83</v>
      </c>
      <c r="K167">
        <v>1</v>
      </c>
      <c r="L167" t="str">
        <f t="shared" si="110"/>
        <v>connect_bd_net [get_bd_pins gen_ila_0/ila_0/probe83] [get_bd_pins gen_ila_0/bs_scb_data_record_p_0/pkt_FPGA_State_TX_DC_Current_Sample1]</v>
      </c>
      <c r="M167" t="str">
        <f t="shared" si="108"/>
        <v>std_logic_vector(15 downto 0)</v>
      </c>
      <c r="N167" t="str">
        <f t="shared" si="132"/>
        <v>X"0000"</v>
      </c>
      <c r="P167" t="str">
        <f t="shared" si="133"/>
        <v xml:space="preserve">  TX_DC_Current_Sample1 =&gt; X"0000",</v>
      </c>
      <c r="Q167" t="str">
        <f t="shared" si="126"/>
        <v>pkt.FPGA_State.TX_DC_Current_Sample1 &lt;= X"0000";</v>
      </c>
      <c r="R167" t="str">
        <f t="shared" si="134"/>
        <v>pkt.FPGA_State.TX_DC_Current_Sample1 := bitvector(1087 downto 1072);</v>
      </c>
      <c r="S167" t="str">
        <f t="shared" si="135"/>
        <v>bitvector(1087 downto 1072) := pkt.FPGA_State.TX_DC_Current_Sample1;</v>
      </c>
      <c r="T167" t="str">
        <f t="shared" si="103"/>
        <v>pkt_FPGA_State_TX_DC_Current_Sample1 : out std_logic_vector(15 downto 0);    --               order( 83 ) bit( 16 )</v>
      </c>
      <c r="U167" t="str">
        <f t="shared" si="107"/>
        <v>pkt_FPGA_State_TX_DC_Current_Sample1 &lt;= bitvector(1087 downto 1072);</v>
      </c>
      <c r="V167" t="str">
        <f t="shared" si="111"/>
        <v>pkt_FPGA_State_TX_DC_Current_Sample1 =&gt; pkt_FPGA_State_TX_DC_Current_Sample1_o,</v>
      </c>
      <c r="W167" t="str">
        <f t="shared" si="112"/>
        <v xml:space="preserve">  signal pkt_FPGA_State_TX_DC_Current_Sample1_o : std_logic_vector(15 downto 0);</v>
      </c>
    </row>
    <row r="168" spans="1:23">
      <c r="B168" t="s">
        <v>369</v>
      </c>
      <c r="C168">
        <v>16</v>
      </c>
      <c r="D168" t="s">
        <v>373</v>
      </c>
      <c r="E168">
        <f t="shared" si="136"/>
        <v>1088</v>
      </c>
      <c r="F168" t="str">
        <f t="shared" si="129"/>
        <v xml:space="preserve">  TX_DC_Current_Sample2 : std_logic_vector(15 downto 0);</v>
      </c>
      <c r="G168" t="str">
        <f t="shared" si="130"/>
        <v>pkt.FPGA_State.TX_DC_Current_Sample2</v>
      </c>
      <c r="H168" t="str">
        <f t="shared" si="131"/>
        <v>bitvector(1103 downto 1088)</v>
      </c>
      <c r="I168" t="str">
        <f t="shared" si="125"/>
        <v>pkt_FPGA_State_TX_DC_Current_Sample2</v>
      </c>
      <c r="J168">
        <f t="shared" si="104"/>
        <v>84</v>
      </c>
      <c r="K168">
        <v>1</v>
      </c>
      <c r="L168" t="str">
        <f t="shared" si="110"/>
        <v>connect_bd_net [get_bd_pins gen_ila_0/ila_0/probe84] [get_bd_pins gen_ila_0/bs_scb_data_record_p_0/pkt_FPGA_State_TX_DC_Current_Sample2]</v>
      </c>
      <c r="M168" t="str">
        <f t="shared" si="108"/>
        <v>std_logic_vector(15 downto 0)</v>
      </c>
      <c r="N168" t="str">
        <f t="shared" si="132"/>
        <v>X"0000"</v>
      </c>
      <c r="P168" t="str">
        <f t="shared" si="133"/>
        <v xml:space="preserve">  TX_DC_Current_Sample2 =&gt; X"0000",</v>
      </c>
      <c r="Q168" t="str">
        <f t="shared" si="126"/>
        <v>pkt.FPGA_State.TX_DC_Current_Sample2 &lt;= X"0000";</v>
      </c>
      <c r="R168" t="str">
        <f t="shared" si="134"/>
        <v>pkt.FPGA_State.TX_DC_Current_Sample2 := bitvector(1103 downto 1088);</v>
      </c>
      <c r="S168" t="str">
        <f t="shared" si="135"/>
        <v>bitvector(1103 downto 1088) := pkt.FPGA_State.TX_DC_Current_Sample2;</v>
      </c>
      <c r="T168" t="str">
        <f t="shared" si="103"/>
        <v>pkt_FPGA_State_TX_DC_Current_Sample2 : out std_logic_vector(15 downto 0);    --               order( 84 ) bit( 16 )</v>
      </c>
      <c r="U168" t="str">
        <f t="shared" si="107"/>
        <v>pkt_FPGA_State_TX_DC_Current_Sample2 &lt;= bitvector(1103 downto 1088);</v>
      </c>
      <c r="V168" t="str">
        <f t="shared" si="111"/>
        <v>pkt_FPGA_State_TX_DC_Current_Sample2 =&gt; pkt_FPGA_State_TX_DC_Current_Sample2_o,</v>
      </c>
      <c r="W168" t="str">
        <f t="shared" si="112"/>
        <v xml:space="preserve">  signal pkt_FPGA_State_TX_DC_Current_Sample2_o : std_logic_vector(15 downto 0);</v>
      </c>
    </row>
    <row r="169" spans="1:23">
      <c r="B169" t="s">
        <v>370</v>
      </c>
      <c r="C169">
        <v>8</v>
      </c>
      <c r="D169" s="66" t="s">
        <v>372</v>
      </c>
      <c r="E169">
        <f t="shared" si="136"/>
        <v>1104</v>
      </c>
      <c r="F169" t="str">
        <f t="shared" si="129"/>
        <v xml:space="preserve">  Trigger_State : Trigger_State_1_Type;</v>
      </c>
      <c r="G169" s="84" t="str">
        <f t="shared" si="130"/>
        <v>pkt.FPGA_State.Trigger_State</v>
      </c>
      <c r="H169" t="str">
        <f t="shared" si="131"/>
        <v>bitvector(1111 downto 1104)</v>
      </c>
      <c r="I169" t="str">
        <f t="shared" si="125"/>
        <v/>
      </c>
      <c r="J169">
        <f t="shared" si="104"/>
        <v>85</v>
      </c>
      <c r="K169">
        <v>1</v>
      </c>
      <c r="L169" t="str">
        <f t="shared" si="110"/>
        <v>connect_bd_net [get_bd_pins gen_ila_0/ila_0/probe85] [get_bd_pins gen_ila_0/bs_scb_data_record_p_0/]</v>
      </c>
      <c r="M169" t="str">
        <f t="shared" si="108"/>
        <v/>
      </c>
      <c r="N169" t="str">
        <f t="shared" si="132"/>
        <v>Trigger_State_1_i</v>
      </c>
      <c r="P169" t="str">
        <f t="shared" si="133"/>
        <v xml:space="preserve">  Trigger_State =&gt; Trigger_State_1_i,</v>
      </c>
      <c r="Q169" t="str">
        <f t="shared" si="126"/>
        <v>--  bitvector(1111 downto 1104)</v>
      </c>
      <c r="R169" t="str">
        <f t="shared" si="134"/>
        <v>--  bitvector(1111 downto 1104)</v>
      </c>
      <c r="S169" t="str">
        <f t="shared" si="135"/>
        <v>--  bitvector(1111 downto 1104)</v>
      </c>
      <c r="T169" t="str">
        <f t="shared" si="103"/>
        <v>--  bitvector(1111 downto 1104)</v>
      </c>
      <c r="U169" t="str">
        <f t="shared" si="107"/>
        <v>--  bitvector(1111 downto 1104)</v>
      </c>
      <c r="V169" t="str">
        <f t="shared" si="111"/>
        <v xml:space="preserve">  -- bitvector(1111 downto 1104)</v>
      </c>
      <c r="W169" t="str">
        <f t="shared" si="112"/>
        <v xml:space="preserve">  --  bitvector(1111 downto 1104)</v>
      </c>
    </row>
    <row r="170" spans="1:23">
      <c r="B170" t="s">
        <v>481</v>
      </c>
      <c r="C170">
        <v>40</v>
      </c>
      <c r="D170" t="s">
        <v>373</v>
      </c>
      <c r="E170">
        <f t="shared" si="136"/>
        <v>1112</v>
      </c>
      <c r="F170" t="str">
        <f t="shared" si="129"/>
        <v xml:space="preserve">  Reserved_9 : std_logic_vector(39 downto 0);</v>
      </c>
      <c r="G170" t="str">
        <f t="shared" si="130"/>
        <v>pkt.FPGA_State.Reserved_9</v>
      </c>
      <c r="H170" t="str">
        <f t="shared" si="131"/>
        <v>bitvector(1151 downto 1112)</v>
      </c>
      <c r="I170" t="str">
        <f t="shared" si="125"/>
        <v>pkt_FPGA_State_Reserved_9</v>
      </c>
      <c r="J170">
        <f t="shared" si="104"/>
        <v>85</v>
      </c>
      <c r="K170">
        <v>1</v>
      </c>
      <c r="L170" t="str">
        <f t="shared" si="110"/>
        <v>connect_bd_net [get_bd_pins gen_ila_0/ila_0/probe85] [get_bd_pins gen_ila_0/bs_scb_data_record_p_0/pkt_FPGA_State_Reserved_9]</v>
      </c>
      <c r="M170" t="str">
        <f t="shared" si="108"/>
        <v>std_logic_vector(39 downto 0)</v>
      </c>
      <c r="N170" t="str">
        <f t="shared" si="132"/>
        <v>(others =&gt; '0')</v>
      </c>
      <c r="P170" t="str">
        <f t="shared" si="133"/>
        <v xml:space="preserve">  Reserved_9 =&gt; (others =&gt; '0')</v>
      </c>
      <c r="Q170" t="str">
        <f t="shared" si="126"/>
        <v>pkt.FPGA_State.Reserved_9 &lt;= (others =&gt; '0');</v>
      </c>
      <c r="R170" t="str">
        <f t="shared" si="134"/>
        <v>pkt.FPGA_State.Reserved_9 := bitvector(1151 downto 1112);</v>
      </c>
      <c r="S170" t="str">
        <f t="shared" si="135"/>
        <v>bitvector(1151 downto 1112) := pkt.FPGA_State.Reserved_9;</v>
      </c>
      <c r="T170" t="str">
        <f t="shared" si="103"/>
        <v>pkt_FPGA_State_Reserved_9 : out std_logic_vector(39 downto 0);    --               order( 85 ) bit( 40 )</v>
      </c>
      <c r="U170" t="str">
        <f t="shared" si="107"/>
        <v>pkt_FPGA_State_Reserved_9 &lt;= bitvector(1151 downto 1112);</v>
      </c>
      <c r="V170" t="str">
        <f t="shared" si="111"/>
        <v>pkt_FPGA_State_Reserved_9 =&gt; pkt_FPGA_State_Reserved_9_o,</v>
      </c>
      <c r="W170" t="str">
        <f t="shared" si="112"/>
        <v xml:space="preserve">  signal pkt_FPGA_State_Reserved_9_o : std_logic_vector(39 downto 0);</v>
      </c>
    </row>
    <row r="171" spans="1:23" s="66" customFormat="1">
      <c r="F171" s="66" t="str">
        <f>"end record;"&amp;"  --  "&amp;B146&amp;"_"&amp;C146/8&amp;"_Type"</f>
        <v>end record;  --  FPGA_State_40_Type</v>
      </c>
      <c r="I171" s="66" t="str">
        <f t="shared" si="125"/>
        <v/>
      </c>
      <c r="J171">
        <f t="shared" si="104"/>
        <v>86</v>
      </c>
      <c r="K171" s="66" t="s">
        <v>553</v>
      </c>
      <c r="L171" t="str">
        <f t="shared" si="110"/>
        <v/>
      </c>
      <c r="M171" s="66" t="str">
        <f t="shared" si="108"/>
        <v/>
      </c>
      <c r="P171" s="66" t="str">
        <f>");"</f>
        <v>);</v>
      </c>
      <c r="Q171" s="66" t="str">
        <f t="shared" si="126"/>
        <v>--  end record;  --  FPGA_State_40_Type</v>
      </c>
      <c r="R171" s="66" t="str">
        <f t="shared" si="134"/>
        <v>--  end record;  --  FPGA_State_40_Type</v>
      </c>
      <c r="S171" s="66" t="str">
        <f t="shared" si="135"/>
        <v>--  end record;  --  FPGA_State_40_Type</v>
      </c>
      <c r="T171" t="str">
        <f t="shared" si="103"/>
        <v xml:space="preserve">  -- not used </v>
      </c>
      <c r="U171" t="str">
        <f t="shared" si="107"/>
        <v xml:space="preserve">  -- not used</v>
      </c>
      <c r="V171" t="str">
        <f t="shared" si="111"/>
        <v>--  end record;  --  FPGA_State_40_Type</v>
      </c>
      <c r="W171" t="str">
        <f t="shared" si="112"/>
        <v>--  end record;  --  FPGA_State_40_Type</v>
      </c>
    </row>
    <row r="172" spans="1:23">
      <c r="C172">
        <f>SUM(C147:C170)</f>
        <v>320</v>
      </c>
      <c r="D172">
        <f>C146+E146</f>
        <v>1152</v>
      </c>
      <c r="E172">
        <f>C170+E170</f>
        <v>1152</v>
      </c>
      <c r="F172" s="87" t="s">
        <v>516</v>
      </c>
      <c r="I172" t="str">
        <f t="shared" si="125"/>
        <v/>
      </c>
      <c r="J172">
        <f t="shared" si="104"/>
        <v>86</v>
      </c>
      <c r="K172" t="s">
        <v>553</v>
      </c>
      <c r="L172" t="str">
        <f t="shared" si="110"/>
        <v/>
      </c>
      <c r="M172" t="str">
        <f t="shared" si="108"/>
        <v/>
      </c>
      <c r="N172" s="86" t="s">
        <v>516</v>
      </c>
      <c r="O172" s="86" t="s">
        <v>516</v>
      </c>
      <c r="P172" s="86" t="s">
        <v>516</v>
      </c>
      <c r="Q172" s="86" t="s">
        <v>516</v>
      </c>
      <c r="R172" s="86" t="s">
        <v>516</v>
      </c>
      <c r="S172" s="86" t="s">
        <v>516</v>
      </c>
      <c r="T172" t="str">
        <f t="shared" si="103"/>
        <v xml:space="preserve">  -- not used </v>
      </c>
      <c r="U172" t="str">
        <f t="shared" si="107"/>
        <v xml:space="preserve">  -- not used</v>
      </c>
      <c r="V172" t="str">
        <f t="shared" si="111"/>
        <v xml:space="preserve">  --  </v>
      </c>
      <c r="W172" t="str">
        <f t="shared" si="112"/>
        <v xml:space="preserve">  --  </v>
      </c>
    </row>
    <row r="173" spans="1:23">
      <c r="A173" s="84"/>
      <c r="F173" s="87" t="s">
        <v>516</v>
      </c>
      <c r="G173" s="85" t="str">
        <f>G278</f>
        <v>pkt.GC_INFO.GC_Event_4</v>
      </c>
      <c r="I173" t="str">
        <f t="shared" si="125"/>
        <v/>
      </c>
      <c r="J173">
        <f t="shared" si="104"/>
        <v>86</v>
      </c>
      <c r="K173" t="s">
        <v>553</v>
      </c>
      <c r="L173" t="str">
        <f t="shared" si="110"/>
        <v/>
      </c>
      <c r="M173" t="str">
        <f t="shared" si="108"/>
        <v/>
      </c>
      <c r="N173" s="86" t="s">
        <v>516</v>
      </c>
      <c r="O173" s="86" t="s">
        <v>516</v>
      </c>
      <c r="P173" s="86" t="s">
        <v>516</v>
      </c>
      <c r="Q173" s="86" t="s">
        <v>516</v>
      </c>
      <c r="R173" s="86" t="s">
        <v>516</v>
      </c>
      <c r="S173" s="86" t="s">
        <v>516</v>
      </c>
      <c r="T173" t="str">
        <f t="shared" si="103"/>
        <v xml:space="preserve">  -- not used </v>
      </c>
      <c r="U173" t="str">
        <f t="shared" si="107"/>
        <v xml:space="preserve">  -- not used</v>
      </c>
      <c r="V173" t="str">
        <f t="shared" si="111"/>
        <v>--  --</v>
      </c>
      <c r="W173" t="str">
        <f t="shared" si="112"/>
        <v>--  --</v>
      </c>
    </row>
    <row r="174" spans="1:23" s="66" customFormat="1">
      <c r="B174" s="66" t="s">
        <v>344</v>
      </c>
      <c r="C174" s="66">
        <v>16</v>
      </c>
      <c r="E174" s="66">
        <v>496</v>
      </c>
      <c r="F174" s="66" t="str">
        <f>"type "&amp;B174&amp;"_"&amp;C174/8&amp;"_Type is record"</f>
        <v>type GC_Event_4_2_Type is record</v>
      </c>
      <c r="I174" s="66" t="str">
        <f t="shared" ref="I174:I192" si="137">IF(H174="","",(IF(D174="W",SUBSTITUTE(G174,".","_"),"")))</f>
        <v/>
      </c>
      <c r="J174">
        <f t="shared" si="104"/>
        <v>86</v>
      </c>
      <c r="K174" s="66" t="s">
        <v>553</v>
      </c>
      <c r="L174" t="str">
        <f t="shared" si="110"/>
        <v/>
      </c>
      <c r="M174" s="66" t="str">
        <f t="shared" si="108"/>
        <v/>
      </c>
      <c r="P174" s="66" t="str">
        <f>"constant "&amp;B174&amp;"_"&amp;C174/8&amp;"_i : "&amp;B174&amp;"_"&amp;C174/8&amp;"_Type := ("</f>
        <v>constant GC_Event_4_2_i : GC_Event_4_2_Type := (</v>
      </c>
      <c r="Q174" s="66" t="str">
        <f t="shared" ref="Q174:Q191" si="138">IF(D174="","--  "&amp;F174,IF(D174&lt;&gt;"T",G174&amp;" &lt;= "&amp;N174&amp;";","--  "&amp;H174))</f>
        <v>--  type GC_Event_4_2_Type is record</v>
      </c>
      <c r="R174" s="66" t="str">
        <f t="shared" ref="R174" si="139">IF(D174="","--  "&amp;F174,IF(D174&lt;&gt;"T",G174&amp;" := "&amp;H174&amp;";","--  "&amp;H174))</f>
        <v>--  type GC_Event_4_2_Type is record</v>
      </c>
      <c r="S174" s="66" t="str">
        <f t="shared" ref="S174" si="140">IF(D174="","--  "&amp;F174,IF(D174&lt;&gt;"T",H174&amp;" := "&amp;G174&amp;";","--  "&amp;H174))</f>
        <v>--  type GC_Event_4_2_Type is record</v>
      </c>
      <c r="T174" t="str">
        <f t="shared" si="103"/>
        <v xml:space="preserve">  -- not used </v>
      </c>
      <c r="U174" t="str">
        <f t="shared" si="107"/>
        <v xml:space="preserve">  -- not used</v>
      </c>
      <c r="V174" t="str">
        <f t="shared" si="111"/>
        <v>--  type GC_Event_4_2_Type is record</v>
      </c>
      <c r="W174" t="str">
        <f t="shared" si="112"/>
        <v>--  type GC_Event_4_2_Type is record</v>
      </c>
    </row>
    <row r="175" spans="1:23">
      <c r="B175" t="s">
        <v>463</v>
      </c>
      <c r="C175">
        <v>1</v>
      </c>
      <c r="D175" t="s">
        <v>373</v>
      </c>
      <c r="E175">
        <f>E174</f>
        <v>496</v>
      </c>
      <c r="F175" t="str">
        <f t="shared" ref="F175:F190" si="141">IF(C175=1,"  "&amp;B175&amp;" : "&amp;"std_logic;",IF(D175="T","  "&amp;B175&amp;" : "&amp;B175&amp;"_"&amp;C175/8&amp;"_Type;","  "&amp;B175&amp;" : "&amp;"std_logic_vector("&amp;C175-1&amp;" downto 0);"))</f>
        <v xml:space="preserve">  Enable : std_logic;</v>
      </c>
      <c r="G175" t="str">
        <f t="shared" ref="G175:G190" si="142">$G$173&amp;"."&amp;B175</f>
        <v>pkt.GC_INFO.GC_Event_4.Enable</v>
      </c>
      <c r="H175" t="str">
        <f t="shared" ref="H175:H190" si="143">IF(C175=1,"bitvector("&amp;E175&amp;")","bitvector("&amp;E175+C175-1&amp;" downto "&amp;E175&amp;")")</f>
        <v>bitvector(496)</v>
      </c>
      <c r="I175" t="str">
        <f t="shared" si="137"/>
        <v>pkt_GC_INFO_GC_Event_4_Enable</v>
      </c>
      <c r="J175">
        <f t="shared" si="104"/>
        <v>86</v>
      </c>
      <c r="K175">
        <v>1</v>
      </c>
      <c r="L175" t="str">
        <f t="shared" si="110"/>
        <v>connect_bd_net [get_bd_pins gen_ila_0/ila_0/probe86] [get_bd_pins gen_ila_0/bs_scb_data_record_p_0/pkt_GC_INFO_GC_Event_4_Enable]</v>
      </c>
      <c r="M175" t="str">
        <f t="shared" si="108"/>
        <v>std_logic</v>
      </c>
      <c r="N175" t="str">
        <f t="shared" ref="N175:N190" si="144">IF(O175&lt;&gt;"",O175,IF(D175="T",B175&amp;"_"&amp;C175/8&amp;"_i",IF(C175=1,"'0'",(IF(C175=8,"X""00""",(IF(C175=16,"X""0000""",IF(C175=32,"X""00000000""","(others =&gt; '0')"))))))))</f>
        <v>'0'</v>
      </c>
      <c r="P175" t="str">
        <f t="shared" ref="P175:P190" si="145">IF(D176="",(IF(D175="T","  "&amp;B175&amp;" =&gt; "&amp;B175&amp;"_"&amp;C175/8&amp;"_i","  "&amp;B175&amp;" =&gt; "&amp;N175)),(IF(D175="T","  "&amp;B175&amp;" =&gt; "&amp;B175&amp;"_"&amp;C175/8&amp;"_i,","  "&amp;B175&amp;" =&gt; "&amp;N175&amp;",")))</f>
        <v xml:space="preserve">  Enable =&gt; '0',</v>
      </c>
      <c r="Q175" t="str">
        <f t="shared" si="138"/>
        <v>pkt.GC_INFO.GC_Event_4.Enable &lt;= '0';</v>
      </c>
      <c r="R175" t="str">
        <f t="shared" ref="R175:R191" si="146">IF(D175="","--  "&amp;F175,IF(D175&lt;&gt;"T",G175&amp;" := "&amp;H175&amp;";","--  "&amp;H175))</f>
        <v>pkt.GC_INFO.GC_Event_4.Enable := bitvector(496);</v>
      </c>
      <c r="S175" t="str">
        <f t="shared" ref="S175:S191" si="147">IF(D175="","--  "&amp;F175,IF(D175&lt;&gt;"T",H175&amp;" := "&amp;G175&amp;";","--  "&amp;H175))</f>
        <v>bitvector(496) := pkt.GC_INFO.GC_Event_4.Enable;</v>
      </c>
      <c r="T175" t="str">
        <f t="shared" si="103"/>
        <v>pkt_GC_INFO_GC_Event_4_Enable : out std_logic;    --               order( 86 ) bit( 1 )</v>
      </c>
      <c r="U175" t="str">
        <f t="shared" si="107"/>
        <v>pkt_GC_INFO_GC_Event_4_Enable &lt;= bitvector(496);</v>
      </c>
      <c r="V175" t="str">
        <f t="shared" si="111"/>
        <v>pkt_GC_INFO_GC_Event_4_Enable =&gt; pkt_GC_INFO_GC_Event_4_Enable_o,</v>
      </c>
      <c r="W175" t="str">
        <f t="shared" si="112"/>
        <v xml:space="preserve">  signal pkt_GC_INFO_GC_Event_4_Enable_o : std_logic;</v>
      </c>
    </row>
    <row r="176" spans="1:23">
      <c r="B176" t="s">
        <v>473</v>
      </c>
      <c r="C176">
        <v>1</v>
      </c>
      <c r="D176" t="s">
        <v>373</v>
      </c>
      <c r="E176">
        <f t="shared" ref="E176:E190" si="148">C175+E175</f>
        <v>497</v>
      </c>
      <c r="F176" t="str">
        <f t="shared" si="141"/>
        <v xml:space="preserve">  Detect : std_logic;</v>
      </c>
      <c r="G176" t="str">
        <f t="shared" si="142"/>
        <v>pkt.GC_INFO.GC_Event_4.Detect</v>
      </c>
      <c r="H176" t="str">
        <f t="shared" si="143"/>
        <v>bitvector(497)</v>
      </c>
      <c r="I176" t="str">
        <f t="shared" si="137"/>
        <v>pkt_GC_INFO_GC_Event_4_Detect</v>
      </c>
      <c r="J176">
        <f t="shared" si="104"/>
        <v>87</v>
      </c>
      <c r="K176">
        <v>1</v>
      </c>
      <c r="L176" t="str">
        <f t="shared" si="110"/>
        <v>connect_bd_net [get_bd_pins gen_ila_0/ila_0/probe87] [get_bd_pins gen_ila_0/bs_scb_data_record_p_0/pkt_GC_INFO_GC_Event_4_Detect]</v>
      </c>
      <c r="M176" t="str">
        <f t="shared" si="108"/>
        <v>std_logic</v>
      </c>
      <c r="N176" t="str">
        <f t="shared" si="144"/>
        <v>'0'</v>
      </c>
      <c r="P176" t="str">
        <f t="shared" si="145"/>
        <v xml:space="preserve">  Detect =&gt; '0',</v>
      </c>
      <c r="Q176" t="str">
        <f t="shared" si="138"/>
        <v>pkt.GC_INFO.GC_Event_4.Detect &lt;= '0';</v>
      </c>
      <c r="R176" t="str">
        <f t="shared" si="146"/>
        <v>pkt.GC_INFO.GC_Event_4.Detect := bitvector(497);</v>
      </c>
      <c r="S176" t="str">
        <f t="shared" si="147"/>
        <v>bitvector(497) := pkt.GC_INFO.GC_Event_4.Detect;</v>
      </c>
      <c r="T176" t="str">
        <f t="shared" si="103"/>
        <v>pkt_GC_INFO_GC_Event_4_Detect : out std_logic;    --               order( 87 ) bit( 1 )</v>
      </c>
      <c r="U176" t="str">
        <f t="shared" si="107"/>
        <v>pkt_GC_INFO_GC_Event_4_Detect &lt;= bitvector(497);</v>
      </c>
      <c r="V176" t="str">
        <f t="shared" si="111"/>
        <v>pkt_GC_INFO_GC_Event_4_Detect =&gt; pkt_GC_INFO_GC_Event_4_Detect_o,</v>
      </c>
      <c r="W176" t="str">
        <f t="shared" si="112"/>
        <v xml:space="preserve">  signal pkt_GC_INFO_GC_Event_4_Detect_o : std_logic;</v>
      </c>
    </row>
    <row r="177" spans="2:23">
      <c r="B177" t="s">
        <v>474</v>
      </c>
      <c r="C177">
        <v>1</v>
      </c>
      <c r="D177" t="s">
        <v>373</v>
      </c>
      <c r="E177">
        <f t="shared" si="148"/>
        <v>498</v>
      </c>
      <c r="F177" t="str">
        <f t="shared" si="141"/>
        <v xml:space="preserve">  Closein : std_logic;</v>
      </c>
      <c r="G177" t="str">
        <f t="shared" si="142"/>
        <v>pkt.GC_INFO.GC_Event_4.Closein</v>
      </c>
      <c r="H177" t="str">
        <f t="shared" si="143"/>
        <v>bitvector(498)</v>
      </c>
      <c r="I177" t="str">
        <f t="shared" si="137"/>
        <v>pkt_GC_INFO_GC_Event_4_Closein</v>
      </c>
      <c r="J177">
        <f t="shared" si="104"/>
        <v>88</v>
      </c>
      <c r="K177">
        <v>1</v>
      </c>
      <c r="L177" t="str">
        <f t="shared" si="110"/>
        <v>connect_bd_net [get_bd_pins gen_ila_0/ila_0/probe88] [get_bd_pins gen_ila_0/bs_scb_data_record_p_0/pkt_GC_INFO_GC_Event_4_Closein]</v>
      </c>
      <c r="M177" t="str">
        <f t="shared" si="108"/>
        <v>std_logic</v>
      </c>
      <c r="N177" t="str">
        <f t="shared" si="144"/>
        <v>'0'</v>
      </c>
      <c r="P177" t="str">
        <f t="shared" si="145"/>
        <v xml:space="preserve">  Closein =&gt; '0',</v>
      </c>
      <c r="Q177" t="str">
        <f t="shared" si="138"/>
        <v>pkt.GC_INFO.GC_Event_4.Closein &lt;= '0';</v>
      </c>
      <c r="R177" t="str">
        <f t="shared" si="146"/>
        <v>pkt.GC_INFO.GC_Event_4.Closein := bitvector(498);</v>
      </c>
      <c r="S177" t="str">
        <f t="shared" si="147"/>
        <v>bitvector(498) := pkt.GC_INFO.GC_Event_4.Closein;</v>
      </c>
      <c r="T177" t="str">
        <f t="shared" si="103"/>
        <v>pkt_GC_INFO_GC_Event_4_Closein : out std_logic;    --               order( 88 ) bit( 1 )</v>
      </c>
      <c r="U177" t="str">
        <f t="shared" si="107"/>
        <v>pkt_GC_INFO_GC_Event_4_Closein &lt;= bitvector(498);</v>
      </c>
      <c r="V177" t="str">
        <f t="shared" si="111"/>
        <v>pkt_GC_INFO_GC_Event_4_Closein =&gt; pkt_GC_INFO_GC_Event_4_Closein_o,</v>
      </c>
      <c r="W177" t="str">
        <f t="shared" si="112"/>
        <v xml:space="preserve">  signal pkt_GC_INFO_GC_Event_4_Closein_o : std_logic;</v>
      </c>
    </row>
    <row r="178" spans="2:23">
      <c r="B178" t="s">
        <v>475</v>
      </c>
      <c r="C178">
        <v>1</v>
      </c>
      <c r="D178" t="s">
        <v>373</v>
      </c>
      <c r="E178">
        <f t="shared" si="148"/>
        <v>499</v>
      </c>
      <c r="F178" t="str">
        <f t="shared" si="141"/>
        <v xml:space="preserve">  Fail : std_logic;</v>
      </c>
      <c r="G178" t="str">
        <f t="shared" si="142"/>
        <v>pkt.GC_INFO.GC_Event_4.Fail</v>
      </c>
      <c r="H178" t="str">
        <f t="shared" si="143"/>
        <v>bitvector(499)</v>
      </c>
      <c r="I178" t="str">
        <f t="shared" si="137"/>
        <v>pkt_GC_INFO_GC_Event_4_Fail</v>
      </c>
      <c r="J178">
        <f t="shared" si="104"/>
        <v>89</v>
      </c>
      <c r="K178">
        <v>1</v>
      </c>
      <c r="L178" t="str">
        <f t="shared" si="110"/>
        <v>connect_bd_net [get_bd_pins gen_ila_0/ila_0/probe89] [get_bd_pins gen_ila_0/bs_scb_data_record_p_0/pkt_GC_INFO_GC_Event_4_Fail]</v>
      </c>
      <c r="M178" t="str">
        <f t="shared" si="108"/>
        <v>std_logic</v>
      </c>
      <c r="N178" t="str">
        <f t="shared" si="144"/>
        <v>'0'</v>
      </c>
      <c r="P178" t="str">
        <f t="shared" si="145"/>
        <v xml:space="preserve">  Fail =&gt; '0',</v>
      </c>
      <c r="Q178" t="str">
        <f t="shared" si="138"/>
        <v>pkt.GC_INFO.GC_Event_4.Fail &lt;= '0';</v>
      </c>
      <c r="R178" t="str">
        <f t="shared" si="146"/>
        <v>pkt.GC_INFO.GC_Event_4.Fail := bitvector(499);</v>
      </c>
      <c r="S178" t="str">
        <f t="shared" si="147"/>
        <v>bitvector(499) := pkt.GC_INFO.GC_Event_4.Fail;</v>
      </c>
      <c r="T178" t="str">
        <f t="shared" si="103"/>
        <v>pkt_GC_INFO_GC_Event_4_Fail : out std_logic;    --               order( 89 ) bit( 1 )</v>
      </c>
      <c r="U178" t="str">
        <f t="shared" si="107"/>
        <v>pkt_GC_INFO_GC_Event_4_Fail &lt;= bitvector(499);</v>
      </c>
      <c r="V178" t="str">
        <f t="shared" si="111"/>
        <v>pkt_GC_INFO_GC_Event_4_Fail =&gt; pkt_GC_INFO_GC_Event_4_Fail_o,</v>
      </c>
      <c r="W178" t="str">
        <f t="shared" si="112"/>
        <v xml:space="preserve">  signal pkt_GC_INFO_GC_Event_4_Fail_o : std_logic;</v>
      </c>
    </row>
    <row r="179" spans="2:23">
      <c r="B179" t="s">
        <v>476</v>
      </c>
      <c r="C179">
        <v>1</v>
      </c>
      <c r="D179" t="s">
        <v>373</v>
      </c>
      <c r="E179">
        <f t="shared" si="148"/>
        <v>500</v>
      </c>
      <c r="F179" t="str">
        <f t="shared" si="141"/>
        <v xml:space="preserve">  ESAD_Chk : std_logic;</v>
      </c>
      <c r="G179" t="str">
        <f t="shared" si="142"/>
        <v>pkt.GC_INFO.GC_Event_4.ESAD_Chk</v>
      </c>
      <c r="H179" t="str">
        <f t="shared" si="143"/>
        <v>bitvector(500)</v>
      </c>
      <c r="I179" t="str">
        <f t="shared" si="137"/>
        <v>pkt_GC_INFO_GC_Event_4_ESAD_Chk</v>
      </c>
      <c r="J179">
        <f t="shared" si="104"/>
        <v>90</v>
      </c>
      <c r="K179">
        <v>1</v>
      </c>
      <c r="L179" t="str">
        <f t="shared" si="110"/>
        <v>connect_bd_net [get_bd_pins gen_ila_0/ila_0/probe90] [get_bd_pins gen_ila_0/bs_scb_data_record_p_0/pkt_GC_INFO_GC_Event_4_ESAD_Chk]</v>
      </c>
      <c r="M179" t="str">
        <f t="shared" si="108"/>
        <v>std_logic</v>
      </c>
      <c r="N179" t="str">
        <f t="shared" si="144"/>
        <v>'0'</v>
      </c>
      <c r="P179" t="str">
        <f t="shared" si="145"/>
        <v xml:space="preserve">  ESAD_Chk =&gt; '0',</v>
      </c>
      <c r="Q179" t="str">
        <f t="shared" si="138"/>
        <v>pkt.GC_INFO.GC_Event_4.ESAD_Chk &lt;= '0';</v>
      </c>
      <c r="R179" t="str">
        <f t="shared" si="146"/>
        <v>pkt.GC_INFO.GC_Event_4.ESAD_Chk := bitvector(500);</v>
      </c>
      <c r="S179" t="str">
        <f t="shared" si="147"/>
        <v>bitvector(500) := pkt.GC_INFO.GC_Event_4.ESAD_Chk;</v>
      </c>
      <c r="T179" t="str">
        <f t="shared" si="103"/>
        <v>pkt_GC_INFO_GC_Event_4_ESAD_Chk : out std_logic;    --               order( 90 ) bit( 1 )</v>
      </c>
      <c r="U179" t="str">
        <f t="shared" si="107"/>
        <v>pkt_GC_INFO_GC_Event_4_ESAD_Chk &lt;= bitvector(500);</v>
      </c>
      <c r="V179" t="str">
        <f t="shared" si="111"/>
        <v>pkt_GC_INFO_GC_Event_4_ESAD_Chk =&gt; pkt_GC_INFO_GC_Event_4_ESAD_Chk_o,</v>
      </c>
      <c r="W179" t="str">
        <f t="shared" si="112"/>
        <v xml:space="preserve">  signal pkt_GC_INFO_GC_Event_4_ESAD_Chk_o : std_logic;</v>
      </c>
    </row>
    <row r="180" spans="2:23">
      <c r="B180" t="s">
        <v>477</v>
      </c>
      <c r="C180">
        <v>1</v>
      </c>
      <c r="D180" t="s">
        <v>373</v>
      </c>
      <c r="E180">
        <f t="shared" si="148"/>
        <v>501</v>
      </c>
      <c r="F180" t="str">
        <f t="shared" si="141"/>
        <v xml:space="preserve">  ESAD_HV : std_logic;</v>
      </c>
      <c r="G180" t="str">
        <f t="shared" si="142"/>
        <v>pkt.GC_INFO.GC_Event_4.ESAD_HV</v>
      </c>
      <c r="H180" t="str">
        <f t="shared" si="143"/>
        <v>bitvector(501)</v>
      </c>
      <c r="I180" t="str">
        <f t="shared" si="137"/>
        <v>pkt_GC_INFO_GC_Event_4_ESAD_HV</v>
      </c>
      <c r="J180">
        <f t="shared" si="104"/>
        <v>91</v>
      </c>
      <c r="K180">
        <v>1</v>
      </c>
      <c r="L180" t="str">
        <f t="shared" si="110"/>
        <v>connect_bd_net [get_bd_pins gen_ila_0/ila_0/probe91] [get_bd_pins gen_ila_0/bs_scb_data_record_p_0/pkt_GC_INFO_GC_Event_4_ESAD_HV]</v>
      </c>
      <c r="M180" t="str">
        <f t="shared" si="108"/>
        <v>std_logic</v>
      </c>
      <c r="N180" t="str">
        <f t="shared" si="144"/>
        <v>'0'</v>
      </c>
      <c r="P180" t="str">
        <f t="shared" si="145"/>
        <v xml:space="preserve">  ESAD_HV =&gt; '0',</v>
      </c>
      <c r="Q180" t="str">
        <f t="shared" si="138"/>
        <v>pkt.GC_INFO.GC_Event_4.ESAD_HV &lt;= '0';</v>
      </c>
      <c r="R180" t="str">
        <f t="shared" si="146"/>
        <v>pkt.GC_INFO.GC_Event_4.ESAD_HV := bitvector(501);</v>
      </c>
      <c r="S180" t="str">
        <f t="shared" si="147"/>
        <v>bitvector(501) := pkt.GC_INFO.GC_Event_4.ESAD_HV;</v>
      </c>
      <c r="T180" t="str">
        <f t="shared" ref="T180:T243" si="149">IF(K180=1,IF(D180="","--  "&amp;F180,IF(D180&lt;&gt;"T",I180&amp;" : out "&amp;M180&amp;";    --               order( "&amp;J180&amp;" ) bit( "&amp;C180&amp;" )","--  "&amp;H180)),"  -- not used ")</f>
        <v>pkt_GC_INFO_GC_Event_4_ESAD_HV : out std_logic;    --               order( 91 ) bit( 1 )</v>
      </c>
      <c r="U180" t="str">
        <f t="shared" si="107"/>
        <v>pkt_GC_INFO_GC_Event_4_ESAD_HV &lt;= bitvector(501);</v>
      </c>
      <c r="V180" t="str">
        <f t="shared" si="111"/>
        <v>pkt_GC_INFO_GC_Event_4_ESAD_HV =&gt; pkt_GC_INFO_GC_Event_4_ESAD_HV_o,</v>
      </c>
      <c r="W180" t="str">
        <f t="shared" si="112"/>
        <v xml:space="preserve">  signal pkt_GC_INFO_GC_Event_4_ESAD_HV_o : std_logic;</v>
      </c>
    </row>
    <row r="181" spans="2:23">
      <c r="B181" t="s">
        <v>478</v>
      </c>
      <c r="C181">
        <v>1</v>
      </c>
      <c r="D181" t="s">
        <v>373</v>
      </c>
      <c r="E181">
        <f t="shared" si="148"/>
        <v>502</v>
      </c>
      <c r="F181" t="str">
        <f t="shared" si="141"/>
        <v xml:space="preserve">  ESAD_Power : std_logic;</v>
      </c>
      <c r="G181" t="str">
        <f t="shared" si="142"/>
        <v>pkt.GC_INFO.GC_Event_4.ESAD_Power</v>
      </c>
      <c r="H181" t="str">
        <f t="shared" si="143"/>
        <v>bitvector(502)</v>
      </c>
      <c r="I181" t="str">
        <f t="shared" si="137"/>
        <v>pkt_GC_INFO_GC_Event_4_ESAD_Power</v>
      </c>
      <c r="J181">
        <f t="shared" ref="J181:J244" si="150">IF(D180&lt;&gt;"T",IF(K180=1,J180+1,J180),J180)</f>
        <v>92</v>
      </c>
      <c r="K181">
        <v>1</v>
      </c>
      <c r="L181" t="str">
        <f t="shared" si="110"/>
        <v>connect_bd_net [get_bd_pins gen_ila_0/ila_0/probe92] [get_bd_pins gen_ila_0/bs_scb_data_record_p_0/pkt_GC_INFO_GC_Event_4_ESAD_Power]</v>
      </c>
      <c r="M181" t="str">
        <f t="shared" si="108"/>
        <v>std_logic</v>
      </c>
      <c r="N181" t="str">
        <f t="shared" si="144"/>
        <v>'0'</v>
      </c>
      <c r="P181" t="str">
        <f t="shared" si="145"/>
        <v xml:space="preserve">  ESAD_Power =&gt; '0',</v>
      </c>
      <c r="Q181" t="str">
        <f t="shared" si="138"/>
        <v>pkt.GC_INFO.GC_Event_4.ESAD_Power &lt;= '0';</v>
      </c>
      <c r="R181" t="str">
        <f t="shared" si="146"/>
        <v>pkt.GC_INFO.GC_Event_4.ESAD_Power := bitvector(502);</v>
      </c>
      <c r="S181" t="str">
        <f t="shared" si="147"/>
        <v>bitvector(502) := pkt.GC_INFO.GC_Event_4.ESAD_Power;</v>
      </c>
      <c r="T181" t="str">
        <f t="shared" si="149"/>
        <v>pkt_GC_INFO_GC_Event_4_ESAD_Power : out std_logic;    --               order( 92 ) bit( 1 )</v>
      </c>
      <c r="U181" t="str">
        <f t="shared" si="107"/>
        <v>pkt_GC_INFO_GC_Event_4_ESAD_Power &lt;= bitvector(502);</v>
      </c>
      <c r="V181" t="str">
        <f t="shared" si="111"/>
        <v>pkt_GC_INFO_GC_Event_4_ESAD_Power =&gt; pkt_GC_INFO_GC_Event_4_ESAD_Power_o,</v>
      </c>
      <c r="W181" t="str">
        <f t="shared" si="112"/>
        <v xml:space="preserve">  signal pkt_GC_INFO_GC_Event_4_ESAD_Power_o : std_logic;</v>
      </c>
    </row>
    <row r="182" spans="2:23">
      <c r="B182" t="s">
        <v>374</v>
      </c>
      <c r="C182">
        <v>1</v>
      </c>
      <c r="D182" t="s">
        <v>373</v>
      </c>
      <c r="E182">
        <f t="shared" si="148"/>
        <v>503</v>
      </c>
      <c r="F182" t="str">
        <f t="shared" si="141"/>
        <v xml:space="preserve">  ReservedBit07 : std_logic;</v>
      </c>
      <c r="G182" t="str">
        <f t="shared" si="142"/>
        <v>pkt.GC_INFO.GC_Event_4.ReservedBit07</v>
      </c>
      <c r="H182" t="str">
        <f t="shared" si="143"/>
        <v>bitvector(503)</v>
      </c>
      <c r="I182" t="str">
        <f t="shared" si="137"/>
        <v>pkt_GC_INFO_GC_Event_4_ReservedBit07</v>
      </c>
      <c r="J182">
        <f t="shared" si="150"/>
        <v>93</v>
      </c>
      <c r="K182">
        <v>1</v>
      </c>
      <c r="L182" t="str">
        <f t="shared" si="110"/>
        <v>connect_bd_net [get_bd_pins gen_ila_0/ila_0/probe93] [get_bd_pins gen_ila_0/bs_scb_data_record_p_0/pkt_GC_INFO_GC_Event_4_ReservedBit07]</v>
      </c>
      <c r="M182" t="str">
        <f t="shared" si="108"/>
        <v>std_logic</v>
      </c>
      <c r="N182" t="str">
        <f t="shared" si="144"/>
        <v>'0'</v>
      </c>
      <c r="P182" t="str">
        <f t="shared" si="145"/>
        <v xml:space="preserve">  ReservedBit07 =&gt; '0',</v>
      </c>
      <c r="Q182" t="str">
        <f t="shared" si="138"/>
        <v>pkt.GC_INFO.GC_Event_4.ReservedBit07 &lt;= '0';</v>
      </c>
      <c r="R182" t="str">
        <f t="shared" si="146"/>
        <v>pkt.GC_INFO.GC_Event_4.ReservedBit07 := bitvector(503);</v>
      </c>
      <c r="S182" t="str">
        <f t="shared" si="147"/>
        <v>bitvector(503) := pkt.GC_INFO.GC_Event_4.ReservedBit07;</v>
      </c>
      <c r="T182" t="str">
        <f t="shared" si="149"/>
        <v>pkt_GC_INFO_GC_Event_4_ReservedBit07 : out std_logic;    --               order( 93 ) bit( 1 )</v>
      </c>
      <c r="U182" t="str">
        <f t="shared" si="107"/>
        <v>pkt_GC_INFO_GC_Event_4_ReservedBit07 &lt;= bitvector(503);</v>
      </c>
      <c r="V182" t="str">
        <f t="shared" si="111"/>
        <v>pkt_GC_INFO_GC_Event_4_ReservedBit07 =&gt; pkt_GC_INFO_GC_Event_4_ReservedBit07_o,</v>
      </c>
      <c r="W182" t="str">
        <f t="shared" si="112"/>
        <v xml:space="preserve">  signal pkt_GC_INFO_GC_Event_4_ReservedBit07_o : std_logic;</v>
      </c>
    </row>
    <row r="183" spans="2:23">
      <c r="B183" t="s">
        <v>471</v>
      </c>
      <c r="C183">
        <v>1</v>
      </c>
      <c r="D183" t="s">
        <v>373</v>
      </c>
      <c r="E183">
        <f t="shared" si="148"/>
        <v>504</v>
      </c>
      <c r="F183" t="str">
        <f t="shared" si="141"/>
        <v xml:space="preserve">  ReservedBit08 : std_logic;</v>
      </c>
      <c r="G183" t="str">
        <f t="shared" si="142"/>
        <v>pkt.GC_INFO.GC_Event_4.ReservedBit08</v>
      </c>
      <c r="H183" t="str">
        <f t="shared" si="143"/>
        <v>bitvector(504)</v>
      </c>
      <c r="I183" t="str">
        <f t="shared" si="137"/>
        <v>pkt_GC_INFO_GC_Event_4_ReservedBit08</v>
      </c>
      <c r="J183">
        <f t="shared" si="150"/>
        <v>94</v>
      </c>
      <c r="K183">
        <v>1</v>
      </c>
      <c r="L183" t="str">
        <f t="shared" si="110"/>
        <v>connect_bd_net [get_bd_pins gen_ila_0/ila_0/probe94] [get_bd_pins gen_ila_0/bs_scb_data_record_p_0/pkt_GC_INFO_GC_Event_4_ReservedBit08]</v>
      </c>
      <c r="M183" t="str">
        <f t="shared" si="108"/>
        <v>std_logic</v>
      </c>
      <c r="N183" t="str">
        <f t="shared" si="144"/>
        <v>'0'</v>
      </c>
      <c r="P183" t="str">
        <f t="shared" si="145"/>
        <v xml:space="preserve">  ReservedBit08 =&gt; '0',</v>
      </c>
      <c r="Q183" t="str">
        <f t="shared" si="138"/>
        <v>pkt.GC_INFO.GC_Event_4.ReservedBit08 &lt;= '0';</v>
      </c>
      <c r="R183" t="str">
        <f t="shared" si="146"/>
        <v>pkt.GC_INFO.GC_Event_4.ReservedBit08 := bitvector(504);</v>
      </c>
      <c r="S183" t="str">
        <f t="shared" si="147"/>
        <v>bitvector(504) := pkt.GC_INFO.GC_Event_4.ReservedBit08;</v>
      </c>
      <c r="T183" t="str">
        <f t="shared" si="149"/>
        <v>pkt_GC_INFO_GC_Event_4_ReservedBit08 : out std_logic;    --               order( 94 ) bit( 1 )</v>
      </c>
      <c r="U183" t="str">
        <f t="shared" si="107"/>
        <v>pkt_GC_INFO_GC_Event_4_ReservedBit08 &lt;= bitvector(504);</v>
      </c>
      <c r="V183" t="str">
        <f t="shared" si="111"/>
        <v>pkt_GC_INFO_GC_Event_4_ReservedBit08 =&gt; pkt_GC_INFO_GC_Event_4_ReservedBit08_o,</v>
      </c>
      <c r="W183" t="str">
        <f t="shared" si="112"/>
        <v xml:space="preserve">  signal pkt_GC_INFO_GC_Event_4_ReservedBit08_o : std_logic;</v>
      </c>
    </row>
    <row r="184" spans="2:23">
      <c r="B184" t="s">
        <v>472</v>
      </c>
      <c r="C184">
        <v>1</v>
      </c>
      <c r="D184" t="s">
        <v>373</v>
      </c>
      <c r="E184">
        <f t="shared" si="148"/>
        <v>505</v>
      </c>
      <c r="F184" t="str">
        <f t="shared" si="141"/>
        <v xml:space="preserve">  ReservedBit09 : std_logic;</v>
      </c>
      <c r="G184" t="str">
        <f t="shared" si="142"/>
        <v>pkt.GC_INFO.GC_Event_4.ReservedBit09</v>
      </c>
      <c r="H184" t="str">
        <f t="shared" si="143"/>
        <v>bitvector(505)</v>
      </c>
      <c r="I184" t="str">
        <f t="shared" si="137"/>
        <v>pkt_GC_INFO_GC_Event_4_ReservedBit09</v>
      </c>
      <c r="J184">
        <f t="shared" si="150"/>
        <v>95</v>
      </c>
      <c r="K184">
        <v>1</v>
      </c>
      <c r="L184" t="str">
        <f t="shared" si="110"/>
        <v>connect_bd_net [get_bd_pins gen_ila_0/ila_0/probe95] [get_bd_pins gen_ila_0/bs_scb_data_record_p_0/pkt_GC_INFO_GC_Event_4_ReservedBit09]</v>
      </c>
      <c r="M184" t="str">
        <f t="shared" si="108"/>
        <v>std_logic</v>
      </c>
      <c r="N184" t="str">
        <f t="shared" si="144"/>
        <v>'0'</v>
      </c>
      <c r="P184" t="str">
        <f t="shared" si="145"/>
        <v xml:space="preserve">  ReservedBit09 =&gt; '0',</v>
      </c>
      <c r="Q184" t="str">
        <f t="shared" si="138"/>
        <v>pkt.GC_INFO.GC_Event_4.ReservedBit09 &lt;= '0';</v>
      </c>
      <c r="R184" t="str">
        <f t="shared" si="146"/>
        <v>pkt.GC_INFO.GC_Event_4.ReservedBit09 := bitvector(505);</v>
      </c>
      <c r="S184" t="str">
        <f t="shared" si="147"/>
        <v>bitvector(505) := pkt.GC_INFO.GC_Event_4.ReservedBit09;</v>
      </c>
      <c r="T184" t="str">
        <f t="shared" si="149"/>
        <v>pkt_GC_INFO_GC_Event_4_ReservedBit09 : out std_logic;    --               order( 95 ) bit( 1 )</v>
      </c>
      <c r="U184" t="str">
        <f t="shared" ref="U184:U247" si="151">IF(K184=1,IF(D184="","--  "&amp;F184,IF(D184&lt;&gt;"T",I184&amp;" &lt;= "&amp;H184&amp;";","--  "&amp;H184)),"  -- not used")</f>
        <v>pkt_GC_INFO_GC_Event_4_ReservedBit09 &lt;= bitvector(505);</v>
      </c>
      <c r="V184" t="str">
        <f t="shared" si="111"/>
        <v>pkt_GC_INFO_GC_Event_4_ReservedBit09 =&gt; pkt_GC_INFO_GC_Event_4_ReservedBit09_o,</v>
      </c>
      <c r="W184" t="str">
        <f t="shared" si="112"/>
        <v xml:space="preserve">  signal pkt_GC_INFO_GC_Event_4_ReservedBit09_o : std_logic;</v>
      </c>
    </row>
    <row r="185" spans="2:23">
      <c r="B185" t="s">
        <v>46</v>
      </c>
      <c r="C185">
        <v>1</v>
      </c>
      <c r="D185" t="s">
        <v>373</v>
      </c>
      <c r="E185">
        <f t="shared" si="148"/>
        <v>506</v>
      </c>
      <c r="F185" t="str">
        <f t="shared" si="141"/>
        <v xml:space="preserve">  ReservedBit10 : std_logic;</v>
      </c>
      <c r="G185" t="str">
        <f t="shared" si="142"/>
        <v>pkt.GC_INFO.GC_Event_4.ReservedBit10</v>
      </c>
      <c r="H185" t="str">
        <f t="shared" si="143"/>
        <v>bitvector(506)</v>
      </c>
      <c r="I185" t="str">
        <f t="shared" si="137"/>
        <v>pkt_GC_INFO_GC_Event_4_ReservedBit10</v>
      </c>
      <c r="J185">
        <f t="shared" si="150"/>
        <v>96</v>
      </c>
      <c r="K185">
        <v>1</v>
      </c>
      <c r="L185" t="str">
        <f t="shared" si="110"/>
        <v>connect_bd_net [get_bd_pins gen_ila_0/ila_0/probe96] [get_bd_pins gen_ila_0/bs_scb_data_record_p_0/pkt_GC_INFO_GC_Event_4_ReservedBit10]</v>
      </c>
      <c r="M185" t="str">
        <f t="shared" si="108"/>
        <v>std_logic</v>
      </c>
      <c r="N185" t="str">
        <f t="shared" si="144"/>
        <v>'0'</v>
      </c>
      <c r="P185" t="str">
        <f t="shared" si="145"/>
        <v xml:space="preserve">  ReservedBit10 =&gt; '0',</v>
      </c>
      <c r="Q185" t="str">
        <f t="shared" si="138"/>
        <v>pkt.GC_INFO.GC_Event_4.ReservedBit10 &lt;= '0';</v>
      </c>
      <c r="R185" t="str">
        <f t="shared" si="146"/>
        <v>pkt.GC_INFO.GC_Event_4.ReservedBit10 := bitvector(506);</v>
      </c>
      <c r="S185" t="str">
        <f t="shared" si="147"/>
        <v>bitvector(506) := pkt.GC_INFO.GC_Event_4.ReservedBit10;</v>
      </c>
      <c r="T185" t="str">
        <f t="shared" si="149"/>
        <v>pkt_GC_INFO_GC_Event_4_ReservedBit10 : out std_logic;    --               order( 96 ) bit( 1 )</v>
      </c>
      <c r="U185" t="str">
        <f t="shared" si="151"/>
        <v>pkt_GC_INFO_GC_Event_4_ReservedBit10 &lt;= bitvector(506);</v>
      </c>
      <c r="V185" t="str">
        <f t="shared" si="111"/>
        <v>pkt_GC_INFO_GC_Event_4_ReservedBit10 =&gt; pkt_GC_INFO_GC_Event_4_ReservedBit10_o,</v>
      </c>
      <c r="W185" t="str">
        <f t="shared" si="112"/>
        <v xml:space="preserve">  signal pkt_GC_INFO_GC_Event_4_ReservedBit10_o : std_logic;</v>
      </c>
    </row>
    <row r="186" spans="2:23">
      <c r="B186" t="s">
        <v>45</v>
      </c>
      <c r="C186">
        <v>1</v>
      </c>
      <c r="D186" t="s">
        <v>373</v>
      </c>
      <c r="E186">
        <f t="shared" si="148"/>
        <v>507</v>
      </c>
      <c r="F186" t="str">
        <f t="shared" si="141"/>
        <v xml:space="preserve">  ReservedBit11 : std_logic;</v>
      </c>
      <c r="G186" t="str">
        <f t="shared" si="142"/>
        <v>pkt.GC_INFO.GC_Event_4.ReservedBit11</v>
      </c>
      <c r="H186" t="str">
        <f t="shared" si="143"/>
        <v>bitvector(507)</v>
      </c>
      <c r="I186" t="str">
        <f t="shared" si="137"/>
        <v>pkt_GC_INFO_GC_Event_4_ReservedBit11</v>
      </c>
      <c r="J186">
        <f t="shared" si="150"/>
        <v>97</v>
      </c>
      <c r="K186">
        <v>1</v>
      </c>
      <c r="L186" t="str">
        <f t="shared" si="110"/>
        <v>connect_bd_net [get_bd_pins gen_ila_0/ila_0/probe97] [get_bd_pins gen_ila_0/bs_scb_data_record_p_0/pkt_GC_INFO_GC_Event_4_ReservedBit11]</v>
      </c>
      <c r="M186" t="str">
        <f t="shared" si="108"/>
        <v>std_logic</v>
      </c>
      <c r="N186" t="str">
        <f t="shared" si="144"/>
        <v>'0'</v>
      </c>
      <c r="P186" t="str">
        <f t="shared" si="145"/>
        <v xml:space="preserve">  ReservedBit11 =&gt; '0',</v>
      </c>
      <c r="Q186" t="str">
        <f t="shared" si="138"/>
        <v>pkt.GC_INFO.GC_Event_4.ReservedBit11 &lt;= '0';</v>
      </c>
      <c r="R186" t="str">
        <f t="shared" si="146"/>
        <v>pkt.GC_INFO.GC_Event_4.ReservedBit11 := bitvector(507);</v>
      </c>
      <c r="S186" t="str">
        <f t="shared" si="147"/>
        <v>bitvector(507) := pkt.GC_INFO.GC_Event_4.ReservedBit11;</v>
      </c>
      <c r="T186" t="str">
        <f t="shared" si="149"/>
        <v>pkt_GC_INFO_GC_Event_4_ReservedBit11 : out std_logic;    --               order( 97 ) bit( 1 )</v>
      </c>
      <c r="U186" t="str">
        <f t="shared" si="151"/>
        <v>pkt_GC_INFO_GC_Event_4_ReservedBit11 &lt;= bitvector(507);</v>
      </c>
      <c r="V186" t="str">
        <f t="shared" si="111"/>
        <v>pkt_GC_INFO_GC_Event_4_ReservedBit11 =&gt; pkt_GC_INFO_GC_Event_4_ReservedBit11_o,</v>
      </c>
      <c r="W186" t="str">
        <f t="shared" si="112"/>
        <v xml:space="preserve">  signal pkt_GC_INFO_GC_Event_4_ReservedBit11_o : std_logic;</v>
      </c>
    </row>
    <row r="187" spans="2:23">
      <c r="B187" t="s">
        <v>479</v>
      </c>
      <c r="C187">
        <v>1</v>
      </c>
      <c r="D187" t="s">
        <v>373</v>
      </c>
      <c r="E187">
        <f t="shared" si="148"/>
        <v>508</v>
      </c>
      <c r="F187" t="str">
        <f t="shared" si="141"/>
        <v xml:space="preserve">  Leakage_Det : std_logic;</v>
      </c>
      <c r="G187" t="str">
        <f t="shared" si="142"/>
        <v>pkt.GC_INFO.GC_Event_4.Leakage_Det</v>
      </c>
      <c r="H187" t="str">
        <f t="shared" si="143"/>
        <v>bitvector(508)</v>
      </c>
      <c r="I187" t="str">
        <f t="shared" si="137"/>
        <v>pkt_GC_INFO_GC_Event_4_Leakage_Det</v>
      </c>
      <c r="J187">
        <f t="shared" si="150"/>
        <v>98</v>
      </c>
      <c r="K187">
        <v>1</v>
      </c>
      <c r="L187" t="str">
        <f t="shared" si="110"/>
        <v>connect_bd_net [get_bd_pins gen_ila_0/ila_0/probe98] [get_bd_pins gen_ila_0/bs_scb_data_record_p_0/pkt_GC_INFO_GC_Event_4_Leakage_Det]</v>
      </c>
      <c r="M187" t="str">
        <f t="shared" si="108"/>
        <v>std_logic</v>
      </c>
      <c r="N187" t="str">
        <f t="shared" si="144"/>
        <v>'0'</v>
      </c>
      <c r="P187" t="str">
        <f t="shared" si="145"/>
        <v xml:space="preserve">  Leakage_Det =&gt; '0',</v>
      </c>
      <c r="Q187" t="str">
        <f t="shared" si="138"/>
        <v>pkt.GC_INFO.GC_Event_4.Leakage_Det &lt;= '0';</v>
      </c>
      <c r="R187" t="str">
        <f t="shared" si="146"/>
        <v>pkt.GC_INFO.GC_Event_4.Leakage_Det := bitvector(508);</v>
      </c>
      <c r="S187" t="str">
        <f t="shared" si="147"/>
        <v>bitvector(508) := pkt.GC_INFO.GC_Event_4.Leakage_Det;</v>
      </c>
      <c r="T187" t="str">
        <f t="shared" si="149"/>
        <v>pkt_GC_INFO_GC_Event_4_Leakage_Det : out std_logic;    --               order( 98 ) bit( 1 )</v>
      </c>
      <c r="U187" t="str">
        <f t="shared" si="151"/>
        <v>pkt_GC_INFO_GC_Event_4_Leakage_Det &lt;= bitvector(508);</v>
      </c>
      <c r="V187" t="str">
        <f t="shared" si="111"/>
        <v>pkt_GC_INFO_GC_Event_4_Leakage_Det =&gt; pkt_GC_INFO_GC_Event_4_Leakage_Det_o,</v>
      </c>
      <c r="W187" t="str">
        <f t="shared" si="112"/>
        <v xml:space="preserve">  signal pkt_GC_INFO_GC_Event_4_Leakage_Det_o : std_logic;</v>
      </c>
    </row>
    <row r="188" spans="2:23">
      <c r="B188" t="s">
        <v>43</v>
      </c>
      <c r="C188">
        <v>1</v>
      </c>
      <c r="D188" t="s">
        <v>373</v>
      </c>
      <c r="E188">
        <f t="shared" si="148"/>
        <v>509</v>
      </c>
      <c r="F188" t="str">
        <f t="shared" si="141"/>
        <v xml:space="preserve">  ReservedBit13 : std_logic;</v>
      </c>
      <c r="G188" t="str">
        <f t="shared" si="142"/>
        <v>pkt.GC_INFO.GC_Event_4.ReservedBit13</v>
      </c>
      <c r="H188" t="str">
        <f t="shared" si="143"/>
        <v>bitvector(509)</v>
      </c>
      <c r="I188" t="str">
        <f t="shared" si="137"/>
        <v>pkt_GC_INFO_GC_Event_4_ReservedBit13</v>
      </c>
      <c r="J188">
        <f t="shared" si="150"/>
        <v>99</v>
      </c>
      <c r="K188">
        <v>1</v>
      </c>
      <c r="L188" t="str">
        <f t="shared" si="110"/>
        <v>connect_bd_net [get_bd_pins gen_ila_0/ila_0/probe99] [get_bd_pins gen_ila_0/bs_scb_data_record_p_0/pkt_GC_INFO_GC_Event_4_ReservedBit13]</v>
      </c>
      <c r="M188" t="str">
        <f t="shared" si="108"/>
        <v>std_logic</v>
      </c>
      <c r="N188" t="str">
        <f t="shared" si="144"/>
        <v>'0'</v>
      </c>
      <c r="P188" t="str">
        <f t="shared" si="145"/>
        <v xml:space="preserve">  ReservedBit13 =&gt; '0',</v>
      </c>
      <c r="Q188" t="str">
        <f t="shared" si="138"/>
        <v>pkt.GC_INFO.GC_Event_4.ReservedBit13 &lt;= '0';</v>
      </c>
      <c r="R188" t="str">
        <f t="shared" si="146"/>
        <v>pkt.GC_INFO.GC_Event_4.ReservedBit13 := bitvector(509);</v>
      </c>
      <c r="S188" t="str">
        <f t="shared" si="147"/>
        <v>bitvector(509) := pkt.GC_INFO.GC_Event_4.ReservedBit13;</v>
      </c>
      <c r="T188" t="str">
        <f t="shared" si="149"/>
        <v>pkt_GC_INFO_GC_Event_4_ReservedBit13 : out std_logic;    --               order( 99 ) bit( 1 )</v>
      </c>
      <c r="U188" t="str">
        <f t="shared" si="151"/>
        <v>pkt_GC_INFO_GC_Event_4_ReservedBit13 &lt;= bitvector(509);</v>
      </c>
      <c r="V188" t="str">
        <f t="shared" si="111"/>
        <v>pkt_GC_INFO_GC_Event_4_ReservedBit13 =&gt; pkt_GC_INFO_GC_Event_4_ReservedBit13_o,</v>
      </c>
      <c r="W188" t="str">
        <f t="shared" si="112"/>
        <v xml:space="preserve">  signal pkt_GC_INFO_GC_Event_4_ReservedBit13_o : std_logic;</v>
      </c>
    </row>
    <row r="189" spans="2:23">
      <c r="B189" t="s">
        <v>42</v>
      </c>
      <c r="C189">
        <v>1</v>
      </c>
      <c r="D189" t="s">
        <v>373</v>
      </c>
      <c r="E189">
        <f t="shared" si="148"/>
        <v>510</v>
      </c>
      <c r="F189" t="str">
        <f t="shared" si="141"/>
        <v xml:space="preserve">  ReservedBit14 : std_logic;</v>
      </c>
      <c r="G189" t="str">
        <f t="shared" si="142"/>
        <v>pkt.GC_INFO.GC_Event_4.ReservedBit14</v>
      </c>
      <c r="H189" t="str">
        <f t="shared" si="143"/>
        <v>bitvector(510)</v>
      </c>
      <c r="I189" t="str">
        <f t="shared" si="137"/>
        <v>pkt_GC_INFO_GC_Event_4_ReservedBit14</v>
      </c>
      <c r="J189">
        <f t="shared" si="150"/>
        <v>100</v>
      </c>
      <c r="K189">
        <v>1</v>
      </c>
      <c r="L189" t="str">
        <f t="shared" si="110"/>
        <v>connect_bd_net [get_bd_pins gen_ila_0/ila_0/probe100] [get_bd_pins gen_ila_0/bs_scb_data_record_p_0/pkt_GC_INFO_GC_Event_4_ReservedBit14]</v>
      </c>
      <c r="M189" t="str">
        <f t="shared" ref="M189:M252" si="152">IF(C189=1,"std_logic",(IF(D189="W","std_logic_vector("&amp;C189-1&amp;" downto 0)","")))</f>
        <v>std_logic</v>
      </c>
      <c r="N189" t="str">
        <f t="shared" si="144"/>
        <v>'0'</v>
      </c>
      <c r="P189" t="str">
        <f t="shared" si="145"/>
        <v xml:space="preserve">  ReservedBit14 =&gt; '0',</v>
      </c>
      <c r="Q189" t="str">
        <f t="shared" si="138"/>
        <v>pkt.GC_INFO.GC_Event_4.ReservedBit14 &lt;= '0';</v>
      </c>
      <c r="R189" t="str">
        <f t="shared" si="146"/>
        <v>pkt.GC_INFO.GC_Event_4.ReservedBit14 := bitvector(510);</v>
      </c>
      <c r="S189" t="str">
        <f t="shared" si="147"/>
        <v>bitvector(510) := pkt.GC_INFO.GC_Event_4.ReservedBit14;</v>
      </c>
      <c r="T189" t="str">
        <f t="shared" si="149"/>
        <v>pkt_GC_INFO_GC_Event_4_ReservedBit14 : out std_logic;    --               order( 100 ) bit( 1 )</v>
      </c>
      <c r="U189" t="str">
        <f t="shared" si="151"/>
        <v>pkt_GC_INFO_GC_Event_4_ReservedBit14 &lt;= bitvector(510);</v>
      </c>
      <c r="V189" t="str">
        <f t="shared" si="111"/>
        <v>pkt_GC_INFO_GC_Event_4_ReservedBit14 =&gt; pkt_GC_INFO_GC_Event_4_ReservedBit14_o,</v>
      </c>
      <c r="W189" t="str">
        <f t="shared" si="112"/>
        <v xml:space="preserve">  signal pkt_GC_INFO_GC_Event_4_ReservedBit14_o : std_logic;</v>
      </c>
    </row>
    <row r="190" spans="2:23">
      <c r="B190" t="s">
        <v>184</v>
      </c>
      <c r="C190">
        <v>1</v>
      </c>
      <c r="D190" t="s">
        <v>373</v>
      </c>
      <c r="E190">
        <f t="shared" si="148"/>
        <v>511</v>
      </c>
      <c r="F190" t="str">
        <f t="shared" si="141"/>
        <v xml:space="preserve">  M_Stop : std_logic;</v>
      </c>
      <c r="G190" t="str">
        <f t="shared" si="142"/>
        <v>pkt.GC_INFO.GC_Event_4.M_Stop</v>
      </c>
      <c r="H190" t="str">
        <f t="shared" si="143"/>
        <v>bitvector(511)</v>
      </c>
      <c r="I190" t="str">
        <f t="shared" si="137"/>
        <v>pkt_GC_INFO_GC_Event_4_M_Stop</v>
      </c>
      <c r="J190">
        <f t="shared" si="150"/>
        <v>101</v>
      </c>
      <c r="K190">
        <v>1</v>
      </c>
      <c r="L190" t="str">
        <f t="shared" si="110"/>
        <v>connect_bd_net [get_bd_pins gen_ila_0/ila_0/probe101] [get_bd_pins gen_ila_0/bs_scb_data_record_p_0/pkt_GC_INFO_GC_Event_4_M_Stop]</v>
      </c>
      <c r="M190" t="str">
        <f t="shared" si="152"/>
        <v>std_logic</v>
      </c>
      <c r="N190" t="str">
        <f t="shared" si="144"/>
        <v>'0'</v>
      </c>
      <c r="P190" t="str">
        <f t="shared" si="145"/>
        <v xml:space="preserve">  M_Stop =&gt; '0'</v>
      </c>
      <c r="Q190" t="str">
        <f t="shared" si="138"/>
        <v>pkt.GC_INFO.GC_Event_4.M_Stop &lt;= '0';</v>
      </c>
      <c r="R190" t="str">
        <f t="shared" si="146"/>
        <v>pkt.GC_INFO.GC_Event_4.M_Stop := bitvector(511);</v>
      </c>
      <c r="S190" t="str">
        <f t="shared" si="147"/>
        <v>bitvector(511) := pkt.GC_INFO.GC_Event_4.M_Stop;</v>
      </c>
      <c r="T190" t="str">
        <f t="shared" si="149"/>
        <v>pkt_GC_INFO_GC_Event_4_M_Stop : out std_logic;    --               order( 101 ) bit( 1 )</v>
      </c>
      <c r="U190" t="str">
        <f t="shared" si="151"/>
        <v>pkt_GC_INFO_GC_Event_4_M_Stop &lt;= bitvector(511);</v>
      </c>
      <c r="V190" t="str">
        <f t="shared" si="111"/>
        <v>pkt_GC_INFO_GC_Event_4_M_Stop =&gt; pkt_GC_INFO_GC_Event_4_M_Stop_o,</v>
      </c>
      <c r="W190" t="str">
        <f t="shared" si="112"/>
        <v xml:space="preserve">  signal pkt_GC_INFO_GC_Event_4_M_Stop_o : std_logic;</v>
      </c>
    </row>
    <row r="191" spans="2:23" s="66" customFormat="1">
      <c r="F191" s="66" t="str">
        <f>"end record;"&amp;"  --  "&amp;B174&amp;"_"&amp;C174/8&amp;"_Type"</f>
        <v>end record;  --  GC_Event_4_2_Type</v>
      </c>
      <c r="I191" s="66" t="str">
        <f t="shared" si="137"/>
        <v/>
      </c>
      <c r="J191">
        <f t="shared" si="150"/>
        <v>102</v>
      </c>
      <c r="K191" s="66" t="s">
        <v>553</v>
      </c>
      <c r="L191" t="str">
        <f t="shared" ref="L191:L254" si="153">IF(K191=1,"connect_bd_net [get_bd_pins "&amp;$L$31&amp;J191&amp;"] [get_bd_pins "&amp;$L$34&amp;I191&amp;"]","")</f>
        <v/>
      </c>
      <c r="M191" s="66" t="str">
        <f t="shared" si="152"/>
        <v/>
      </c>
      <c r="P191" s="66" t="str">
        <f>");"</f>
        <v>);</v>
      </c>
      <c r="Q191" s="66" t="str">
        <f t="shared" si="138"/>
        <v>--  end record;  --  GC_Event_4_2_Type</v>
      </c>
      <c r="R191" s="66" t="str">
        <f t="shared" si="146"/>
        <v>--  end record;  --  GC_Event_4_2_Type</v>
      </c>
      <c r="S191" s="66" t="str">
        <f t="shared" si="147"/>
        <v>--  end record;  --  GC_Event_4_2_Type</v>
      </c>
      <c r="T191" t="str">
        <f t="shared" si="149"/>
        <v xml:space="preserve">  -- not used </v>
      </c>
      <c r="U191" t="str">
        <f t="shared" si="151"/>
        <v xml:space="preserve">  -- not used</v>
      </c>
      <c r="V191" t="str">
        <f t="shared" si="111"/>
        <v>--  end record;  --  GC_Event_4_2_Type</v>
      </c>
      <c r="W191" t="str">
        <f t="shared" si="112"/>
        <v>--  end record;  --  GC_Event_4_2_Type</v>
      </c>
    </row>
    <row r="192" spans="2:23">
      <c r="C192">
        <f>SUM(C175:C190)</f>
        <v>16</v>
      </c>
      <c r="D192">
        <f>C174+E174</f>
        <v>512</v>
      </c>
      <c r="E192">
        <f>C190+E190</f>
        <v>512</v>
      </c>
      <c r="F192" s="87" t="s">
        <v>516</v>
      </c>
      <c r="I192" t="str">
        <f t="shared" si="137"/>
        <v/>
      </c>
      <c r="J192">
        <f t="shared" si="150"/>
        <v>102</v>
      </c>
      <c r="K192" t="s">
        <v>553</v>
      </c>
      <c r="L192" t="str">
        <f t="shared" si="153"/>
        <v/>
      </c>
      <c r="M192" t="str">
        <f t="shared" si="152"/>
        <v/>
      </c>
      <c r="N192" s="86" t="s">
        <v>516</v>
      </c>
      <c r="O192" s="86" t="s">
        <v>516</v>
      </c>
      <c r="P192" s="86" t="s">
        <v>516</v>
      </c>
      <c r="Q192" s="86" t="s">
        <v>516</v>
      </c>
      <c r="R192" s="86" t="s">
        <v>516</v>
      </c>
      <c r="S192" s="86" t="s">
        <v>516</v>
      </c>
      <c r="T192" t="str">
        <f t="shared" si="149"/>
        <v xml:space="preserve">  -- not used </v>
      </c>
      <c r="U192" t="str">
        <f t="shared" si="151"/>
        <v xml:space="preserve">  -- not used</v>
      </c>
      <c r="V192" t="str">
        <f t="shared" ref="V192:V255" si="154">IF(D192="","--  "&amp;F192,IF(D192&lt;&gt;"T",IF(I192&lt;&gt;"",I192&amp;" =&gt; "&amp;I192&amp;"_o,","  --  "),"  -- "&amp;H192))</f>
        <v xml:space="preserve">  --  </v>
      </c>
      <c r="W192" t="str">
        <f t="shared" ref="W192:W255" si="155">IF(D192="","--  "&amp;F192,IF(D192&lt;&gt;"T",IF(I192&lt;&gt;"","  signal "&amp;I192&amp;"_o : "&amp;M192&amp;";","  --  "),"  --  "&amp;H192))</f>
        <v xml:space="preserve">  --  </v>
      </c>
    </row>
    <row r="193" spans="1:23">
      <c r="A193" s="84"/>
      <c r="F193" s="87" t="s">
        <v>516</v>
      </c>
      <c r="G193" s="85" t="str">
        <f>G277</f>
        <v>pkt.GC_INFO.GC_Event_3</v>
      </c>
      <c r="I193" t="str">
        <f t="shared" ref="I193:I202" si="156">IF(H193="","",(IF(D193="W",SUBSTITUTE(G193,".","_"),"")))</f>
        <v/>
      </c>
      <c r="J193">
        <f t="shared" si="150"/>
        <v>102</v>
      </c>
      <c r="K193" t="s">
        <v>553</v>
      </c>
      <c r="L193" t="str">
        <f t="shared" si="153"/>
        <v/>
      </c>
      <c r="M193" t="str">
        <f t="shared" si="152"/>
        <v/>
      </c>
      <c r="N193" s="86" t="s">
        <v>516</v>
      </c>
      <c r="O193" s="86" t="s">
        <v>516</v>
      </c>
      <c r="P193" s="86" t="s">
        <v>516</v>
      </c>
      <c r="Q193" s="86" t="s">
        <v>516</v>
      </c>
      <c r="R193" s="86" t="s">
        <v>516</v>
      </c>
      <c r="S193" s="86" t="s">
        <v>516</v>
      </c>
      <c r="T193" t="str">
        <f t="shared" si="149"/>
        <v xml:space="preserve">  -- not used </v>
      </c>
      <c r="U193" t="str">
        <f t="shared" si="151"/>
        <v xml:space="preserve">  -- not used</v>
      </c>
      <c r="V193" t="str">
        <f t="shared" si="154"/>
        <v>--  --</v>
      </c>
      <c r="W193" t="str">
        <f t="shared" si="155"/>
        <v>--  --</v>
      </c>
    </row>
    <row r="194" spans="1:23" s="66" customFormat="1">
      <c r="B194" s="66" t="s">
        <v>343</v>
      </c>
      <c r="C194" s="66">
        <v>16</v>
      </c>
      <c r="E194" s="66">
        <v>480</v>
      </c>
      <c r="F194" s="66" t="str">
        <f>"type "&amp;B194&amp;"_"&amp;C194/8&amp;"_Type is record"</f>
        <v>type GC_Event_3_2_Type is record</v>
      </c>
      <c r="I194" s="66" t="str">
        <f t="shared" si="156"/>
        <v/>
      </c>
      <c r="J194">
        <f t="shared" si="150"/>
        <v>102</v>
      </c>
      <c r="K194" s="66" t="s">
        <v>553</v>
      </c>
      <c r="L194" t="str">
        <f t="shared" si="153"/>
        <v/>
      </c>
      <c r="M194" s="66" t="str">
        <f t="shared" si="152"/>
        <v/>
      </c>
      <c r="P194" s="66" t="str">
        <f>"constant "&amp;B194&amp;"_"&amp;C194/8&amp;"_i : "&amp;B194&amp;"_"&amp;C194/8&amp;"_Type := ("</f>
        <v>constant GC_Event_3_2_i : GC_Event_3_2_Type := (</v>
      </c>
      <c r="Q194" s="66" t="str">
        <f t="shared" ref="Q194:Q202" si="157">IF(D194="","--  "&amp;F194,IF(D194&lt;&gt;"T",G194&amp;" &lt;= "&amp;N194&amp;";","--  "&amp;H194))</f>
        <v>--  type GC_Event_3_2_Type is record</v>
      </c>
      <c r="R194" s="66" t="str">
        <f t="shared" ref="R194" si="158">IF(D194="","--  "&amp;F194,IF(D194&lt;&gt;"T",G194&amp;" := "&amp;H194&amp;";","--  "&amp;H194))</f>
        <v>--  type GC_Event_3_2_Type is record</v>
      </c>
      <c r="S194" s="66" t="str">
        <f t="shared" ref="S194" si="159">IF(D194="","--  "&amp;F194,IF(D194&lt;&gt;"T",H194&amp;" := "&amp;G194&amp;";","--  "&amp;H194))</f>
        <v>--  type GC_Event_3_2_Type is record</v>
      </c>
      <c r="T194" t="str">
        <f t="shared" si="149"/>
        <v xml:space="preserve">  -- not used </v>
      </c>
      <c r="U194" t="str">
        <f t="shared" si="151"/>
        <v xml:space="preserve">  -- not used</v>
      </c>
      <c r="V194" t="str">
        <f t="shared" si="154"/>
        <v>--  type GC_Event_3_2_Type is record</v>
      </c>
      <c r="W194" t="str">
        <f t="shared" si="155"/>
        <v>--  type GC_Event_3_2_Type is record</v>
      </c>
    </row>
    <row r="195" spans="1:23">
      <c r="B195" t="s">
        <v>351</v>
      </c>
      <c r="C195">
        <v>4</v>
      </c>
      <c r="D195" t="s">
        <v>373</v>
      </c>
      <c r="E195">
        <f>E194</f>
        <v>480</v>
      </c>
      <c r="F195" t="str">
        <f t="shared" ref="F195:F207" si="160">IF(C195=1,"  "&amp;B195&amp;" : "&amp;"std_logic;",IF(D195="T","  "&amp;B195&amp;" : "&amp;B195&amp;"_"&amp;C195/8&amp;"_Type;","  "&amp;B195&amp;" : "&amp;"std_logic_vector("&amp;C195-1&amp;" downto 0);"))</f>
        <v xml:space="preserve">  Beam_Steering : std_logic_vector(3 downto 0);</v>
      </c>
      <c r="G195" t="str">
        <f t="shared" ref="G195:G207" si="161">$G$193&amp;"."&amp;B195</f>
        <v>pkt.GC_INFO.GC_Event_3.Beam_Steering</v>
      </c>
      <c r="H195" t="str">
        <f t="shared" ref="H195:H207" si="162">IF(C195=1,"bitvector("&amp;E195&amp;")","bitvector("&amp;E195+C195-1&amp;" downto "&amp;E195&amp;")")</f>
        <v>bitvector(483 downto 480)</v>
      </c>
      <c r="I195" t="str">
        <f t="shared" si="156"/>
        <v>pkt_GC_INFO_GC_Event_3_Beam_Steering</v>
      </c>
      <c r="J195">
        <f t="shared" si="150"/>
        <v>102</v>
      </c>
      <c r="K195">
        <v>1</v>
      </c>
      <c r="L195" t="str">
        <f t="shared" si="153"/>
        <v>connect_bd_net [get_bd_pins gen_ila_0/ila_0/probe102] [get_bd_pins gen_ila_0/bs_scb_data_record_p_0/pkt_GC_INFO_GC_Event_3_Beam_Steering]</v>
      </c>
      <c r="M195" t="str">
        <f t="shared" si="152"/>
        <v>std_logic_vector(3 downto 0)</v>
      </c>
      <c r="N195" t="str">
        <f t="shared" ref="N195:N207" si="163">IF(O195&lt;&gt;"",O195,IF(D195="T",B195&amp;"_"&amp;C195/8&amp;"_i",IF(C195=1,"'0'",(IF(C195=8,"X""00""",(IF(C195=16,"X""0000""",IF(C195=32,"X""00000000""","(others =&gt; '0')"))))))))</f>
        <v>(others =&gt; '0')</v>
      </c>
      <c r="P195" t="str">
        <f t="shared" ref="P195:P207" si="164">IF(D196="",(IF(D195="T","  "&amp;B195&amp;" =&gt; "&amp;B195&amp;"_"&amp;C195/8&amp;"_i","  "&amp;B195&amp;" =&gt; "&amp;N195)),(IF(D195="T","  "&amp;B195&amp;" =&gt; "&amp;B195&amp;"_"&amp;C195/8&amp;"_i,","  "&amp;B195&amp;" =&gt; "&amp;N195&amp;",")))</f>
        <v xml:space="preserve">  Beam_Steering =&gt; (others =&gt; '0'),</v>
      </c>
      <c r="Q195" t="str">
        <f t="shared" si="157"/>
        <v>pkt.GC_INFO.GC_Event_3.Beam_Steering &lt;= (others =&gt; '0');</v>
      </c>
      <c r="R195" t="str">
        <f t="shared" ref="R195:R208" si="165">IF(D195="","--  "&amp;F195,IF(D195&lt;&gt;"T",G195&amp;" := "&amp;H195&amp;";","--  "&amp;H195))</f>
        <v>pkt.GC_INFO.GC_Event_3.Beam_Steering := bitvector(483 downto 480);</v>
      </c>
      <c r="S195" t="str">
        <f t="shared" ref="S195:S208" si="166">IF(D195="","--  "&amp;F195,IF(D195&lt;&gt;"T",H195&amp;" := "&amp;G195&amp;";","--  "&amp;H195))</f>
        <v>bitvector(483 downto 480) := pkt.GC_INFO.GC_Event_3.Beam_Steering;</v>
      </c>
      <c r="T195" t="str">
        <f t="shared" si="149"/>
        <v>pkt_GC_INFO_GC_Event_3_Beam_Steering : out std_logic_vector(3 downto 0);    --               order( 102 ) bit( 4 )</v>
      </c>
      <c r="U195" t="str">
        <f t="shared" si="151"/>
        <v>pkt_GC_INFO_GC_Event_3_Beam_Steering &lt;= bitvector(483 downto 480);</v>
      </c>
      <c r="V195" t="str">
        <f t="shared" si="154"/>
        <v>pkt_GC_INFO_GC_Event_3_Beam_Steering =&gt; pkt_GC_INFO_GC_Event_3_Beam_Steering_o,</v>
      </c>
      <c r="W195" t="str">
        <f t="shared" si="155"/>
        <v xml:space="preserve">  signal pkt_GC_INFO_GC_Event_3_Beam_Steering_o : std_logic_vector(3 downto 0);</v>
      </c>
    </row>
    <row r="196" spans="1:23">
      <c r="B196" t="s">
        <v>387</v>
      </c>
      <c r="C196">
        <v>1</v>
      </c>
      <c r="D196" t="s">
        <v>373</v>
      </c>
      <c r="E196">
        <f t="shared" ref="E196:E207" si="167">C195+E195</f>
        <v>484</v>
      </c>
      <c r="F196" t="str">
        <f t="shared" si="160"/>
        <v xml:space="preserve">  ReservedBit04 : std_logic;</v>
      </c>
      <c r="G196" t="str">
        <f t="shared" si="161"/>
        <v>pkt.GC_INFO.GC_Event_3.ReservedBit04</v>
      </c>
      <c r="H196" t="str">
        <f t="shared" si="162"/>
        <v>bitvector(484)</v>
      </c>
      <c r="I196" t="str">
        <f t="shared" si="156"/>
        <v>pkt_GC_INFO_GC_Event_3_ReservedBit04</v>
      </c>
      <c r="J196">
        <f t="shared" si="150"/>
        <v>103</v>
      </c>
      <c r="K196">
        <v>1</v>
      </c>
      <c r="L196" t="str">
        <f t="shared" si="153"/>
        <v>connect_bd_net [get_bd_pins gen_ila_0/ila_0/probe103] [get_bd_pins gen_ila_0/bs_scb_data_record_p_0/pkt_GC_INFO_GC_Event_3_ReservedBit04]</v>
      </c>
      <c r="M196" t="str">
        <f t="shared" si="152"/>
        <v>std_logic</v>
      </c>
      <c r="N196" t="str">
        <f t="shared" si="163"/>
        <v>'0'</v>
      </c>
      <c r="P196" t="str">
        <f t="shared" si="164"/>
        <v xml:space="preserve">  ReservedBit04 =&gt; '0',</v>
      </c>
      <c r="Q196" t="str">
        <f t="shared" si="157"/>
        <v>pkt.GC_INFO.GC_Event_3.ReservedBit04 &lt;= '0';</v>
      </c>
      <c r="R196" t="str">
        <f t="shared" si="165"/>
        <v>pkt.GC_INFO.GC_Event_3.ReservedBit04 := bitvector(484);</v>
      </c>
      <c r="S196" t="str">
        <f t="shared" si="166"/>
        <v>bitvector(484) := pkt.GC_INFO.GC_Event_3.ReservedBit04;</v>
      </c>
      <c r="T196" t="str">
        <f t="shared" si="149"/>
        <v>pkt_GC_INFO_GC_Event_3_ReservedBit04 : out std_logic;    --               order( 103 ) bit( 1 )</v>
      </c>
      <c r="U196" t="str">
        <f t="shared" si="151"/>
        <v>pkt_GC_INFO_GC_Event_3_ReservedBit04 &lt;= bitvector(484);</v>
      </c>
      <c r="V196" t="str">
        <f t="shared" si="154"/>
        <v>pkt_GC_INFO_GC_Event_3_ReservedBit04 =&gt; pkt_GC_INFO_GC_Event_3_ReservedBit04_o,</v>
      </c>
      <c r="W196" t="str">
        <f t="shared" si="155"/>
        <v xml:space="preserve">  signal pkt_GC_INFO_GC_Event_3_ReservedBit04_o : std_logic;</v>
      </c>
    </row>
    <row r="197" spans="1:23">
      <c r="B197" t="s">
        <v>386</v>
      </c>
      <c r="C197">
        <v>1</v>
      </c>
      <c r="D197" t="s">
        <v>373</v>
      </c>
      <c r="E197">
        <f t="shared" si="167"/>
        <v>485</v>
      </c>
      <c r="F197" t="str">
        <f t="shared" si="160"/>
        <v xml:space="preserve">  ReservedBit05 : std_logic;</v>
      </c>
      <c r="G197" t="str">
        <f t="shared" si="161"/>
        <v>pkt.GC_INFO.GC_Event_3.ReservedBit05</v>
      </c>
      <c r="H197" t="str">
        <f t="shared" si="162"/>
        <v>bitvector(485)</v>
      </c>
      <c r="I197" t="str">
        <f t="shared" si="156"/>
        <v>pkt_GC_INFO_GC_Event_3_ReservedBit05</v>
      </c>
      <c r="J197">
        <f t="shared" si="150"/>
        <v>104</v>
      </c>
      <c r="K197">
        <v>1</v>
      </c>
      <c r="L197" t="str">
        <f t="shared" si="153"/>
        <v>connect_bd_net [get_bd_pins gen_ila_0/ila_0/probe104] [get_bd_pins gen_ila_0/bs_scb_data_record_p_0/pkt_GC_INFO_GC_Event_3_ReservedBit05]</v>
      </c>
      <c r="M197" t="str">
        <f t="shared" si="152"/>
        <v>std_logic</v>
      </c>
      <c r="N197" t="str">
        <f t="shared" si="163"/>
        <v>'0'</v>
      </c>
      <c r="P197" t="str">
        <f t="shared" si="164"/>
        <v xml:space="preserve">  ReservedBit05 =&gt; '0',</v>
      </c>
      <c r="Q197" t="str">
        <f t="shared" si="157"/>
        <v>pkt.GC_INFO.GC_Event_3.ReservedBit05 &lt;= '0';</v>
      </c>
      <c r="R197" t="str">
        <f t="shared" si="165"/>
        <v>pkt.GC_INFO.GC_Event_3.ReservedBit05 := bitvector(485);</v>
      </c>
      <c r="S197" t="str">
        <f t="shared" si="166"/>
        <v>bitvector(485) := pkt.GC_INFO.GC_Event_3.ReservedBit05;</v>
      </c>
      <c r="T197" t="str">
        <f t="shared" si="149"/>
        <v>pkt_GC_INFO_GC_Event_3_ReservedBit05 : out std_logic;    --               order( 104 ) bit( 1 )</v>
      </c>
      <c r="U197" t="str">
        <f t="shared" si="151"/>
        <v>pkt_GC_INFO_GC_Event_3_ReservedBit05 &lt;= bitvector(485);</v>
      </c>
      <c r="V197" t="str">
        <f t="shared" si="154"/>
        <v>pkt_GC_INFO_GC_Event_3_ReservedBit05 =&gt; pkt_GC_INFO_GC_Event_3_ReservedBit05_o,</v>
      </c>
      <c r="W197" t="str">
        <f t="shared" si="155"/>
        <v xml:space="preserve">  signal pkt_GC_INFO_GC_Event_3_ReservedBit05_o : std_logic;</v>
      </c>
    </row>
    <row r="198" spans="1:23">
      <c r="B198" t="s">
        <v>375</v>
      </c>
      <c r="C198">
        <v>1</v>
      </c>
      <c r="D198" t="s">
        <v>373</v>
      </c>
      <c r="E198">
        <f t="shared" si="167"/>
        <v>486</v>
      </c>
      <c r="F198" t="str">
        <f t="shared" si="160"/>
        <v xml:space="preserve">  ReservedBit06 : std_logic;</v>
      </c>
      <c r="G198" t="str">
        <f t="shared" si="161"/>
        <v>pkt.GC_INFO.GC_Event_3.ReservedBit06</v>
      </c>
      <c r="H198" t="str">
        <f t="shared" si="162"/>
        <v>bitvector(486)</v>
      </c>
      <c r="I198" t="str">
        <f t="shared" si="156"/>
        <v>pkt_GC_INFO_GC_Event_3_ReservedBit06</v>
      </c>
      <c r="J198">
        <f t="shared" si="150"/>
        <v>105</v>
      </c>
      <c r="K198">
        <v>1</v>
      </c>
      <c r="L198" t="str">
        <f t="shared" si="153"/>
        <v>connect_bd_net [get_bd_pins gen_ila_0/ila_0/probe105] [get_bd_pins gen_ila_0/bs_scb_data_record_p_0/pkt_GC_INFO_GC_Event_3_ReservedBit06]</v>
      </c>
      <c r="M198" t="str">
        <f t="shared" si="152"/>
        <v>std_logic</v>
      </c>
      <c r="N198" t="str">
        <f t="shared" si="163"/>
        <v>'0'</v>
      </c>
      <c r="P198" t="str">
        <f t="shared" si="164"/>
        <v xml:space="preserve">  ReservedBit06 =&gt; '0',</v>
      </c>
      <c r="Q198" t="str">
        <f t="shared" si="157"/>
        <v>pkt.GC_INFO.GC_Event_3.ReservedBit06 &lt;= '0';</v>
      </c>
      <c r="R198" t="str">
        <f t="shared" si="165"/>
        <v>pkt.GC_INFO.GC_Event_3.ReservedBit06 := bitvector(486);</v>
      </c>
      <c r="S198" t="str">
        <f t="shared" si="166"/>
        <v>bitvector(486) := pkt.GC_INFO.GC_Event_3.ReservedBit06;</v>
      </c>
      <c r="T198" t="str">
        <f t="shared" si="149"/>
        <v>pkt_GC_INFO_GC_Event_3_ReservedBit06 : out std_logic;    --               order( 105 ) bit( 1 )</v>
      </c>
      <c r="U198" t="str">
        <f t="shared" si="151"/>
        <v>pkt_GC_INFO_GC_Event_3_ReservedBit06 &lt;= bitvector(486);</v>
      </c>
      <c r="V198" t="str">
        <f t="shared" si="154"/>
        <v>pkt_GC_INFO_GC_Event_3_ReservedBit06 =&gt; pkt_GC_INFO_GC_Event_3_ReservedBit06_o,</v>
      </c>
      <c r="W198" t="str">
        <f t="shared" si="155"/>
        <v xml:space="preserve">  signal pkt_GC_INFO_GC_Event_3_ReservedBit06_o : std_logic;</v>
      </c>
    </row>
    <row r="199" spans="1:23">
      <c r="B199" t="s">
        <v>374</v>
      </c>
      <c r="C199">
        <v>1</v>
      </c>
      <c r="D199" t="s">
        <v>373</v>
      </c>
      <c r="E199">
        <f t="shared" si="167"/>
        <v>487</v>
      </c>
      <c r="F199" t="str">
        <f t="shared" si="160"/>
        <v xml:space="preserve">  ReservedBit07 : std_logic;</v>
      </c>
      <c r="G199" t="str">
        <f t="shared" si="161"/>
        <v>pkt.GC_INFO.GC_Event_3.ReservedBit07</v>
      </c>
      <c r="H199" t="str">
        <f t="shared" si="162"/>
        <v>bitvector(487)</v>
      </c>
      <c r="I199" t="str">
        <f t="shared" si="156"/>
        <v>pkt_GC_INFO_GC_Event_3_ReservedBit07</v>
      </c>
      <c r="J199">
        <f t="shared" si="150"/>
        <v>106</v>
      </c>
      <c r="K199">
        <v>1</v>
      </c>
      <c r="L199" t="str">
        <f t="shared" si="153"/>
        <v>connect_bd_net [get_bd_pins gen_ila_0/ila_0/probe106] [get_bd_pins gen_ila_0/bs_scb_data_record_p_0/pkt_GC_INFO_GC_Event_3_ReservedBit07]</v>
      </c>
      <c r="M199" t="str">
        <f t="shared" si="152"/>
        <v>std_logic</v>
      </c>
      <c r="N199" t="str">
        <f t="shared" si="163"/>
        <v>'0'</v>
      </c>
      <c r="P199" t="str">
        <f t="shared" si="164"/>
        <v xml:space="preserve">  ReservedBit07 =&gt; '0',</v>
      </c>
      <c r="Q199" t="str">
        <f t="shared" si="157"/>
        <v>pkt.GC_INFO.GC_Event_3.ReservedBit07 &lt;= '0';</v>
      </c>
      <c r="R199" t="str">
        <f t="shared" si="165"/>
        <v>pkt.GC_INFO.GC_Event_3.ReservedBit07 := bitvector(487);</v>
      </c>
      <c r="S199" t="str">
        <f t="shared" si="166"/>
        <v>bitvector(487) := pkt.GC_INFO.GC_Event_3.ReservedBit07;</v>
      </c>
      <c r="T199" t="str">
        <f t="shared" si="149"/>
        <v>pkt_GC_INFO_GC_Event_3_ReservedBit07 : out std_logic;    --               order( 106 ) bit( 1 )</v>
      </c>
      <c r="U199" t="str">
        <f t="shared" si="151"/>
        <v>pkt_GC_INFO_GC_Event_3_ReservedBit07 &lt;= bitvector(487);</v>
      </c>
      <c r="V199" t="str">
        <f t="shared" si="154"/>
        <v>pkt_GC_INFO_GC_Event_3_ReservedBit07 =&gt; pkt_GC_INFO_GC_Event_3_ReservedBit07_o,</v>
      </c>
      <c r="W199" t="str">
        <f t="shared" si="155"/>
        <v xml:space="preserve">  signal pkt_GC_INFO_GC_Event_3_ReservedBit07_o : std_logic;</v>
      </c>
    </row>
    <row r="200" spans="1:23">
      <c r="B200" t="s">
        <v>471</v>
      </c>
      <c r="C200">
        <v>1</v>
      </c>
      <c r="D200" t="s">
        <v>373</v>
      </c>
      <c r="E200">
        <f t="shared" si="167"/>
        <v>488</v>
      </c>
      <c r="F200" t="str">
        <f t="shared" si="160"/>
        <v xml:space="preserve">  ReservedBit08 : std_logic;</v>
      </c>
      <c r="G200" t="str">
        <f t="shared" si="161"/>
        <v>pkt.GC_INFO.GC_Event_3.ReservedBit08</v>
      </c>
      <c r="H200" t="str">
        <f t="shared" si="162"/>
        <v>bitvector(488)</v>
      </c>
      <c r="I200" t="str">
        <f t="shared" si="156"/>
        <v>pkt_GC_INFO_GC_Event_3_ReservedBit08</v>
      </c>
      <c r="J200">
        <f t="shared" si="150"/>
        <v>107</v>
      </c>
      <c r="K200">
        <v>1</v>
      </c>
      <c r="L200" t="str">
        <f t="shared" si="153"/>
        <v>connect_bd_net [get_bd_pins gen_ila_0/ila_0/probe107] [get_bd_pins gen_ila_0/bs_scb_data_record_p_0/pkt_GC_INFO_GC_Event_3_ReservedBit08]</v>
      </c>
      <c r="M200" t="str">
        <f t="shared" si="152"/>
        <v>std_logic</v>
      </c>
      <c r="N200" t="str">
        <f t="shared" si="163"/>
        <v>'0'</v>
      </c>
      <c r="P200" t="str">
        <f t="shared" si="164"/>
        <v xml:space="preserve">  ReservedBit08 =&gt; '0',</v>
      </c>
      <c r="Q200" t="str">
        <f t="shared" si="157"/>
        <v>pkt.GC_INFO.GC_Event_3.ReservedBit08 &lt;= '0';</v>
      </c>
      <c r="R200" t="str">
        <f t="shared" si="165"/>
        <v>pkt.GC_INFO.GC_Event_3.ReservedBit08 := bitvector(488);</v>
      </c>
      <c r="S200" t="str">
        <f t="shared" si="166"/>
        <v>bitvector(488) := pkt.GC_INFO.GC_Event_3.ReservedBit08;</v>
      </c>
      <c r="T200" t="str">
        <f t="shared" si="149"/>
        <v>pkt_GC_INFO_GC_Event_3_ReservedBit08 : out std_logic;    --               order( 107 ) bit( 1 )</v>
      </c>
      <c r="U200" t="str">
        <f t="shared" si="151"/>
        <v>pkt_GC_INFO_GC_Event_3_ReservedBit08 &lt;= bitvector(488);</v>
      </c>
      <c r="V200" t="str">
        <f t="shared" si="154"/>
        <v>pkt_GC_INFO_GC_Event_3_ReservedBit08 =&gt; pkt_GC_INFO_GC_Event_3_ReservedBit08_o,</v>
      </c>
      <c r="W200" t="str">
        <f t="shared" si="155"/>
        <v xml:space="preserve">  signal pkt_GC_INFO_GC_Event_3_ReservedBit08_o : std_logic;</v>
      </c>
    </row>
    <row r="201" spans="1:23">
      <c r="B201" t="s">
        <v>472</v>
      </c>
      <c r="C201">
        <v>1</v>
      </c>
      <c r="D201" t="s">
        <v>373</v>
      </c>
      <c r="E201">
        <f t="shared" si="167"/>
        <v>489</v>
      </c>
      <c r="F201" t="str">
        <f t="shared" si="160"/>
        <v xml:space="preserve">  ReservedBit09 : std_logic;</v>
      </c>
      <c r="G201" t="str">
        <f t="shared" si="161"/>
        <v>pkt.GC_INFO.GC_Event_3.ReservedBit09</v>
      </c>
      <c r="H201" t="str">
        <f t="shared" si="162"/>
        <v>bitvector(489)</v>
      </c>
      <c r="I201" t="str">
        <f t="shared" si="156"/>
        <v>pkt_GC_INFO_GC_Event_3_ReservedBit09</v>
      </c>
      <c r="J201">
        <f t="shared" si="150"/>
        <v>108</v>
      </c>
      <c r="K201">
        <v>1</v>
      </c>
      <c r="L201" t="str">
        <f t="shared" si="153"/>
        <v>connect_bd_net [get_bd_pins gen_ila_0/ila_0/probe108] [get_bd_pins gen_ila_0/bs_scb_data_record_p_0/pkt_GC_INFO_GC_Event_3_ReservedBit09]</v>
      </c>
      <c r="M201" t="str">
        <f t="shared" si="152"/>
        <v>std_logic</v>
      </c>
      <c r="N201" t="str">
        <f t="shared" si="163"/>
        <v>'0'</v>
      </c>
      <c r="P201" t="str">
        <f t="shared" si="164"/>
        <v xml:space="preserve">  ReservedBit09 =&gt; '0',</v>
      </c>
      <c r="Q201" t="str">
        <f t="shared" si="157"/>
        <v>pkt.GC_INFO.GC_Event_3.ReservedBit09 &lt;= '0';</v>
      </c>
      <c r="R201" t="str">
        <f t="shared" si="165"/>
        <v>pkt.GC_INFO.GC_Event_3.ReservedBit09 := bitvector(489);</v>
      </c>
      <c r="S201" t="str">
        <f t="shared" si="166"/>
        <v>bitvector(489) := pkt.GC_INFO.GC_Event_3.ReservedBit09;</v>
      </c>
      <c r="T201" t="str">
        <f t="shared" si="149"/>
        <v>pkt_GC_INFO_GC_Event_3_ReservedBit09 : out std_logic;    --               order( 108 ) bit( 1 )</v>
      </c>
      <c r="U201" t="str">
        <f t="shared" si="151"/>
        <v>pkt_GC_INFO_GC_Event_3_ReservedBit09 &lt;= bitvector(489);</v>
      </c>
      <c r="V201" t="str">
        <f t="shared" si="154"/>
        <v>pkt_GC_INFO_GC_Event_3_ReservedBit09 =&gt; pkt_GC_INFO_GC_Event_3_ReservedBit09_o,</v>
      </c>
      <c r="W201" t="str">
        <f t="shared" si="155"/>
        <v xml:space="preserve">  signal pkt_GC_INFO_GC_Event_3_ReservedBit09_o : std_logic;</v>
      </c>
    </row>
    <row r="202" spans="1:23">
      <c r="B202" t="s">
        <v>46</v>
      </c>
      <c r="C202">
        <v>1</v>
      </c>
      <c r="D202" t="s">
        <v>373</v>
      </c>
      <c r="E202">
        <f t="shared" si="167"/>
        <v>490</v>
      </c>
      <c r="F202" t="str">
        <f t="shared" si="160"/>
        <v xml:space="preserve">  ReservedBit10 : std_logic;</v>
      </c>
      <c r="G202" t="str">
        <f t="shared" si="161"/>
        <v>pkt.GC_INFO.GC_Event_3.ReservedBit10</v>
      </c>
      <c r="H202" t="str">
        <f t="shared" si="162"/>
        <v>bitvector(490)</v>
      </c>
      <c r="I202" t="str">
        <f t="shared" si="156"/>
        <v>pkt_GC_INFO_GC_Event_3_ReservedBit10</v>
      </c>
      <c r="J202">
        <f t="shared" si="150"/>
        <v>109</v>
      </c>
      <c r="K202">
        <v>1</v>
      </c>
      <c r="L202" t="str">
        <f t="shared" si="153"/>
        <v>connect_bd_net [get_bd_pins gen_ila_0/ila_0/probe109] [get_bd_pins gen_ila_0/bs_scb_data_record_p_0/pkt_GC_INFO_GC_Event_3_ReservedBit10]</v>
      </c>
      <c r="M202" t="str">
        <f t="shared" si="152"/>
        <v>std_logic</v>
      </c>
      <c r="N202" t="str">
        <f t="shared" si="163"/>
        <v>'0'</v>
      </c>
      <c r="P202" t="str">
        <f t="shared" si="164"/>
        <v xml:space="preserve">  ReservedBit10 =&gt; '0',</v>
      </c>
      <c r="Q202" t="str">
        <f t="shared" si="157"/>
        <v>pkt.GC_INFO.GC_Event_3.ReservedBit10 &lt;= '0';</v>
      </c>
      <c r="R202" t="str">
        <f t="shared" si="165"/>
        <v>pkt.GC_INFO.GC_Event_3.ReservedBit10 := bitvector(490);</v>
      </c>
      <c r="S202" t="str">
        <f t="shared" si="166"/>
        <v>bitvector(490) := pkt.GC_INFO.GC_Event_3.ReservedBit10;</v>
      </c>
      <c r="T202" t="str">
        <f t="shared" si="149"/>
        <v>pkt_GC_INFO_GC_Event_3_ReservedBit10 : out std_logic;    --               order( 109 ) bit( 1 )</v>
      </c>
      <c r="U202" t="str">
        <f t="shared" si="151"/>
        <v>pkt_GC_INFO_GC_Event_3_ReservedBit10 &lt;= bitvector(490);</v>
      </c>
      <c r="V202" t="str">
        <f t="shared" si="154"/>
        <v>pkt_GC_INFO_GC_Event_3_ReservedBit10 =&gt; pkt_GC_INFO_GC_Event_3_ReservedBit10_o,</v>
      </c>
      <c r="W202" t="str">
        <f t="shared" si="155"/>
        <v xml:space="preserve">  signal pkt_GC_INFO_GC_Event_3_ReservedBit10_o : std_logic;</v>
      </c>
    </row>
    <row r="203" spans="1:23">
      <c r="B203" t="s">
        <v>45</v>
      </c>
      <c r="C203">
        <v>1</v>
      </c>
      <c r="D203" t="s">
        <v>373</v>
      </c>
      <c r="E203">
        <f t="shared" si="167"/>
        <v>491</v>
      </c>
      <c r="F203" t="str">
        <f t="shared" si="160"/>
        <v xml:space="preserve">  ReservedBit11 : std_logic;</v>
      </c>
      <c r="G203" t="str">
        <f t="shared" si="161"/>
        <v>pkt.GC_INFO.GC_Event_3.ReservedBit11</v>
      </c>
      <c r="H203" t="str">
        <f t="shared" si="162"/>
        <v>bitvector(491)</v>
      </c>
      <c r="I203" t="str">
        <f t="shared" ref="I203:I249" si="168">IF(H203="","",(IF(D203="W",SUBSTITUTE(G203,".","_"),"")))</f>
        <v>pkt_GC_INFO_GC_Event_3_ReservedBit11</v>
      </c>
      <c r="J203">
        <f t="shared" si="150"/>
        <v>110</v>
      </c>
      <c r="K203">
        <v>1</v>
      </c>
      <c r="L203" t="str">
        <f t="shared" si="153"/>
        <v>connect_bd_net [get_bd_pins gen_ila_0/ila_0/probe110] [get_bd_pins gen_ila_0/bs_scb_data_record_p_0/pkt_GC_INFO_GC_Event_3_ReservedBit11]</v>
      </c>
      <c r="M203" t="str">
        <f t="shared" si="152"/>
        <v>std_logic</v>
      </c>
      <c r="N203" t="str">
        <f t="shared" si="163"/>
        <v>'0'</v>
      </c>
      <c r="P203" t="str">
        <f t="shared" si="164"/>
        <v xml:space="preserve">  ReservedBit11 =&gt; '0',</v>
      </c>
      <c r="Q203" t="str">
        <f t="shared" ref="Q203:Q208" si="169">IF(D203="","--  "&amp;F203,IF(D203&lt;&gt;"T",G203&amp;" &lt;= "&amp;N203&amp;";","--  "&amp;H203))</f>
        <v>pkt.GC_INFO.GC_Event_3.ReservedBit11 &lt;= '0';</v>
      </c>
      <c r="R203" t="str">
        <f t="shared" si="165"/>
        <v>pkt.GC_INFO.GC_Event_3.ReservedBit11 := bitvector(491);</v>
      </c>
      <c r="S203" t="str">
        <f t="shared" si="166"/>
        <v>bitvector(491) := pkt.GC_INFO.GC_Event_3.ReservedBit11;</v>
      </c>
      <c r="T203" t="str">
        <f t="shared" si="149"/>
        <v>pkt_GC_INFO_GC_Event_3_ReservedBit11 : out std_logic;    --               order( 110 ) bit( 1 )</v>
      </c>
      <c r="U203" t="str">
        <f t="shared" si="151"/>
        <v>pkt_GC_INFO_GC_Event_3_ReservedBit11 &lt;= bitvector(491);</v>
      </c>
      <c r="V203" t="str">
        <f t="shared" si="154"/>
        <v>pkt_GC_INFO_GC_Event_3_ReservedBit11 =&gt; pkt_GC_INFO_GC_Event_3_ReservedBit11_o,</v>
      </c>
      <c r="W203" t="str">
        <f t="shared" si="155"/>
        <v xml:space="preserve">  signal pkt_GC_INFO_GC_Event_3_ReservedBit11_o : std_logic;</v>
      </c>
    </row>
    <row r="204" spans="1:23">
      <c r="B204" t="s">
        <v>44</v>
      </c>
      <c r="C204">
        <v>1</v>
      </c>
      <c r="D204" t="s">
        <v>373</v>
      </c>
      <c r="E204">
        <f t="shared" si="167"/>
        <v>492</v>
      </c>
      <c r="F204" t="str">
        <f t="shared" si="160"/>
        <v xml:space="preserve">  ReservedBit12 : std_logic;</v>
      </c>
      <c r="G204" t="str">
        <f t="shared" si="161"/>
        <v>pkt.GC_INFO.GC_Event_3.ReservedBit12</v>
      </c>
      <c r="H204" t="str">
        <f t="shared" si="162"/>
        <v>bitvector(492)</v>
      </c>
      <c r="I204" t="str">
        <f t="shared" si="168"/>
        <v>pkt_GC_INFO_GC_Event_3_ReservedBit12</v>
      </c>
      <c r="J204">
        <f t="shared" si="150"/>
        <v>111</v>
      </c>
      <c r="K204">
        <v>1</v>
      </c>
      <c r="L204" t="str">
        <f t="shared" si="153"/>
        <v>connect_bd_net [get_bd_pins gen_ila_0/ila_0/probe111] [get_bd_pins gen_ila_0/bs_scb_data_record_p_0/pkt_GC_INFO_GC_Event_3_ReservedBit12]</v>
      </c>
      <c r="M204" t="str">
        <f t="shared" si="152"/>
        <v>std_logic</v>
      </c>
      <c r="N204" t="str">
        <f t="shared" si="163"/>
        <v>'0'</v>
      </c>
      <c r="P204" t="str">
        <f t="shared" si="164"/>
        <v xml:space="preserve">  ReservedBit12 =&gt; '0',</v>
      </c>
      <c r="Q204" t="str">
        <f t="shared" si="169"/>
        <v>pkt.GC_INFO.GC_Event_3.ReservedBit12 &lt;= '0';</v>
      </c>
      <c r="R204" t="str">
        <f t="shared" si="165"/>
        <v>pkt.GC_INFO.GC_Event_3.ReservedBit12 := bitvector(492);</v>
      </c>
      <c r="S204" t="str">
        <f t="shared" si="166"/>
        <v>bitvector(492) := pkt.GC_INFO.GC_Event_3.ReservedBit12;</v>
      </c>
      <c r="T204" t="str">
        <f t="shared" si="149"/>
        <v>pkt_GC_INFO_GC_Event_3_ReservedBit12 : out std_logic;    --               order( 111 ) bit( 1 )</v>
      </c>
      <c r="U204" t="str">
        <f t="shared" si="151"/>
        <v>pkt_GC_INFO_GC_Event_3_ReservedBit12 &lt;= bitvector(492);</v>
      </c>
      <c r="V204" t="str">
        <f t="shared" si="154"/>
        <v>pkt_GC_INFO_GC_Event_3_ReservedBit12 =&gt; pkt_GC_INFO_GC_Event_3_ReservedBit12_o,</v>
      </c>
      <c r="W204" t="str">
        <f t="shared" si="155"/>
        <v xml:space="preserve">  signal pkt_GC_INFO_GC_Event_3_ReservedBit12_o : std_logic;</v>
      </c>
    </row>
    <row r="205" spans="1:23">
      <c r="B205" t="s">
        <v>43</v>
      </c>
      <c r="C205">
        <v>1</v>
      </c>
      <c r="D205" t="s">
        <v>373</v>
      </c>
      <c r="E205">
        <f t="shared" si="167"/>
        <v>493</v>
      </c>
      <c r="F205" t="str">
        <f t="shared" si="160"/>
        <v xml:space="preserve">  ReservedBit13 : std_logic;</v>
      </c>
      <c r="G205" t="str">
        <f t="shared" si="161"/>
        <v>pkt.GC_INFO.GC_Event_3.ReservedBit13</v>
      </c>
      <c r="H205" t="str">
        <f t="shared" si="162"/>
        <v>bitvector(493)</v>
      </c>
      <c r="I205" t="str">
        <f t="shared" si="168"/>
        <v>pkt_GC_INFO_GC_Event_3_ReservedBit13</v>
      </c>
      <c r="J205">
        <f t="shared" si="150"/>
        <v>112</v>
      </c>
      <c r="K205">
        <v>1</v>
      </c>
      <c r="L205" t="str">
        <f t="shared" si="153"/>
        <v>connect_bd_net [get_bd_pins gen_ila_0/ila_0/probe112] [get_bd_pins gen_ila_0/bs_scb_data_record_p_0/pkt_GC_INFO_GC_Event_3_ReservedBit13]</v>
      </c>
      <c r="M205" t="str">
        <f t="shared" si="152"/>
        <v>std_logic</v>
      </c>
      <c r="N205" t="str">
        <f t="shared" si="163"/>
        <v>'0'</v>
      </c>
      <c r="P205" t="str">
        <f t="shared" si="164"/>
        <v xml:space="preserve">  ReservedBit13 =&gt; '0',</v>
      </c>
      <c r="Q205" t="str">
        <f t="shared" si="169"/>
        <v>pkt.GC_INFO.GC_Event_3.ReservedBit13 &lt;= '0';</v>
      </c>
      <c r="R205" t="str">
        <f t="shared" si="165"/>
        <v>pkt.GC_INFO.GC_Event_3.ReservedBit13 := bitvector(493);</v>
      </c>
      <c r="S205" t="str">
        <f t="shared" si="166"/>
        <v>bitvector(493) := pkt.GC_INFO.GC_Event_3.ReservedBit13;</v>
      </c>
      <c r="T205" t="str">
        <f t="shared" si="149"/>
        <v>pkt_GC_INFO_GC_Event_3_ReservedBit13 : out std_logic;    --               order( 112 ) bit( 1 )</v>
      </c>
      <c r="U205" t="str">
        <f t="shared" si="151"/>
        <v>pkt_GC_INFO_GC_Event_3_ReservedBit13 &lt;= bitvector(493);</v>
      </c>
      <c r="V205" t="str">
        <f t="shared" si="154"/>
        <v>pkt_GC_INFO_GC_Event_3_ReservedBit13 =&gt; pkt_GC_INFO_GC_Event_3_ReservedBit13_o,</v>
      </c>
      <c r="W205" t="str">
        <f t="shared" si="155"/>
        <v xml:space="preserve">  signal pkt_GC_INFO_GC_Event_3_ReservedBit13_o : std_logic;</v>
      </c>
    </row>
    <row r="206" spans="1:23">
      <c r="B206" t="s">
        <v>42</v>
      </c>
      <c r="C206">
        <v>1</v>
      </c>
      <c r="D206" t="s">
        <v>373</v>
      </c>
      <c r="E206">
        <f t="shared" si="167"/>
        <v>494</v>
      </c>
      <c r="F206" t="str">
        <f t="shared" si="160"/>
        <v xml:space="preserve">  ReservedBit14 : std_logic;</v>
      </c>
      <c r="G206" t="str">
        <f t="shared" si="161"/>
        <v>pkt.GC_INFO.GC_Event_3.ReservedBit14</v>
      </c>
      <c r="H206" t="str">
        <f t="shared" si="162"/>
        <v>bitvector(494)</v>
      </c>
      <c r="I206" t="str">
        <f t="shared" si="168"/>
        <v>pkt_GC_INFO_GC_Event_3_ReservedBit14</v>
      </c>
      <c r="J206">
        <f t="shared" si="150"/>
        <v>113</v>
      </c>
      <c r="K206">
        <v>1</v>
      </c>
      <c r="L206" t="str">
        <f t="shared" si="153"/>
        <v>connect_bd_net [get_bd_pins gen_ila_0/ila_0/probe113] [get_bd_pins gen_ila_0/bs_scb_data_record_p_0/pkt_GC_INFO_GC_Event_3_ReservedBit14]</v>
      </c>
      <c r="M206" t="str">
        <f t="shared" si="152"/>
        <v>std_logic</v>
      </c>
      <c r="N206" t="str">
        <f t="shared" si="163"/>
        <v>'0'</v>
      </c>
      <c r="P206" t="str">
        <f t="shared" si="164"/>
        <v xml:space="preserve">  ReservedBit14 =&gt; '0',</v>
      </c>
      <c r="Q206" t="str">
        <f t="shared" si="169"/>
        <v>pkt.GC_INFO.GC_Event_3.ReservedBit14 &lt;= '0';</v>
      </c>
      <c r="R206" t="str">
        <f t="shared" si="165"/>
        <v>pkt.GC_INFO.GC_Event_3.ReservedBit14 := bitvector(494);</v>
      </c>
      <c r="S206" t="str">
        <f t="shared" si="166"/>
        <v>bitvector(494) := pkt.GC_INFO.GC_Event_3.ReservedBit14;</v>
      </c>
      <c r="T206" t="str">
        <f t="shared" si="149"/>
        <v>pkt_GC_INFO_GC_Event_3_ReservedBit14 : out std_logic;    --               order( 113 ) bit( 1 )</v>
      </c>
      <c r="U206" t="str">
        <f t="shared" si="151"/>
        <v>pkt_GC_INFO_GC_Event_3_ReservedBit14 &lt;= bitvector(494);</v>
      </c>
      <c r="V206" t="str">
        <f t="shared" si="154"/>
        <v>pkt_GC_INFO_GC_Event_3_ReservedBit14 =&gt; pkt_GC_INFO_GC_Event_3_ReservedBit14_o,</v>
      </c>
      <c r="W206" t="str">
        <f t="shared" si="155"/>
        <v xml:space="preserve">  signal pkt_GC_INFO_GC_Event_3_ReservedBit14_o : std_logic;</v>
      </c>
    </row>
    <row r="207" spans="1:23">
      <c r="B207" t="s">
        <v>41</v>
      </c>
      <c r="C207">
        <v>1</v>
      </c>
      <c r="D207" t="s">
        <v>373</v>
      </c>
      <c r="E207">
        <f t="shared" si="167"/>
        <v>495</v>
      </c>
      <c r="F207" t="str">
        <f t="shared" si="160"/>
        <v xml:space="preserve">  ReservedBit15 : std_logic;</v>
      </c>
      <c r="G207" t="str">
        <f t="shared" si="161"/>
        <v>pkt.GC_INFO.GC_Event_3.ReservedBit15</v>
      </c>
      <c r="H207" t="str">
        <f t="shared" si="162"/>
        <v>bitvector(495)</v>
      </c>
      <c r="I207" t="str">
        <f t="shared" si="168"/>
        <v>pkt_GC_INFO_GC_Event_3_ReservedBit15</v>
      </c>
      <c r="J207">
        <f t="shared" si="150"/>
        <v>114</v>
      </c>
      <c r="K207">
        <v>1</v>
      </c>
      <c r="L207" t="str">
        <f t="shared" si="153"/>
        <v>connect_bd_net [get_bd_pins gen_ila_0/ila_0/probe114] [get_bd_pins gen_ila_0/bs_scb_data_record_p_0/pkt_GC_INFO_GC_Event_3_ReservedBit15]</v>
      </c>
      <c r="M207" t="str">
        <f t="shared" si="152"/>
        <v>std_logic</v>
      </c>
      <c r="N207" t="str">
        <f t="shared" si="163"/>
        <v>'0'</v>
      </c>
      <c r="P207" t="str">
        <f t="shared" si="164"/>
        <v xml:space="preserve">  ReservedBit15 =&gt; '0'</v>
      </c>
      <c r="Q207" t="str">
        <f t="shared" si="169"/>
        <v>pkt.GC_INFO.GC_Event_3.ReservedBit15 &lt;= '0';</v>
      </c>
      <c r="R207" t="str">
        <f t="shared" si="165"/>
        <v>pkt.GC_INFO.GC_Event_3.ReservedBit15 := bitvector(495);</v>
      </c>
      <c r="S207" t="str">
        <f t="shared" si="166"/>
        <v>bitvector(495) := pkt.GC_INFO.GC_Event_3.ReservedBit15;</v>
      </c>
      <c r="T207" t="str">
        <f t="shared" si="149"/>
        <v>pkt_GC_INFO_GC_Event_3_ReservedBit15 : out std_logic;    --               order( 114 ) bit( 1 )</v>
      </c>
      <c r="U207" t="str">
        <f t="shared" si="151"/>
        <v>pkt_GC_INFO_GC_Event_3_ReservedBit15 &lt;= bitvector(495);</v>
      </c>
      <c r="V207" t="str">
        <f t="shared" si="154"/>
        <v>pkt_GC_INFO_GC_Event_3_ReservedBit15 =&gt; pkt_GC_INFO_GC_Event_3_ReservedBit15_o,</v>
      </c>
      <c r="W207" t="str">
        <f t="shared" si="155"/>
        <v xml:space="preserve">  signal pkt_GC_INFO_GC_Event_3_ReservedBit15_o : std_logic;</v>
      </c>
    </row>
    <row r="208" spans="1:23" s="66" customFormat="1">
      <c r="F208" s="66" t="str">
        <f>"end record;"&amp;"  --  "&amp;B194&amp;"_"&amp;C194/8&amp;"_Type"</f>
        <v>end record;  --  GC_Event_3_2_Type</v>
      </c>
      <c r="I208" s="66" t="str">
        <f t="shared" si="168"/>
        <v/>
      </c>
      <c r="J208">
        <f t="shared" si="150"/>
        <v>115</v>
      </c>
      <c r="K208" s="66" t="s">
        <v>553</v>
      </c>
      <c r="L208" t="str">
        <f t="shared" si="153"/>
        <v/>
      </c>
      <c r="M208" s="66" t="str">
        <f t="shared" si="152"/>
        <v/>
      </c>
      <c r="P208" s="66" t="str">
        <f>");"</f>
        <v>);</v>
      </c>
      <c r="Q208" s="66" t="str">
        <f t="shared" si="169"/>
        <v>--  end record;  --  GC_Event_3_2_Type</v>
      </c>
      <c r="R208" s="66" t="str">
        <f t="shared" si="165"/>
        <v>--  end record;  --  GC_Event_3_2_Type</v>
      </c>
      <c r="S208" s="66" t="str">
        <f t="shared" si="166"/>
        <v>--  end record;  --  GC_Event_3_2_Type</v>
      </c>
      <c r="T208" t="str">
        <f t="shared" si="149"/>
        <v xml:space="preserve">  -- not used </v>
      </c>
      <c r="U208" t="str">
        <f t="shared" si="151"/>
        <v xml:space="preserve">  -- not used</v>
      </c>
      <c r="V208" t="str">
        <f t="shared" si="154"/>
        <v>--  end record;  --  GC_Event_3_2_Type</v>
      </c>
      <c r="W208" t="str">
        <f t="shared" si="155"/>
        <v>--  end record;  --  GC_Event_3_2_Type</v>
      </c>
    </row>
    <row r="209" spans="1:23">
      <c r="C209">
        <f>SUM(C195:C207)</f>
        <v>16</v>
      </c>
      <c r="D209">
        <f>C194+E194</f>
        <v>496</v>
      </c>
      <c r="E209">
        <f>C207+E207</f>
        <v>496</v>
      </c>
      <c r="F209" s="87" t="s">
        <v>516</v>
      </c>
      <c r="I209" t="str">
        <f t="shared" si="168"/>
        <v/>
      </c>
      <c r="J209">
        <f t="shared" si="150"/>
        <v>115</v>
      </c>
      <c r="K209" t="s">
        <v>553</v>
      </c>
      <c r="L209" t="str">
        <f t="shared" si="153"/>
        <v/>
      </c>
      <c r="M209" t="str">
        <f t="shared" si="152"/>
        <v/>
      </c>
      <c r="N209" s="86" t="s">
        <v>516</v>
      </c>
      <c r="O209" s="86" t="s">
        <v>516</v>
      </c>
      <c r="P209" s="86" t="s">
        <v>516</v>
      </c>
      <c r="Q209" s="86" t="s">
        <v>516</v>
      </c>
      <c r="R209" s="86" t="s">
        <v>516</v>
      </c>
      <c r="S209" s="86" t="s">
        <v>516</v>
      </c>
      <c r="T209" t="str">
        <f t="shared" si="149"/>
        <v xml:space="preserve">  -- not used </v>
      </c>
      <c r="U209" t="str">
        <f t="shared" si="151"/>
        <v xml:space="preserve">  -- not used</v>
      </c>
      <c r="V209" t="str">
        <f t="shared" si="154"/>
        <v xml:space="preserve">  --  </v>
      </c>
      <c r="W209" t="str">
        <f t="shared" si="155"/>
        <v xml:space="preserve">  --  </v>
      </c>
    </row>
    <row r="210" spans="1:23">
      <c r="A210" s="84"/>
      <c r="F210" s="87" t="s">
        <v>516</v>
      </c>
      <c r="G210" s="85" t="str">
        <f>G276</f>
        <v>pkt.GC_INFO.GC_Event_2</v>
      </c>
      <c r="I210" t="str">
        <f t="shared" si="168"/>
        <v/>
      </c>
      <c r="J210">
        <f t="shared" si="150"/>
        <v>115</v>
      </c>
      <c r="K210" t="s">
        <v>553</v>
      </c>
      <c r="L210" t="str">
        <f t="shared" si="153"/>
        <v/>
      </c>
      <c r="M210" t="str">
        <f t="shared" si="152"/>
        <v/>
      </c>
      <c r="N210" s="86" t="s">
        <v>516</v>
      </c>
      <c r="O210" s="86" t="s">
        <v>516</v>
      </c>
      <c r="P210" s="86" t="s">
        <v>516</v>
      </c>
      <c r="Q210" s="86" t="s">
        <v>516</v>
      </c>
      <c r="R210" s="86" t="s">
        <v>516</v>
      </c>
      <c r="S210" s="86" t="s">
        <v>516</v>
      </c>
      <c r="T210" t="str">
        <f t="shared" si="149"/>
        <v xml:space="preserve">  -- not used </v>
      </c>
      <c r="U210" t="str">
        <f t="shared" si="151"/>
        <v xml:space="preserve">  -- not used</v>
      </c>
      <c r="V210" t="str">
        <f t="shared" si="154"/>
        <v>--  --</v>
      </c>
      <c r="W210" t="str">
        <f t="shared" si="155"/>
        <v>--  --</v>
      </c>
    </row>
    <row r="211" spans="1:23" s="66" customFormat="1">
      <c r="B211" s="66" t="s">
        <v>342</v>
      </c>
      <c r="C211" s="66">
        <v>16</v>
      </c>
      <c r="E211" s="66">
        <v>464</v>
      </c>
      <c r="F211" s="66" t="str">
        <f>"type "&amp;B211&amp;"_"&amp;C211/8&amp;"_Type is record"</f>
        <v>type GC_Event_2_2_Type is record</v>
      </c>
      <c r="I211" s="66" t="str">
        <f t="shared" si="168"/>
        <v/>
      </c>
      <c r="J211">
        <f t="shared" si="150"/>
        <v>115</v>
      </c>
      <c r="K211" s="66" t="s">
        <v>553</v>
      </c>
      <c r="L211" t="str">
        <f t="shared" si="153"/>
        <v/>
      </c>
      <c r="M211" s="66" t="str">
        <f t="shared" si="152"/>
        <v/>
      </c>
      <c r="P211" s="66" t="str">
        <f>"constant "&amp;B211&amp;"_"&amp;C211/8&amp;"_i : "&amp;B211&amp;"_"&amp;C211/8&amp;"_Type := ("</f>
        <v>constant GC_Event_2_2_i : GC_Event_2_2_Type := (</v>
      </c>
      <c r="Q211" s="66" t="str">
        <f t="shared" ref="Q211:Q228" si="170">IF(D211="","--  "&amp;F211,IF(D211&lt;&gt;"T",G211&amp;" &lt;= "&amp;N211&amp;";","--  "&amp;H211))</f>
        <v>--  type GC_Event_2_2_Type is record</v>
      </c>
      <c r="R211" s="66" t="str">
        <f t="shared" ref="R211" si="171">IF(D211="","--  "&amp;F211,IF(D211&lt;&gt;"T",G211&amp;" := "&amp;H211&amp;";","--  "&amp;H211))</f>
        <v>--  type GC_Event_2_2_Type is record</v>
      </c>
      <c r="S211" s="66" t="str">
        <f t="shared" ref="S211" si="172">IF(D211="","--  "&amp;F211,IF(D211&lt;&gt;"T",H211&amp;" := "&amp;G211&amp;";","--  "&amp;H211))</f>
        <v>--  type GC_Event_2_2_Type is record</v>
      </c>
      <c r="T211" t="str">
        <f t="shared" si="149"/>
        <v xml:space="preserve">  -- not used </v>
      </c>
      <c r="U211" t="str">
        <f t="shared" si="151"/>
        <v xml:space="preserve">  -- not used</v>
      </c>
      <c r="V211" t="str">
        <f t="shared" si="154"/>
        <v>--  type GC_Event_2_2_Type is record</v>
      </c>
      <c r="W211" t="str">
        <f t="shared" si="155"/>
        <v>--  type GC_Event_2_2_Type is record</v>
      </c>
    </row>
    <row r="212" spans="1:23">
      <c r="B212" t="s">
        <v>462</v>
      </c>
      <c r="C212">
        <v>1</v>
      </c>
      <c r="D212" t="s">
        <v>373</v>
      </c>
      <c r="E212">
        <f>E211</f>
        <v>464</v>
      </c>
      <c r="F212" t="str">
        <f t="shared" ref="F212:F227" si="173">IF(C212=1,"  "&amp;B212&amp;" : "&amp;"std_logic;",IF(D212="T","  "&amp;B212&amp;" : "&amp;B212&amp;"_"&amp;C212/8&amp;"_Type;","  "&amp;B212&amp;" : "&amp;"std_logic_vector("&amp;C212-1&amp;" downto 0);"))</f>
        <v xml:space="preserve">  Pre_Enable : std_logic;</v>
      </c>
      <c r="G212" t="str">
        <f t="shared" ref="G212:G227" si="174">$G$210&amp;"."&amp;B212</f>
        <v>pkt.GC_INFO.GC_Event_2.Pre_Enable</v>
      </c>
      <c r="H212" t="str">
        <f t="shared" ref="H212:H227" si="175">IF(C212=1,"bitvector("&amp;E212&amp;")","bitvector("&amp;E212+C212-1&amp;" downto "&amp;E212&amp;")")</f>
        <v>bitvector(464)</v>
      </c>
      <c r="I212" t="str">
        <f t="shared" si="168"/>
        <v>pkt_GC_INFO_GC_Event_2_Pre_Enable</v>
      </c>
      <c r="J212">
        <f t="shared" si="150"/>
        <v>115</v>
      </c>
      <c r="K212">
        <v>1</v>
      </c>
      <c r="L212" t="str">
        <f t="shared" si="153"/>
        <v>connect_bd_net [get_bd_pins gen_ila_0/ila_0/probe115] [get_bd_pins gen_ila_0/bs_scb_data_record_p_0/pkt_GC_INFO_GC_Event_2_Pre_Enable]</v>
      </c>
      <c r="M212" t="str">
        <f t="shared" si="152"/>
        <v>std_logic</v>
      </c>
      <c r="N212" t="str">
        <f t="shared" ref="N212:N227" si="176">IF(O212&lt;&gt;"",O212,IF(D212="T",B212&amp;"_"&amp;C212/8&amp;"_i",IF(C212=1,"'0'",(IF(C212=8,"X""00""",(IF(C212=16,"X""0000""",IF(C212=32,"X""00000000""","(others =&gt; '0')"))))))))</f>
        <v>'0'</v>
      </c>
      <c r="P212" t="str">
        <f t="shared" ref="P212:P227" si="177">IF(D213="",(IF(D212="T","  "&amp;B212&amp;" =&gt; "&amp;B212&amp;"_"&amp;C212/8&amp;"_i","  "&amp;B212&amp;" =&gt; "&amp;N212)),(IF(D212="T","  "&amp;B212&amp;" =&gt; "&amp;B212&amp;"_"&amp;C212/8&amp;"_i,","  "&amp;B212&amp;" =&gt; "&amp;N212&amp;",")))</f>
        <v xml:space="preserve">  Pre_Enable =&gt; '0',</v>
      </c>
      <c r="Q212" t="str">
        <f t="shared" si="170"/>
        <v>pkt.GC_INFO.GC_Event_2.Pre_Enable &lt;= '0';</v>
      </c>
      <c r="R212" t="str">
        <f t="shared" ref="R212:R228" si="178">IF(D212="","--  "&amp;F212,IF(D212&lt;&gt;"T",G212&amp;" := "&amp;H212&amp;";","--  "&amp;H212))</f>
        <v>pkt.GC_INFO.GC_Event_2.Pre_Enable := bitvector(464);</v>
      </c>
      <c r="S212" t="str">
        <f t="shared" ref="S212:S228" si="179">IF(D212="","--  "&amp;F212,IF(D212&lt;&gt;"T",H212&amp;" := "&amp;G212&amp;";","--  "&amp;H212))</f>
        <v>bitvector(464) := pkt.GC_INFO.GC_Event_2.Pre_Enable;</v>
      </c>
      <c r="T212" t="str">
        <f t="shared" si="149"/>
        <v>pkt_GC_INFO_GC_Event_2_Pre_Enable : out std_logic;    --               order( 115 ) bit( 1 )</v>
      </c>
      <c r="U212" t="str">
        <f t="shared" si="151"/>
        <v>pkt_GC_INFO_GC_Event_2_Pre_Enable &lt;= bitvector(464);</v>
      </c>
      <c r="V212" t="str">
        <f t="shared" si="154"/>
        <v>pkt_GC_INFO_GC_Event_2_Pre_Enable =&gt; pkt_GC_INFO_GC_Event_2_Pre_Enable_o,</v>
      </c>
      <c r="W212" t="str">
        <f t="shared" si="155"/>
        <v xml:space="preserve">  signal pkt_GC_INFO_GC_Event_2_Pre_Enable_o : std_logic;</v>
      </c>
    </row>
    <row r="213" spans="1:23">
      <c r="B213" t="s">
        <v>463</v>
      </c>
      <c r="C213">
        <v>1</v>
      </c>
      <c r="D213" t="s">
        <v>373</v>
      </c>
      <c r="E213">
        <f t="shared" ref="E213:E227" si="180">C212+E212</f>
        <v>465</v>
      </c>
      <c r="F213" t="str">
        <f t="shared" si="173"/>
        <v xml:space="preserve">  Enable : std_logic;</v>
      </c>
      <c r="G213" t="str">
        <f t="shared" si="174"/>
        <v>pkt.GC_INFO.GC_Event_2.Enable</v>
      </c>
      <c r="H213" t="str">
        <f t="shared" si="175"/>
        <v>bitvector(465)</v>
      </c>
      <c r="I213" t="str">
        <f t="shared" si="168"/>
        <v>pkt_GC_INFO_GC_Event_2_Enable</v>
      </c>
      <c r="J213">
        <f t="shared" si="150"/>
        <v>116</v>
      </c>
      <c r="K213">
        <v>1</v>
      </c>
      <c r="L213" t="str">
        <f t="shared" si="153"/>
        <v>connect_bd_net [get_bd_pins gen_ila_0/ila_0/probe116] [get_bd_pins gen_ila_0/bs_scb_data_record_p_0/pkt_GC_INFO_GC_Event_2_Enable]</v>
      </c>
      <c r="M213" t="str">
        <f t="shared" si="152"/>
        <v>std_logic</v>
      </c>
      <c r="N213" t="str">
        <f t="shared" si="176"/>
        <v>'0'</v>
      </c>
      <c r="P213" t="str">
        <f t="shared" si="177"/>
        <v xml:space="preserve">  Enable =&gt; '0',</v>
      </c>
      <c r="Q213" t="str">
        <f t="shared" si="170"/>
        <v>pkt.GC_INFO.GC_Event_2.Enable &lt;= '0';</v>
      </c>
      <c r="R213" t="str">
        <f t="shared" si="178"/>
        <v>pkt.GC_INFO.GC_Event_2.Enable := bitvector(465);</v>
      </c>
      <c r="S213" t="str">
        <f t="shared" si="179"/>
        <v>bitvector(465) := pkt.GC_INFO.GC_Event_2.Enable;</v>
      </c>
      <c r="T213" t="str">
        <f t="shared" si="149"/>
        <v>pkt_GC_INFO_GC_Event_2_Enable : out std_logic;    --               order( 116 ) bit( 1 )</v>
      </c>
      <c r="U213" t="str">
        <f t="shared" si="151"/>
        <v>pkt_GC_INFO_GC_Event_2_Enable &lt;= bitvector(465);</v>
      </c>
      <c r="V213" t="str">
        <f t="shared" si="154"/>
        <v>pkt_GC_INFO_GC_Event_2_Enable =&gt; pkt_GC_INFO_GC_Event_2_Enable_o,</v>
      </c>
      <c r="W213" t="str">
        <f t="shared" si="155"/>
        <v xml:space="preserve">  signal pkt_GC_INFO_GC_Event_2_Enable_o : std_logic;</v>
      </c>
    </row>
    <row r="214" spans="1:23">
      <c r="B214" t="s">
        <v>517</v>
      </c>
      <c r="C214">
        <v>1</v>
      </c>
      <c r="D214" t="s">
        <v>373</v>
      </c>
      <c r="E214">
        <f t="shared" si="180"/>
        <v>466</v>
      </c>
      <c r="F214" t="str">
        <f t="shared" si="173"/>
        <v xml:space="preserve">  V_Target : std_logic;</v>
      </c>
      <c r="G214" t="str">
        <f t="shared" si="174"/>
        <v>pkt.GC_INFO.GC_Event_2.V_Target</v>
      </c>
      <c r="H214" t="str">
        <f t="shared" si="175"/>
        <v>bitvector(466)</v>
      </c>
      <c r="I214" t="str">
        <f t="shared" si="168"/>
        <v>pkt_GC_INFO_GC_Event_2_V_Target</v>
      </c>
      <c r="J214">
        <f t="shared" si="150"/>
        <v>117</v>
      </c>
      <c r="K214">
        <v>1</v>
      </c>
      <c r="L214" t="str">
        <f t="shared" si="153"/>
        <v>connect_bd_net [get_bd_pins gen_ila_0/ila_0/probe117] [get_bd_pins gen_ila_0/bs_scb_data_record_p_0/pkt_GC_INFO_GC_Event_2_V_Target]</v>
      </c>
      <c r="M214" t="str">
        <f t="shared" si="152"/>
        <v>std_logic</v>
      </c>
      <c r="N214" t="str">
        <f>IF(O214&lt;&gt;"",O214,IF(D214="T",B214&amp;"_"&amp;C214/8&amp;"_i",IF(C214=1,"'0'",(IF(C214=8,"X""00""",(IF(C214=16,"X""0000""",IF(C214=32,"X""00000000""","(others =&gt; '0')"))))))))</f>
        <v>'0'</v>
      </c>
      <c r="P214" t="str">
        <f t="shared" si="177"/>
        <v xml:space="preserve">  V_Target =&gt; '0',</v>
      </c>
      <c r="Q214" t="str">
        <f t="shared" si="170"/>
        <v>pkt.GC_INFO.GC_Event_2.V_Target &lt;= '0';</v>
      </c>
      <c r="R214" t="str">
        <f t="shared" si="178"/>
        <v>pkt.GC_INFO.GC_Event_2.V_Target := bitvector(466);</v>
      </c>
      <c r="S214" t="str">
        <f t="shared" si="179"/>
        <v>bitvector(466) := pkt.GC_INFO.GC_Event_2.V_Target;</v>
      </c>
      <c r="T214" t="str">
        <f t="shared" si="149"/>
        <v>pkt_GC_INFO_GC_Event_2_V_Target : out std_logic;    --               order( 117 ) bit( 1 )</v>
      </c>
      <c r="U214" t="str">
        <f t="shared" si="151"/>
        <v>pkt_GC_INFO_GC_Event_2_V_Target &lt;= bitvector(466);</v>
      </c>
      <c r="V214" t="str">
        <f t="shared" si="154"/>
        <v>pkt_GC_INFO_GC_Event_2_V_Target =&gt; pkt_GC_INFO_GC_Event_2_V_Target_o,</v>
      </c>
      <c r="W214" t="str">
        <f t="shared" si="155"/>
        <v xml:space="preserve">  signal pkt_GC_INFO_GC_Event_2_V_Target_o : std_logic;</v>
      </c>
    </row>
    <row r="215" spans="1:23">
      <c r="B215" t="s">
        <v>543</v>
      </c>
      <c r="C215">
        <v>1</v>
      </c>
      <c r="D215" t="s">
        <v>373</v>
      </c>
      <c r="E215">
        <f t="shared" si="180"/>
        <v>467</v>
      </c>
      <c r="F215" t="str">
        <f t="shared" si="173"/>
        <v xml:space="preserve">  Speed_Mode1 : std_logic;</v>
      </c>
      <c r="G215" t="str">
        <f t="shared" si="174"/>
        <v>pkt.GC_INFO.GC_Event_2.Speed_Mode1</v>
      </c>
      <c r="H215" t="str">
        <f t="shared" si="175"/>
        <v>bitvector(467)</v>
      </c>
      <c r="I215" t="str">
        <f t="shared" si="168"/>
        <v>pkt_GC_INFO_GC_Event_2_Speed_Mode1</v>
      </c>
      <c r="J215">
        <f t="shared" si="150"/>
        <v>118</v>
      </c>
      <c r="K215">
        <v>1</v>
      </c>
      <c r="L215" t="str">
        <f t="shared" si="153"/>
        <v>connect_bd_net [get_bd_pins gen_ila_0/ila_0/probe118] [get_bd_pins gen_ila_0/bs_scb_data_record_p_0/pkt_GC_INFO_GC_Event_2_Speed_Mode1]</v>
      </c>
      <c r="M215" t="str">
        <f t="shared" si="152"/>
        <v>std_logic</v>
      </c>
      <c r="N215" t="str">
        <f>IF(O215&lt;&gt;"",O215,IF(D215="T",B215&amp;"_"&amp;C215/8&amp;"_i",IF(C215=1,"'0'",(IF(C215=8,"X""00""",(IF(C215=16,"X""0000""",IF(C215=32,"X""00000000""","(others =&gt; '0')"))))))))</f>
        <v>'0'</v>
      </c>
      <c r="P215" t="str">
        <f t="shared" si="177"/>
        <v xml:space="preserve">  Speed_Mode1 =&gt; '0',</v>
      </c>
      <c r="Q215" t="str">
        <f t="shared" si="170"/>
        <v>pkt.GC_INFO.GC_Event_2.Speed_Mode1 &lt;= '0';</v>
      </c>
      <c r="R215" t="str">
        <f t="shared" si="178"/>
        <v>pkt.GC_INFO.GC_Event_2.Speed_Mode1 := bitvector(467);</v>
      </c>
      <c r="S215" t="str">
        <f t="shared" si="179"/>
        <v>bitvector(467) := pkt.GC_INFO.GC_Event_2.Speed_Mode1;</v>
      </c>
      <c r="T215" t="str">
        <f t="shared" si="149"/>
        <v>pkt_GC_INFO_GC_Event_2_Speed_Mode1 : out std_logic;    --               order( 118 ) bit( 1 )</v>
      </c>
      <c r="U215" t="str">
        <f t="shared" si="151"/>
        <v>pkt_GC_INFO_GC_Event_2_Speed_Mode1 &lt;= bitvector(467);</v>
      </c>
      <c r="V215" t="str">
        <f t="shared" si="154"/>
        <v>pkt_GC_INFO_GC_Event_2_Speed_Mode1 =&gt; pkt_GC_INFO_GC_Event_2_Speed_Mode1_o,</v>
      </c>
      <c r="W215" t="str">
        <f t="shared" si="155"/>
        <v xml:space="preserve">  signal pkt_GC_INFO_GC_Event_2_Speed_Mode1_o : std_logic;</v>
      </c>
    </row>
    <row r="216" spans="1:23">
      <c r="B216" t="s">
        <v>544</v>
      </c>
      <c r="C216">
        <v>1</v>
      </c>
      <c r="D216" t="s">
        <v>373</v>
      </c>
      <c r="E216">
        <f t="shared" si="180"/>
        <v>468</v>
      </c>
      <c r="F216" t="str">
        <f t="shared" si="173"/>
        <v xml:space="preserve">  Speed_Mode2 : std_logic;</v>
      </c>
      <c r="G216" t="str">
        <f t="shared" si="174"/>
        <v>pkt.GC_INFO.GC_Event_2.Speed_Mode2</v>
      </c>
      <c r="H216" t="str">
        <f t="shared" si="175"/>
        <v>bitvector(468)</v>
      </c>
      <c r="I216" t="str">
        <f t="shared" si="168"/>
        <v>pkt_GC_INFO_GC_Event_2_Speed_Mode2</v>
      </c>
      <c r="J216">
        <f t="shared" si="150"/>
        <v>119</v>
      </c>
      <c r="K216">
        <v>1</v>
      </c>
      <c r="L216" t="str">
        <f t="shared" si="153"/>
        <v>connect_bd_net [get_bd_pins gen_ila_0/ila_0/probe119] [get_bd_pins gen_ila_0/bs_scb_data_record_p_0/pkt_GC_INFO_GC_Event_2_Speed_Mode2]</v>
      </c>
      <c r="M216" t="str">
        <f t="shared" si="152"/>
        <v>std_logic</v>
      </c>
      <c r="N216" t="str">
        <f>IF(O216&lt;&gt;"",O216,IF(D216="T",B216&amp;"_"&amp;C216/8&amp;"_i",IF(C216=1,"'0'",(IF(C216=8,"X""00""",(IF(C216=16,"X""0000""",IF(C216=32,"X""00000000""","(others =&gt; '0')"))))))))</f>
        <v>'0'</v>
      </c>
      <c r="P216" t="str">
        <f t="shared" si="177"/>
        <v xml:space="preserve">  Speed_Mode2 =&gt; '0',</v>
      </c>
      <c r="Q216" t="str">
        <f t="shared" si="170"/>
        <v>pkt.GC_INFO.GC_Event_2.Speed_Mode2 &lt;= '0';</v>
      </c>
      <c r="R216" t="str">
        <f t="shared" si="178"/>
        <v>pkt.GC_INFO.GC_Event_2.Speed_Mode2 := bitvector(468);</v>
      </c>
      <c r="S216" t="str">
        <f t="shared" si="179"/>
        <v>bitvector(468) := pkt.GC_INFO.GC_Event_2.Speed_Mode2;</v>
      </c>
      <c r="T216" t="str">
        <f t="shared" si="149"/>
        <v>pkt_GC_INFO_GC_Event_2_Speed_Mode2 : out std_logic;    --               order( 119 ) bit( 1 )</v>
      </c>
      <c r="U216" t="str">
        <f t="shared" si="151"/>
        <v>pkt_GC_INFO_GC_Event_2_Speed_Mode2 &lt;= bitvector(468);</v>
      </c>
      <c r="V216" t="str">
        <f t="shared" si="154"/>
        <v>pkt_GC_INFO_GC_Event_2_Speed_Mode2 =&gt; pkt_GC_INFO_GC_Event_2_Speed_Mode2_o,</v>
      </c>
      <c r="W216" t="str">
        <f t="shared" si="155"/>
        <v xml:space="preserve">  signal pkt_GC_INFO_GC_Event_2_Speed_Mode2_o : std_logic;</v>
      </c>
    </row>
    <row r="217" spans="1:23">
      <c r="B217" t="s">
        <v>545</v>
      </c>
      <c r="C217">
        <v>1</v>
      </c>
      <c r="D217" t="s">
        <v>373</v>
      </c>
      <c r="E217">
        <f t="shared" si="180"/>
        <v>469</v>
      </c>
      <c r="F217" t="str">
        <f t="shared" si="173"/>
        <v xml:space="preserve">  Homming_Enable : std_logic;</v>
      </c>
      <c r="G217" t="str">
        <f t="shared" si="174"/>
        <v>pkt.GC_INFO.GC_Event_2.Homming_Enable</v>
      </c>
      <c r="H217" t="str">
        <f t="shared" si="175"/>
        <v>bitvector(469)</v>
      </c>
      <c r="I217" t="str">
        <f t="shared" si="168"/>
        <v>pkt_GC_INFO_GC_Event_2_Homming_Enable</v>
      </c>
      <c r="J217">
        <f t="shared" si="150"/>
        <v>120</v>
      </c>
      <c r="K217">
        <v>1</v>
      </c>
      <c r="L217" t="str">
        <f t="shared" si="153"/>
        <v>connect_bd_net [get_bd_pins gen_ila_0/ila_0/probe120] [get_bd_pins gen_ila_0/bs_scb_data_record_p_0/pkt_GC_INFO_GC_Event_2_Homming_Enable]</v>
      </c>
      <c r="M217" t="str">
        <f t="shared" si="152"/>
        <v>std_logic</v>
      </c>
      <c r="N217" t="str">
        <f t="shared" si="176"/>
        <v>'0'</v>
      </c>
      <c r="P217" t="str">
        <f t="shared" si="177"/>
        <v xml:space="preserve">  Homming_Enable =&gt; '0',</v>
      </c>
      <c r="Q217" t="str">
        <f t="shared" si="170"/>
        <v>pkt.GC_INFO.GC_Event_2.Homming_Enable &lt;= '0';</v>
      </c>
      <c r="R217" t="str">
        <f t="shared" si="178"/>
        <v>pkt.GC_INFO.GC_Event_2.Homming_Enable := bitvector(469);</v>
      </c>
      <c r="S217" t="str">
        <f t="shared" si="179"/>
        <v>bitvector(469) := pkt.GC_INFO.GC_Event_2.Homming_Enable;</v>
      </c>
      <c r="T217" t="str">
        <f t="shared" si="149"/>
        <v>pkt_GC_INFO_GC_Event_2_Homming_Enable : out std_logic;    --               order( 120 ) bit( 1 )</v>
      </c>
      <c r="U217" t="str">
        <f t="shared" si="151"/>
        <v>pkt_GC_INFO_GC_Event_2_Homming_Enable &lt;= bitvector(469);</v>
      </c>
      <c r="V217" t="str">
        <f t="shared" si="154"/>
        <v>pkt_GC_INFO_GC_Event_2_Homming_Enable =&gt; pkt_GC_INFO_GC_Event_2_Homming_Enable_o,</v>
      </c>
      <c r="W217" t="str">
        <f t="shared" si="155"/>
        <v xml:space="preserve">  signal pkt_GC_INFO_GC_Event_2_Homming_Enable_o : std_logic;</v>
      </c>
    </row>
    <row r="218" spans="1:23">
      <c r="B218" t="s">
        <v>546</v>
      </c>
      <c r="C218">
        <v>1</v>
      </c>
      <c r="D218" t="s">
        <v>373</v>
      </c>
      <c r="E218">
        <f t="shared" si="180"/>
        <v>470</v>
      </c>
      <c r="F218" t="str">
        <f t="shared" si="173"/>
        <v xml:space="preserve">  Homming_Mode : std_logic;</v>
      </c>
      <c r="G218" t="str">
        <f t="shared" si="174"/>
        <v>pkt.GC_INFO.GC_Event_2.Homming_Mode</v>
      </c>
      <c r="H218" t="str">
        <f t="shared" si="175"/>
        <v>bitvector(470)</v>
      </c>
      <c r="I218" t="str">
        <f t="shared" si="168"/>
        <v>pkt_GC_INFO_GC_Event_2_Homming_Mode</v>
      </c>
      <c r="J218">
        <f t="shared" si="150"/>
        <v>121</v>
      </c>
      <c r="K218">
        <v>1</v>
      </c>
      <c r="L218" t="str">
        <f t="shared" si="153"/>
        <v>connect_bd_net [get_bd_pins gen_ila_0/ila_0/probe121] [get_bd_pins gen_ila_0/bs_scb_data_record_p_0/pkt_GC_INFO_GC_Event_2_Homming_Mode]</v>
      </c>
      <c r="M218" t="str">
        <f t="shared" si="152"/>
        <v>std_logic</v>
      </c>
      <c r="N218" t="str">
        <f t="shared" si="176"/>
        <v>'0'</v>
      </c>
      <c r="P218" t="str">
        <f t="shared" si="177"/>
        <v xml:space="preserve">  Homming_Mode =&gt; '0',</v>
      </c>
      <c r="Q218" t="str">
        <f t="shared" si="170"/>
        <v>pkt.GC_INFO.GC_Event_2.Homming_Mode &lt;= '0';</v>
      </c>
      <c r="R218" t="str">
        <f t="shared" si="178"/>
        <v>pkt.GC_INFO.GC_Event_2.Homming_Mode := bitvector(470);</v>
      </c>
      <c r="S218" t="str">
        <f t="shared" si="179"/>
        <v>bitvector(470) := pkt.GC_INFO.GC_Event_2.Homming_Mode;</v>
      </c>
      <c r="T218" t="str">
        <f t="shared" si="149"/>
        <v>pkt_GC_INFO_GC_Event_2_Homming_Mode : out std_logic;    --               order( 121 ) bit( 1 )</v>
      </c>
      <c r="U218" t="str">
        <f t="shared" si="151"/>
        <v>pkt_GC_INFO_GC_Event_2_Homming_Mode &lt;= bitvector(470);</v>
      </c>
      <c r="V218" t="str">
        <f t="shared" si="154"/>
        <v>pkt_GC_INFO_GC_Event_2_Homming_Mode =&gt; pkt_GC_INFO_GC_Event_2_Homming_Mode_o,</v>
      </c>
      <c r="W218" t="str">
        <f t="shared" si="155"/>
        <v xml:space="preserve">  signal pkt_GC_INFO_GC_Event_2_Homming_Mode_o : std_logic;</v>
      </c>
    </row>
    <row r="219" spans="1:23">
      <c r="B219" t="s">
        <v>269</v>
      </c>
      <c r="C219">
        <v>1</v>
      </c>
      <c r="D219" t="s">
        <v>373</v>
      </c>
      <c r="E219">
        <f t="shared" si="180"/>
        <v>471</v>
      </c>
      <c r="F219" t="str">
        <f t="shared" si="173"/>
        <v xml:space="preserve">  Inhibit : std_logic;</v>
      </c>
      <c r="G219" t="str">
        <f t="shared" si="174"/>
        <v>pkt.GC_INFO.GC_Event_2.Inhibit</v>
      </c>
      <c r="H219" t="str">
        <f t="shared" si="175"/>
        <v>bitvector(471)</v>
      </c>
      <c r="I219" t="str">
        <f t="shared" si="168"/>
        <v>pkt_GC_INFO_GC_Event_2_Inhibit</v>
      </c>
      <c r="J219">
        <f t="shared" si="150"/>
        <v>122</v>
      </c>
      <c r="K219">
        <v>1</v>
      </c>
      <c r="L219" t="str">
        <f t="shared" si="153"/>
        <v>connect_bd_net [get_bd_pins gen_ila_0/ila_0/probe122] [get_bd_pins gen_ila_0/bs_scb_data_record_p_0/pkt_GC_INFO_GC_Event_2_Inhibit]</v>
      </c>
      <c r="M219" t="str">
        <f t="shared" si="152"/>
        <v>std_logic</v>
      </c>
      <c r="N219" t="str">
        <f>IF(O219&lt;&gt;"",O219,IF(D219="T",B219&amp;"_"&amp;C219/8&amp;"_i",IF(C219=1,"'0'",(IF(C219=8,"X""00""",(IF(C219=16,"X""0000""",IF(C219=32,"X""00000000""","(others =&gt; '0')"))))))))</f>
        <v>'0'</v>
      </c>
      <c r="P219" t="str">
        <f t="shared" si="177"/>
        <v xml:space="preserve">  Inhibit =&gt; '0',</v>
      </c>
      <c r="Q219" t="str">
        <f t="shared" si="170"/>
        <v>pkt.GC_INFO.GC_Event_2.Inhibit &lt;= '0';</v>
      </c>
      <c r="R219" t="str">
        <f t="shared" si="178"/>
        <v>pkt.GC_INFO.GC_Event_2.Inhibit := bitvector(471);</v>
      </c>
      <c r="S219" t="str">
        <f t="shared" si="179"/>
        <v>bitvector(471) := pkt.GC_INFO.GC_Event_2.Inhibit;</v>
      </c>
      <c r="T219" t="str">
        <f t="shared" si="149"/>
        <v>pkt_GC_INFO_GC_Event_2_Inhibit : out std_logic;    --               order( 122 ) bit( 1 )</v>
      </c>
      <c r="U219" t="str">
        <f t="shared" si="151"/>
        <v>pkt_GC_INFO_GC_Event_2_Inhibit &lt;= bitvector(471);</v>
      </c>
      <c r="V219" t="str">
        <f t="shared" si="154"/>
        <v>pkt_GC_INFO_GC_Event_2_Inhibit =&gt; pkt_GC_INFO_GC_Event_2_Inhibit_o,</v>
      </c>
      <c r="W219" t="str">
        <f t="shared" si="155"/>
        <v xml:space="preserve">  signal pkt_GC_INFO_GC_Event_2_Inhibit_o : std_logic;</v>
      </c>
    </row>
    <row r="220" spans="1:23">
      <c r="B220" t="s">
        <v>278</v>
      </c>
      <c r="C220">
        <v>1</v>
      </c>
      <c r="D220" t="s">
        <v>373</v>
      </c>
      <c r="E220">
        <f t="shared" si="180"/>
        <v>472</v>
      </c>
      <c r="F220" t="str">
        <f t="shared" si="173"/>
        <v xml:space="preserve">  Hold_In : std_logic;</v>
      </c>
      <c r="G220" t="str">
        <f t="shared" si="174"/>
        <v>pkt.GC_INFO.GC_Event_2.Hold_In</v>
      </c>
      <c r="H220" t="str">
        <f t="shared" si="175"/>
        <v>bitvector(472)</v>
      </c>
      <c r="I220" t="str">
        <f t="shared" si="168"/>
        <v>pkt_GC_INFO_GC_Event_2_Hold_In</v>
      </c>
      <c r="J220">
        <f t="shared" si="150"/>
        <v>123</v>
      </c>
      <c r="K220">
        <v>1</v>
      </c>
      <c r="L220" t="str">
        <f t="shared" si="153"/>
        <v>connect_bd_net [get_bd_pins gen_ila_0/ila_0/probe123] [get_bd_pins gen_ila_0/bs_scb_data_record_p_0/pkt_GC_INFO_GC_Event_2_Hold_In]</v>
      </c>
      <c r="M220" t="str">
        <f t="shared" si="152"/>
        <v>std_logic</v>
      </c>
      <c r="N220" t="str">
        <f>IF(O220&lt;&gt;"",O220,IF(D220="T",B220&amp;"_"&amp;C220/8&amp;"_i",IF(C220=1,"'0'",(IF(C220=8,"X""00""",(IF(C220=16,"X""0000""",IF(C220=32,"X""00000000""","(others =&gt; '0')"))))))))</f>
        <v>'0'</v>
      </c>
      <c r="P220" t="str">
        <f t="shared" si="177"/>
        <v xml:space="preserve">  Hold_In =&gt; '0',</v>
      </c>
      <c r="Q220" t="str">
        <f t="shared" si="170"/>
        <v>pkt.GC_INFO.GC_Event_2.Hold_In &lt;= '0';</v>
      </c>
      <c r="R220" t="str">
        <f t="shared" si="178"/>
        <v>pkt.GC_INFO.GC_Event_2.Hold_In := bitvector(472);</v>
      </c>
      <c r="S220" t="str">
        <f t="shared" si="179"/>
        <v>bitvector(472) := pkt.GC_INFO.GC_Event_2.Hold_In;</v>
      </c>
      <c r="T220" t="str">
        <f t="shared" si="149"/>
        <v>pkt_GC_INFO_GC_Event_2_Hold_In : out std_logic;    --               order( 123 ) bit( 1 )</v>
      </c>
      <c r="U220" t="str">
        <f t="shared" si="151"/>
        <v>pkt_GC_INFO_GC_Event_2_Hold_In &lt;= bitvector(472);</v>
      </c>
      <c r="V220" t="str">
        <f t="shared" si="154"/>
        <v>pkt_GC_INFO_GC_Event_2_Hold_In =&gt; pkt_GC_INFO_GC_Event_2_Hold_In_o,</v>
      </c>
      <c r="W220" t="str">
        <f t="shared" si="155"/>
        <v xml:space="preserve">  signal pkt_GC_INFO_GC_Event_2_Hold_In_o : std_logic;</v>
      </c>
    </row>
    <row r="221" spans="1:23">
      <c r="B221" t="s">
        <v>282</v>
      </c>
      <c r="C221">
        <v>1</v>
      </c>
      <c r="D221" t="s">
        <v>373</v>
      </c>
      <c r="E221">
        <f t="shared" si="180"/>
        <v>473</v>
      </c>
      <c r="F221" t="str">
        <f t="shared" si="173"/>
        <v xml:space="preserve">  Target_Det : std_logic;</v>
      </c>
      <c r="G221" t="str">
        <f t="shared" si="174"/>
        <v>pkt.GC_INFO.GC_Event_2.Target_Det</v>
      </c>
      <c r="H221" t="str">
        <f t="shared" si="175"/>
        <v>bitvector(473)</v>
      </c>
      <c r="I221" t="str">
        <f t="shared" si="168"/>
        <v>pkt_GC_INFO_GC_Event_2_Target_Det</v>
      </c>
      <c r="J221">
        <f t="shared" si="150"/>
        <v>124</v>
      </c>
      <c r="K221">
        <v>1</v>
      </c>
      <c r="L221" t="str">
        <f t="shared" si="153"/>
        <v>connect_bd_net [get_bd_pins gen_ila_0/ila_0/probe124] [get_bd_pins gen_ila_0/bs_scb_data_record_p_0/pkt_GC_INFO_GC_Event_2_Target_Det]</v>
      </c>
      <c r="M221" t="str">
        <f t="shared" si="152"/>
        <v>std_logic</v>
      </c>
      <c r="N221" t="str">
        <f>IF(O221&lt;&gt;"",O221,IF(D221="T",B221&amp;"_"&amp;C221/8&amp;"_i",IF(C221=1,"'0'",(IF(C221=8,"X""00""",(IF(C221=16,"X""0000""",IF(C221=32,"X""00000000""","(others =&gt; '0')"))))))))</f>
        <v>'0'</v>
      </c>
      <c r="P221" t="str">
        <f t="shared" si="177"/>
        <v xml:space="preserve">  Target_Det =&gt; '0',</v>
      </c>
      <c r="Q221" t="str">
        <f t="shared" si="170"/>
        <v>pkt.GC_INFO.GC_Event_2.Target_Det &lt;= '0';</v>
      </c>
      <c r="R221" t="str">
        <f t="shared" si="178"/>
        <v>pkt.GC_INFO.GC_Event_2.Target_Det := bitvector(473);</v>
      </c>
      <c r="S221" t="str">
        <f t="shared" si="179"/>
        <v>bitvector(473) := pkt.GC_INFO.GC_Event_2.Target_Det;</v>
      </c>
      <c r="T221" t="str">
        <f t="shared" si="149"/>
        <v>pkt_GC_INFO_GC_Event_2_Target_Det : out std_logic;    --               order( 124 ) bit( 1 )</v>
      </c>
      <c r="U221" t="str">
        <f t="shared" si="151"/>
        <v>pkt_GC_INFO_GC_Event_2_Target_Det &lt;= bitvector(473);</v>
      </c>
      <c r="V221" t="str">
        <f t="shared" si="154"/>
        <v>pkt_GC_INFO_GC_Event_2_Target_Det =&gt; pkt_GC_INFO_GC_Event_2_Target_Det_o,</v>
      </c>
      <c r="W221" t="str">
        <f t="shared" si="155"/>
        <v xml:space="preserve">  signal pkt_GC_INFO_GC_Event_2_Target_Det_o : std_logic;</v>
      </c>
    </row>
    <row r="222" spans="1:23">
      <c r="B222" t="s">
        <v>285</v>
      </c>
      <c r="C222">
        <v>1</v>
      </c>
      <c r="D222" t="s">
        <v>373</v>
      </c>
      <c r="E222">
        <f t="shared" si="180"/>
        <v>474</v>
      </c>
      <c r="F222" t="str">
        <f t="shared" si="173"/>
        <v xml:space="preserve">  Target_Loss : std_logic;</v>
      </c>
      <c r="G222" t="str">
        <f t="shared" si="174"/>
        <v>pkt.GC_INFO.GC_Event_2.Target_Loss</v>
      </c>
      <c r="H222" t="str">
        <f t="shared" si="175"/>
        <v>bitvector(474)</v>
      </c>
      <c r="I222" t="str">
        <f t="shared" si="168"/>
        <v>pkt_GC_INFO_GC_Event_2_Target_Loss</v>
      </c>
      <c r="J222">
        <f t="shared" si="150"/>
        <v>125</v>
      </c>
      <c r="K222">
        <v>1</v>
      </c>
      <c r="L222" t="str">
        <f t="shared" si="153"/>
        <v>connect_bd_net [get_bd_pins gen_ila_0/ila_0/probe125] [get_bd_pins gen_ila_0/bs_scb_data_record_p_0/pkt_GC_INFO_GC_Event_2_Target_Loss]</v>
      </c>
      <c r="M222" t="str">
        <f t="shared" si="152"/>
        <v>std_logic</v>
      </c>
      <c r="N222" t="str">
        <f t="shared" si="176"/>
        <v>'0'</v>
      </c>
      <c r="P222" t="str">
        <f t="shared" si="177"/>
        <v xml:space="preserve">  Target_Loss =&gt; '0',</v>
      </c>
      <c r="Q222" t="str">
        <f t="shared" si="170"/>
        <v>pkt.GC_INFO.GC_Event_2.Target_Loss &lt;= '0';</v>
      </c>
      <c r="R222" t="str">
        <f t="shared" si="178"/>
        <v>pkt.GC_INFO.GC_Event_2.Target_Loss := bitvector(474);</v>
      </c>
      <c r="S222" t="str">
        <f t="shared" si="179"/>
        <v>bitvector(474) := pkt.GC_INFO.GC_Event_2.Target_Loss;</v>
      </c>
      <c r="T222" t="str">
        <f t="shared" si="149"/>
        <v>pkt_GC_INFO_GC_Event_2_Target_Loss : out std_logic;    --               order( 125 ) bit( 1 )</v>
      </c>
      <c r="U222" t="str">
        <f t="shared" si="151"/>
        <v>pkt_GC_INFO_GC_Event_2_Target_Loss &lt;= bitvector(474);</v>
      </c>
      <c r="V222" t="str">
        <f t="shared" si="154"/>
        <v>pkt_GC_INFO_GC_Event_2_Target_Loss =&gt; pkt_GC_INFO_GC_Event_2_Target_Loss_o,</v>
      </c>
      <c r="W222" t="str">
        <f t="shared" si="155"/>
        <v xml:space="preserve">  signal pkt_GC_INFO_GC_Event_2_Target_Loss_o : std_logic;</v>
      </c>
    </row>
    <row r="223" spans="1:23">
      <c r="B223" t="s">
        <v>287</v>
      </c>
      <c r="C223">
        <v>1</v>
      </c>
      <c r="D223" t="s">
        <v>373</v>
      </c>
      <c r="E223">
        <f t="shared" si="180"/>
        <v>475</v>
      </c>
      <c r="F223" t="str">
        <f t="shared" si="173"/>
        <v xml:space="preserve">  ACM_Det : std_logic;</v>
      </c>
      <c r="G223" t="str">
        <f t="shared" si="174"/>
        <v>pkt.GC_INFO.GC_Event_2.ACM_Det</v>
      </c>
      <c r="H223" t="str">
        <f t="shared" si="175"/>
        <v>bitvector(475)</v>
      </c>
      <c r="I223" t="str">
        <f t="shared" si="168"/>
        <v>pkt_GC_INFO_GC_Event_2_ACM_Det</v>
      </c>
      <c r="J223">
        <f t="shared" si="150"/>
        <v>126</v>
      </c>
      <c r="K223">
        <v>1</v>
      </c>
      <c r="L223" t="str">
        <f t="shared" si="153"/>
        <v>connect_bd_net [get_bd_pins gen_ila_0/ila_0/probe126] [get_bd_pins gen_ila_0/bs_scb_data_record_p_0/pkt_GC_INFO_GC_Event_2_ACM_Det]</v>
      </c>
      <c r="M223" t="str">
        <f t="shared" si="152"/>
        <v>std_logic</v>
      </c>
      <c r="N223" t="str">
        <f t="shared" si="176"/>
        <v>'0'</v>
      </c>
      <c r="P223" t="str">
        <f t="shared" si="177"/>
        <v xml:space="preserve">  ACM_Det =&gt; '0',</v>
      </c>
      <c r="Q223" t="str">
        <f t="shared" si="170"/>
        <v>pkt.GC_INFO.GC_Event_2.ACM_Det &lt;= '0';</v>
      </c>
      <c r="R223" t="str">
        <f t="shared" si="178"/>
        <v>pkt.GC_INFO.GC_Event_2.ACM_Det := bitvector(475);</v>
      </c>
      <c r="S223" t="str">
        <f t="shared" si="179"/>
        <v>bitvector(475) := pkt.GC_INFO.GC_Event_2.ACM_Det;</v>
      </c>
      <c r="T223" t="str">
        <f t="shared" si="149"/>
        <v>pkt_GC_INFO_GC_Event_2_ACM_Det : out std_logic;    --               order( 126 ) bit( 1 )</v>
      </c>
      <c r="U223" t="str">
        <f t="shared" si="151"/>
        <v>pkt_GC_INFO_GC_Event_2_ACM_Det &lt;= bitvector(475);</v>
      </c>
      <c r="V223" t="str">
        <f t="shared" si="154"/>
        <v>pkt_GC_INFO_GC_Event_2_ACM_Det =&gt; pkt_GC_INFO_GC_Event_2_ACM_Det_o,</v>
      </c>
      <c r="W223" t="str">
        <f t="shared" si="155"/>
        <v xml:space="preserve">  signal pkt_GC_INFO_GC_Event_2_ACM_Det_o : std_logic;</v>
      </c>
    </row>
    <row r="224" spans="1:23">
      <c r="B224" t="s">
        <v>291</v>
      </c>
      <c r="C224">
        <v>1</v>
      </c>
      <c r="D224" t="s">
        <v>373</v>
      </c>
      <c r="E224">
        <f t="shared" si="180"/>
        <v>476</v>
      </c>
      <c r="F224" t="str">
        <f t="shared" si="173"/>
        <v xml:space="preserve">  Pre_ACO_Chk : std_logic;</v>
      </c>
      <c r="G224" t="str">
        <f t="shared" si="174"/>
        <v>pkt.GC_INFO.GC_Event_2.Pre_ACO_Chk</v>
      </c>
      <c r="H224" t="str">
        <f t="shared" si="175"/>
        <v>bitvector(476)</v>
      </c>
      <c r="I224" t="str">
        <f t="shared" si="168"/>
        <v>pkt_GC_INFO_GC_Event_2_Pre_ACO_Chk</v>
      </c>
      <c r="J224">
        <f t="shared" si="150"/>
        <v>127</v>
      </c>
      <c r="K224">
        <v>1</v>
      </c>
      <c r="L224" t="str">
        <f t="shared" si="153"/>
        <v>connect_bd_net [get_bd_pins gen_ila_0/ila_0/probe127] [get_bd_pins gen_ila_0/bs_scb_data_record_p_0/pkt_GC_INFO_GC_Event_2_Pre_ACO_Chk]</v>
      </c>
      <c r="M224" t="str">
        <f t="shared" si="152"/>
        <v>std_logic</v>
      </c>
      <c r="N224" t="str">
        <f t="shared" si="176"/>
        <v>'0'</v>
      </c>
      <c r="P224" t="str">
        <f t="shared" si="177"/>
        <v xml:space="preserve">  Pre_ACO_Chk =&gt; '0',</v>
      </c>
      <c r="Q224" t="str">
        <f t="shared" si="170"/>
        <v>pkt.GC_INFO.GC_Event_2.Pre_ACO_Chk &lt;= '0';</v>
      </c>
      <c r="R224" t="str">
        <f t="shared" si="178"/>
        <v>pkt.GC_INFO.GC_Event_2.Pre_ACO_Chk := bitvector(476);</v>
      </c>
      <c r="S224" t="str">
        <f t="shared" si="179"/>
        <v>bitvector(476) := pkt.GC_INFO.GC_Event_2.Pre_ACO_Chk;</v>
      </c>
      <c r="T224" t="str">
        <f t="shared" si="149"/>
        <v>pkt_GC_INFO_GC_Event_2_Pre_ACO_Chk : out std_logic;    --               order( 127 ) bit( 1 )</v>
      </c>
      <c r="U224" t="str">
        <f t="shared" si="151"/>
        <v>pkt_GC_INFO_GC_Event_2_Pre_ACO_Chk &lt;= bitvector(476);</v>
      </c>
      <c r="V224" t="str">
        <f t="shared" si="154"/>
        <v>pkt_GC_INFO_GC_Event_2_Pre_ACO_Chk =&gt; pkt_GC_INFO_GC_Event_2_Pre_ACO_Chk_o,</v>
      </c>
      <c r="W224" t="str">
        <f t="shared" si="155"/>
        <v xml:space="preserve">  signal pkt_GC_INFO_GC_Event_2_Pre_ACO_Chk_o : std_logic;</v>
      </c>
    </row>
    <row r="225" spans="1:23">
      <c r="B225" t="s">
        <v>470</v>
      </c>
      <c r="C225">
        <v>1</v>
      </c>
      <c r="D225" t="s">
        <v>373</v>
      </c>
      <c r="E225">
        <f t="shared" si="180"/>
        <v>477</v>
      </c>
      <c r="F225" t="str">
        <f t="shared" si="173"/>
        <v xml:space="preserve">  ACO_Det : std_logic;</v>
      </c>
      <c r="G225" t="str">
        <f t="shared" si="174"/>
        <v>pkt.GC_INFO.GC_Event_2.ACO_Det</v>
      </c>
      <c r="H225" t="str">
        <f t="shared" si="175"/>
        <v>bitvector(477)</v>
      </c>
      <c r="I225" t="str">
        <f t="shared" si="168"/>
        <v>pkt_GC_INFO_GC_Event_2_ACO_Det</v>
      </c>
      <c r="J225">
        <f t="shared" si="150"/>
        <v>128</v>
      </c>
      <c r="K225">
        <v>1</v>
      </c>
      <c r="L225" t="str">
        <f t="shared" si="153"/>
        <v>connect_bd_net [get_bd_pins gen_ila_0/ila_0/probe128] [get_bd_pins gen_ila_0/bs_scb_data_record_p_0/pkt_GC_INFO_GC_Event_2_ACO_Det]</v>
      </c>
      <c r="M225" t="str">
        <f t="shared" si="152"/>
        <v>std_logic</v>
      </c>
      <c r="N225" t="str">
        <f t="shared" si="176"/>
        <v>'0'</v>
      </c>
      <c r="P225" t="str">
        <f t="shared" si="177"/>
        <v xml:space="preserve">  ACO_Det =&gt; '0',</v>
      </c>
      <c r="Q225" t="str">
        <f t="shared" si="170"/>
        <v>pkt.GC_INFO.GC_Event_2.ACO_Det &lt;= '0';</v>
      </c>
      <c r="R225" t="str">
        <f t="shared" si="178"/>
        <v>pkt.GC_INFO.GC_Event_2.ACO_Det := bitvector(477);</v>
      </c>
      <c r="S225" t="str">
        <f t="shared" si="179"/>
        <v>bitvector(477) := pkt.GC_INFO.GC_Event_2.ACO_Det;</v>
      </c>
      <c r="T225" t="str">
        <f t="shared" si="149"/>
        <v>pkt_GC_INFO_GC_Event_2_ACO_Det : out std_logic;    --               order( 128 ) bit( 1 )</v>
      </c>
      <c r="U225" t="str">
        <f t="shared" si="151"/>
        <v>pkt_GC_INFO_GC_Event_2_ACO_Det &lt;= bitvector(477);</v>
      </c>
      <c r="V225" t="str">
        <f t="shared" si="154"/>
        <v>pkt_GC_INFO_GC_Event_2_ACO_Det =&gt; pkt_GC_INFO_GC_Event_2_ACO_Det_o,</v>
      </c>
      <c r="W225" t="str">
        <f t="shared" si="155"/>
        <v xml:space="preserve">  signal pkt_GC_INFO_GC_Event_2_ACO_Det_o : std_logic;</v>
      </c>
    </row>
    <row r="226" spans="1:23">
      <c r="B226" t="s">
        <v>42</v>
      </c>
      <c r="C226">
        <v>1</v>
      </c>
      <c r="D226" t="s">
        <v>373</v>
      </c>
      <c r="E226">
        <f t="shared" si="180"/>
        <v>478</v>
      </c>
      <c r="F226" t="str">
        <f t="shared" si="173"/>
        <v xml:space="preserve">  ReservedBit14 : std_logic;</v>
      </c>
      <c r="G226" t="str">
        <f t="shared" si="174"/>
        <v>pkt.GC_INFO.GC_Event_2.ReservedBit14</v>
      </c>
      <c r="H226" t="str">
        <f t="shared" si="175"/>
        <v>bitvector(478)</v>
      </c>
      <c r="I226" t="str">
        <f t="shared" si="168"/>
        <v>pkt_GC_INFO_GC_Event_2_ReservedBit14</v>
      </c>
      <c r="J226">
        <f t="shared" si="150"/>
        <v>129</v>
      </c>
      <c r="K226">
        <v>1</v>
      </c>
      <c r="L226" t="str">
        <f t="shared" si="153"/>
        <v>connect_bd_net [get_bd_pins gen_ila_0/ila_0/probe129] [get_bd_pins gen_ila_0/bs_scb_data_record_p_0/pkt_GC_INFO_GC_Event_2_ReservedBit14]</v>
      </c>
      <c r="M226" t="str">
        <f t="shared" si="152"/>
        <v>std_logic</v>
      </c>
      <c r="N226" t="str">
        <f t="shared" si="176"/>
        <v>'0'</v>
      </c>
      <c r="P226" t="str">
        <f t="shared" si="177"/>
        <v xml:space="preserve">  ReservedBit14 =&gt; '0',</v>
      </c>
      <c r="Q226" t="str">
        <f t="shared" si="170"/>
        <v>pkt.GC_INFO.GC_Event_2.ReservedBit14 &lt;= '0';</v>
      </c>
      <c r="R226" t="str">
        <f t="shared" si="178"/>
        <v>pkt.GC_INFO.GC_Event_2.ReservedBit14 := bitvector(478);</v>
      </c>
      <c r="S226" t="str">
        <f t="shared" si="179"/>
        <v>bitvector(478) := pkt.GC_INFO.GC_Event_2.ReservedBit14;</v>
      </c>
      <c r="T226" t="str">
        <f t="shared" si="149"/>
        <v>pkt_GC_INFO_GC_Event_2_ReservedBit14 : out std_logic;    --               order( 129 ) bit( 1 )</v>
      </c>
      <c r="U226" t="str">
        <f t="shared" si="151"/>
        <v>pkt_GC_INFO_GC_Event_2_ReservedBit14 &lt;= bitvector(478);</v>
      </c>
      <c r="V226" t="str">
        <f t="shared" si="154"/>
        <v>pkt_GC_INFO_GC_Event_2_ReservedBit14 =&gt; pkt_GC_INFO_GC_Event_2_ReservedBit14_o,</v>
      </c>
      <c r="W226" t="str">
        <f t="shared" si="155"/>
        <v xml:space="preserve">  signal pkt_GC_INFO_GC_Event_2_ReservedBit14_o : std_logic;</v>
      </c>
    </row>
    <row r="227" spans="1:23">
      <c r="B227" t="s">
        <v>41</v>
      </c>
      <c r="C227">
        <v>1</v>
      </c>
      <c r="D227" t="s">
        <v>373</v>
      </c>
      <c r="E227">
        <f t="shared" si="180"/>
        <v>479</v>
      </c>
      <c r="F227" t="str">
        <f t="shared" si="173"/>
        <v xml:space="preserve">  ReservedBit15 : std_logic;</v>
      </c>
      <c r="G227" t="str">
        <f t="shared" si="174"/>
        <v>pkt.GC_INFO.GC_Event_2.ReservedBit15</v>
      </c>
      <c r="H227" t="str">
        <f t="shared" si="175"/>
        <v>bitvector(479)</v>
      </c>
      <c r="I227" t="str">
        <f t="shared" si="168"/>
        <v>pkt_GC_INFO_GC_Event_2_ReservedBit15</v>
      </c>
      <c r="J227">
        <f t="shared" si="150"/>
        <v>130</v>
      </c>
      <c r="K227">
        <v>1</v>
      </c>
      <c r="L227" t="str">
        <f t="shared" si="153"/>
        <v>connect_bd_net [get_bd_pins gen_ila_0/ila_0/probe130] [get_bd_pins gen_ila_0/bs_scb_data_record_p_0/pkt_GC_INFO_GC_Event_2_ReservedBit15]</v>
      </c>
      <c r="M227" t="str">
        <f t="shared" si="152"/>
        <v>std_logic</v>
      </c>
      <c r="N227" t="str">
        <f t="shared" si="176"/>
        <v>'0'</v>
      </c>
      <c r="P227" t="str">
        <f t="shared" si="177"/>
        <v xml:space="preserve">  ReservedBit15 =&gt; '0'</v>
      </c>
      <c r="Q227" t="str">
        <f t="shared" si="170"/>
        <v>pkt.GC_INFO.GC_Event_2.ReservedBit15 &lt;= '0';</v>
      </c>
      <c r="R227" t="str">
        <f t="shared" si="178"/>
        <v>pkt.GC_INFO.GC_Event_2.ReservedBit15 := bitvector(479);</v>
      </c>
      <c r="S227" t="str">
        <f t="shared" si="179"/>
        <v>bitvector(479) := pkt.GC_INFO.GC_Event_2.ReservedBit15;</v>
      </c>
      <c r="T227" t="str">
        <f t="shared" si="149"/>
        <v>pkt_GC_INFO_GC_Event_2_ReservedBit15 : out std_logic;    --               order( 130 ) bit( 1 )</v>
      </c>
      <c r="U227" t="str">
        <f t="shared" si="151"/>
        <v>pkt_GC_INFO_GC_Event_2_ReservedBit15 &lt;= bitvector(479);</v>
      </c>
      <c r="V227" t="str">
        <f t="shared" si="154"/>
        <v>pkt_GC_INFO_GC_Event_2_ReservedBit15 =&gt; pkt_GC_INFO_GC_Event_2_ReservedBit15_o,</v>
      </c>
      <c r="W227" t="str">
        <f t="shared" si="155"/>
        <v xml:space="preserve">  signal pkt_GC_INFO_GC_Event_2_ReservedBit15_o : std_logic;</v>
      </c>
    </row>
    <row r="228" spans="1:23" s="66" customFormat="1">
      <c r="F228" s="66" t="str">
        <f>"end record;"&amp;"  --  "&amp;B211&amp;"_"&amp;C211/8&amp;"_Type"</f>
        <v>end record;  --  GC_Event_2_2_Type</v>
      </c>
      <c r="I228" s="66" t="str">
        <f t="shared" si="168"/>
        <v/>
      </c>
      <c r="J228">
        <f t="shared" si="150"/>
        <v>131</v>
      </c>
      <c r="K228" s="66" t="s">
        <v>553</v>
      </c>
      <c r="L228" t="str">
        <f t="shared" si="153"/>
        <v/>
      </c>
      <c r="M228" s="66" t="str">
        <f t="shared" si="152"/>
        <v/>
      </c>
      <c r="P228" s="66" t="str">
        <f>");"</f>
        <v>);</v>
      </c>
      <c r="Q228" s="66" t="str">
        <f t="shared" si="170"/>
        <v>--  end record;  --  GC_Event_2_2_Type</v>
      </c>
      <c r="R228" s="66" t="str">
        <f t="shared" si="178"/>
        <v>--  end record;  --  GC_Event_2_2_Type</v>
      </c>
      <c r="S228" s="66" t="str">
        <f t="shared" si="179"/>
        <v>--  end record;  --  GC_Event_2_2_Type</v>
      </c>
      <c r="T228" t="str">
        <f t="shared" si="149"/>
        <v xml:space="preserve">  -- not used </v>
      </c>
      <c r="U228" t="str">
        <f t="shared" si="151"/>
        <v xml:space="preserve">  -- not used</v>
      </c>
      <c r="V228" t="str">
        <f t="shared" si="154"/>
        <v>--  end record;  --  GC_Event_2_2_Type</v>
      </c>
      <c r="W228" t="str">
        <f t="shared" si="155"/>
        <v>--  end record;  --  GC_Event_2_2_Type</v>
      </c>
    </row>
    <row r="229" spans="1:23">
      <c r="C229">
        <f>SUM(C212:C227)</f>
        <v>16</v>
      </c>
      <c r="D229">
        <f>C211+E211</f>
        <v>480</v>
      </c>
      <c r="E229">
        <f>C227+E227</f>
        <v>480</v>
      </c>
      <c r="F229" s="87" t="s">
        <v>516</v>
      </c>
      <c r="I229" t="str">
        <f t="shared" si="168"/>
        <v/>
      </c>
      <c r="J229">
        <f t="shared" si="150"/>
        <v>131</v>
      </c>
      <c r="K229" t="s">
        <v>553</v>
      </c>
      <c r="L229" t="str">
        <f t="shared" si="153"/>
        <v/>
      </c>
      <c r="M229" t="str">
        <f t="shared" si="152"/>
        <v/>
      </c>
      <c r="N229" s="86" t="s">
        <v>516</v>
      </c>
      <c r="O229" s="86" t="s">
        <v>516</v>
      </c>
      <c r="P229" s="86" t="s">
        <v>516</v>
      </c>
      <c r="Q229" s="86" t="s">
        <v>516</v>
      </c>
      <c r="R229" s="86" t="s">
        <v>516</v>
      </c>
      <c r="S229" s="86" t="s">
        <v>516</v>
      </c>
      <c r="T229" t="str">
        <f t="shared" si="149"/>
        <v xml:space="preserve">  -- not used </v>
      </c>
      <c r="U229" t="str">
        <f t="shared" si="151"/>
        <v xml:space="preserve">  -- not used</v>
      </c>
      <c r="V229" t="str">
        <f t="shared" si="154"/>
        <v xml:space="preserve">  --  </v>
      </c>
      <c r="W229" t="str">
        <f t="shared" si="155"/>
        <v xml:space="preserve">  --  </v>
      </c>
    </row>
    <row r="230" spans="1:23">
      <c r="A230" s="84"/>
      <c r="F230" s="87" t="s">
        <v>516</v>
      </c>
      <c r="G230" s="85" t="str">
        <f>G275</f>
        <v>pkt.GC_INFO.GC_Event_1</v>
      </c>
      <c r="I230" t="str">
        <f t="shared" si="168"/>
        <v/>
      </c>
      <c r="J230">
        <f t="shared" si="150"/>
        <v>131</v>
      </c>
      <c r="K230" t="s">
        <v>553</v>
      </c>
      <c r="L230" t="str">
        <f t="shared" si="153"/>
        <v/>
      </c>
      <c r="M230" t="str">
        <f t="shared" si="152"/>
        <v/>
      </c>
      <c r="N230" s="86" t="s">
        <v>516</v>
      </c>
      <c r="O230" s="86" t="s">
        <v>516</v>
      </c>
      <c r="P230" s="86" t="s">
        <v>516</v>
      </c>
      <c r="Q230" s="86" t="s">
        <v>516</v>
      </c>
      <c r="R230" s="86" t="s">
        <v>516</v>
      </c>
      <c r="S230" s="86" t="s">
        <v>516</v>
      </c>
      <c r="T230" t="str">
        <f t="shared" si="149"/>
        <v xml:space="preserve">  -- not used </v>
      </c>
      <c r="U230" t="str">
        <f t="shared" si="151"/>
        <v xml:space="preserve">  -- not used</v>
      </c>
      <c r="V230" t="str">
        <f t="shared" si="154"/>
        <v>--  --</v>
      </c>
      <c r="W230" t="str">
        <f t="shared" si="155"/>
        <v>--  --</v>
      </c>
    </row>
    <row r="231" spans="1:23" s="66" customFormat="1">
      <c r="B231" s="66" t="s">
        <v>341</v>
      </c>
      <c r="C231" s="66">
        <v>16</v>
      </c>
      <c r="E231" s="66">
        <v>448</v>
      </c>
      <c r="F231" s="66" t="str">
        <f>"type "&amp;B231&amp;"_"&amp;C231/8&amp;"_Type is record"</f>
        <v>type GC_Event_1_2_Type is record</v>
      </c>
      <c r="I231" s="66" t="str">
        <f t="shared" si="168"/>
        <v/>
      </c>
      <c r="J231">
        <f t="shared" si="150"/>
        <v>131</v>
      </c>
      <c r="K231" s="66" t="s">
        <v>553</v>
      </c>
      <c r="L231" t="str">
        <f t="shared" si="153"/>
        <v/>
      </c>
      <c r="M231" s="66" t="str">
        <f t="shared" si="152"/>
        <v/>
      </c>
      <c r="P231" s="66" t="str">
        <f>"constant "&amp;B231&amp;"_"&amp;C231/8&amp;"_i : "&amp;B231&amp;"_"&amp;C231/8&amp;"_Type := ("</f>
        <v>constant GC_Event_1_2_i : GC_Event_1_2_Type := (</v>
      </c>
      <c r="Q231" s="66" t="str">
        <f t="shared" ref="Q231:Q248" si="181">IF(D231="","--  "&amp;F231,IF(D231&lt;&gt;"T",G231&amp;" &lt;= "&amp;N231&amp;";","--  "&amp;H231))</f>
        <v>--  type GC_Event_1_2_Type is record</v>
      </c>
      <c r="R231" s="66" t="str">
        <f t="shared" ref="R231" si="182">IF(D231="","--  "&amp;F231,IF(D231&lt;&gt;"T",G231&amp;" := "&amp;H231&amp;";","--  "&amp;H231))</f>
        <v>--  type GC_Event_1_2_Type is record</v>
      </c>
      <c r="S231" s="66" t="str">
        <f t="shared" ref="S231" si="183">IF(D231="","--  "&amp;F231,IF(D231&lt;&gt;"T",H231&amp;" := "&amp;G231&amp;";","--  "&amp;H231))</f>
        <v>--  type GC_Event_1_2_Type is record</v>
      </c>
      <c r="T231" t="str">
        <f t="shared" si="149"/>
        <v xml:space="preserve">  -- not used </v>
      </c>
      <c r="U231" t="str">
        <f t="shared" si="151"/>
        <v xml:space="preserve">  -- not used</v>
      </c>
      <c r="V231" t="str">
        <f t="shared" si="154"/>
        <v>--  type GC_Event_1_2_Type is record</v>
      </c>
      <c r="W231" t="str">
        <f t="shared" si="155"/>
        <v>--  type GC_Event_1_2_Type is record</v>
      </c>
    </row>
    <row r="232" spans="1:23">
      <c r="B232" t="s">
        <v>467</v>
      </c>
      <c r="C232">
        <v>1</v>
      </c>
      <c r="D232" t="s">
        <v>373</v>
      </c>
      <c r="E232">
        <f>E231</f>
        <v>448</v>
      </c>
      <c r="F232" t="str">
        <f t="shared" ref="F232:F247" si="184">IF(C232=1,"  "&amp;B232&amp;" : "&amp;"std_logic;",IF(D232="T","  "&amp;B232&amp;" : "&amp;B232&amp;"_"&amp;C232/8&amp;"_Type;","  "&amp;B232&amp;" : "&amp;"std_logic_vector("&amp;C232-1&amp;" downto 0);"))</f>
        <v xml:space="preserve">  ReservedBit00 : std_logic;</v>
      </c>
      <c r="G232" t="str">
        <f t="shared" ref="G232:G247" si="185">$G$230&amp;"."&amp;B232</f>
        <v>pkt.GC_INFO.GC_Event_1.ReservedBit00</v>
      </c>
      <c r="H232" t="str">
        <f t="shared" ref="H232:H247" si="186">IF(C232=1,"bitvector("&amp;E232&amp;")","bitvector("&amp;E232+C232-1&amp;" downto "&amp;E232&amp;")")</f>
        <v>bitvector(448)</v>
      </c>
      <c r="I232" t="str">
        <f t="shared" si="168"/>
        <v>pkt_GC_INFO_GC_Event_1_ReservedBit00</v>
      </c>
      <c r="J232">
        <f t="shared" si="150"/>
        <v>131</v>
      </c>
      <c r="K232">
        <v>1</v>
      </c>
      <c r="L232" t="str">
        <f t="shared" si="153"/>
        <v>connect_bd_net [get_bd_pins gen_ila_0/ila_0/probe131] [get_bd_pins gen_ila_0/bs_scb_data_record_p_0/pkt_GC_INFO_GC_Event_1_ReservedBit00]</v>
      </c>
      <c r="M232" t="str">
        <f t="shared" si="152"/>
        <v>std_logic</v>
      </c>
      <c r="N232" t="str">
        <f t="shared" ref="N232:N247" si="187">IF(O232&lt;&gt;"",O232,IF(D232="T",B232&amp;"_"&amp;C232/8&amp;"_i",IF(C232=1,"'0'",(IF(C232=8,"X""00""",(IF(C232=16,"X""0000""",IF(C232=32,"X""00000000""","(others =&gt; '0')"))))))))</f>
        <v>'0'</v>
      </c>
      <c r="P232" t="str">
        <f t="shared" ref="P232:P247" si="188">IF(D233="",(IF(D232="T","  "&amp;B232&amp;" =&gt; "&amp;B232&amp;"_"&amp;C232/8&amp;"_i","  "&amp;B232&amp;" =&gt; "&amp;N232)),(IF(D232="T","  "&amp;B232&amp;" =&gt; "&amp;B232&amp;"_"&amp;C232/8&amp;"_i,","  "&amp;B232&amp;" =&gt; "&amp;N232&amp;",")))</f>
        <v xml:space="preserve">  ReservedBit00 =&gt; '0',</v>
      </c>
      <c r="Q232" t="str">
        <f t="shared" si="181"/>
        <v>pkt.GC_INFO.GC_Event_1.ReservedBit00 &lt;= '0';</v>
      </c>
      <c r="R232" t="str">
        <f t="shared" ref="R232:R248" si="189">IF(D232="","--  "&amp;F232,IF(D232&lt;&gt;"T",G232&amp;" := "&amp;H232&amp;";","--  "&amp;H232))</f>
        <v>pkt.GC_INFO.GC_Event_1.ReservedBit00 := bitvector(448);</v>
      </c>
      <c r="S232" t="str">
        <f t="shared" ref="S232:S248" si="190">IF(D232="","--  "&amp;F232,IF(D232&lt;&gt;"T",H232&amp;" := "&amp;G232&amp;";","--  "&amp;H232))</f>
        <v>bitvector(448) := pkt.GC_INFO.GC_Event_1.ReservedBit00;</v>
      </c>
      <c r="T232" t="str">
        <f t="shared" si="149"/>
        <v>pkt_GC_INFO_GC_Event_1_ReservedBit00 : out std_logic;    --               order( 131 ) bit( 1 )</v>
      </c>
      <c r="U232" t="str">
        <f t="shared" si="151"/>
        <v>pkt_GC_INFO_GC_Event_1_ReservedBit00 &lt;= bitvector(448);</v>
      </c>
      <c r="V232" t="str">
        <f t="shared" si="154"/>
        <v>pkt_GC_INFO_GC_Event_1_ReservedBit00 =&gt; pkt_GC_INFO_GC_Event_1_ReservedBit00_o,</v>
      </c>
      <c r="W232" t="str">
        <f t="shared" si="155"/>
        <v xml:space="preserve">  signal pkt_GC_INFO_GC_Event_1_ReservedBit00_o : std_logic;</v>
      </c>
    </row>
    <row r="233" spans="1:23">
      <c r="B233" t="s">
        <v>208</v>
      </c>
      <c r="C233">
        <v>1</v>
      </c>
      <c r="D233" t="s">
        <v>373</v>
      </c>
      <c r="E233">
        <f t="shared" ref="E233:E247" si="191">C232+E232</f>
        <v>449</v>
      </c>
      <c r="F233" t="str">
        <f t="shared" si="184"/>
        <v xml:space="preserve">  HILS_Mode : std_logic;</v>
      </c>
      <c r="G233" t="str">
        <f t="shared" si="185"/>
        <v>pkt.GC_INFO.GC_Event_1.HILS_Mode</v>
      </c>
      <c r="H233" t="str">
        <f t="shared" si="186"/>
        <v>bitvector(449)</v>
      </c>
      <c r="I233" t="str">
        <f t="shared" si="168"/>
        <v>pkt_GC_INFO_GC_Event_1_HILS_Mode</v>
      </c>
      <c r="J233">
        <f t="shared" si="150"/>
        <v>132</v>
      </c>
      <c r="K233">
        <v>1</v>
      </c>
      <c r="L233" t="str">
        <f t="shared" si="153"/>
        <v>connect_bd_net [get_bd_pins gen_ila_0/ila_0/probe132] [get_bd_pins gen_ila_0/bs_scb_data_record_p_0/pkt_GC_INFO_GC_Event_1_HILS_Mode]</v>
      </c>
      <c r="M233" t="str">
        <f t="shared" si="152"/>
        <v>std_logic</v>
      </c>
      <c r="N233" t="str">
        <f t="shared" si="187"/>
        <v>'0'</v>
      </c>
      <c r="P233" t="str">
        <f t="shared" si="188"/>
        <v xml:space="preserve">  HILS_Mode =&gt; '0',</v>
      </c>
      <c r="Q233" t="str">
        <f t="shared" si="181"/>
        <v>pkt.GC_INFO.GC_Event_1.HILS_Mode &lt;= '0';</v>
      </c>
      <c r="R233" t="str">
        <f t="shared" si="189"/>
        <v>pkt.GC_INFO.GC_Event_1.HILS_Mode := bitvector(449);</v>
      </c>
      <c r="S233" t="str">
        <f t="shared" si="190"/>
        <v>bitvector(449) := pkt.GC_INFO.GC_Event_1.HILS_Mode;</v>
      </c>
      <c r="T233" t="str">
        <f t="shared" si="149"/>
        <v>pkt_GC_INFO_GC_Event_1_HILS_Mode : out std_logic;    --               order( 132 ) bit( 1 )</v>
      </c>
      <c r="U233" t="str">
        <f t="shared" si="151"/>
        <v>pkt_GC_INFO_GC_Event_1_HILS_Mode &lt;= bitvector(449);</v>
      </c>
      <c r="V233" t="str">
        <f t="shared" si="154"/>
        <v>pkt_GC_INFO_GC_Event_1_HILS_Mode =&gt; pkt_GC_INFO_GC_Event_1_HILS_Mode_o,</v>
      </c>
      <c r="W233" t="str">
        <f t="shared" si="155"/>
        <v xml:space="preserve">  signal pkt_GC_INFO_GC_Event_1_HILS_Mode_o : std_logic;</v>
      </c>
    </row>
    <row r="234" spans="1:23">
      <c r="B234" t="s">
        <v>144</v>
      </c>
      <c r="C234">
        <v>1</v>
      </c>
      <c r="D234" t="s">
        <v>373</v>
      </c>
      <c r="E234">
        <f t="shared" si="191"/>
        <v>450</v>
      </c>
      <c r="F234" t="str">
        <f t="shared" si="184"/>
        <v xml:space="preserve">  EXHD_Mode : std_logic;</v>
      </c>
      <c r="G234" t="str">
        <f t="shared" si="185"/>
        <v>pkt.GC_INFO.GC_Event_1.EXHD_Mode</v>
      </c>
      <c r="H234" t="str">
        <f t="shared" si="186"/>
        <v>bitvector(450)</v>
      </c>
      <c r="I234" t="str">
        <f t="shared" si="168"/>
        <v>pkt_GC_INFO_GC_Event_1_EXHD_Mode</v>
      </c>
      <c r="J234">
        <f t="shared" si="150"/>
        <v>133</v>
      </c>
      <c r="K234">
        <v>1</v>
      </c>
      <c r="L234" t="str">
        <f t="shared" si="153"/>
        <v>connect_bd_net [get_bd_pins gen_ila_0/ila_0/probe133] [get_bd_pins gen_ila_0/bs_scb_data_record_p_0/pkt_GC_INFO_GC_Event_1_EXHD_Mode]</v>
      </c>
      <c r="M234" t="str">
        <f t="shared" si="152"/>
        <v>std_logic</v>
      </c>
      <c r="N234" t="str">
        <f t="shared" si="187"/>
        <v>'0'</v>
      </c>
      <c r="P234" t="str">
        <f t="shared" si="188"/>
        <v xml:space="preserve">  EXHD_Mode =&gt; '0',</v>
      </c>
      <c r="Q234" t="str">
        <f t="shared" si="181"/>
        <v>pkt.GC_INFO.GC_Event_1.EXHD_Mode &lt;= '0';</v>
      </c>
      <c r="R234" t="str">
        <f t="shared" si="189"/>
        <v>pkt.GC_INFO.GC_Event_1.EXHD_Mode := bitvector(450);</v>
      </c>
      <c r="S234" t="str">
        <f t="shared" si="190"/>
        <v>bitvector(450) := pkt.GC_INFO.GC_Event_1.EXHD_Mode;</v>
      </c>
      <c r="T234" t="str">
        <f t="shared" si="149"/>
        <v>pkt_GC_INFO_GC_Event_1_EXHD_Mode : out std_logic;    --               order( 133 ) bit( 1 )</v>
      </c>
      <c r="U234" t="str">
        <f t="shared" si="151"/>
        <v>pkt_GC_INFO_GC_Event_1_EXHD_Mode &lt;= bitvector(450);</v>
      </c>
      <c r="V234" t="str">
        <f t="shared" si="154"/>
        <v>pkt_GC_INFO_GC_Event_1_EXHD_Mode =&gt; pkt_GC_INFO_GC_Event_1_EXHD_Mode_o,</v>
      </c>
      <c r="W234" t="str">
        <f t="shared" si="155"/>
        <v xml:space="preserve">  signal pkt_GC_INFO_GC_Event_1_EXHD_Mode_o : std_logic;</v>
      </c>
    </row>
    <row r="235" spans="1:23">
      <c r="B235" t="s">
        <v>468</v>
      </c>
      <c r="C235">
        <v>1</v>
      </c>
      <c r="D235" t="s">
        <v>373</v>
      </c>
      <c r="E235">
        <f t="shared" si="191"/>
        <v>451</v>
      </c>
      <c r="F235" t="str">
        <f t="shared" si="184"/>
        <v xml:space="preserve">  C_Range : std_logic;</v>
      </c>
      <c r="G235" t="str">
        <f t="shared" si="185"/>
        <v>pkt.GC_INFO.GC_Event_1.C_Range</v>
      </c>
      <c r="H235" t="str">
        <f t="shared" si="186"/>
        <v>bitvector(451)</v>
      </c>
      <c r="I235" t="str">
        <f t="shared" si="168"/>
        <v>pkt_GC_INFO_GC_Event_1_C_Range</v>
      </c>
      <c r="J235">
        <f t="shared" si="150"/>
        <v>134</v>
      </c>
      <c r="K235">
        <v>1</v>
      </c>
      <c r="L235" t="str">
        <f t="shared" si="153"/>
        <v>connect_bd_net [get_bd_pins gen_ila_0/ila_0/probe134] [get_bd_pins gen_ila_0/bs_scb_data_record_p_0/pkt_GC_INFO_GC_Event_1_C_Range]</v>
      </c>
      <c r="M235" t="str">
        <f t="shared" si="152"/>
        <v>std_logic</v>
      </c>
      <c r="N235" t="str">
        <f t="shared" si="187"/>
        <v>'0'</v>
      </c>
      <c r="P235" t="str">
        <f t="shared" si="188"/>
        <v xml:space="preserve">  C_Range =&gt; '0',</v>
      </c>
      <c r="Q235" t="str">
        <f t="shared" si="181"/>
        <v>pkt.GC_INFO.GC_Event_1.C_Range &lt;= '0';</v>
      </c>
      <c r="R235" t="str">
        <f t="shared" si="189"/>
        <v>pkt.GC_INFO.GC_Event_1.C_Range := bitvector(451);</v>
      </c>
      <c r="S235" t="str">
        <f t="shared" si="190"/>
        <v>bitvector(451) := pkt.GC_INFO.GC_Event_1.C_Range;</v>
      </c>
      <c r="T235" t="str">
        <f t="shared" si="149"/>
        <v>pkt_GC_INFO_GC_Event_1_C_Range : out std_logic;    --               order( 134 ) bit( 1 )</v>
      </c>
      <c r="U235" t="str">
        <f t="shared" si="151"/>
        <v>pkt_GC_INFO_GC_Event_1_C_Range &lt;= bitvector(451);</v>
      </c>
      <c r="V235" t="str">
        <f t="shared" si="154"/>
        <v>pkt_GC_INFO_GC_Event_1_C_Range =&gt; pkt_GC_INFO_GC_Event_1_C_Range_o,</v>
      </c>
      <c r="W235" t="str">
        <f t="shared" si="155"/>
        <v xml:space="preserve">  signal pkt_GC_INFO_GC_Event_1_C_Range_o : std_logic;</v>
      </c>
    </row>
    <row r="236" spans="1:23">
      <c r="B236" t="s">
        <v>217</v>
      </c>
      <c r="C236">
        <v>1</v>
      </c>
      <c r="D236" t="s">
        <v>373</v>
      </c>
      <c r="E236">
        <f t="shared" si="191"/>
        <v>452</v>
      </c>
      <c r="F236" t="str">
        <f t="shared" si="184"/>
        <v xml:space="preserve">  E_Range : std_logic;</v>
      </c>
      <c r="G236" t="str">
        <f t="shared" si="185"/>
        <v>pkt.GC_INFO.GC_Event_1.E_Range</v>
      </c>
      <c r="H236" t="str">
        <f t="shared" si="186"/>
        <v>bitvector(452)</v>
      </c>
      <c r="I236" t="str">
        <f t="shared" si="168"/>
        <v>pkt_GC_INFO_GC_Event_1_E_Range</v>
      </c>
      <c r="J236">
        <f t="shared" si="150"/>
        <v>135</v>
      </c>
      <c r="K236">
        <v>1</v>
      </c>
      <c r="L236" t="str">
        <f t="shared" si="153"/>
        <v>connect_bd_net [get_bd_pins gen_ila_0/ila_0/probe135] [get_bd_pins gen_ila_0/bs_scb_data_record_p_0/pkt_GC_INFO_GC_Event_1_E_Range]</v>
      </c>
      <c r="M236" t="str">
        <f t="shared" si="152"/>
        <v>std_logic</v>
      </c>
      <c r="N236" t="str">
        <f t="shared" si="187"/>
        <v>'0'</v>
      </c>
      <c r="P236" t="str">
        <f t="shared" si="188"/>
        <v xml:space="preserve">  E_Range =&gt; '0',</v>
      </c>
      <c r="Q236" t="str">
        <f t="shared" si="181"/>
        <v>pkt.GC_INFO.GC_Event_1.E_Range &lt;= '0';</v>
      </c>
      <c r="R236" t="str">
        <f t="shared" si="189"/>
        <v>pkt.GC_INFO.GC_Event_1.E_Range := bitvector(452);</v>
      </c>
      <c r="S236" t="str">
        <f t="shared" si="190"/>
        <v>bitvector(452) := pkt.GC_INFO.GC_Event_1.E_Range;</v>
      </c>
      <c r="T236" t="str">
        <f t="shared" si="149"/>
        <v>pkt_GC_INFO_GC_Event_1_E_Range : out std_logic;    --               order( 135 ) bit( 1 )</v>
      </c>
      <c r="U236" t="str">
        <f t="shared" si="151"/>
        <v>pkt_GC_INFO_GC_Event_1_E_Range &lt;= bitvector(452);</v>
      </c>
      <c r="V236" t="str">
        <f t="shared" si="154"/>
        <v>pkt_GC_INFO_GC_Event_1_E_Range =&gt; pkt_GC_INFO_GC_Event_1_E_Range_o,</v>
      </c>
      <c r="W236" t="str">
        <f t="shared" si="155"/>
        <v xml:space="preserve">  signal pkt_GC_INFO_GC_Event_1_E_Range_o : std_logic;</v>
      </c>
    </row>
    <row r="237" spans="1:23">
      <c r="B237" t="s">
        <v>386</v>
      </c>
      <c r="C237">
        <v>1</v>
      </c>
      <c r="D237" t="s">
        <v>373</v>
      </c>
      <c r="E237">
        <f t="shared" si="191"/>
        <v>453</v>
      </c>
      <c r="F237" t="str">
        <f t="shared" si="184"/>
        <v xml:space="preserve">  ReservedBit05 : std_logic;</v>
      </c>
      <c r="G237" t="str">
        <f t="shared" si="185"/>
        <v>pkt.GC_INFO.GC_Event_1.ReservedBit05</v>
      </c>
      <c r="H237" t="str">
        <f t="shared" si="186"/>
        <v>bitvector(453)</v>
      </c>
      <c r="I237" t="str">
        <f t="shared" si="168"/>
        <v>pkt_GC_INFO_GC_Event_1_ReservedBit05</v>
      </c>
      <c r="J237">
        <f t="shared" si="150"/>
        <v>136</v>
      </c>
      <c r="K237">
        <v>1</v>
      </c>
      <c r="L237" t="str">
        <f t="shared" si="153"/>
        <v>connect_bd_net [get_bd_pins gen_ila_0/ila_0/probe136] [get_bd_pins gen_ila_0/bs_scb_data_record_p_0/pkt_GC_INFO_GC_Event_1_ReservedBit05]</v>
      </c>
      <c r="M237" t="str">
        <f t="shared" si="152"/>
        <v>std_logic</v>
      </c>
      <c r="N237" t="str">
        <f t="shared" si="187"/>
        <v>'0'</v>
      </c>
      <c r="P237" t="str">
        <f t="shared" si="188"/>
        <v xml:space="preserve">  ReservedBit05 =&gt; '0',</v>
      </c>
      <c r="Q237" t="str">
        <f t="shared" si="181"/>
        <v>pkt.GC_INFO.GC_Event_1.ReservedBit05 &lt;= '0';</v>
      </c>
      <c r="R237" t="str">
        <f t="shared" si="189"/>
        <v>pkt.GC_INFO.GC_Event_1.ReservedBit05 := bitvector(453);</v>
      </c>
      <c r="S237" t="str">
        <f t="shared" si="190"/>
        <v>bitvector(453) := pkt.GC_INFO.GC_Event_1.ReservedBit05;</v>
      </c>
      <c r="T237" t="str">
        <f t="shared" si="149"/>
        <v>pkt_GC_INFO_GC_Event_1_ReservedBit05 : out std_logic;    --               order( 136 ) bit( 1 )</v>
      </c>
      <c r="U237" t="str">
        <f t="shared" si="151"/>
        <v>pkt_GC_INFO_GC_Event_1_ReservedBit05 &lt;= bitvector(453);</v>
      </c>
      <c r="V237" t="str">
        <f t="shared" si="154"/>
        <v>pkt_GC_INFO_GC_Event_1_ReservedBit05 =&gt; pkt_GC_INFO_GC_Event_1_ReservedBit05_o,</v>
      </c>
      <c r="W237" t="str">
        <f t="shared" si="155"/>
        <v xml:space="preserve">  signal pkt_GC_INFO_GC_Event_1_ReservedBit05_o : std_logic;</v>
      </c>
    </row>
    <row r="238" spans="1:23">
      <c r="B238" t="s">
        <v>141</v>
      </c>
      <c r="C238">
        <v>1</v>
      </c>
      <c r="D238" t="s">
        <v>373</v>
      </c>
      <c r="E238">
        <f t="shared" si="191"/>
        <v>454</v>
      </c>
      <c r="F238" t="str">
        <f t="shared" si="184"/>
        <v xml:space="preserve">  Close_In : std_logic;</v>
      </c>
      <c r="G238" t="str">
        <f t="shared" si="185"/>
        <v>pkt.GC_INFO.GC_Event_1.Close_In</v>
      </c>
      <c r="H238" t="str">
        <f t="shared" si="186"/>
        <v>bitvector(454)</v>
      </c>
      <c r="I238" t="str">
        <f t="shared" si="168"/>
        <v>pkt_GC_INFO_GC_Event_1_Close_In</v>
      </c>
      <c r="J238">
        <f t="shared" si="150"/>
        <v>137</v>
      </c>
      <c r="K238">
        <v>1</v>
      </c>
      <c r="L238" t="str">
        <f t="shared" si="153"/>
        <v>connect_bd_net [get_bd_pins gen_ila_0/ila_0/probe137] [get_bd_pins gen_ila_0/bs_scb_data_record_p_0/pkt_GC_INFO_GC_Event_1_Close_In]</v>
      </c>
      <c r="M238" t="str">
        <f t="shared" si="152"/>
        <v>std_logic</v>
      </c>
      <c r="N238" t="str">
        <f t="shared" si="187"/>
        <v>'0'</v>
      </c>
      <c r="P238" t="str">
        <f t="shared" si="188"/>
        <v xml:space="preserve">  Close_In =&gt; '0',</v>
      </c>
      <c r="Q238" t="str">
        <f t="shared" si="181"/>
        <v>pkt.GC_INFO.GC_Event_1.Close_In &lt;= '0';</v>
      </c>
      <c r="R238" t="str">
        <f t="shared" si="189"/>
        <v>pkt.GC_INFO.GC_Event_1.Close_In := bitvector(454);</v>
      </c>
      <c r="S238" t="str">
        <f t="shared" si="190"/>
        <v>bitvector(454) := pkt.GC_INFO.GC_Event_1.Close_In;</v>
      </c>
      <c r="T238" t="str">
        <f t="shared" si="149"/>
        <v>pkt_GC_INFO_GC_Event_1_Close_In : out std_logic;    --               order( 137 ) bit( 1 )</v>
      </c>
      <c r="U238" t="str">
        <f t="shared" si="151"/>
        <v>pkt_GC_INFO_GC_Event_1_Close_In &lt;= bitvector(454);</v>
      </c>
      <c r="V238" t="str">
        <f t="shared" si="154"/>
        <v>pkt_GC_INFO_GC_Event_1_Close_In =&gt; pkt_GC_INFO_GC_Event_1_Close_In_o,</v>
      </c>
      <c r="W238" t="str">
        <f t="shared" si="155"/>
        <v xml:space="preserve">  signal pkt_GC_INFO_GC_Event_1_Close_In_o : std_logic;</v>
      </c>
    </row>
    <row r="239" spans="1:23">
      <c r="B239" t="s">
        <v>225</v>
      </c>
      <c r="C239">
        <v>1</v>
      </c>
      <c r="D239" t="s">
        <v>373</v>
      </c>
      <c r="E239">
        <f t="shared" si="191"/>
        <v>455</v>
      </c>
      <c r="F239" t="str">
        <f t="shared" si="184"/>
        <v xml:space="preserve">  Terminal_Homing : std_logic;</v>
      </c>
      <c r="G239" t="str">
        <f t="shared" si="185"/>
        <v>pkt.GC_INFO.GC_Event_1.Terminal_Homing</v>
      </c>
      <c r="H239" t="str">
        <f t="shared" si="186"/>
        <v>bitvector(455)</v>
      </c>
      <c r="I239" t="str">
        <f t="shared" si="168"/>
        <v>pkt_GC_INFO_GC_Event_1_Terminal_Homing</v>
      </c>
      <c r="J239">
        <f t="shared" si="150"/>
        <v>138</v>
      </c>
      <c r="K239">
        <v>1</v>
      </c>
      <c r="L239" t="str">
        <f t="shared" si="153"/>
        <v>connect_bd_net [get_bd_pins gen_ila_0/ila_0/probe138] [get_bd_pins gen_ila_0/bs_scb_data_record_p_0/pkt_GC_INFO_GC_Event_1_Terminal_Homing]</v>
      </c>
      <c r="M239" t="str">
        <f t="shared" si="152"/>
        <v>std_logic</v>
      </c>
      <c r="N239" t="str">
        <f t="shared" si="187"/>
        <v>'0'</v>
      </c>
      <c r="P239" t="str">
        <f t="shared" si="188"/>
        <v xml:space="preserve">  Terminal_Homing =&gt; '0',</v>
      </c>
      <c r="Q239" t="str">
        <f t="shared" si="181"/>
        <v>pkt.GC_INFO.GC_Event_1.Terminal_Homing &lt;= '0';</v>
      </c>
      <c r="R239" t="str">
        <f t="shared" si="189"/>
        <v>pkt.GC_INFO.GC_Event_1.Terminal_Homing := bitvector(455);</v>
      </c>
      <c r="S239" t="str">
        <f t="shared" si="190"/>
        <v>bitvector(455) := pkt.GC_INFO.GC_Event_1.Terminal_Homing;</v>
      </c>
      <c r="T239" t="str">
        <f t="shared" si="149"/>
        <v>pkt_GC_INFO_GC_Event_1_Terminal_Homing : out std_logic;    --               order( 138 ) bit( 1 )</v>
      </c>
      <c r="U239" t="str">
        <f t="shared" si="151"/>
        <v>pkt_GC_INFO_GC_Event_1_Terminal_Homing &lt;= bitvector(455);</v>
      </c>
      <c r="V239" t="str">
        <f t="shared" si="154"/>
        <v>pkt_GC_INFO_GC_Event_1_Terminal_Homing =&gt; pkt_GC_INFO_GC_Event_1_Terminal_Homing_o,</v>
      </c>
      <c r="W239" t="str">
        <f t="shared" si="155"/>
        <v xml:space="preserve">  signal pkt_GC_INFO_GC_Event_1_Terminal_Homing_o : std_logic;</v>
      </c>
    </row>
    <row r="240" spans="1:23">
      <c r="B240" t="s">
        <v>228</v>
      </c>
      <c r="C240">
        <v>1</v>
      </c>
      <c r="D240" t="s">
        <v>373</v>
      </c>
      <c r="E240">
        <f t="shared" si="191"/>
        <v>456</v>
      </c>
      <c r="F240" t="str">
        <f t="shared" si="184"/>
        <v xml:space="preserve">  Fire : std_logic;</v>
      </c>
      <c r="G240" t="str">
        <f t="shared" si="185"/>
        <v>pkt.GC_INFO.GC_Event_1.Fire</v>
      </c>
      <c r="H240" t="str">
        <f t="shared" si="186"/>
        <v>bitvector(456)</v>
      </c>
      <c r="I240" t="str">
        <f t="shared" si="168"/>
        <v>pkt_GC_INFO_GC_Event_1_Fire</v>
      </c>
      <c r="J240">
        <f t="shared" si="150"/>
        <v>139</v>
      </c>
      <c r="K240">
        <v>1</v>
      </c>
      <c r="L240" t="str">
        <f t="shared" si="153"/>
        <v>connect_bd_net [get_bd_pins gen_ila_0/ila_0/probe139] [get_bd_pins gen_ila_0/bs_scb_data_record_p_0/pkt_GC_INFO_GC_Event_1_Fire]</v>
      </c>
      <c r="M240" t="str">
        <f t="shared" si="152"/>
        <v>std_logic</v>
      </c>
      <c r="N240" t="str">
        <f t="shared" si="187"/>
        <v>'0'</v>
      </c>
      <c r="P240" t="str">
        <f t="shared" si="188"/>
        <v xml:space="preserve">  Fire =&gt; '0',</v>
      </c>
      <c r="Q240" t="str">
        <f t="shared" si="181"/>
        <v>pkt.GC_INFO.GC_Event_1.Fire &lt;= '0';</v>
      </c>
      <c r="R240" t="str">
        <f t="shared" si="189"/>
        <v>pkt.GC_INFO.GC_Event_1.Fire := bitvector(456);</v>
      </c>
      <c r="S240" t="str">
        <f t="shared" si="190"/>
        <v>bitvector(456) := pkt.GC_INFO.GC_Event_1.Fire;</v>
      </c>
      <c r="T240" t="str">
        <f t="shared" si="149"/>
        <v>pkt_GC_INFO_GC_Event_1_Fire : out std_logic;    --               order( 139 ) bit( 1 )</v>
      </c>
      <c r="U240" t="str">
        <f t="shared" si="151"/>
        <v>pkt_GC_INFO_GC_Event_1_Fire &lt;= bitvector(456);</v>
      </c>
      <c r="V240" t="str">
        <f t="shared" si="154"/>
        <v>pkt_GC_INFO_GC_Event_1_Fire =&gt; pkt_GC_INFO_GC_Event_1_Fire_o,</v>
      </c>
      <c r="W240" t="str">
        <f t="shared" si="155"/>
        <v xml:space="preserve">  signal pkt_GC_INFO_GC_Event_1_Fire_o : std_logic;</v>
      </c>
    </row>
    <row r="241" spans="1:23">
      <c r="B241" t="s">
        <v>233</v>
      </c>
      <c r="C241">
        <v>1</v>
      </c>
      <c r="D241" t="s">
        <v>373</v>
      </c>
      <c r="E241">
        <f t="shared" si="191"/>
        <v>457</v>
      </c>
      <c r="F241" t="str">
        <f t="shared" si="184"/>
        <v xml:space="preserve">  EOM : std_logic;</v>
      </c>
      <c r="G241" t="str">
        <f t="shared" si="185"/>
        <v>pkt.GC_INFO.GC_Event_1.EOM</v>
      </c>
      <c r="H241" t="str">
        <f t="shared" si="186"/>
        <v>bitvector(457)</v>
      </c>
      <c r="I241" t="str">
        <f t="shared" si="168"/>
        <v>pkt_GC_INFO_GC_Event_1_EOM</v>
      </c>
      <c r="J241">
        <f t="shared" si="150"/>
        <v>140</v>
      </c>
      <c r="K241">
        <v>1</v>
      </c>
      <c r="L241" t="str">
        <f t="shared" si="153"/>
        <v>connect_bd_net [get_bd_pins gen_ila_0/ila_0/probe140] [get_bd_pins gen_ila_0/bs_scb_data_record_p_0/pkt_GC_INFO_GC_Event_1_EOM]</v>
      </c>
      <c r="M241" t="str">
        <f t="shared" si="152"/>
        <v>std_logic</v>
      </c>
      <c r="N241" t="str">
        <f t="shared" si="187"/>
        <v>'0'</v>
      </c>
      <c r="P241" t="str">
        <f t="shared" si="188"/>
        <v xml:space="preserve">  EOM =&gt; '0',</v>
      </c>
      <c r="Q241" t="str">
        <f t="shared" si="181"/>
        <v>pkt.GC_INFO.GC_Event_1.EOM &lt;= '0';</v>
      </c>
      <c r="R241" t="str">
        <f t="shared" si="189"/>
        <v>pkt.GC_INFO.GC_Event_1.EOM := bitvector(457);</v>
      </c>
      <c r="S241" t="str">
        <f t="shared" si="190"/>
        <v>bitvector(457) := pkt.GC_INFO.GC_Event_1.EOM;</v>
      </c>
      <c r="T241" t="str">
        <f t="shared" si="149"/>
        <v>pkt_GC_INFO_GC_Event_1_EOM : out std_logic;    --               order( 140 ) bit( 1 )</v>
      </c>
      <c r="U241" t="str">
        <f t="shared" si="151"/>
        <v>pkt_GC_INFO_GC_Event_1_EOM &lt;= bitvector(457);</v>
      </c>
      <c r="V241" t="str">
        <f t="shared" si="154"/>
        <v>pkt_GC_INFO_GC_Event_1_EOM =&gt; pkt_GC_INFO_GC_Event_1_EOM_o,</v>
      </c>
      <c r="W241" t="str">
        <f t="shared" si="155"/>
        <v xml:space="preserve">  signal pkt_GC_INFO_GC_Event_1_EOM_o : std_logic;</v>
      </c>
    </row>
    <row r="242" spans="1:23">
      <c r="B242" t="s">
        <v>237</v>
      </c>
      <c r="C242">
        <v>1</v>
      </c>
      <c r="D242" t="s">
        <v>373</v>
      </c>
      <c r="E242">
        <f t="shared" si="191"/>
        <v>458</v>
      </c>
      <c r="F242" t="str">
        <f t="shared" si="184"/>
        <v xml:space="preserve">  Motor_Start : std_logic;</v>
      </c>
      <c r="G242" t="str">
        <f t="shared" si="185"/>
        <v>pkt.GC_INFO.GC_Event_1.Motor_Start</v>
      </c>
      <c r="H242" t="str">
        <f t="shared" si="186"/>
        <v>bitvector(458)</v>
      </c>
      <c r="I242" t="str">
        <f t="shared" si="168"/>
        <v>pkt_GC_INFO_GC_Event_1_Motor_Start</v>
      </c>
      <c r="J242">
        <f t="shared" si="150"/>
        <v>141</v>
      </c>
      <c r="K242">
        <v>1</v>
      </c>
      <c r="L242" t="str">
        <f t="shared" si="153"/>
        <v>connect_bd_net [get_bd_pins gen_ila_0/ila_0/probe141] [get_bd_pins gen_ila_0/bs_scb_data_record_p_0/pkt_GC_INFO_GC_Event_1_Motor_Start]</v>
      </c>
      <c r="M242" t="str">
        <f t="shared" si="152"/>
        <v>std_logic</v>
      </c>
      <c r="N242" t="str">
        <f t="shared" si="187"/>
        <v>'0'</v>
      </c>
      <c r="P242" t="str">
        <f t="shared" si="188"/>
        <v xml:space="preserve">  Motor_Start =&gt; '0',</v>
      </c>
      <c r="Q242" t="str">
        <f t="shared" si="181"/>
        <v>pkt.GC_INFO.GC_Event_1.Motor_Start &lt;= '0';</v>
      </c>
      <c r="R242" t="str">
        <f t="shared" si="189"/>
        <v>pkt.GC_INFO.GC_Event_1.Motor_Start := bitvector(458);</v>
      </c>
      <c r="S242" t="str">
        <f t="shared" si="190"/>
        <v>bitvector(458) := pkt.GC_INFO.GC_Event_1.Motor_Start;</v>
      </c>
      <c r="T242" t="str">
        <f t="shared" si="149"/>
        <v>pkt_GC_INFO_GC_Event_1_Motor_Start : out std_logic;    --               order( 141 ) bit( 1 )</v>
      </c>
      <c r="U242" t="str">
        <f t="shared" si="151"/>
        <v>pkt_GC_INFO_GC_Event_1_Motor_Start &lt;= bitvector(458);</v>
      </c>
      <c r="V242" t="str">
        <f t="shared" si="154"/>
        <v>pkt_GC_INFO_GC_Event_1_Motor_Start =&gt; pkt_GC_INFO_GC_Event_1_Motor_Start_o,</v>
      </c>
      <c r="W242" t="str">
        <f t="shared" si="155"/>
        <v xml:space="preserve">  signal pkt_GC_INFO_GC_Event_1_Motor_Start_o : std_logic;</v>
      </c>
    </row>
    <row r="243" spans="1:23">
      <c r="B243" t="s">
        <v>151</v>
      </c>
      <c r="C243">
        <v>1</v>
      </c>
      <c r="D243" t="s">
        <v>373</v>
      </c>
      <c r="E243">
        <f t="shared" si="191"/>
        <v>459</v>
      </c>
      <c r="F243" t="str">
        <f t="shared" si="184"/>
        <v xml:space="preserve">  Motor_Stop : std_logic;</v>
      </c>
      <c r="G243" t="str">
        <f t="shared" si="185"/>
        <v>pkt.GC_INFO.GC_Event_1.Motor_Stop</v>
      </c>
      <c r="H243" t="str">
        <f t="shared" si="186"/>
        <v>bitvector(459)</v>
      </c>
      <c r="I243" t="str">
        <f t="shared" si="168"/>
        <v>pkt_GC_INFO_GC_Event_1_Motor_Stop</v>
      </c>
      <c r="J243">
        <f t="shared" si="150"/>
        <v>142</v>
      </c>
      <c r="K243">
        <v>1</v>
      </c>
      <c r="L243" t="str">
        <f t="shared" si="153"/>
        <v>connect_bd_net [get_bd_pins gen_ila_0/ila_0/probe142] [get_bd_pins gen_ila_0/bs_scb_data_record_p_0/pkt_GC_INFO_GC_Event_1_Motor_Stop]</v>
      </c>
      <c r="M243" t="str">
        <f t="shared" si="152"/>
        <v>std_logic</v>
      </c>
      <c r="N243" t="str">
        <f t="shared" si="187"/>
        <v>'0'</v>
      </c>
      <c r="P243" t="str">
        <f t="shared" si="188"/>
        <v xml:space="preserve">  Motor_Stop =&gt; '0',</v>
      </c>
      <c r="Q243" t="str">
        <f t="shared" si="181"/>
        <v>pkt.GC_INFO.GC_Event_1.Motor_Stop &lt;= '0';</v>
      </c>
      <c r="R243" t="str">
        <f t="shared" si="189"/>
        <v>pkt.GC_INFO.GC_Event_1.Motor_Stop := bitvector(459);</v>
      </c>
      <c r="S243" t="str">
        <f t="shared" si="190"/>
        <v>bitvector(459) := pkt.GC_INFO.GC_Event_1.Motor_Stop;</v>
      </c>
      <c r="T243" t="str">
        <f t="shared" si="149"/>
        <v>pkt_GC_INFO_GC_Event_1_Motor_Stop : out std_logic;    --               order( 142 ) bit( 1 )</v>
      </c>
      <c r="U243" t="str">
        <f t="shared" si="151"/>
        <v>pkt_GC_INFO_GC_Event_1_Motor_Stop &lt;= bitvector(459);</v>
      </c>
      <c r="V243" t="str">
        <f t="shared" si="154"/>
        <v>pkt_GC_INFO_GC_Event_1_Motor_Stop =&gt; pkt_GC_INFO_GC_Event_1_Motor_Stop_o,</v>
      </c>
      <c r="W243" t="str">
        <f t="shared" si="155"/>
        <v xml:space="preserve">  signal pkt_GC_INFO_GC_Event_1_Motor_Stop_o : std_logic;</v>
      </c>
    </row>
    <row r="244" spans="1:23">
      <c r="B244" t="s">
        <v>150</v>
      </c>
      <c r="C244">
        <v>1</v>
      </c>
      <c r="D244" t="s">
        <v>373</v>
      </c>
      <c r="E244">
        <f t="shared" si="191"/>
        <v>460</v>
      </c>
      <c r="F244" t="str">
        <f t="shared" si="184"/>
        <v xml:space="preserve">  Ceiling_Det : std_logic;</v>
      </c>
      <c r="G244" t="str">
        <f t="shared" si="185"/>
        <v>pkt.GC_INFO.GC_Event_1.Ceiling_Det</v>
      </c>
      <c r="H244" t="str">
        <f t="shared" si="186"/>
        <v>bitvector(460)</v>
      </c>
      <c r="I244" t="str">
        <f t="shared" si="168"/>
        <v>pkt_GC_INFO_GC_Event_1_Ceiling_Det</v>
      </c>
      <c r="J244">
        <f t="shared" si="150"/>
        <v>143</v>
      </c>
      <c r="K244">
        <v>1</v>
      </c>
      <c r="L244" t="str">
        <f t="shared" si="153"/>
        <v>connect_bd_net [get_bd_pins gen_ila_0/ila_0/probe143] [get_bd_pins gen_ila_0/bs_scb_data_record_p_0/pkt_GC_INFO_GC_Event_1_Ceiling_Det]</v>
      </c>
      <c r="M244" t="str">
        <f t="shared" si="152"/>
        <v>std_logic</v>
      </c>
      <c r="N244" t="str">
        <f t="shared" si="187"/>
        <v>'0'</v>
      </c>
      <c r="P244" t="str">
        <f t="shared" si="188"/>
        <v xml:space="preserve">  Ceiling_Det =&gt; '0',</v>
      </c>
      <c r="Q244" t="str">
        <f t="shared" si="181"/>
        <v>pkt.GC_INFO.GC_Event_1.Ceiling_Det &lt;= '0';</v>
      </c>
      <c r="R244" t="str">
        <f t="shared" si="189"/>
        <v>pkt.GC_INFO.GC_Event_1.Ceiling_Det := bitvector(460);</v>
      </c>
      <c r="S244" t="str">
        <f t="shared" si="190"/>
        <v>bitvector(460) := pkt.GC_INFO.GC_Event_1.Ceiling_Det;</v>
      </c>
      <c r="T244" t="str">
        <f t="shared" ref="T244:T307" si="192">IF(K244=1,IF(D244="","--  "&amp;F244,IF(D244&lt;&gt;"T",I244&amp;" : out "&amp;M244&amp;";    --               order( "&amp;J244&amp;" ) bit( "&amp;C244&amp;" )","--  "&amp;H244)),"  -- not used ")</f>
        <v>pkt_GC_INFO_GC_Event_1_Ceiling_Det : out std_logic;    --               order( 143 ) bit( 1 )</v>
      </c>
      <c r="U244" t="str">
        <f t="shared" si="151"/>
        <v>pkt_GC_INFO_GC_Event_1_Ceiling_Det &lt;= bitvector(460);</v>
      </c>
      <c r="V244" t="str">
        <f t="shared" si="154"/>
        <v>pkt_GC_INFO_GC_Event_1_Ceiling_Det =&gt; pkt_GC_INFO_GC_Event_1_Ceiling_Det_o,</v>
      </c>
      <c r="W244" t="str">
        <f t="shared" si="155"/>
        <v xml:space="preserve">  signal pkt_GC_INFO_GC_Event_1_Ceiling_Det_o : std_logic;</v>
      </c>
    </row>
    <row r="245" spans="1:23">
      <c r="B245" t="s">
        <v>149</v>
      </c>
      <c r="C245">
        <v>1</v>
      </c>
      <c r="D245" t="s">
        <v>373</v>
      </c>
      <c r="E245">
        <f t="shared" si="191"/>
        <v>461</v>
      </c>
      <c r="F245" t="str">
        <f t="shared" si="184"/>
        <v xml:space="preserve">  Floor_Det : std_logic;</v>
      </c>
      <c r="G245" t="str">
        <f t="shared" si="185"/>
        <v>pkt.GC_INFO.GC_Event_1.Floor_Det</v>
      </c>
      <c r="H245" t="str">
        <f t="shared" si="186"/>
        <v>bitvector(461)</v>
      </c>
      <c r="I245" t="str">
        <f t="shared" si="168"/>
        <v>pkt_GC_INFO_GC_Event_1_Floor_Det</v>
      </c>
      <c r="J245">
        <f t="shared" ref="J245:J308" si="193">IF(D244&lt;&gt;"T",IF(K244=1,J244+1,J244),J244)</f>
        <v>144</v>
      </c>
      <c r="K245">
        <v>1</v>
      </c>
      <c r="L245" t="str">
        <f t="shared" si="153"/>
        <v>connect_bd_net [get_bd_pins gen_ila_0/ila_0/probe144] [get_bd_pins gen_ila_0/bs_scb_data_record_p_0/pkt_GC_INFO_GC_Event_1_Floor_Det]</v>
      </c>
      <c r="M245" t="str">
        <f t="shared" si="152"/>
        <v>std_logic</v>
      </c>
      <c r="N245" t="str">
        <f t="shared" si="187"/>
        <v>'0'</v>
      </c>
      <c r="P245" t="str">
        <f t="shared" si="188"/>
        <v xml:space="preserve">  Floor_Det =&gt; '0',</v>
      </c>
      <c r="Q245" t="str">
        <f t="shared" si="181"/>
        <v>pkt.GC_INFO.GC_Event_1.Floor_Det &lt;= '0';</v>
      </c>
      <c r="R245" t="str">
        <f t="shared" si="189"/>
        <v>pkt.GC_INFO.GC_Event_1.Floor_Det := bitvector(461);</v>
      </c>
      <c r="S245" t="str">
        <f t="shared" si="190"/>
        <v>bitvector(461) := pkt.GC_INFO.GC_Event_1.Floor_Det;</v>
      </c>
      <c r="T245" t="str">
        <f t="shared" si="192"/>
        <v>pkt_GC_INFO_GC_Event_1_Floor_Det : out std_logic;    --               order( 144 ) bit( 1 )</v>
      </c>
      <c r="U245" t="str">
        <f t="shared" si="151"/>
        <v>pkt_GC_INFO_GC_Event_1_Floor_Det &lt;= bitvector(461);</v>
      </c>
      <c r="V245" t="str">
        <f t="shared" si="154"/>
        <v>pkt_GC_INFO_GC_Event_1_Floor_Det =&gt; pkt_GC_INFO_GC_Event_1_Floor_Det_o,</v>
      </c>
      <c r="W245" t="str">
        <f t="shared" si="155"/>
        <v xml:space="preserve">  signal pkt_GC_INFO_GC_Event_1_Floor_Det_o : std_logic;</v>
      </c>
    </row>
    <row r="246" spans="1:23">
      <c r="B246" t="s">
        <v>148</v>
      </c>
      <c r="C246">
        <v>1</v>
      </c>
      <c r="D246" t="s">
        <v>373</v>
      </c>
      <c r="E246">
        <f t="shared" si="191"/>
        <v>462</v>
      </c>
      <c r="F246" t="str">
        <f t="shared" si="184"/>
        <v xml:space="preserve">  Surface_Det : std_logic;</v>
      </c>
      <c r="G246" t="str">
        <f t="shared" si="185"/>
        <v>pkt.GC_INFO.GC_Event_1.Surface_Det</v>
      </c>
      <c r="H246" t="str">
        <f t="shared" si="186"/>
        <v>bitvector(462)</v>
      </c>
      <c r="I246" t="str">
        <f t="shared" si="168"/>
        <v>pkt_GC_INFO_GC_Event_1_Surface_Det</v>
      </c>
      <c r="J246">
        <f t="shared" si="193"/>
        <v>145</v>
      </c>
      <c r="K246">
        <v>1</v>
      </c>
      <c r="L246" t="str">
        <f t="shared" si="153"/>
        <v>connect_bd_net [get_bd_pins gen_ila_0/ila_0/probe145] [get_bd_pins gen_ila_0/bs_scb_data_record_p_0/pkt_GC_INFO_GC_Event_1_Surface_Det]</v>
      </c>
      <c r="M246" t="str">
        <f t="shared" si="152"/>
        <v>std_logic</v>
      </c>
      <c r="N246" t="str">
        <f t="shared" si="187"/>
        <v>'0'</v>
      </c>
      <c r="P246" t="str">
        <f t="shared" si="188"/>
        <v xml:space="preserve">  Surface_Det =&gt; '0',</v>
      </c>
      <c r="Q246" t="str">
        <f t="shared" si="181"/>
        <v>pkt.GC_INFO.GC_Event_1.Surface_Det &lt;= '0';</v>
      </c>
      <c r="R246" t="str">
        <f t="shared" si="189"/>
        <v>pkt.GC_INFO.GC_Event_1.Surface_Det := bitvector(462);</v>
      </c>
      <c r="S246" t="str">
        <f t="shared" si="190"/>
        <v>bitvector(462) := pkt.GC_INFO.GC_Event_1.Surface_Det;</v>
      </c>
      <c r="T246" t="str">
        <f t="shared" si="192"/>
        <v>pkt_GC_INFO_GC_Event_1_Surface_Det : out std_logic;    --               order( 145 ) bit( 1 )</v>
      </c>
      <c r="U246" t="str">
        <f t="shared" si="151"/>
        <v>pkt_GC_INFO_GC_Event_1_Surface_Det &lt;= bitvector(462);</v>
      </c>
      <c r="V246" t="str">
        <f t="shared" si="154"/>
        <v>pkt_GC_INFO_GC_Event_1_Surface_Det =&gt; pkt_GC_INFO_GC_Event_1_Surface_Det_o,</v>
      </c>
      <c r="W246" t="str">
        <f t="shared" si="155"/>
        <v xml:space="preserve">  signal pkt_GC_INFO_GC_Event_1_Surface_Det_o : std_logic;</v>
      </c>
    </row>
    <row r="247" spans="1:23">
      <c r="B247" t="s">
        <v>469</v>
      </c>
      <c r="C247">
        <v>1</v>
      </c>
      <c r="D247" t="s">
        <v>373</v>
      </c>
      <c r="E247">
        <f t="shared" si="191"/>
        <v>463</v>
      </c>
      <c r="F247" t="str">
        <f t="shared" si="184"/>
        <v xml:space="preserve">  EOR : std_logic;</v>
      </c>
      <c r="G247" t="str">
        <f t="shared" si="185"/>
        <v>pkt.GC_INFO.GC_Event_1.EOR</v>
      </c>
      <c r="H247" t="str">
        <f t="shared" si="186"/>
        <v>bitvector(463)</v>
      </c>
      <c r="I247" t="str">
        <f t="shared" si="168"/>
        <v>pkt_GC_INFO_GC_Event_1_EOR</v>
      </c>
      <c r="J247">
        <f t="shared" si="193"/>
        <v>146</v>
      </c>
      <c r="K247">
        <v>1</v>
      </c>
      <c r="L247" t="str">
        <f t="shared" si="153"/>
        <v>connect_bd_net [get_bd_pins gen_ila_0/ila_0/probe146] [get_bd_pins gen_ila_0/bs_scb_data_record_p_0/pkt_GC_INFO_GC_Event_1_EOR]</v>
      </c>
      <c r="M247" t="str">
        <f t="shared" si="152"/>
        <v>std_logic</v>
      </c>
      <c r="N247" t="str">
        <f t="shared" si="187"/>
        <v>'0'</v>
      </c>
      <c r="P247" t="str">
        <f t="shared" si="188"/>
        <v xml:space="preserve">  EOR =&gt; '0'</v>
      </c>
      <c r="Q247" t="str">
        <f t="shared" si="181"/>
        <v>pkt.GC_INFO.GC_Event_1.EOR &lt;= '0';</v>
      </c>
      <c r="R247" t="str">
        <f t="shared" si="189"/>
        <v>pkt.GC_INFO.GC_Event_1.EOR := bitvector(463);</v>
      </c>
      <c r="S247" t="str">
        <f t="shared" si="190"/>
        <v>bitvector(463) := pkt.GC_INFO.GC_Event_1.EOR;</v>
      </c>
      <c r="T247" t="str">
        <f t="shared" si="192"/>
        <v>pkt_GC_INFO_GC_Event_1_EOR : out std_logic;    --               order( 146 ) bit( 1 )</v>
      </c>
      <c r="U247" t="str">
        <f t="shared" si="151"/>
        <v>pkt_GC_INFO_GC_Event_1_EOR &lt;= bitvector(463);</v>
      </c>
      <c r="V247" t="str">
        <f t="shared" si="154"/>
        <v>pkt_GC_INFO_GC_Event_1_EOR =&gt; pkt_GC_INFO_GC_Event_1_EOR_o,</v>
      </c>
      <c r="W247" t="str">
        <f t="shared" si="155"/>
        <v xml:space="preserve">  signal pkt_GC_INFO_GC_Event_1_EOR_o : std_logic;</v>
      </c>
    </row>
    <row r="248" spans="1:23" s="66" customFormat="1">
      <c r="F248" s="66" t="str">
        <f>"end record;"&amp;"  --  "&amp;B231&amp;"_"&amp;C231/8&amp;"_Type"</f>
        <v>end record;  --  GC_Event_1_2_Type</v>
      </c>
      <c r="I248" s="66" t="str">
        <f t="shared" si="168"/>
        <v/>
      </c>
      <c r="J248">
        <f t="shared" si="193"/>
        <v>147</v>
      </c>
      <c r="K248" s="66" t="s">
        <v>553</v>
      </c>
      <c r="L248" t="str">
        <f t="shared" si="153"/>
        <v/>
      </c>
      <c r="M248" s="66" t="str">
        <f t="shared" si="152"/>
        <v/>
      </c>
      <c r="P248" s="66" t="str">
        <f>");"</f>
        <v>);</v>
      </c>
      <c r="Q248" s="66" t="str">
        <f t="shared" si="181"/>
        <v>--  end record;  --  GC_Event_1_2_Type</v>
      </c>
      <c r="R248" s="66" t="str">
        <f t="shared" si="189"/>
        <v>--  end record;  --  GC_Event_1_2_Type</v>
      </c>
      <c r="S248" s="66" t="str">
        <f t="shared" si="190"/>
        <v>--  end record;  --  GC_Event_1_2_Type</v>
      </c>
      <c r="T248" t="str">
        <f t="shared" si="192"/>
        <v xml:space="preserve">  -- not used </v>
      </c>
      <c r="U248" t="str">
        <f t="shared" ref="U248:U311" si="194">IF(K248=1,IF(D248="","--  "&amp;F248,IF(D248&lt;&gt;"T",I248&amp;" &lt;= "&amp;H248&amp;";","--  "&amp;H248)),"  -- not used")</f>
        <v xml:space="preserve">  -- not used</v>
      </c>
      <c r="V248" t="str">
        <f t="shared" si="154"/>
        <v>--  end record;  --  GC_Event_1_2_Type</v>
      </c>
      <c r="W248" t="str">
        <f t="shared" si="155"/>
        <v>--  end record;  --  GC_Event_1_2_Type</v>
      </c>
    </row>
    <row r="249" spans="1:23">
      <c r="C249">
        <f>SUM(C232:C247)</f>
        <v>16</v>
      </c>
      <c r="D249">
        <f>C231+E231</f>
        <v>464</v>
      </c>
      <c r="E249">
        <f>C247+E247</f>
        <v>464</v>
      </c>
      <c r="F249" s="87" t="s">
        <v>516</v>
      </c>
      <c r="I249" t="str">
        <f t="shared" si="168"/>
        <v/>
      </c>
      <c r="J249">
        <f t="shared" si="193"/>
        <v>147</v>
      </c>
      <c r="K249" t="s">
        <v>553</v>
      </c>
      <c r="L249" t="str">
        <f t="shared" si="153"/>
        <v/>
      </c>
      <c r="M249" t="str">
        <f t="shared" si="152"/>
        <v/>
      </c>
      <c r="N249" s="86" t="s">
        <v>516</v>
      </c>
      <c r="O249" s="86" t="s">
        <v>516</v>
      </c>
      <c r="P249" s="86" t="s">
        <v>516</v>
      </c>
      <c r="Q249" s="86" t="s">
        <v>516</v>
      </c>
      <c r="R249" s="86" t="s">
        <v>516</v>
      </c>
      <c r="S249" s="86" t="s">
        <v>516</v>
      </c>
      <c r="T249" t="str">
        <f t="shared" si="192"/>
        <v xml:space="preserve">  -- not used </v>
      </c>
      <c r="U249" t="str">
        <f t="shared" si="194"/>
        <v xml:space="preserve">  -- not used</v>
      </c>
      <c r="V249" t="str">
        <f t="shared" si="154"/>
        <v xml:space="preserve">  --  </v>
      </c>
      <c r="W249" t="str">
        <f t="shared" si="155"/>
        <v xml:space="preserve">  --  </v>
      </c>
    </row>
    <row r="250" spans="1:23">
      <c r="A250" s="84"/>
      <c r="F250" s="87" t="s">
        <v>516</v>
      </c>
      <c r="G250" s="85" t="str">
        <f>G273</f>
        <v>pkt.GC_INFO.GC_Command</v>
      </c>
      <c r="I250" t="str">
        <f t="shared" ref="I250:I255" si="195">IF(H250="","",(IF(D250="W",SUBSTITUTE(G250,".","_"),"")))</f>
        <v/>
      </c>
      <c r="J250">
        <f t="shared" si="193"/>
        <v>147</v>
      </c>
      <c r="K250" t="s">
        <v>553</v>
      </c>
      <c r="L250" t="str">
        <f t="shared" si="153"/>
        <v/>
      </c>
      <c r="M250" t="str">
        <f t="shared" si="152"/>
        <v/>
      </c>
      <c r="N250" s="86" t="s">
        <v>516</v>
      </c>
      <c r="O250" s="86" t="s">
        <v>516</v>
      </c>
      <c r="P250" s="86" t="s">
        <v>516</v>
      </c>
      <c r="Q250" s="86" t="s">
        <v>516</v>
      </c>
      <c r="R250" s="86" t="s">
        <v>516</v>
      </c>
      <c r="S250" s="86" t="s">
        <v>516</v>
      </c>
      <c r="T250" t="str">
        <f t="shared" si="192"/>
        <v xml:space="preserve">  -- not used </v>
      </c>
      <c r="U250" t="str">
        <f t="shared" si="194"/>
        <v xml:space="preserve">  -- not used</v>
      </c>
      <c r="V250" t="str">
        <f t="shared" si="154"/>
        <v>--  --</v>
      </c>
      <c r="W250" t="str">
        <f t="shared" si="155"/>
        <v>--  --</v>
      </c>
    </row>
    <row r="251" spans="1:23" s="66" customFormat="1">
      <c r="B251" s="66" t="s">
        <v>340</v>
      </c>
      <c r="C251" s="66">
        <v>16</v>
      </c>
      <c r="E251" s="66">
        <v>416</v>
      </c>
      <c r="F251" s="66" t="str">
        <f>"type "&amp;B251&amp;"_"&amp;C251/8&amp;"_Type is record"</f>
        <v>type GC_Command_2_Type is record</v>
      </c>
      <c r="I251" s="66" t="str">
        <f t="shared" si="195"/>
        <v/>
      </c>
      <c r="J251">
        <f t="shared" si="193"/>
        <v>147</v>
      </c>
      <c r="K251" s="66" t="s">
        <v>553</v>
      </c>
      <c r="L251" t="str">
        <f t="shared" si="153"/>
        <v/>
      </c>
      <c r="M251" s="66" t="str">
        <f t="shared" si="152"/>
        <v/>
      </c>
      <c r="P251" s="66" t="str">
        <f>"constant "&amp;B251&amp;"_"&amp;C251/8&amp;"_i : "&amp;B251&amp;"_"&amp;C251/8&amp;"_Type := ("</f>
        <v>constant GC_Command_2_i : GC_Command_2_Type := (</v>
      </c>
      <c r="Q251" s="66" t="str">
        <f t="shared" ref="Q251:Q255" si="196">IF(D251="","--  "&amp;F251,IF(D251&lt;&gt;"T",G251&amp;" &lt;= "&amp;N251&amp;";","--  "&amp;H251))</f>
        <v>--  type GC_Command_2_Type is record</v>
      </c>
      <c r="R251" s="66" t="str">
        <f t="shared" ref="R251" si="197">IF(D251="","--  "&amp;F251,IF(D251&lt;&gt;"T",G251&amp;" := "&amp;H251&amp;";","--  "&amp;H251))</f>
        <v>--  type GC_Command_2_Type is record</v>
      </c>
      <c r="S251" s="66" t="str">
        <f t="shared" ref="S251" si="198">IF(D251="","--  "&amp;F251,IF(D251&lt;&gt;"T",H251&amp;" := "&amp;G251&amp;";","--  "&amp;H251))</f>
        <v>--  type GC_Command_2_Type is record</v>
      </c>
      <c r="T251" t="str">
        <f t="shared" si="192"/>
        <v xml:space="preserve">  -- not used </v>
      </c>
      <c r="U251" t="str">
        <f t="shared" si="194"/>
        <v xml:space="preserve">  -- not used</v>
      </c>
      <c r="V251" t="str">
        <f t="shared" si="154"/>
        <v>--  type GC_Command_2_Type is record</v>
      </c>
      <c r="W251" t="str">
        <f t="shared" si="155"/>
        <v>--  type GC_Command_2_Type is record</v>
      </c>
    </row>
    <row r="252" spans="1:23">
      <c r="B252" t="s">
        <v>62</v>
      </c>
      <c r="C252">
        <v>1</v>
      </c>
      <c r="D252" t="s">
        <v>373</v>
      </c>
      <c r="E252">
        <f>E251</f>
        <v>416</v>
      </c>
      <c r="F252" t="str">
        <f t="shared" ref="F252:F267" si="199">IF(C252=1,"  "&amp;B252&amp;" : "&amp;"std_logic;",IF(D252="T","  "&amp;B252&amp;" : "&amp;B252&amp;"_"&amp;C252/8&amp;"_Type;","  "&amp;B252&amp;" : "&amp;"std_logic_vector("&amp;C252-1&amp;" downto 0);"))</f>
        <v xml:space="preserve">  PLC : std_logic;</v>
      </c>
      <c r="G252" t="str">
        <f t="shared" ref="G252:G267" si="200">$G$250&amp;"."&amp;B252</f>
        <v>pkt.GC_INFO.GC_Command.PLC</v>
      </c>
      <c r="H252" t="str">
        <f t="shared" ref="H252:H267" si="201">IF(C252=1,"bitvector("&amp;E252&amp;")","bitvector("&amp;E252+C252-1&amp;" downto "&amp;E252&amp;")")</f>
        <v>bitvector(416)</v>
      </c>
      <c r="I252" t="str">
        <f t="shared" si="195"/>
        <v>pkt_GC_INFO_GC_Command_PLC</v>
      </c>
      <c r="J252">
        <f t="shared" si="193"/>
        <v>147</v>
      </c>
      <c r="K252">
        <v>1</v>
      </c>
      <c r="L252" t="str">
        <f t="shared" si="153"/>
        <v>connect_bd_net [get_bd_pins gen_ila_0/ila_0/probe147] [get_bd_pins gen_ila_0/bs_scb_data_record_p_0/pkt_GC_INFO_GC_Command_PLC]</v>
      </c>
      <c r="M252" t="str">
        <f t="shared" si="152"/>
        <v>std_logic</v>
      </c>
      <c r="N252" t="str">
        <f t="shared" ref="N252:N267" si="202">IF(O252&lt;&gt;"",O252,IF(D252="T",B252&amp;"_"&amp;C252/8&amp;"_i",IF(C252=1,"'0'",(IF(C252=8,"X""00""",(IF(C252=16,"X""0000""",IF(C252=32,"X""00000000""","(others =&gt; '0')"))))))))</f>
        <v>'0'</v>
      </c>
      <c r="P252" t="str">
        <f t="shared" ref="P252:P267" si="203">IF(D253="",(IF(D252="T","  "&amp;B252&amp;" =&gt; "&amp;B252&amp;"_"&amp;C252/8&amp;"_i","  "&amp;B252&amp;" =&gt; "&amp;N252)),(IF(D252="T","  "&amp;B252&amp;" =&gt; "&amp;B252&amp;"_"&amp;C252/8&amp;"_i,","  "&amp;B252&amp;" =&gt; "&amp;N252&amp;",")))</f>
        <v xml:space="preserve">  PLC =&gt; '0',</v>
      </c>
      <c r="Q252" t="str">
        <f t="shared" si="196"/>
        <v>pkt.GC_INFO.GC_Command.PLC &lt;= '0';</v>
      </c>
      <c r="R252" t="str">
        <f t="shared" ref="R252:R264" si="204">IF(D252="","--  "&amp;F252,IF(D252&lt;&gt;"T",G252&amp;" := "&amp;H252&amp;";","--  "&amp;H252))</f>
        <v>pkt.GC_INFO.GC_Command.PLC := bitvector(416);</v>
      </c>
      <c r="S252" t="str">
        <f t="shared" ref="S252:S264" si="205">IF(D252="","--  "&amp;F252,IF(D252&lt;&gt;"T",H252&amp;" := "&amp;G252&amp;";","--  "&amp;H252))</f>
        <v>bitvector(416) := pkt.GC_INFO.GC_Command.PLC;</v>
      </c>
      <c r="T252" t="str">
        <f t="shared" si="192"/>
        <v>pkt_GC_INFO_GC_Command_PLC : out std_logic;    --               order( 147 ) bit( 1 )</v>
      </c>
      <c r="U252" t="str">
        <f t="shared" si="194"/>
        <v>pkt_GC_INFO_GC_Command_PLC &lt;= bitvector(416);</v>
      </c>
      <c r="V252" t="str">
        <f t="shared" si="154"/>
        <v>pkt_GC_INFO_GC_Command_PLC =&gt; pkt_GC_INFO_GC_Command_PLC_o,</v>
      </c>
      <c r="W252" t="str">
        <f t="shared" si="155"/>
        <v xml:space="preserve">  signal pkt_GC_INFO_GC_Command_PLC_o : std_logic;</v>
      </c>
    </row>
    <row r="253" spans="1:23">
      <c r="B253" t="s">
        <v>381</v>
      </c>
      <c r="C253">
        <v>1</v>
      </c>
      <c r="D253" t="s">
        <v>373</v>
      </c>
      <c r="E253">
        <f t="shared" ref="E253:E267" si="206">C252+E252</f>
        <v>417</v>
      </c>
      <c r="F253" t="str">
        <f t="shared" si="199"/>
        <v xml:space="preserve">  AD_On : std_logic;</v>
      </c>
      <c r="G253" t="str">
        <f t="shared" si="200"/>
        <v>pkt.GC_INFO.GC_Command.AD_On</v>
      </c>
      <c r="H253" t="str">
        <f t="shared" si="201"/>
        <v>bitvector(417)</v>
      </c>
      <c r="I253" t="str">
        <f t="shared" si="195"/>
        <v>pkt_GC_INFO_GC_Command_AD_On</v>
      </c>
      <c r="J253">
        <f t="shared" si="193"/>
        <v>148</v>
      </c>
      <c r="K253">
        <v>1</v>
      </c>
      <c r="L253" t="str">
        <f t="shared" si="153"/>
        <v>connect_bd_net [get_bd_pins gen_ila_0/ila_0/probe148] [get_bd_pins gen_ila_0/bs_scb_data_record_p_0/pkt_GC_INFO_GC_Command_AD_On]</v>
      </c>
      <c r="M253" t="str">
        <f t="shared" ref="M253:M316" si="207">IF(C253=1,"std_logic",(IF(D253="W","std_logic_vector("&amp;C253-1&amp;" downto 0)","")))</f>
        <v>std_logic</v>
      </c>
      <c r="N253" t="str">
        <f t="shared" si="202"/>
        <v>'0'</v>
      </c>
      <c r="P253" t="str">
        <f t="shared" si="203"/>
        <v xml:space="preserve">  AD_On =&gt; '0',</v>
      </c>
      <c r="Q253" t="str">
        <f t="shared" si="196"/>
        <v>pkt.GC_INFO.GC_Command.AD_On &lt;= '0';</v>
      </c>
      <c r="R253" t="str">
        <f t="shared" si="204"/>
        <v>pkt.GC_INFO.GC_Command.AD_On := bitvector(417);</v>
      </c>
      <c r="S253" t="str">
        <f t="shared" si="205"/>
        <v>bitvector(417) := pkt.GC_INFO.GC_Command.AD_On;</v>
      </c>
      <c r="T253" t="str">
        <f t="shared" si="192"/>
        <v>pkt_GC_INFO_GC_Command_AD_On : out std_logic;    --               order( 148 ) bit( 1 )</v>
      </c>
      <c r="U253" t="str">
        <f t="shared" si="194"/>
        <v>pkt_GC_INFO_GC_Command_AD_On &lt;= bitvector(417);</v>
      </c>
      <c r="V253" t="str">
        <f t="shared" si="154"/>
        <v>pkt_GC_INFO_GC_Command_AD_On =&gt; pkt_GC_INFO_GC_Command_AD_On_o,</v>
      </c>
      <c r="W253" t="str">
        <f t="shared" si="155"/>
        <v xml:space="preserve">  signal pkt_GC_INFO_GC_Command_AD_On_o : std_logic;</v>
      </c>
    </row>
    <row r="254" spans="1:23">
      <c r="B254" t="s">
        <v>461</v>
      </c>
      <c r="C254">
        <v>1</v>
      </c>
      <c r="D254" t="s">
        <v>373</v>
      </c>
      <c r="E254">
        <f t="shared" si="206"/>
        <v>418</v>
      </c>
      <c r="F254" t="str">
        <f t="shared" si="199"/>
        <v xml:space="preserve">  ReservedBit02 : std_logic;</v>
      </c>
      <c r="G254" t="str">
        <f t="shared" si="200"/>
        <v>pkt.GC_INFO.GC_Command.ReservedBit02</v>
      </c>
      <c r="H254" t="str">
        <f t="shared" si="201"/>
        <v>bitvector(418)</v>
      </c>
      <c r="I254" t="str">
        <f t="shared" si="195"/>
        <v>pkt_GC_INFO_GC_Command_ReservedBit02</v>
      </c>
      <c r="J254">
        <f t="shared" si="193"/>
        <v>149</v>
      </c>
      <c r="K254">
        <v>1</v>
      </c>
      <c r="L254" t="str">
        <f t="shared" si="153"/>
        <v>connect_bd_net [get_bd_pins gen_ila_0/ila_0/probe149] [get_bd_pins gen_ila_0/bs_scb_data_record_p_0/pkt_GC_INFO_GC_Command_ReservedBit02]</v>
      </c>
      <c r="M254" t="str">
        <f t="shared" si="207"/>
        <v>std_logic</v>
      </c>
      <c r="N254" t="str">
        <f t="shared" si="202"/>
        <v>'0'</v>
      </c>
      <c r="P254" t="str">
        <f t="shared" si="203"/>
        <v xml:space="preserve">  ReservedBit02 =&gt; '0',</v>
      </c>
      <c r="Q254" t="str">
        <f t="shared" si="196"/>
        <v>pkt.GC_INFO.GC_Command.ReservedBit02 &lt;= '0';</v>
      </c>
      <c r="R254" t="str">
        <f t="shared" si="204"/>
        <v>pkt.GC_INFO.GC_Command.ReservedBit02 := bitvector(418);</v>
      </c>
      <c r="S254" t="str">
        <f t="shared" si="205"/>
        <v>bitvector(418) := pkt.GC_INFO.GC_Command.ReservedBit02;</v>
      </c>
      <c r="T254" t="str">
        <f t="shared" si="192"/>
        <v>pkt_GC_INFO_GC_Command_ReservedBit02 : out std_logic;    --               order( 149 ) bit( 1 )</v>
      </c>
      <c r="U254" t="str">
        <f t="shared" si="194"/>
        <v>pkt_GC_INFO_GC_Command_ReservedBit02 &lt;= bitvector(418);</v>
      </c>
      <c r="V254" t="str">
        <f t="shared" si="154"/>
        <v>pkt_GC_INFO_GC_Command_ReservedBit02 =&gt; pkt_GC_INFO_GC_Command_ReservedBit02_o,</v>
      </c>
      <c r="W254" t="str">
        <f t="shared" si="155"/>
        <v xml:space="preserve">  signal pkt_GC_INFO_GC_Command_ReservedBit02_o : std_logic;</v>
      </c>
    </row>
    <row r="255" spans="1:23">
      <c r="B255" t="s">
        <v>388</v>
      </c>
      <c r="C255">
        <v>1</v>
      </c>
      <c r="D255" t="s">
        <v>373</v>
      </c>
      <c r="E255">
        <f t="shared" si="206"/>
        <v>419</v>
      </c>
      <c r="F255" t="str">
        <f t="shared" si="199"/>
        <v xml:space="preserve">  ReservedBit03 : std_logic;</v>
      </c>
      <c r="G255" t="str">
        <f t="shared" si="200"/>
        <v>pkt.GC_INFO.GC_Command.ReservedBit03</v>
      </c>
      <c r="H255" t="str">
        <f t="shared" si="201"/>
        <v>bitvector(419)</v>
      </c>
      <c r="I255" t="str">
        <f t="shared" si="195"/>
        <v>pkt_GC_INFO_GC_Command_ReservedBit03</v>
      </c>
      <c r="J255">
        <f t="shared" si="193"/>
        <v>150</v>
      </c>
      <c r="K255">
        <v>1</v>
      </c>
      <c r="L255" t="str">
        <f t="shared" ref="L255:L318" si="208">IF(K255=1,"connect_bd_net [get_bd_pins "&amp;$L$31&amp;J255&amp;"] [get_bd_pins "&amp;$L$34&amp;I255&amp;"]","")</f>
        <v>connect_bd_net [get_bd_pins gen_ila_0/ila_0/probe150] [get_bd_pins gen_ila_0/bs_scb_data_record_p_0/pkt_GC_INFO_GC_Command_ReservedBit03]</v>
      </c>
      <c r="M255" t="str">
        <f t="shared" si="207"/>
        <v>std_logic</v>
      </c>
      <c r="N255" t="str">
        <f t="shared" si="202"/>
        <v>'0'</v>
      </c>
      <c r="P255" t="str">
        <f t="shared" si="203"/>
        <v xml:space="preserve">  ReservedBit03 =&gt; '0',</v>
      </c>
      <c r="Q255" t="str">
        <f t="shared" si="196"/>
        <v>pkt.GC_INFO.GC_Command.ReservedBit03 &lt;= '0';</v>
      </c>
      <c r="R255" t="str">
        <f t="shared" si="204"/>
        <v>pkt.GC_INFO.GC_Command.ReservedBit03 := bitvector(419);</v>
      </c>
      <c r="S255" t="str">
        <f t="shared" si="205"/>
        <v>bitvector(419) := pkt.GC_INFO.GC_Command.ReservedBit03;</v>
      </c>
      <c r="T255" t="str">
        <f t="shared" si="192"/>
        <v>pkt_GC_INFO_GC_Command_ReservedBit03 : out std_logic;    --               order( 150 ) bit( 1 )</v>
      </c>
      <c r="U255" t="str">
        <f t="shared" si="194"/>
        <v>pkt_GC_INFO_GC_Command_ReservedBit03 &lt;= bitvector(419);</v>
      </c>
      <c r="V255" t="str">
        <f t="shared" si="154"/>
        <v>pkt_GC_INFO_GC_Command_ReservedBit03 =&gt; pkt_GC_INFO_GC_Command_ReservedBit03_o,</v>
      </c>
      <c r="W255" t="str">
        <f t="shared" si="155"/>
        <v xml:space="preserve">  signal pkt_GC_INFO_GC_Command_ReservedBit03_o : std_logic;</v>
      </c>
    </row>
    <row r="256" spans="1:23">
      <c r="B256" t="s">
        <v>462</v>
      </c>
      <c r="C256">
        <v>1</v>
      </c>
      <c r="D256" t="s">
        <v>373</v>
      </c>
      <c r="E256">
        <f t="shared" si="206"/>
        <v>420</v>
      </c>
      <c r="F256" t="str">
        <f t="shared" si="199"/>
        <v xml:space="preserve">  Pre_Enable : std_logic;</v>
      </c>
      <c r="G256" t="str">
        <f t="shared" si="200"/>
        <v>pkt.GC_INFO.GC_Command.Pre_Enable</v>
      </c>
      <c r="H256" t="str">
        <f t="shared" si="201"/>
        <v>bitvector(420)</v>
      </c>
      <c r="I256" t="str">
        <f t="shared" ref="I256:I287" si="209">IF(H256="","",(IF(D256="W",SUBSTITUTE(G256,".","_"),"")))</f>
        <v>pkt_GC_INFO_GC_Command_Pre_Enable</v>
      </c>
      <c r="J256">
        <f t="shared" si="193"/>
        <v>151</v>
      </c>
      <c r="K256">
        <v>1</v>
      </c>
      <c r="L256" t="str">
        <f t="shared" si="208"/>
        <v>connect_bd_net [get_bd_pins gen_ila_0/ila_0/probe151] [get_bd_pins gen_ila_0/bs_scb_data_record_p_0/pkt_GC_INFO_GC_Command_Pre_Enable]</v>
      </c>
      <c r="M256" t="str">
        <f t="shared" si="207"/>
        <v>std_logic</v>
      </c>
      <c r="N256" t="str">
        <f t="shared" si="202"/>
        <v>'0'</v>
      </c>
      <c r="P256" t="str">
        <f t="shared" si="203"/>
        <v xml:space="preserve">  Pre_Enable =&gt; '0',</v>
      </c>
      <c r="Q256" t="str">
        <f t="shared" ref="Q256:Q268" si="210">IF(D256="","--  "&amp;F256,IF(D256&lt;&gt;"T",G256&amp;" &lt;= "&amp;N256&amp;";","--  "&amp;H256))</f>
        <v>pkt.GC_INFO.GC_Command.Pre_Enable &lt;= '0';</v>
      </c>
      <c r="R256" t="str">
        <f t="shared" si="204"/>
        <v>pkt.GC_INFO.GC_Command.Pre_Enable := bitvector(420);</v>
      </c>
      <c r="S256" t="str">
        <f t="shared" si="205"/>
        <v>bitvector(420) := pkt.GC_INFO.GC_Command.Pre_Enable;</v>
      </c>
      <c r="T256" t="str">
        <f t="shared" si="192"/>
        <v>pkt_GC_INFO_GC_Command_Pre_Enable : out std_logic;    --               order( 151 ) bit( 1 )</v>
      </c>
      <c r="U256" t="str">
        <f t="shared" si="194"/>
        <v>pkt_GC_INFO_GC_Command_Pre_Enable &lt;= bitvector(420);</v>
      </c>
      <c r="V256" t="str">
        <f t="shared" ref="V256:V319" si="211">IF(D256="","--  "&amp;F256,IF(D256&lt;&gt;"T",IF(I256&lt;&gt;"",I256&amp;" =&gt; "&amp;I256&amp;"_o,","  --  "),"  -- "&amp;H256))</f>
        <v>pkt_GC_INFO_GC_Command_Pre_Enable =&gt; pkt_GC_INFO_GC_Command_Pre_Enable_o,</v>
      </c>
      <c r="W256" t="str">
        <f t="shared" ref="W256:W319" si="212">IF(D256="","--  "&amp;F256,IF(D256&lt;&gt;"T",IF(I256&lt;&gt;"","  signal "&amp;I256&amp;"_o : "&amp;M256&amp;";","  --  "),"  --  "&amp;H256))</f>
        <v xml:space="preserve">  signal pkt_GC_INFO_GC_Command_Pre_Enable_o : std_logic;</v>
      </c>
    </row>
    <row r="257" spans="1:23">
      <c r="B257" t="s">
        <v>463</v>
      </c>
      <c r="C257">
        <v>1</v>
      </c>
      <c r="D257" t="s">
        <v>373</v>
      </c>
      <c r="E257">
        <f t="shared" si="206"/>
        <v>421</v>
      </c>
      <c r="F257" t="str">
        <f t="shared" si="199"/>
        <v xml:space="preserve">  Enable : std_logic;</v>
      </c>
      <c r="G257" t="str">
        <f t="shared" si="200"/>
        <v>pkt.GC_INFO.GC_Command.Enable</v>
      </c>
      <c r="H257" t="str">
        <f t="shared" si="201"/>
        <v>bitvector(421)</v>
      </c>
      <c r="I257" t="str">
        <f t="shared" si="209"/>
        <v>pkt_GC_INFO_GC_Command_Enable</v>
      </c>
      <c r="J257">
        <f t="shared" si="193"/>
        <v>152</v>
      </c>
      <c r="K257">
        <v>1</v>
      </c>
      <c r="L257" t="str">
        <f t="shared" si="208"/>
        <v>connect_bd_net [get_bd_pins gen_ila_0/ila_0/probe152] [get_bd_pins gen_ila_0/bs_scb_data_record_p_0/pkt_GC_INFO_GC_Command_Enable]</v>
      </c>
      <c r="M257" t="str">
        <f t="shared" si="207"/>
        <v>std_logic</v>
      </c>
      <c r="N257" t="str">
        <f t="shared" si="202"/>
        <v>'0'</v>
      </c>
      <c r="P257" t="str">
        <f t="shared" si="203"/>
        <v xml:space="preserve">  Enable =&gt; '0',</v>
      </c>
      <c r="Q257" t="str">
        <f t="shared" si="210"/>
        <v>pkt.GC_INFO.GC_Command.Enable &lt;= '0';</v>
      </c>
      <c r="R257" t="str">
        <f t="shared" si="204"/>
        <v>pkt.GC_INFO.GC_Command.Enable := bitvector(421);</v>
      </c>
      <c r="S257" t="str">
        <f t="shared" si="205"/>
        <v>bitvector(421) := pkt.GC_INFO.GC_Command.Enable;</v>
      </c>
      <c r="T257" t="str">
        <f t="shared" si="192"/>
        <v>pkt_GC_INFO_GC_Command_Enable : out std_logic;    --               order( 152 ) bit( 1 )</v>
      </c>
      <c r="U257" t="str">
        <f t="shared" si="194"/>
        <v>pkt_GC_INFO_GC_Command_Enable &lt;= bitvector(421);</v>
      </c>
      <c r="V257" t="str">
        <f t="shared" si="211"/>
        <v>pkt_GC_INFO_GC_Command_Enable =&gt; pkt_GC_INFO_GC_Command_Enable_o,</v>
      </c>
      <c r="W257" t="str">
        <f t="shared" si="212"/>
        <v xml:space="preserve">  signal pkt_GC_INFO_GC_Command_Enable_o : std_logic;</v>
      </c>
    </row>
    <row r="258" spans="1:23">
      <c r="B258" t="s">
        <v>375</v>
      </c>
      <c r="C258">
        <v>1</v>
      </c>
      <c r="D258" t="s">
        <v>373</v>
      </c>
      <c r="E258">
        <f t="shared" si="206"/>
        <v>422</v>
      </c>
      <c r="F258" t="str">
        <f t="shared" si="199"/>
        <v xml:space="preserve">  ReservedBit06 : std_logic;</v>
      </c>
      <c r="G258" t="str">
        <f t="shared" si="200"/>
        <v>pkt.GC_INFO.GC_Command.ReservedBit06</v>
      </c>
      <c r="H258" t="str">
        <f t="shared" si="201"/>
        <v>bitvector(422)</v>
      </c>
      <c r="I258" t="str">
        <f t="shared" si="209"/>
        <v>pkt_GC_INFO_GC_Command_ReservedBit06</v>
      </c>
      <c r="J258">
        <f t="shared" si="193"/>
        <v>153</v>
      </c>
      <c r="K258">
        <v>1</v>
      </c>
      <c r="L258" t="str">
        <f t="shared" si="208"/>
        <v>connect_bd_net [get_bd_pins gen_ila_0/ila_0/probe153] [get_bd_pins gen_ila_0/bs_scb_data_record_p_0/pkt_GC_INFO_GC_Command_ReservedBit06]</v>
      </c>
      <c r="M258" t="str">
        <f t="shared" si="207"/>
        <v>std_logic</v>
      </c>
      <c r="N258" t="str">
        <f t="shared" si="202"/>
        <v>'0'</v>
      </c>
      <c r="P258" t="str">
        <f t="shared" si="203"/>
        <v xml:space="preserve">  ReservedBit06 =&gt; '0',</v>
      </c>
      <c r="Q258" t="str">
        <f t="shared" si="210"/>
        <v>pkt.GC_INFO.GC_Command.ReservedBit06 &lt;= '0';</v>
      </c>
      <c r="R258" t="str">
        <f t="shared" si="204"/>
        <v>pkt.GC_INFO.GC_Command.ReservedBit06 := bitvector(422);</v>
      </c>
      <c r="S258" t="str">
        <f t="shared" si="205"/>
        <v>bitvector(422) := pkt.GC_INFO.GC_Command.ReservedBit06;</v>
      </c>
      <c r="T258" t="str">
        <f t="shared" si="192"/>
        <v>pkt_GC_INFO_GC_Command_ReservedBit06 : out std_logic;    --               order( 153 ) bit( 1 )</v>
      </c>
      <c r="U258" t="str">
        <f t="shared" si="194"/>
        <v>pkt_GC_INFO_GC_Command_ReservedBit06 &lt;= bitvector(422);</v>
      </c>
      <c r="V258" t="str">
        <f t="shared" si="211"/>
        <v>pkt_GC_INFO_GC_Command_ReservedBit06 =&gt; pkt_GC_INFO_GC_Command_ReservedBit06_o,</v>
      </c>
      <c r="W258" t="str">
        <f t="shared" si="212"/>
        <v xml:space="preserve">  signal pkt_GC_INFO_GC_Command_ReservedBit06_o : std_logic;</v>
      </c>
    </row>
    <row r="259" spans="1:23">
      <c r="B259" t="s">
        <v>374</v>
      </c>
      <c r="C259">
        <v>1</v>
      </c>
      <c r="D259" t="s">
        <v>373</v>
      </c>
      <c r="E259">
        <f t="shared" si="206"/>
        <v>423</v>
      </c>
      <c r="F259" t="str">
        <f t="shared" si="199"/>
        <v xml:space="preserve">  ReservedBit07 : std_logic;</v>
      </c>
      <c r="G259" t="str">
        <f t="shared" si="200"/>
        <v>pkt.GC_INFO.GC_Command.ReservedBit07</v>
      </c>
      <c r="H259" t="str">
        <f t="shared" si="201"/>
        <v>bitvector(423)</v>
      </c>
      <c r="I259" t="str">
        <f t="shared" si="209"/>
        <v>pkt_GC_INFO_GC_Command_ReservedBit07</v>
      </c>
      <c r="J259">
        <f t="shared" si="193"/>
        <v>154</v>
      </c>
      <c r="K259">
        <v>1</v>
      </c>
      <c r="L259" t="str">
        <f t="shared" si="208"/>
        <v>connect_bd_net [get_bd_pins gen_ila_0/ila_0/probe154] [get_bd_pins gen_ila_0/bs_scb_data_record_p_0/pkt_GC_INFO_GC_Command_ReservedBit07]</v>
      </c>
      <c r="M259" t="str">
        <f t="shared" si="207"/>
        <v>std_logic</v>
      </c>
      <c r="N259" t="str">
        <f t="shared" si="202"/>
        <v>'0'</v>
      </c>
      <c r="P259" t="str">
        <f t="shared" si="203"/>
        <v xml:space="preserve">  ReservedBit07 =&gt; '0',</v>
      </c>
      <c r="Q259" t="str">
        <f t="shared" si="210"/>
        <v>pkt.GC_INFO.GC_Command.ReservedBit07 &lt;= '0';</v>
      </c>
      <c r="R259" t="str">
        <f t="shared" si="204"/>
        <v>pkt.GC_INFO.GC_Command.ReservedBit07 := bitvector(423);</v>
      </c>
      <c r="S259" t="str">
        <f t="shared" si="205"/>
        <v>bitvector(423) := pkt.GC_INFO.GC_Command.ReservedBit07;</v>
      </c>
      <c r="T259" t="str">
        <f t="shared" si="192"/>
        <v>pkt_GC_INFO_GC_Command_ReservedBit07 : out std_logic;    --               order( 154 ) bit( 1 )</v>
      </c>
      <c r="U259" t="str">
        <f t="shared" si="194"/>
        <v>pkt_GC_INFO_GC_Command_ReservedBit07 &lt;= bitvector(423);</v>
      </c>
      <c r="V259" t="str">
        <f t="shared" si="211"/>
        <v>pkt_GC_INFO_GC_Command_ReservedBit07 =&gt; pkt_GC_INFO_GC_Command_ReservedBit07_o,</v>
      </c>
      <c r="W259" t="str">
        <f t="shared" si="212"/>
        <v xml:space="preserve">  signal pkt_GC_INFO_GC_Command_ReservedBit07_o : std_logic;</v>
      </c>
    </row>
    <row r="260" spans="1:23">
      <c r="B260" t="s">
        <v>136</v>
      </c>
      <c r="C260">
        <v>1</v>
      </c>
      <c r="D260" t="s">
        <v>373</v>
      </c>
      <c r="E260">
        <f t="shared" si="206"/>
        <v>424</v>
      </c>
      <c r="F260" t="str">
        <f t="shared" si="199"/>
        <v xml:space="preserve">  Salvo_On : std_logic;</v>
      </c>
      <c r="G260" t="str">
        <f t="shared" si="200"/>
        <v>pkt.GC_INFO.GC_Command.Salvo_On</v>
      </c>
      <c r="H260" t="str">
        <f t="shared" si="201"/>
        <v>bitvector(424)</v>
      </c>
      <c r="I260" t="str">
        <f t="shared" si="209"/>
        <v>pkt_GC_INFO_GC_Command_Salvo_On</v>
      </c>
      <c r="J260">
        <f t="shared" si="193"/>
        <v>155</v>
      </c>
      <c r="K260">
        <v>1</v>
      </c>
      <c r="L260" t="str">
        <f t="shared" si="208"/>
        <v>connect_bd_net [get_bd_pins gen_ila_0/ila_0/probe155] [get_bd_pins gen_ila_0/bs_scb_data_record_p_0/pkt_GC_INFO_GC_Command_Salvo_On]</v>
      </c>
      <c r="M260" t="str">
        <f t="shared" si="207"/>
        <v>std_logic</v>
      </c>
      <c r="N260" t="str">
        <f t="shared" si="202"/>
        <v>'0'</v>
      </c>
      <c r="P260" t="str">
        <f t="shared" si="203"/>
        <v xml:space="preserve">  Salvo_On =&gt; '0',</v>
      </c>
      <c r="Q260" t="str">
        <f t="shared" si="210"/>
        <v>pkt.GC_INFO.GC_Command.Salvo_On &lt;= '0';</v>
      </c>
      <c r="R260" t="str">
        <f t="shared" si="204"/>
        <v>pkt.GC_INFO.GC_Command.Salvo_On := bitvector(424);</v>
      </c>
      <c r="S260" t="str">
        <f t="shared" si="205"/>
        <v>bitvector(424) := pkt.GC_INFO.GC_Command.Salvo_On;</v>
      </c>
      <c r="T260" t="str">
        <f t="shared" si="192"/>
        <v>pkt_GC_INFO_GC_Command_Salvo_On : out std_logic;    --               order( 155 ) bit( 1 )</v>
      </c>
      <c r="U260" t="str">
        <f t="shared" si="194"/>
        <v>pkt_GC_INFO_GC_Command_Salvo_On &lt;= bitvector(424);</v>
      </c>
      <c r="V260" t="str">
        <f t="shared" si="211"/>
        <v>pkt_GC_INFO_GC_Command_Salvo_On =&gt; pkt_GC_INFO_GC_Command_Salvo_On_o,</v>
      </c>
      <c r="W260" t="str">
        <f t="shared" si="212"/>
        <v xml:space="preserve">  signal pkt_GC_INFO_GC_Command_Salvo_On_o : std_logic;</v>
      </c>
    </row>
    <row r="261" spans="1:23">
      <c r="B261" t="s">
        <v>464</v>
      </c>
      <c r="C261">
        <v>1</v>
      </c>
      <c r="D261" t="s">
        <v>373</v>
      </c>
      <c r="E261">
        <f t="shared" si="206"/>
        <v>425</v>
      </c>
      <c r="F261" t="str">
        <f t="shared" si="199"/>
        <v xml:space="preserve">  Band_Sel : std_logic;</v>
      </c>
      <c r="G261" t="str">
        <f t="shared" si="200"/>
        <v>pkt.GC_INFO.GC_Command.Band_Sel</v>
      </c>
      <c r="H261" t="str">
        <f t="shared" si="201"/>
        <v>bitvector(425)</v>
      </c>
      <c r="I261" t="str">
        <f t="shared" si="209"/>
        <v>pkt_GC_INFO_GC_Command_Band_Sel</v>
      </c>
      <c r="J261">
        <f t="shared" si="193"/>
        <v>156</v>
      </c>
      <c r="K261">
        <v>1</v>
      </c>
      <c r="L261" t="str">
        <f t="shared" si="208"/>
        <v>connect_bd_net [get_bd_pins gen_ila_0/ila_0/probe156] [get_bd_pins gen_ila_0/bs_scb_data_record_p_0/pkt_GC_INFO_GC_Command_Band_Sel]</v>
      </c>
      <c r="M261" t="str">
        <f t="shared" si="207"/>
        <v>std_logic</v>
      </c>
      <c r="N261" t="str">
        <f t="shared" si="202"/>
        <v>'0'</v>
      </c>
      <c r="P261" t="str">
        <f t="shared" si="203"/>
        <v xml:space="preserve">  Band_Sel =&gt; '0',</v>
      </c>
      <c r="Q261" t="str">
        <f t="shared" si="210"/>
        <v>pkt.GC_INFO.GC_Command.Band_Sel &lt;= '0';</v>
      </c>
      <c r="R261" t="str">
        <f t="shared" si="204"/>
        <v>pkt.GC_INFO.GC_Command.Band_Sel := bitvector(425);</v>
      </c>
      <c r="S261" t="str">
        <f t="shared" si="205"/>
        <v>bitvector(425) := pkt.GC_INFO.GC_Command.Band_Sel;</v>
      </c>
      <c r="T261" t="str">
        <f t="shared" si="192"/>
        <v>pkt_GC_INFO_GC_Command_Band_Sel : out std_logic;    --               order( 156 ) bit( 1 )</v>
      </c>
      <c r="U261" t="str">
        <f t="shared" si="194"/>
        <v>pkt_GC_INFO_GC_Command_Band_Sel &lt;= bitvector(425);</v>
      </c>
      <c r="V261" t="str">
        <f t="shared" si="211"/>
        <v>pkt_GC_INFO_GC_Command_Band_Sel =&gt; pkt_GC_INFO_GC_Command_Band_Sel_o,</v>
      </c>
      <c r="W261" t="str">
        <f t="shared" si="212"/>
        <v xml:space="preserve">  signal pkt_GC_INFO_GC_Command_Band_Sel_o : std_logic;</v>
      </c>
    </row>
    <row r="262" spans="1:23">
      <c r="B262" t="s">
        <v>465</v>
      </c>
      <c r="C262">
        <v>1</v>
      </c>
      <c r="D262" t="s">
        <v>373</v>
      </c>
      <c r="E262">
        <f t="shared" si="206"/>
        <v>426</v>
      </c>
      <c r="F262" t="str">
        <f t="shared" si="199"/>
        <v xml:space="preserve">  Mode_Set : std_logic;</v>
      </c>
      <c r="G262" t="str">
        <f t="shared" si="200"/>
        <v>pkt.GC_INFO.GC_Command.Mode_Set</v>
      </c>
      <c r="H262" t="str">
        <f t="shared" si="201"/>
        <v>bitvector(426)</v>
      </c>
      <c r="I262" t="str">
        <f t="shared" si="209"/>
        <v>pkt_GC_INFO_GC_Command_Mode_Set</v>
      </c>
      <c r="J262">
        <f t="shared" si="193"/>
        <v>157</v>
      </c>
      <c r="K262">
        <v>1</v>
      </c>
      <c r="L262" t="str">
        <f t="shared" si="208"/>
        <v>connect_bd_net [get_bd_pins gen_ila_0/ila_0/probe157] [get_bd_pins gen_ila_0/bs_scb_data_record_p_0/pkt_GC_INFO_GC_Command_Mode_Set]</v>
      </c>
      <c r="M262" t="str">
        <f t="shared" si="207"/>
        <v>std_logic</v>
      </c>
      <c r="N262" t="str">
        <f t="shared" si="202"/>
        <v>'0'</v>
      </c>
      <c r="P262" t="str">
        <f t="shared" si="203"/>
        <v xml:space="preserve">  Mode_Set =&gt; '0',</v>
      </c>
      <c r="Q262" t="str">
        <f t="shared" si="210"/>
        <v>pkt.GC_INFO.GC_Command.Mode_Set &lt;= '0';</v>
      </c>
      <c r="R262" t="str">
        <f t="shared" si="204"/>
        <v>pkt.GC_INFO.GC_Command.Mode_Set := bitvector(426);</v>
      </c>
      <c r="S262" t="str">
        <f t="shared" si="205"/>
        <v>bitvector(426) := pkt.GC_INFO.GC_Command.Mode_Set;</v>
      </c>
      <c r="T262" t="str">
        <f t="shared" si="192"/>
        <v>pkt_GC_INFO_GC_Command_Mode_Set : out std_logic;    --               order( 157 ) bit( 1 )</v>
      </c>
      <c r="U262" t="str">
        <f t="shared" si="194"/>
        <v>pkt_GC_INFO_GC_Command_Mode_Set &lt;= bitvector(426);</v>
      </c>
      <c r="V262" t="str">
        <f t="shared" si="211"/>
        <v>pkt_GC_INFO_GC_Command_Mode_Set =&gt; pkt_GC_INFO_GC_Command_Mode_Set_o,</v>
      </c>
      <c r="W262" t="str">
        <f t="shared" si="212"/>
        <v xml:space="preserve">  signal pkt_GC_INFO_GC_Command_Mode_Set_o : std_logic;</v>
      </c>
    </row>
    <row r="263" spans="1:23">
      <c r="B263" t="s">
        <v>466</v>
      </c>
      <c r="C263">
        <v>1</v>
      </c>
      <c r="D263" t="s">
        <v>373</v>
      </c>
      <c r="E263">
        <f t="shared" si="206"/>
        <v>427</v>
      </c>
      <c r="F263" t="str">
        <f t="shared" si="199"/>
        <v xml:space="preserve">  PRI_Start : std_logic;</v>
      </c>
      <c r="G263" t="str">
        <f t="shared" si="200"/>
        <v>pkt.GC_INFO.GC_Command.PRI_Start</v>
      </c>
      <c r="H263" t="str">
        <f t="shared" si="201"/>
        <v>bitvector(427)</v>
      </c>
      <c r="I263" t="str">
        <f t="shared" si="209"/>
        <v>pkt_GC_INFO_GC_Command_PRI_Start</v>
      </c>
      <c r="J263">
        <f t="shared" si="193"/>
        <v>158</v>
      </c>
      <c r="K263">
        <v>1</v>
      </c>
      <c r="L263" t="str">
        <f t="shared" si="208"/>
        <v>connect_bd_net [get_bd_pins gen_ila_0/ila_0/probe158] [get_bd_pins gen_ila_0/bs_scb_data_record_p_0/pkt_GC_INFO_GC_Command_PRI_Start]</v>
      </c>
      <c r="M263" t="str">
        <f t="shared" si="207"/>
        <v>std_logic</v>
      </c>
      <c r="N263" t="str">
        <f t="shared" si="202"/>
        <v>'0'</v>
      </c>
      <c r="P263" t="str">
        <f t="shared" si="203"/>
        <v xml:space="preserve">  PRI_Start =&gt; '0',</v>
      </c>
      <c r="Q263" t="str">
        <f t="shared" si="210"/>
        <v>pkt.GC_INFO.GC_Command.PRI_Start &lt;= '0';</v>
      </c>
      <c r="R263" t="str">
        <f t="shared" si="204"/>
        <v>pkt.GC_INFO.GC_Command.PRI_Start := bitvector(427);</v>
      </c>
      <c r="S263" t="str">
        <f t="shared" si="205"/>
        <v>bitvector(427) := pkt.GC_INFO.GC_Command.PRI_Start;</v>
      </c>
      <c r="T263" t="str">
        <f t="shared" si="192"/>
        <v>pkt_GC_INFO_GC_Command_PRI_Start : out std_logic;    --               order( 158 ) bit( 1 )</v>
      </c>
      <c r="U263" t="str">
        <f t="shared" si="194"/>
        <v>pkt_GC_INFO_GC_Command_PRI_Start &lt;= bitvector(427);</v>
      </c>
      <c r="V263" t="str">
        <f t="shared" si="211"/>
        <v>pkt_GC_INFO_GC_Command_PRI_Start =&gt; pkt_GC_INFO_GC_Command_PRI_Start_o,</v>
      </c>
      <c r="W263" t="str">
        <f t="shared" si="212"/>
        <v xml:space="preserve">  signal pkt_GC_INFO_GC_Command_PRI_Start_o : std_logic;</v>
      </c>
    </row>
    <row r="264" spans="1:23">
      <c r="B264" t="s">
        <v>132</v>
      </c>
      <c r="C264">
        <v>1</v>
      </c>
      <c r="D264" t="s">
        <v>373</v>
      </c>
      <c r="E264">
        <f t="shared" si="206"/>
        <v>428</v>
      </c>
      <c r="F264" t="str">
        <f t="shared" si="199"/>
        <v xml:space="preserve">  Test_Mode_Set : std_logic;</v>
      </c>
      <c r="G264" t="str">
        <f t="shared" si="200"/>
        <v>pkt.GC_INFO.GC_Command.Test_Mode_Set</v>
      </c>
      <c r="H264" t="str">
        <f t="shared" si="201"/>
        <v>bitvector(428)</v>
      </c>
      <c r="I264" t="str">
        <f t="shared" si="209"/>
        <v>pkt_GC_INFO_GC_Command_Test_Mode_Set</v>
      </c>
      <c r="J264">
        <f t="shared" si="193"/>
        <v>159</v>
      </c>
      <c r="K264">
        <v>1</v>
      </c>
      <c r="L264" t="str">
        <f t="shared" si="208"/>
        <v>connect_bd_net [get_bd_pins gen_ila_0/ila_0/probe159] [get_bd_pins gen_ila_0/bs_scb_data_record_p_0/pkt_GC_INFO_GC_Command_Test_Mode_Set]</v>
      </c>
      <c r="M264" t="str">
        <f t="shared" si="207"/>
        <v>std_logic</v>
      </c>
      <c r="N264" t="str">
        <f t="shared" si="202"/>
        <v>'0'</v>
      </c>
      <c r="P264" t="str">
        <f t="shared" si="203"/>
        <v xml:space="preserve">  Test_Mode_Set =&gt; '0',</v>
      </c>
      <c r="Q264" t="str">
        <f t="shared" si="210"/>
        <v>pkt.GC_INFO.GC_Command.Test_Mode_Set &lt;= '0';</v>
      </c>
      <c r="R264" t="str">
        <f t="shared" si="204"/>
        <v>pkt.GC_INFO.GC_Command.Test_Mode_Set := bitvector(428);</v>
      </c>
      <c r="S264" t="str">
        <f t="shared" si="205"/>
        <v>bitvector(428) := pkt.GC_INFO.GC_Command.Test_Mode_Set;</v>
      </c>
      <c r="T264" t="str">
        <f t="shared" si="192"/>
        <v>pkt_GC_INFO_GC_Command_Test_Mode_Set : out std_logic;    --               order( 159 ) bit( 1 )</v>
      </c>
      <c r="U264" t="str">
        <f t="shared" si="194"/>
        <v>pkt_GC_INFO_GC_Command_Test_Mode_Set &lt;= bitvector(428);</v>
      </c>
      <c r="V264" t="str">
        <f t="shared" si="211"/>
        <v>pkt_GC_INFO_GC_Command_Test_Mode_Set =&gt; pkt_GC_INFO_GC_Command_Test_Mode_Set_o,</v>
      </c>
      <c r="W264" t="str">
        <f t="shared" si="212"/>
        <v xml:space="preserve">  signal pkt_GC_INFO_GC_Command_Test_Mode_Set_o : std_logic;</v>
      </c>
    </row>
    <row r="265" spans="1:23">
      <c r="B265" t="s">
        <v>196</v>
      </c>
      <c r="C265">
        <v>1</v>
      </c>
      <c r="D265" t="s">
        <v>373</v>
      </c>
      <c r="E265">
        <f t="shared" si="206"/>
        <v>429</v>
      </c>
      <c r="F265" t="str">
        <f t="shared" si="199"/>
        <v xml:space="preserve">  REC_Disable_Set : std_logic;</v>
      </c>
      <c r="G265" t="str">
        <f t="shared" si="200"/>
        <v>pkt.GC_INFO.GC_Command.REC_Disable_Set</v>
      </c>
      <c r="H265" t="str">
        <f t="shared" si="201"/>
        <v>bitvector(429)</v>
      </c>
      <c r="I265" t="str">
        <f t="shared" si="209"/>
        <v>pkt_GC_INFO_GC_Command_REC_Disable_Set</v>
      </c>
      <c r="J265">
        <f t="shared" si="193"/>
        <v>160</v>
      </c>
      <c r="K265">
        <v>1</v>
      </c>
      <c r="L265" t="str">
        <f t="shared" si="208"/>
        <v>connect_bd_net [get_bd_pins gen_ila_0/ila_0/probe160] [get_bd_pins gen_ila_0/bs_scb_data_record_p_0/pkt_GC_INFO_GC_Command_REC_Disable_Set]</v>
      </c>
      <c r="M265" t="str">
        <f t="shared" si="207"/>
        <v>std_logic</v>
      </c>
      <c r="N265" t="str">
        <f t="shared" si="202"/>
        <v>'0'</v>
      </c>
      <c r="P265" t="str">
        <f t="shared" si="203"/>
        <v xml:space="preserve">  REC_Disable_Set =&gt; '0',</v>
      </c>
      <c r="Q265" t="str">
        <f t="shared" si="210"/>
        <v>pkt.GC_INFO.GC_Command.REC_Disable_Set &lt;= '0';</v>
      </c>
      <c r="R265" t="str">
        <f>IF(D265="","--  "&amp;F265,IF(D265&lt;&gt;"T",G265&amp;" := "&amp;H265&amp;";","--  "&amp;H265))</f>
        <v>pkt.GC_INFO.GC_Command.REC_Disable_Set := bitvector(429);</v>
      </c>
      <c r="S265" t="str">
        <f>IF(D265="","--  "&amp;F265,IF(D265&lt;&gt;"T",H265&amp;" := "&amp;G265&amp;";","--  "&amp;H265))</f>
        <v>bitvector(429) := pkt.GC_INFO.GC_Command.REC_Disable_Set;</v>
      </c>
      <c r="T265" t="str">
        <f t="shared" si="192"/>
        <v>pkt_GC_INFO_GC_Command_REC_Disable_Set : out std_logic;    --               order( 160 ) bit( 1 )</v>
      </c>
      <c r="U265" t="str">
        <f t="shared" si="194"/>
        <v>pkt_GC_INFO_GC_Command_REC_Disable_Set &lt;= bitvector(429);</v>
      </c>
      <c r="V265" t="str">
        <f t="shared" si="211"/>
        <v>pkt_GC_INFO_GC_Command_REC_Disable_Set =&gt; pkt_GC_INFO_GC_Command_REC_Disable_Set_o,</v>
      </c>
      <c r="W265" t="str">
        <f t="shared" si="212"/>
        <v xml:space="preserve">  signal pkt_GC_INFO_GC_Command_REC_Disable_Set_o : std_logic;</v>
      </c>
    </row>
    <row r="266" spans="1:23">
      <c r="B266" t="s">
        <v>131</v>
      </c>
      <c r="C266">
        <v>1</v>
      </c>
      <c r="D266" t="s">
        <v>373</v>
      </c>
      <c r="E266">
        <f t="shared" si="206"/>
        <v>430</v>
      </c>
      <c r="F266" t="str">
        <f t="shared" si="199"/>
        <v xml:space="preserve">  Test_Trig : std_logic;</v>
      </c>
      <c r="G266" t="str">
        <f t="shared" si="200"/>
        <v>pkt.GC_INFO.GC_Command.Test_Trig</v>
      </c>
      <c r="H266" t="str">
        <f t="shared" si="201"/>
        <v>bitvector(430)</v>
      </c>
      <c r="I266" t="str">
        <f t="shared" si="209"/>
        <v>pkt_GC_INFO_GC_Command_Test_Trig</v>
      </c>
      <c r="J266">
        <f t="shared" si="193"/>
        <v>161</v>
      </c>
      <c r="K266">
        <v>1</v>
      </c>
      <c r="L266" t="str">
        <f t="shared" si="208"/>
        <v>connect_bd_net [get_bd_pins gen_ila_0/ila_0/probe161] [get_bd_pins gen_ila_0/bs_scb_data_record_p_0/pkt_GC_INFO_GC_Command_Test_Trig]</v>
      </c>
      <c r="M266" t="str">
        <f t="shared" si="207"/>
        <v>std_logic</v>
      </c>
      <c r="N266" t="str">
        <f t="shared" si="202"/>
        <v>'0'</v>
      </c>
      <c r="P266" t="str">
        <f t="shared" si="203"/>
        <v xml:space="preserve">  Test_Trig =&gt; '0',</v>
      </c>
      <c r="Q266" t="str">
        <f t="shared" si="210"/>
        <v>pkt.GC_INFO.GC_Command.Test_Trig &lt;= '0';</v>
      </c>
      <c r="R266" t="str">
        <f>IF(D266="","--  "&amp;F266,IF(D266&lt;&gt;"T",G266&amp;" := "&amp;H266&amp;";","--  "&amp;H266))</f>
        <v>pkt.GC_INFO.GC_Command.Test_Trig := bitvector(430);</v>
      </c>
      <c r="S266" t="str">
        <f>IF(D266="","--  "&amp;F266,IF(D266&lt;&gt;"T",H266&amp;" := "&amp;G266&amp;";","--  "&amp;H266))</f>
        <v>bitvector(430) := pkt.GC_INFO.GC_Command.Test_Trig;</v>
      </c>
      <c r="T266" t="str">
        <f t="shared" si="192"/>
        <v>pkt_GC_INFO_GC_Command_Test_Trig : out std_logic;    --               order( 161 ) bit( 1 )</v>
      </c>
      <c r="U266" t="str">
        <f t="shared" si="194"/>
        <v>pkt_GC_INFO_GC_Command_Test_Trig &lt;= bitvector(430);</v>
      </c>
      <c r="V266" t="str">
        <f t="shared" si="211"/>
        <v>pkt_GC_INFO_GC_Command_Test_Trig =&gt; pkt_GC_INFO_GC_Command_Test_Trig_o,</v>
      </c>
      <c r="W266" t="str">
        <f t="shared" si="212"/>
        <v xml:space="preserve">  signal pkt_GC_INFO_GC_Command_Test_Trig_o : std_logic;</v>
      </c>
    </row>
    <row r="267" spans="1:23">
      <c r="B267" t="s">
        <v>41</v>
      </c>
      <c r="C267">
        <v>1</v>
      </c>
      <c r="D267" t="s">
        <v>373</v>
      </c>
      <c r="E267">
        <f t="shared" si="206"/>
        <v>431</v>
      </c>
      <c r="F267" t="str">
        <f t="shared" si="199"/>
        <v xml:space="preserve">  ReservedBit15 : std_logic;</v>
      </c>
      <c r="G267" t="str">
        <f t="shared" si="200"/>
        <v>pkt.GC_INFO.GC_Command.ReservedBit15</v>
      </c>
      <c r="H267" t="str">
        <f t="shared" si="201"/>
        <v>bitvector(431)</v>
      </c>
      <c r="I267" t="str">
        <f t="shared" si="209"/>
        <v>pkt_GC_INFO_GC_Command_ReservedBit15</v>
      </c>
      <c r="J267">
        <f t="shared" si="193"/>
        <v>162</v>
      </c>
      <c r="K267">
        <v>1</v>
      </c>
      <c r="L267" t="str">
        <f t="shared" si="208"/>
        <v>connect_bd_net [get_bd_pins gen_ila_0/ila_0/probe162] [get_bd_pins gen_ila_0/bs_scb_data_record_p_0/pkt_GC_INFO_GC_Command_ReservedBit15]</v>
      </c>
      <c r="M267" t="str">
        <f t="shared" si="207"/>
        <v>std_logic</v>
      </c>
      <c r="N267" t="str">
        <f t="shared" si="202"/>
        <v>'0'</v>
      </c>
      <c r="P267" t="str">
        <f t="shared" si="203"/>
        <v xml:space="preserve">  ReservedBit15 =&gt; '0'</v>
      </c>
      <c r="Q267" t="str">
        <f t="shared" si="210"/>
        <v>pkt.GC_INFO.GC_Command.ReservedBit15 &lt;= '0';</v>
      </c>
      <c r="R267" t="str">
        <f>IF(D267="","--  "&amp;F267,IF(D267&lt;&gt;"T",G267&amp;" := "&amp;H267&amp;";","--  "&amp;H267))</f>
        <v>pkt.GC_INFO.GC_Command.ReservedBit15 := bitvector(431);</v>
      </c>
      <c r="S267" t="str">
        <f>IF(D267="","--  "&amp;F267,IF(D267&lt;&gt;"T",H267&amp;" := "&amp;G267&amp;";","--  "&amp;H267))</f>
        <v>bitvector(431) := pkt.GC_INFO.GC_Command.ReservedBit15;</v>
      </c>
      <c r="T267" t="str">
        <f t="shared" si="192"/>
        <v>pkt_GC_INFO_GC_Command_ReservedBit15 : out std_logic;    --               order( 162 ) bit( 1 )</v>
      </c>
      <c r="U267" t="str">
        <f t="shared" si="194"/>
        <v>pkt_GC_INFO_GC_Command_ReservedBit15 &lt;= bitvector(431);</v>
      </c>
      <c r="V267" t="str">
        <f t="shared" si="211"/>
        <v>pkt_GC_INFO_GC_Command_ReservedBit15 =&gt; pkt_GC_INFO_GC_Command_ReservedBit15_o,</v>
      </c>
      <c r="W267" t="str">
        <f t="shared" si="212"/>
        <v xml:space="preserve">  signal pkt_GC_INFO_GC_Command_ReservedBit15_o : std_logic;</v>
      </c>
    </row>
    <row r="268" spans="1:23" s="66" customFormat="1">
      <c r="F268" s="66" t="str">
        <f>"end record;"&amp;"  --  "&amp;B251&amp;"_"&amp;C251/8&amp;"_Type"</f>
        <v>end record;  --  GC_Command_2_Type</v>
      </c>
      <c r="I268" s="66" t="str">
        <f t="shared" si="209"/>
        <v/>
      </c>
      <c r="J268">
        <f t="shared" si="193"/>
        <v>163</v>
      </c>
      <c r="K268" s="66" t="s">
        <v>553</v>
      </c>
      <c r="L268" t="str">
        <f t="shared" si="208"/>
        <v/>
      </c>
      <c r="M268" s="66" t="str">
        <f t="shared" si="207"/>
        <v/>
      </c>
      <c r="P268" s="66" t="str">
        <f>");"</f>
        <v>);</v>
      </c>
      <c r="Q268" s="66" t="str">
        <f t="shared" si="210"/>
        <v>--  end record;  --  GC_Command_2_Type</v>
      </c>
      <c r="R268" s="66" t="str">
        <f>IF(D268="","--  "&amp;F268,IF(D268&lt;&gt;"T",G268&amp;" := "&amp;H268&amp;";","--  "&amp;H268))</f>
        <v>--  end record;  --  GC_Command_2_Type</v>
      </c>
      <c r="S268" s="66" t="str">
        <f>IF(D268="","--  "&amp;F268,IF(D268&lt;&gt;"T",H268&amp;" := "&amp;G268&amp;";","--  "&amp;H268))</f>
        <v>--  end record;  --  GC_Command_2_Type</v>
      </c>
      <c r="T268" t="str">
        <f t="shared" si="192"/>
        <v xml:space="preserve">  -- not used </v>
      </c>
      <c r="U268" t="str">
        <f t="shared" si="194"/>
        <v xml:space="preserve">  -- not used</v>
      </c>
      <c r="V268" t="str">
        <f t="shared" si="211"/>
        <v>--  end record;  --  GC_Command_2_Type</v>
      </c>
      <c r="W268" t="str">
        <f t="shared" si="212"/>
        <v>--  end record;  --  GC_Command_2_Type</v>
      </c>
    </row>
    <row r="269" spans="1:23">
      <c r="C269">
        <f>SUM(C252:C267)</f>
        <v>16</v>
      </c>
      <c r="D269">
        <f>C251+E251</f>
        <v>432</v>
      </c>
      <c r="E269">
        <f>C267+E267</f>
        <v>432</v>
      </c>
      <c r="F269" s="87" t="s">
        <v>516</v>
      </c>
      <c r="I269" t="str">
        <f t="shared" si="209"/>
        <v/>
      </c>
      <c r="J269">
        <f t="shared" si="193"/>
        <v>163</v>
      </c>
      <c r="K269" t="s">
        <v>553</v>
      </c>
      <c r="L269" t="str">
        <f t="shared" si="208"/>
        <v/>
      </c>
      <c r="M269" t="str">
        <f t="shared" si="207"/>
        <v/>
      </c>
      <c r="N269" s="86" t="s">
        <v>516</v>
      </c>
      <c r="O269" s="86" t="s">
        <v>516</v>
      </c>
      <c r="P269" s="86" t="s">
        <v>516</v>
      </c>
      <c r="Q269" s="86" t="s">
        <v>516</v>
      </c>
      <c r="R269" s="86" t="s">
        <v>516</v>
      </c>
      <c r="S269" s="86" t="s">
        <v>516</v>
      </c>
      <c r="T269" t="str">
        <f t="shared" si="192"/>
        <v xml:space="preserve">  -- not used </v>
      </c>
      <c r="U269" t="str">
        <f t="shared" si="194"/>
        <v xml:space="preserve">  -- not used</v>
      </c>
      <c r="V269" t="str">
        <f t="shared" si="211"/>
        <v xml:space="preserve">  --  </v>
      </c>
      <c r="W269" t="str">
        <f t="shared" si="212"/>
        <v xml:space="preserve">  --  </v>
      </c>
    </row>
    <row r="270" spans="1:23">
      <c r="A270" s="84"/>
      <c r="F270" s="87" t="s">
        <v>516</v>
      </c>
      <c r="G270" s="85" t="str">
        <f>G388</f>
        <v>pkt.GC_INFO</v>
      </c>
      <c r="I270" t="str">
        <f t="shared" si="209"/>
        <v/>
      </c>
      <c r="J270">
        <f t="shared" si="193"/>
        <v>163</v>
      </c>
      <c r="K270" t="s">
        <v>553</v>
      </c>
      <c r="L270" t="str">
        <f t="shared" si="208"/>
        <v/>
      </c>
      <c r="M270" t="str">
        <f t="shared" si="207"/>
        <v/>
      </c>
      <c r="N270" s="86" t="s">
        <v>516</v>
      </c>
      <c r="O270" s="86" t="s">
        <v>516</v>
      </c>
      <c r="P270" s="86" t="s">
        <v>516</v>
      </c>
      <c r="Q270" s="86" t="s">
        <v>516</v>
      </c>
      <c r="R270" s="86" t="s">
        <v>516</v>
      </c>
      <c r="S270" s="86" t="s">
        <v>516</v>
      </c>
      <c r="T270" t="str">
        <f t="shared" si="192"/>
        <v xml:space="preserve">  -- not used </v>
      </c>
      <c r="U270" t="str">
        <f t="shared" si="194"/>
        <v xml:space="preserve">  -- not used</v>
      </c>
      <c r="V270" t="str">
        <f t="shared" si="211"/>
        <v>--  --</v>
      </c>
      <c r="W270" t="str">
        <f t="shared" si="212"/>
        <v>--  --</v>
      </c>
    </row>
    <row r="271" spans="1:23" s="66" customFormat="1">
      <c r="B271" s="66" t="s">
        <v>338</v>
      </c>
      <c r="C271" s="66">
        <v>448</v>
      </c>
      <c r="E271" s="66">
        <v>384</v>
      </c>
      <c r="F271" s="66" t="str">
        <f>"type "&amp;B271&amp;"_"&amp;C271/8&amp;"_Type is record"</f>
        <v>type GC_INFO_56_Type is record</v>
      </c>
      <c r="I271" s="66" t="str">
        <f t="shared" si="209"/>
        <v/>
      </c>
      <c r="J271">
        <f t="shared" si="193"/>
        <v>163</v>
      </c>
      <c r="K271" s="66" t="s">
        <v>553</v>
      </c>
      <c r="L271" t="str">
        <f t="shared" si="208"/>
        <v/>
      </c>
      <c r="M271" s="66" t="str">
        <f t="shared" si="207"/>
        <v/>
      </c>
      <c r="P271" s="66" t="str">
        <f>"constant "&amp;B271&amp;"_"&amp;C271/8&amp;"_i : "&amp;B271&amp;"_"&amp;C271/8&amp;"_Type := ("</f>
        <v>constant GC_INFO_56_i : GC_INFO_56_Type := (</v>
      </c>
      <c r="Q271" s="66" t="str">
        <f t="shared" ref="Q271:Q297" si="213">IF(D271="","--  "&amp;F271,IF(D271&lt;&gt;"T",G271&amp;" &lt;= "&amp;N271&amp;";","--  "&amp;H271))</f>
        <v>--  type GC_INFO_56_Type is record</v>
      </c>
      <c r="R271" s="66" t="str">
        <f t="shared" ref="R271" si="214">IF(D271="","--  "&amp;F271,IF(D271&lt;&gt;"T",G271&amp;" := "&amp;H271&amp;";","--  "&amp;H271))</f>
        <v>--  type GC_INFO_56_Type is record</v>
      </c>
      <c r="S271" s="66" t="str">
        <f t="shared" ref="S271" si="215">IF(D271="","--  "&amp;F271,IF(D271&lt;&gt;"T",H271&amp;" := "&amp;G271&amp;";","--  "&amp;H271))</f>
        <v>--  type GC_INFO_56_Type is record</v>
      </c>
      <c r="T271" t="str">
        <f t="shared" si="192"/>
        <v xml:space="preserve">  -- not used </v>
      </c>
      <c r="U271" t="str">
        <f t="shared" si="194"/>
        <v xml:space="preserve">  -- not used</v>
      </c>
      <c r="V271" t="str">
        <f t="shared" si="211"/>
        <v>--  type GC_INFO_56_Type is record</v>
      </c>
      <c r="W271" t="str">
        <f t="shared" si="212"/>
        <v>--  type GC_INFO_56_Type is record</v>
      </c>
    </row>
    <row r="272" spans="1:23">
      <c r="B272" t="s">
        <v>339</v>
      </c>
      <c r="C272">
        <v>32</v>
      </c>
      <c r="D272" t="s">
        <v>373</v>
      </c>
      <c r="E272">
        <f>E271</f>
        <v>384</v>
      </c>
      <c r="F272" t="str">
        <f t="shared" ref="F272:F296" si="216">IF(C272=1,"  "&amp;B272&amp;" : "&amp;"std_logic;",IF(D272="T","  "&amp;B272&amp;" : "&amp;B272&amp;"_"&amp;C272/8&amp;"_Type;","  "&amp;B272&amp;" : "&amp;"std_logic_vector("&amp;C272-1&amp;" downto 0);"))</f>
        <v xml:space="preserve">  GC_Count : std_logic_vector(31 downto 0);</v>
      </c>
      <c r="G272" t="str">
        <f t="shared" ref="G272:G296" si="217">$G$270&amp;"."&amp;B272</f>
        <v>pkt.GC_INFO.GC_Count</v>
      </c>
      <c r="H272" t="str">
        <f t="shared" ref="H272:H296" si="218">IF(C272=1,"bitvector("&amp;E272&amp;")","bitvector("&amp;E272+C272-1&amp;" downto "&amp;E272&amp;")")</f>
        <v>bitvector(415 downto 384)</v>
      </c>
      <c r="I272" t="str">
        <f t="shared" si="209"/>
        <v>pkt_GC_INFO_GC_Count</v>
      </c>
      <c r="J272">
        <f t="shared" si="193"/>
        <v>163</v>
      </c>
      <c r="K272">
        <v>1</v>
      </c>
      <c r="L272" t="str">
        <f t="shared" si="208"/>
        <v>connect_bd_net [get_bd_pins gen_ila_0/ila_0/probe163] [get_bd_pins gen_ila_0/bs_scb_data_record_p_0/pkt_GC_INFO_GC_Count]</v>
      </c>
      <c r="M272" t="str">
        <f t="shared" si="207"/>
        <v>std_logic_vector(31 downto 0)</v>
      </c>
      <c r="N272" t="str">
        <f t="shared" ref="N272:N296" si="219">IF(O272&lt;&gt;"",O272,IF(D272="T",B272&amp;"_"&amp;C272/8&amp;"_i",IF(C272=1,"'0'",(IF(C272=8,"X""00""",(IF(C272=16,"X""0000""",IF(C272=32,"X""00000000""","(others =&gt; '0')"))))))))</f>
        <v>X"00000000"</v>
      </c>
      <c r="P272" t="str">
        <f t="shared" ref="P272:P296" si="220">IF(D273="",(IF(D272="T","  "&amp;B272&amp;" =&gt; "&amp;B272&amp;"_"&amp;C272/8&amp;"_i","  "&amp;B272&amp;" =&gt; "&amp;N272)),(IF(D272="T","  "&amp;B272&amp;" =&gt; "&amp;B272&amp;"_"&amp;C272/8&amp;"_i,","  "&amp;B272&amp;" =&gt; "&amp;N272&amp;",")))</f>
        <v xml:space="preserve">  GC_Count =&gt; X"00000000",</v>
      </c>
      <c r="Q272" t="str">
        <f t="shared" si="213"/>
        <v>pkt.GC_INFO.GC_Count &lt;= X"00000000";</v>
      </c>
      <c r="R272" t="str">
        <f t="shared" ref="R272:R297" si="221">IF(D272="","--  "&amp;F272,IF(D272&lt;&gt;"T",G272&amp;" := "&amp;H272&amp;";","--  "&amp;H272))</f>
        <v>pkt.GC_INFO.GC_Count := bitvector(415 downto 384);</v>
      </c>
      <c r="S272" t="str">
        <f t="shared" ref="S272:S297" si="222">IF(D272="","--  "&amp;F272,IF(D272&lt;&gt;"T",H272&amp;" := "&amp;G272&amp;";","--  "&amp;H272))</f>
        <v>bitvector(415 downto 384) := pkt.GC_INFO.GC_Count;</v>
      </c>
      <c r="T272" t="str">
        <f t="shared" si="192"/>
        <v>pkt_GC_INFO_GC_Count : out std_logic_vector(31 downto 0);    --               order( 163 ) bit( 32 )</v>
      </c>
      <c r="U272" t="str">
        <f t="shared" si="194"/>
        <v>pkt_GC_INFO_GC_Count &lt;= bitvector(415 downto 384);</v>
      </c>
      <c r="V272" t="str">
        <f t="shared" si="211"/>
        <v>pkt_GC_INFO_GC_Count =&gt; pkt_GC_INFO_GC_Count_o,</v>
      </c>
      <c r="W272" t="str">
        <f t="shared" si="212"/>
        <v xml:space="preserve">  signal pkt_GC_INFO_GC_Count_o : std_logic_vector(31 downto 0);</v>
      </c>
    </row>
    <row r="273" spans="2:23">
      <c r="B273" t="s">
        <v>340</v>
      </c>
      <c r="C273">
        <v>16</v>
      </c>
      <c r="D273" s="66" t="s">
        <v>372</v>
      </c>
      <c r="E273">
        <f t="shared" ref="E273:E296" si="223">C272+E272</f>
        <v>416</v>
      </c>
      <c r="F273" t="str">
        <f t="shared" si="216"/>
        <v xml:space="preserve">  GC_Command : GC_Command_2_Type;</v>
      </c>
      <c r="G273" s="84" t="str">
        <f t="shared" si="217"/>
        <v>pkt.GC_INFO.GC_Command</v>
      </c>
      <c r="H273" t="str">
        <f t="shared" si="218"/>
        <v>bitvector(431 downto 416)</v>
      </c>
      <c r="I273" t="str">
        <f t="shared" si="209"/>
        <v/>
      </c>
      <c r="J273">
        <f t="shared" si="193"/>
        <v>164</v>
      </c>
      <c r="K273">
        <v>1</v>
      </c>
      <c r="L273" t="str">
        <f t="shared" si="208"/>
        <v>connect_bd_net [get_bd_pins gen_ila_0/ila_0/probe164] [get_bd_pins gen_ila_0/bs_scb_data_record_p_0/]</v>
      </c>
      <c r="M273" t="str">
        <f t="shared" si="207"/>
        <v/>
      </c>
      <c r="N273" t="str">
        <f t="shared" si="219"/>
        <v>GC_Command_2_i</v>
      </c>
      <c r="P273" t="str">
        <f t="shared" si="220"/>
        <v xml:space="preserve">  GC_Command =&gt; GC_Command_2_i,</v>
      </c>
      <c r="Q273" t="str">
        <f t="shared" si="213"/>
        <v>--  bitvector(431 downto 416)</v>
      </c>
      <c r="R273" t="str">
        <f t="shared" si="221"/>
        <v>--  bitvector(431 downto 416)</v>
      </c>
      <c r="S273" t="str">
        <f t="shared" si="222"/>
        <v>--  bitvector(431 downto 416)</v>
      </c>
      <c r="T273" t="str">
        <f t="shared" si="192"/>
        <v>--  bitvector(431 downto 416)</v>
      </c>
      <c r="U273" t="str">
        <f t="shared" si="194"/>
        <v>--  bitvector(431 downto 416)</v>
      </c>
      <c r="V273" t="str">
        <f t="shared" si="211"/>
        <v xml:space="preserve">  -- bitvector(431 downto 416)</v>
      </c>
      <c r="W273" t="str">
        <f t="shared" si="212"/>
        <v xml:space="preserve">  --  bitvector(431 downto 416)</v>
      </c>
    </row>
    <row r="274" spans="2:23">
      <c r="B274" t="s">
        <v>406</v>
      </c>
      <c r="C274">
        <v>16</v>
      </c>
      <c r="D274" t="s">
        <v>373</v>
      </c>
      <c r="E274">
        <f t="shared" si="223"/>
        <v>432</v>
      </c>
      <c r="F274" t="str">
        <f t="shared" si="216"/>
        <v xml:space="preserve">  Reserved_0 : std_logic_vector(15 downto 0);</v>
      </c>
      <c r="G274" t="str">
        <f t="shared" si="217"/>
        <v>pkt.GC_INFO.Reserved_0</v>
      </c>
      <c r="H274" t="str">
        <f t="shared" si="218"/>
        <v>bitvector(447 downto 432)</v>
      </c>
      <c r="I274" t="str">
        <f t="shared" si="209"/>
        <v>pkt_GC_INFO_Reserved_0</v>
      </c>
      <c r="J274">
        <f t="shared" si="193"/>
        <v>164</v>
      </c>
      <c r="K274">
        <v>1</v>
      </c>
      <c r="L274" t="str">
        <f t="shared" si="208"/>
        <v>connect_bd_net [get_bd_pins gen_ila_0/ila_0/probe164] [get_bd_pins gen_ila_0/bs_scb_data_record_p_0/pkt_GC_INFO_Reserved_0]</v>
      </c>
      <c r="M274" t="str">
        <f t="shared" si="207"/>
        <v>std_logic_vector(15 downto 0)</v>
      </c>
      <c r="N274" t="str">
        <f t="shared" si="219"/>
        <v>X"0000"</v>
      </c>
      <c r="P274" t="str">
        <f t="shared" si="220"/>
        <v xml:space="preserve">  Reserved_0 =&gt; X"0000",</v>
      </c>
      <c r="Q274" t="str">
        <f t="shared" si="213"/>
        <v>pkt.GC_INFO.Reserved_0 &lt;= X"0000";</v>
      </c>
      <c r="R274" t="str">
        <f t="shared" si="221"/>
        <v>pkt.GC_INFO.Reserved_0 := bitvector(447 downto 432);</v>
      </c>
      <c r="S274" t="str">
        <f t="shared" si="222"/>
        <v>bitvector(447 downto 432) := pkt.GC_INFO.Reserved_0;</v>
      </c>
      <c r="T274" t="str">
        <f t="shared" si="192"/>
        <v>pkt_GC_INFO_Reserved_0 : out std_logic_vector(15 downto 0);    --               order( 164 ) bit( 16 )</v>
      </c>
      <c r="U274" t="str">
        <f t="shared" si="194"/>
        <v>pkt_GC_INFO_Reserved_0 &lt;= bitvector(447 downto 432);</v>
      </c>
      <c r="V274" t="str">
        <f t="shared" si="211"/>
        <v>pkt_GC_INFO_Reserved_0 =&gt; pkt_GC_INFO_Reserved_0_o,</v>
      </c>
      <c r="W274" t="str">
        <f t="shared" si="212"/>
        <v xml:space="preserve">  signal pkt_GC_INFO_Reserved_0_o : std_logic_vector(15 downto 0);</v>
      </c>
    </row>
    <row r="275" spans="2:23">
      <c r="B275" t="s">
        <v>341</v>
      </c>
      <c r="C275">
        <v>16</v>
      </c>
      <c r="D275" s="66" t="s">
        <v>372</v>
      </c>
      <c r="E275">
        <f t="shared" si="223"/>
        <v>448</v>
      </c>
      <c r="F275" t="str">
        <f t="shared" si="216"/>
        <v xml:space="preserve">  GC_Event_1 : GC_Event_1_2_Type;</v>
      </c>
      <c r="G275" s="84" t="str">
        <f t="shared" si="217"/>
        <v>pkt.GC_INFO.GC_Event_1</v>
      </c>
      <c r="H275" t="str">
        <f t="shared" si="218"/>
        <v>bitvector(463 downto 448)</v>
      </c>
      <c r="I275" t="str">
        <f t="shared" si="209"/>
        <v/>
      </c>
      <c r="J275">
        <f t="shared" si="193"/>
        <v>165</v>
      </c>
      <c r="K275">
        <v>1</v>
      </c>
      <c r="L275" t="str">
        <f t="shared" si="208"/>
        <v>connect_bd_net [get_bd_pins gen_ila_0/ila_0/probe165] [get_bd_pins gen_ila_0/bs_scb_data_record_p_0/]</v>
      </c>
      <c r="M275" t="str">
        <f t="shared" si="207"/>
        <v/>
      </c>
      <c r="N275" t="str">
        <f t="shared" si="219"/>
        <v>GC_Event_1_2_i</v>
      </c>
      <c r="P275" t="str">
        <f t="shared" si="220"/>
        <v xml:space="preserve">  GC_Event_1 =&gt; GC_Event_1_2_i,</v>
      </c>
      <c r="Q275" t="str">
        <f t="shared" si="213"/>
        <v>--  bitvector(463 downto 448)</v>
      </c>
      <c r="R275" t="str">
        <f t="shared" si="221"/>
        <v>--  bitvector(463 downto 448)</v>
      </c>
      <c r="S275" t="str">
        <f t="shared" si="222"/>
        <v>--  bitvector(463 downto 448)</v>
      </c>
      <c r="T275" t="str">
        <f t="shared" si="192"/>
        <v>--  bitvector(463 downto 448)</v>
      </c>
      <c r="U275" t="str">
        <f t="shared" si="194"/>
        <v>--  bitvector(463 downto 448)</v>
      </c>
      <c r="V275" t="str">
        <f t="shared" si="211"/>
        <v xml:space="preserve">  -- bitvector(463 downto 448)</v>
      </c>
      <c r="W275" t="str">
        <f t="shared" si="212"/>
        <v xml:space="preserve">  --  bitvector(463 downto 448)</v>
      </c>
    </row>
    <row r="276" spans="2:23">
      <c r="B276" t="s">
        <v>342</v>
      </c>
      <c r="C276">
        <v>16</v>
      </c>
      <c r="D276" s="66" t="s">
        <v>372</v>
      </c>
      <c r="E276">
        <f t="shared" si="223"/>
        <v>464</v>
      </c>
      <c r="F276" t="str">
        <f t="shared" si="216"/>
        <v xml:space="preserve">  GC_Event_2 : GC_Event_2_2_Type;</v>
      </c>
      <c r="G276" s="84" t="str">
        <f t="shared" si="217"/>
        <v>pkt.GC_INFO.GC_Event_2</v>
      </c>
      <c r="H276" t="str">
        <f t="shared" si="218"/>
        <v>bitvector(479 downto 464)</v>
      </c>
      <c r="I276" t="str">
        <f t="shared" si="209"/>
        <v/>
      </c>
      <c r="J276">
        <f t="shared" si="193"/>
        <v>165</v>
      </c>
      <c r="K276">
        <v>1</v>
      </c>
      <c r="L276" t="str">
        <f t="shared" si="208"/>
        <v>connect_bd_net [get_bd_pins gen_ila_0/ila_0/probe165] [get_bd_pins gen_ila_0/bs_scb_data_record_p_0/]</v>
      </c>
      <c r="M276" t="str">
        <f t="shared" si="207"/>
        <v/>
      </c>
      <c r="N276" t="str">
        <f t="shared" si="219"/>
        <v>GC_Event_2_2_i</v>
      </c>
      <c r="P276" t="str">
        <f t="shared" si="220"/>
        <v xml:space="preserve">  GC_Event_2 =&gt; GC_Event_2_2_i,</v>
      </c>
      <c r="Q276" t="str">
        <f t="shared" si="213"/>
        <v>--  bitvector(479 downto 464)</v>
      </c>
      <c r="R276" t="str">
        <f t="shared" si="221"/>
        <v>--  bitvector(479 downto 464)</v>
      </c>
      <c r="S276" t="str">
        <f t="shared" si="222"/>
        <v>--  bitvector(479 downto 464)</v>
      </c>
      <c r="T276" t="str">
        <f t="shared" si="192"/>
        <v>--  bitvector(479 downto 464)</v>
      </c>
      <c r="U276" t="str">
        <f t="shared" si="194"/>
        <v>--  bitvector(479 downto 464)</v>
      </c>
      <c r="V276" t="str">
        <f t="shared" si="211"/>
        <v xml:space="preserve">  -- bitvector(479 downto 464)</v>
      </c>
      <c r="W276" t="str">
        <f t="shared" si="212"/>
        <v xml:space="preserve">  --  bitvector(479 downto 464)</v>
      </c>
    </row>
    <row r="277" spans="2:23">
      <c r="B277" t="s">
        <v>343</v>
      </c>
      <c r="C277">
        <v>16</v>
      </c>
      <c r="D277" s="66" t="s">
        <v>372</v>
      </c>
      <c r="E277">
        <f t="shared" si="223"/>
        <v>480</v>
      </c>
      <c r="F277" t="str">
        <f t="shared" si="216"/>
        <v xml:space="preserve">  GC_Event_3 : GC_Event_3_2_Type;</v>
      </c>
      <c r="G277" s="84" t="str">
        <f t="shared" si="217"/>
        <v>pkt.GC_INFO.GC_Event_3</v>
      </c>
      <c r="H277" t="str">
        <f t="shared" si="218"/>
        <v>bitvector(495 downto 480)</v>
      </c>
      <c r="I277" t="str">
        <f t="shared" si="209"/>
        <v/>
      </c>
      <c r="J277">
        <f t="shared" si="193"/>
        <v>165</v>
      </c>
      <c r="K277">
        <v>1</v>
      </c>
      <c r="L277" t="str">
        <f t="shared" si="208"/>
        <v>connect_bd_net [get_bd_pins gen_ila_0/ila_0/probe165] [get_bd_pins gen_ila_0/bs_scb_data_record_p_0/]</v>
      </c>
      <c r="M277" t="str">
        <f t="shared" si="207"/>
        <v/>
      </c>
      <c r="N277" t="str">
        <f t="shared" si="219"/>
        <v>GC_Event_3_2_i</v>
      </c>
      <c r="P277" t="str">
        <f t="shared" si="220"/>
        <v xml:space="preserve">  GC_Event_3 =&gt; GC_Event_3_2_i,</v>
      </c>
      <c r="Q277" t="str">
        <f t="shared" si="213"/>
        <v>--  bitvector(495 downto 480)</v>
      </c>
      <c r="R277" t="str">
        <f t="shared" si="221"/>
        <v>--  bitvector(495 downto 480)</v>
      </c>
      <c r="S277" t="str">
        <f t="shared" si="222"/>
        <v>--  bitvector(495 downto 480)</v>
      </c>
      <c r="T277" t="str">
        <f t="shared" si="192"/>
        <v>--  bitvector(495 downto 480)</v>
      </c>
      <c r="U277" t="str">
        <f t="shared" si="194"/>
        <v>--  bitvector(495 downto 480)</v>
      </c>
      <c r="V277" t="str">
        <f t="shared" si="211"/>
        <v xml:space="preserve">  -- bitvector(495 downto 480)</v>
      </c>
      <c r="W277" t="str">
        <f t="shared" si="212"/>
        <v xml:space="preserve">  --  bitvector(495 downto 480)</v>
      </c>
    </row>
    <row r="278" spans="2:23">
      <c r="B278" t="s">
        <v>344</v>
      </c>
      <c r="C278">
        <v>16</v>
      </c>
      <c r="D278" s="66" t="s">
        <v>372</v>
      </c>
      <c r="E278">
        <f t="shared" si="223"/>
        <v>496</v>
      </c>
      <c r="F278" t="str">
        <f t="shared" si="216"/>
        <v xml:space="preserve">  GC_Event_4 : GC_Event_4_2_Type;</v>
      </c>
      <c r="G278" s="84" t="str">
        <f t="shared" si="217"/>
        <v>pkt.GC_INFO.GC_Event_4</v>
      </c>
      <c r="H278" t="str">
        <f t="shared" si="218"/>
        <v>bitvector(511 downto 496)</v>
      </c>
      <c r="I278" t="str">
        <f t="shared" si="209"/>
        <v/>
      </c>
      <c r="J278">
        <f t="shared" si="193"/>
        <v>165</v>
      </c>
      <c r="K278">
        <v>1</v>
      </c>
      <c r="L278" t="str">
        <f t="shared" si="208"/>
        <v>connect_bd_net [get_bd_pins gen_ila_0/ila_0/probe165] [get_bd_pins gen_ila_0/bs_scb_data_record_p_0/]</v>
      </c>
      <c r="M278" t="str">
        <f t="shared" si="207"/>
        <v/>
      </c>
      <c r="N278" t="str">
        <f t="shared" si="219"/>
        <v>GC_Event_4_2_i</v>
      </c>
      <c r="P278" t="str">
        <f t="shared" si="220"/>
        <v xml:space="preserve">  GC_Event_4 =&gt; GC_Event_4_2_i,</v>
      </c>
      <c r="Q278" t="str">
        <f t="shared" si="213"/>
        <v>--  bitvector(511 downto 496)</v>
      </c>
      <c r="R278" t="str">
        <f t="shared" si="221"/>
        <v>--  bitvector(511 downto 496)</v>
      </c>
      <c r="S278" t="str">
        <f t="shared" si="222"/>
        <v>--  bitvector(511 downto 496)</v>
      </c>
      <c r="T278" t="str">
        <f t="shared" si="192"/>
        <v>--  bitvector(511 downto 496)</v>
      </c>
      <c r="U278" t="str">
        <f t="shared" si="194"/>
        <v>--  bitvector(511 downto 496)</v>
      </c>
      <c r="V278" t="str">
        <f t="shared" si="211"/>
        <v xml:space="preserve">  -- bitvector(511 downto 496)</v>
      </c>
      <c r="W278" t="str">
        <f t="shared" si="212"/>
        <v xml:space="preserve">  --  bitvector(511 downto 496)</v>
      </c>
    </row>
    <row r="279" spans="2:23">
      <c r="B279" t="s">
        <v>345</v>
      </c>
      <c r="C279">
        <v>8</v>
      </c>
      <c r="D279" t="s">
        <v>373</v>
      </c>
      <c r="E279">
        <f t="shared" si="223"/>
        <v>512</v>
      </c>
      <c r="F279" t="str">
        <f t="shared" si="216"/>
        <v xml:space="preserve">  Speed_Mode : std_logic_vector(7 downto 0);</v>
      </c>
      <c r="G279" t="str">
        <f t="shared" si="217"/>
        <v>pkt.GC_INFO.Speed_Mode</v>
      </c>
      <c r="H279" t="str">
        <f t="shared" si="218"/>
        <v>bitvector(519 downto 512)</v>
      </c>
      <c r="I279" t="str">
        <f t="shared" si="209"/>
        <v>pkt_GC_INFO_Speed_Mode</v>
      </c>
      <c r="J279">
        <f t="shared" si="193"/>
        <v>165</v>
      </c>
      <c r="K279">
        <v>1</v>
      </c>
      <c r="L279" t="str">
        <f t="shared" si="208"/>
        <v>connect_bd_net [get_bd_pins gen_ila_0/ila_0/probe165] [get_bd_pins gen_ila_0/bs_scb_data_record_p_0/pkt_GC_INFO_Speed_Mode]</v>
      </c>
      <c r="M279" t="str">
        <f t="shared" si="207"/>
        <v>std_logic_vector(7 downto 0)</v>
      </c>
      <c r="N279" t="str">
        <f t="shared" si="219"/>
        <v>X"00"</v>
      </c>
      <c r="P279" t="str">
        <f t="shared" si="220"/>
        <v xml:space="preserve">  Speed_Mode =&gt; X"00",</v>
      </c>
      <c r="Q279" t="str">
        <f t="shared" si="213"/>
        <v>pkt.GC_INFO.Speed_Mode &lt;= X"00";</v>
      </c>
      <c r="R279" t="str">
        <f t="shared" si="221"/>
        <v>pkt.GC_INFO.Speed_Mode := bitvector(519 downto 512);</v>
      </c>
      <c r="S279" t="str">
        <f t="shared" si="222"/>
        <v>bitvector(519 downto 512) := pkt.GC_INFO.Speed_Mode;</v>
      </c>
      <c r="T279" t="str">
        <f t="shared" si="192"/>
        <v>pkt_GC_INFO_Speed_Mode : out std_logic_vector(7 downto 0);    --               order( 165 ) bit( 8 )</v>
      </c>
      <c r="U279" t="str">
        <f t="shared" si="194"/>
        <v>pkt_GC_INFO_Speed_Mode &lt;= bitvector(519 downto 512);</v>
      </c>
      <c r="V279" t="str">
        <f t="shared" si="211"/>
        <v>pkt_GC_INFO_Speed_Mode =&gt; pkt_GC_INFO_Speed_Mode_o,</v>
      </c>
      <c r="W279" t="str">
        <f t="shared" si="212"/>
        <v xml:space="preserve">  signal pkt_GC_INFO_Speed_Mode_o : std_logic_vector(7 downto 0);</v>
      </c>
    </row>
    <row r="280" spans="2:23">
      <c r="B280" t="s">
        <v>438</v>
      </c>
      <c r="C280">
        <v>8</v>
      </c>
      <c r="D280" t="s">
        <v>373</v>
      </c>
      <c r="E280">
        <f t="shared" si="223"/>
        <v>520</v>
      </c>
      <c r="F280" t="str">
        <f t="shared" si="216"/>
        <v xml:space="preserve">  Search_Pattern : std_logic_vector(7 downto 0);</v>
      </c>
      <c r="G280" t="str">
        <f t="shared" si="217"/>
        <v>pkt.GC_INFO.Search_Pattern</v>
      </c>
      <c r="H280" t="str">
        <f t="shared" si="218"/>
        <v>bitvector(527 downto 520)</v>
      </c>
      <c r="I280" t="str">
        <f t="shared" si="209"/>
        <v>pkt_GC_INFO_Search_Pattern</v>
      </c>
      <c r="J280">
        <f t="shared" si="193"/>
        <v>166</v>
      </c>
      <c r="K280">
        <v>1</v>
      </c>
      <c r="L280" t="str">
        <f t="shared" si="208"/>
        <v>connect_bd_net [get_bd_pins gen_ila_0/ila_0/probe166] [get_bd_pins gen_ila_0/bs_scb_data_record_p_0/pkt_GC_INFO_Search_Pattern]</v>
      </c>
      <c r="M280" t="str">
        <f t="shared" si="207"/>
        <v>std_logic_vector(7 downto 0)</v>
      </c>
      <c r="N280" t="str">
        <f t="shared" si="219"/>
        <v>X"00"</v>
      </c>
      <c r="P280" t="str">
        <f t="shared" si="220"/>
        <v xml:space="preserve">  Search_Pattern =&gt; X"00",</v>
      </c>
      <c r="Q280" t="str">
        <f t="shared" si="213"/>
        <v>pkt.GC_INFO.Search_Pattern &lt;= X"00";</v>
      </c>
      <c r="R280" t="str">
        <f t="shared" si="221"/>
        <v>pkt.GC_INFO.Search_Pattern := bitvector(527 downto 520);</v>
      </c>
      <c r="S280" t="str">
        <f t="shared" si="222"/>
        <v>bitvector(527 downto 520) := pkt.GC_INFO.Search_Pattern;</v>
      </c>
      <c r="T280" t="str">
        <f t="shared" si="192"/>
        <v>pkt_GC_INFO_Search_Pattern : out std_logic_vector(7 downto 0);    --               order( 166 ) bit( 8 )</v>
      </c>
      <c r="U280" t="str">
        <f t="shared" si="194"/>
        <v>pkt_GC_INFO_Search_Pattern &lt;= bitvector(527 downto 520);</v>
      </c>
      <c r="V280" t="str">
        <f t="shared" si="211"/>
        <v>pkt_GC_INFO_Search_Pattern =&gt; pkt_GC_INFO_Search_Pattern_o,</v>
      </c>
      <c r="W280" t="str">
        <f t="shared" si="212"/>
        <v xml:space="preserve">  signal pkt_GC_INFO_Search_Pattern_o : std_logic_vector(7 downto 0);</v>
      </c>
    </row>
    <row r="281" spans="2:23">
      <c r="B281" t="s">
        <v>346</v>
      </c>
      <c r="C281">
        <v>8</v>
      </c>
      <c r="D281" t="s">
        <v>373</v>
      </c>
      <c r="E281">
        <f t="shared" si="223"/>
        <v>528</v>
      </c>
      <c r="F281" t="str">
        <f t="shared" si="216"/>
        <v xml:space="preserve">  Pulse_Freq : std_logic_vector(7 downto 0);</v>
      </c>
      <c r="G281" t="str">
        <f t="shared" si="217"/>
        <v>pkt.GC_INFO.Pulse_Freq</v>
      </c>
      <c r="H281" t="str">
        <f t="shared" si="218"/>
        <v>bitvector(535 downto 528)</v>
      </c>
      <c r="I281" t="str">
        <f t="shared" si="209"/>
        <v>pkt_GC_INFO_Pulse_Freq</v>
      </c>
      <c r="J281">
        <f t="shared" si="193"/>
        <v>167</v>
      </c>
      <c r="K281">
        <v>1</v>
      </c>
      <c r="L281" t="str">
        <f t="shared" si="208"/>
        <v>connect_bd_net [get_bd_pins gen_ila_0/ila_0/probe167] [get_bd_pins gen_ila_0/bs_scb_data_record_p_0/pkt_GC_INFO_Pulse_Freq]</v>
      </c>
      <c r="M281" t="str">
        <f t="shared" si="207"/>
        <v>std_logic_vector(7 downto 0)</v>
      </c>
      <c r="N281" t="str">
        <f t="shared" si="219"/>
        <v>X"00"</v>
      </c>
      <c r="P281" t="str">
        <f t="shared" si="220"/>
        <v xml:space="preserve">  Pulse_Freq =&gt; X"00",</v>
      </c>
      <c r="Q281" t="str">
        <f t="shared" si="213"/>
        <v>pkt.GC_INFO.Pulse_Freq &lt;= X"00";</v>
      </c>
      <c r="R281" t="str">
        <f t="shared" si="221"/>
        <v>pkt.GC_INFO.Pulse_Freq := bitvector(535 downto 528);</v>
      </c>
      <c r="S281" t="str">
        <f t="shared" si="222"/>
        <v>bitvector(535 downto 528) := pkt.GC_INFO.Pulse_Freq;</v>
      </c>
      <c r="T281" t="str">
        <f t="shared" si="192"/>
        <v>pkt_GC_INFO_Pulse_Freq : out std_logic_vector(7 downto 0);    --               order( 167 ) bit( 8 )</v>
      </c>
      <c r="U281" t="str">
        <f t="shared" si="194"/>
        <v>pkt_GC_INFO_Pulse_Freq &lt;= bitvector(535 downto 528);</v>
      </c>
      <c r="V281" t="str">
        <f t="shared" si="211"/>
        <v>pkt_GC_INFO_Pulse_Freq =&gt; pkt_GC_INFO_Pulse_Freq_o,</v>
      </c>
      <c r="W281" t="str">
        <f t="shared" si="212"/>
        <v xml:space="preserve">  signal pkt_GC_INFO_Pulse_Freq_o : std_logic_vector(7 downto 0);</v>
      </c>
    </row>
    <row r="282" spans="2:23">
      <c r="B282" t="s">
        <v>347</v>
      </c>
      <c r="C282">
        <v>8</v>
      </c>
      <c r="D282" t="s">
        <v>373</v>
      </c>
      <c r="E282">
        <f t="shared" si="223"/>
        <v>536</v>
      </c>
      <c r="F282" t="str">
        <f t="shared" si="216"/>
        <v xml:space="preserve">  Pulse_Type : std_logic_vector(7 downto 0);</v>
      </c>
      <c r="G282" t="str">
        <f t="shared" si="217"/>
        <v>pkt.GC_INFO.Pulse_Type</v>
      </c>
      <c r="H282" t="str">
        <f t="shared" si="218"/>
        <v>bitvector(543 downto 536)</v>
      </c>
      <c r="I282" t="str">
        <f t="shared" si="209"/>
        <v>pkt_GC_INFO_Pulse_Type</v>
      </c>
      <c r="J282">
        <f t="shared" si="193"/>
        <v>168</v>
      </c>
      <c r="K282">
        <v>1</v>
      </c>
      <c r="L282" t="str">
        <f t="shared" si="208"/>
        <v>connect_bd_net [get_bd_pins gen_ila_0/ila_0/probe168] [get_bd_pins gen_ila_0/bs_scb_data_record_p_0/pkt_GC_INFO_Pulse_Type]</v>
      </c>
      <c r="M282" t="str">
        <f t="shared" si="207"/>
        <v>std_logic_vector(7 downto 0)</v>
      </c>
      <c r="N282" t="str">
        <f t="shared" si="219"/>
        <v>X"00"</v>
      </c>
      <c r="P282" t="str">
        <f t="shared" si="220"/>
        <v xml:space="preserve">  Pulse_Type =&gt; X"00",</v>
      </c>
      <c r="Q282" t="str">
        <f t="shared" si="213"/>
        <v>pkt.GC_INFO.Pulse_Type &lt;= X"00";</v>
      </c>
      <c r="R282" t="str">
        <f t="shared" si="221"/>
        <v>pkt.GC_INFO.Pulse_Type := bitvector(543 downto 536);</v>
      </c>
      <c r="S282" t="str">
        <f t="shared" si="222"/>
        <v>bitvector(543 downto 536) := pkt.GC_INFO.Pulse_Type;</v>
      </c>
      <c r="T282" t="str">
        <f t="shared" si="192"/>
        <v>pkt_GC_INFO_Pulse_Type : out std_logic_vector(7 downto 0);    --               order( 168 ) bit( 8 )</v>
      </c>
      <c r="U282" t="str">
        <f t="shared" si="194"/>
        <v>pkt_GC_INFO_Pulse_Type &lt;= bitvector(543 downto 536);</v>
      </c>
      <c r="V282" t="str">
        <f t="shared" si="211"/>
        <v>pkt_GC_INFO_Pulse_Type =&gt; pkt_GC_INFO_Pulse_Type_o,</v>
      </c>
      <c r="W282" t="str">
        <f t="shared" si="212"/>
        <v xml:space="preserve">  signal pkt_GC_INFO_Pulse_Type_o : std_logic_vector(7 downto 0);</v>
      </c>
    </row>
    <row r="283" spans="2:23">
      <c r="B283" t="s">
        <v>348</v>
      </c>
      <c r="C283">
        <v>8</v>
      </c>
      <c r="D283" t="s">
        <v>373</v>
      </c>
      <c r="E283">
        <f t="shared" si="223"/>
        <v>544</v>
      </c>
      <c r="F283" t="str">
        <f t="shared" si="216"/>
        <v xml:space="preserve">  Pulse_Length : std_logic_vector(7 downto 0);</v>
      </c>
      <c r="G283" t="str">
        <f t="shared" si="217"/>
        <v>pkt.GC_INFO.Pulse_Length</v>
      </c>
      <c r="H283" t="str">
        <f t="shared" si="218"/>
        <v>bitvector(551 downto 544)</v>
      </c>
      <c r="I283" t="str">
        <f t="shared" si="209"/>
        <v>pkt_GC_INFO_Pulse_Length</v>
      </c>
      <c r="J283">
        <f t="shared" si="193"/>
        <v>169</v>
      </c>
      <c r="K283">
        <v>1</v>
      </c>
      <c r="L283" t="str">
        <f t="shared" si="208"/>
        <v>connect_bd_net [get_bd_pins gen_ila_0/ila_0/probe169] [get_bd_pins gen_ila_0/bs_scb_data_record_p_0/pkt_GC_INFO_Pulse_Length]</v>
      </c>
      <c r="M283" t="str">
        <f t="shared" si="207"/>
        <v>std_logic_vector(7 downto 0)</v>
      </c>
      <c r="N283" t="str">
        <f t="shared" si="219"/>
        <v>X"00"</v>
      </c>
      <c r="P283" t="str">
        <f t="shared" si="220"/>
        <v xml:space="preserve">  Pulse_Length =&gt; X"00",</v>
      </c>
      <c r="Q283" t="str">
        <f t="shared" si="213"/>
        <v>pkt.GC_INFO.Pulse_Length &lt;= X"00";</v>
      </c>
      <c r="R283" t="str">
        <f t="shared" si="221"/>
        <v>pkt.GC_INFO.Pulse_Length := bitvector(551 downto 544);</v>
      </c>
      <c r="S283" t="str">
        <f t="shared" si="222"/>
        <v>bitvector(551 downto 544) := pkt.GC_INFO.Pulse_Length;</v>
      </c>
      <c r="T283" t="str">
        <f t="shared" si="192"/>
        <v>pkt_GC_INFO_Pulse_Length : out std_logic_vector(7 downto 0);    --               order( 169 ) bit( 8 )</v>
      </c>
      <c r="U283" t="str">
        <f t="shared" si="194"/>
        <v>pkt_GC_INFO_Pulse_Length &lt;= bitvector(551 downto 544);</v>
      </c>
      <c r="V283" t="str">
        <f t="shared" si="211"/>
        <v>pkt_GC_INFO_Pulse_Length =&gt; pkt_GC_INFO_Pulse_Length_o,</v>
      </c>
      <c r="W283" t="str">
        <f t="shared" si="212"/>
        <v xml:space="preserve">  signal pkt_GC_INFO_Pulse_Length_o : std_logic_vector(7 downto 0);</v>
      </c>
    </row>
    <row r="284" spans="2:23">
      <c r="B284" t="s">
        <v>349</v>
      </c>
      <c r="C284">
        <v>8</v>
      </c>
      <c r="D284" t="s">
        <v>373</v>
      </c>
      <c r="E284">
        <f t="shared" si="223"/>
        <v>552</v>
      </c>
      <c r="F284" t="str">
        <f t="shared" si="216"/>
        <v xml:space="preserve">  PRE_Pulse : std_logic_vector(7 downto 0);</v>
      </c>
      <c r="G284" t="str">
        <f t="shared" si="217"/>
        <v>pkt.GC_INFO.PRE_Pulse</v>
      </c>
      <c r="H284" t="str">
        <f t="shared" si="218"/>
        <v>bitvector(559 downto 552)</v>
      </c>
      <c r="I284" t="str">
        <f t="shared" si="209"/>
        <v>pkt_GC_INFO_PRE_Pulse</v>
      </c>
      <c r="J284">
        <f t="shared" si="193"/>
        <v>170</v>
      </c>
      <c r="K284">
        <v>1</v>
      </c>
      <c r="L284" t="str">
        <f t="shared" si="208"/>
        <v>connect_bd_net [get_bd_pins gen_ila_0/ila_0/probe170] [get_bd_pins gen_ila_0/bs_scb_data_record_p_0/pkt_GC_INFO_PRE_Pulse]</v>
      </c>
      <c r="M284" t="str">
        <f t="shared" si="207"/>
        <v>std_logic_vector(7 downto 0)</v>
      </c>
      <c r="N284" t="str">
        <f t="shared" si="219"/>
        <v>X"00"</v>
      </c>
      <c r="P284" t="str">
        <f t="shared" si="220"/>
        <v xml:space="preserve">  PRE_Pulse =&gt; X"00",</v>
      </c>
      <c r="Q284" t="str">
        <f t="shared" si="213"/>
        <v>pkt.GC_INFO.PRE_Pulse &lt;= X"00";</v>
      </c>
      <c r="R284" t="str">
        <f t="shared" si="221"/>
        <v>pkt.GC_INFO.PRE_Pulse := bitvector(559 downto 552);</v>
      </c>
      <c r="S284" t="str">
        <f t="shared" si="222"/>
        <v>bitvector(559 downto 552) := pkt.GC_INFO.PRE_Pulse;</v>
      </c>
      <c r="T284" t="str">
        <f t="shared" si="192"/>
        <v>pkt_GC_INFO_PRE_Pulse : out std_logic_vector(7 downto 0);    --               order( 170 ) bit( 8 )</v>
      </c>
      <c r="U284" t="str">
        <f t="shared" si="194"/>
        <v>pkt_GC_INFO_PRE_Pulse &lt;= bitvector(559 downto 552);</v>
      </c>
      <c r="V284" t="str">
        <f t="shared" si="211"/>
        <v>pkt_GC_INFO_PRE_Pulse =&gt; pkt_GC_INFO_PRE_Pulse_o,</v>
      </c>
      <c r="W284" t="str">
        <f t="shared" si="212"/>
        <v xml:space="preserve">  signal pkt_GC_INFO_PRE_Pulse_o : std_logic_vector(7 downto 0);</v>
      </c>
    </row>
    <row r="285" spans="2:23">
      <c r="B285" t="s">
        <v>350</v>
      </c>
      <c r="C285">
        <v>8</v>
      </c>
      <c r="D285" t="s">
        <v>373</v>
      </c>
      <c r="E285">
        <f t="shared" si="223"/>
        <v>560</v>
      </c>
      <c r="F285" t="str">
        <f t="shared" si="216"/>
        <v xml:space="preserve">  PRI : std_logic_vector(7 downto 0);</v>
      </c>
      <c r="G285" t="str">
        <f t="shared" si="217"/>
        <v>pkt.GC_INFO.PRI</v>
      </c>
      <c r="H285" t="str">
        <f t="shared" si="218"/>
        <v>bitvector(567 downto 560)</v>
      </c>
      <c r="I285" t="str">
        <f t="shared" si="209"/>
        <v>pkt_GC_INFO_PRI</v>
      </c>
      <c r="J285">
        <f t="shared" si="193"/>
        <v>171</v>
      </c>
      <c r="K285">
        <v>1</v>
      </c>
      <c r="L285" t="str">
        <f t="shared" si="208"/>
        <v>connect_bd_net [get_bd_pins gen_ila_0/ila_0/probe171] [get_bd_pins gen_ila_0/bs_scb_data_record_p_0/pkt_GC_INFO_PRI]</v>
      </c>
      <c r="M285" t="str">
        <f t="shared" si="207"/>
        <v>std_logic_vector(7 downto 0)</v>
      </c>
      <c r="N285" t="str">
        <f t="shared" si="219"/>
        <v>X"00"</v>
      </c>
      <c r="P285" t="str">
        <f t="shared" si="220"/>
        <v xml:space="preserve">  PRI =&gt; X"00",</v>
      </c>
      <c r="Q285" t="str">
        <f t="shared" si="213"/>
        <v>pkt.GC_INFO.PRI &lt;= X"00";</v>
      </c>
      <c r="R285" t="str">
        <f t="shared" si="221"/>
        <v>pkt.GC_INFO.PRI := bitvector(567 downto 560);</v>
      </c>
      <c r="S285" t="str">
        <f t="shared" si="222"/>
        <v>bitvector(567 downto 560) := pkt.GC_INFO.PRI;</v>
      </c>
      <c r="T285" t="str">
        <f t="shared" si="192"/>
        <v>pkt_GC_INFO_PRI : out std_logic_vector(7 downto 0);    --               order( 171 ) bit( 8 )</v>
      </c>
      <c r="U285" t="str">
        <f t="shared" si="194"/>
        <v>pkt_GC_INFO_PRI &lt;= bitvector(567 downto 560);</v>
      </c>
      <c r="V285" t="str">
        <f t="shared" si="211"/>
        <v>pkt_GC_INFO_PRI =&gt; pkt_GC_INFO_PRI_o,</v>
      </c>
      <c r="W285" t="str">
        <f t="shared" si="212"/>
        <v xml:space="preserve">  signal pkt_GC_INFO_PRI_o : std_logic_vector(7 downto 0);</v>
      </c>
    </row>
    <row r="286" spans="2:23">
      <c r="B286" t="s">
        <v>351</v>
      </c>
      <c r="C286">
        <v>8</v>
      </c>
      <c r="D286" t="s">
        <v>373</v>
      </c>
      <c r="E286">
        <f t="shared" si="223"/>
        <v>568</v>
      </c>
      <c r="F286" t="str">
        <f t="shared" si="216"/>
        <v xml:space="preserve">  Beam_Steering : std_logic_vector(7 downto 0);</v>
      </c>
      <c r="G286" t="str">
        <f t="shared" si="217"/>
        <v>pkt.GC_INFO.Beam_Steering</v>
      </c>
      <c r="H286" t="str">
        <f t="shared" si="218"/>
        <v>bitvector(575 downto 568)</v>
      </c>
      <c r="I286" t="str">
        <f t="shared" si="209"/>
        <v>pkt_GC_INFO_Beam_Steering</v>
      </c>
      <c r="J286">
        <f t="shared" si="193"/>
        <v>172</v>
      </c>
      <c r="K286">
        <v>1</v>
      </c>
      <c r="L286" t="str">
        <f t="shared" si="208"/>
        <v>connect_bd_net [get_bd_pins gen_ila_0/ila_0/probe172] [get_bd_pins gen_ila_0/bs_scb_data_record_p_0/pkt_GC_INFO_Beam_Steering]</v>
      </c>
      <c r="M286" t="str">
        <f t="shared" si="207"/>
        <v>std_logic_vector(7 downto 0)</v>
      </c>
      <c r="N286" t="str">
        <f t="shared" si="219"/>
        <v>X"00"</v>
      </c>
      <c r="P286" t="str">
        <f t="shared" si="220"/>
        <v xml:space="preserve">  Beam_Steering =&gt; X"00",</v>
      </c>
      <c r="Q286" t="str">
        <f t="shared" si="213"/>
        <v>pkt.GC_INFO.Beam_Steering &lt;= X"00";</v>
      </c>
      <c r="R286" t="str">
        <f t="shared" si="221"/>
        <v>pkt.GC_INFO.Beam_Steering := bitvector(575 downto 568);</v>
      </c>
      <c r="S286" t="str">
        <f t="shared" si="222"/>
        <v>bitvector(575 downto 568) := pkt.GC_INFO.Beam_Steering;</v>
      </c>
      <c r="T286" t="str">
        <f t="shared" si="192"/>
        <v>pkt_GC_INFO_Beam_Steering : out std_logic_vector(7 downto 0);    --               order( 172 ) bit( 8 )</v>
      </c>
      <c r="U286" t="str">
        <f t="shared" si="194"/>
        <v>pkt_GC_INFO_Beam_Steering &lt;= bitvector(575 downto 568);</v>
      </c>
      <c r="V286" t="str">
        <f t="shared" si="211"/>
        <v>pkt_GC_INFO_Beam_Steering =&gt; pkt_GC_INFO_Beam_Steering_o,</v>
      </c>
      <c r="W286" t="str">
        <f t="shared" si="212"/>
        <v xml:space="preserve">  signal pkt_GC_INFO_Beam_Steering_o : std_logic_vector(7 downto 0);</v>
      </c>
    </row>
    <row r="287" spans="2:23">
      <c r="B287" t="s">
        <v>352</v>
      </c>
      <c r="C287">
        <v>16</v>
      </c>
      <c r="D287" t="s">
        <v>373</v>
      </c>
      <c r="E287">
        <f t="shared" si="223"/>
        <v>576</v>
      </c>
      <c r="F287" t="str">
        <f t="shared" si="216"/>
        <v xml:space="preserve">  BAT_VOLT : std_logic_vector(15 downto 0);</v>
      </c>
      <c r="G287" t="str">
        <f t="shared" si="217"/>
        <v>pkt.GC_INFO.BAT_VOLT</v>
      </c>
      <c r="H287" t="str">
        <f t="shared" si="218"/>
        <v>bitvector(591 downto 576)</v>
      </c>
      <c r="I287" t="str">
        <f t="shared" si="209"/>
        <v>pkt_GC_INFO_BAT_VOLT</v>
      </c>
      <c r="J287">
        <f t="shared" si="193"/>
        <v>173</v>
      </c>
      <c r="K287">
        <v>1</v>
      </c>
      <c r="L287" t="str">
        <f t="shared" si="208"/>
        <v>connect_bd_net [get_bd_pins gen_ila_0/ila_0/probe173] [get_bd_pins gen_ila_0/bs_scb_data_record_p_0/pkt_GC_INFO_BAT_VOLT]</v>
      </c>
      <c r="M287" t="str">
        <f t="shared" si="207"/>
        <v>std_logic_vector(15 downto 0)</v>
      </c>
      <c r="N287" t="str">
        <f t="shared" si="219"/>
        <v>X"0000"</v>
      </c>
      <c r="P287" t="str">
        <f t="shared" si="220"/>
        <v xml:space="preserve">  BAT_VOLT =&gt; X"0000",</v>
      </c>
      <c r="Q287" t="str">
        <f t="shared" si="213"/>
        <v>pkt.GC_INFO.BAT_VOLT &lt;= X"0000";</v>
      </c>
      <c r="R287" t="str">
        <f t="shared" si="221"/>
        <v>pkt.GC_INFO.BAT_VOLT := bitvector(591 downto 576);</v>
      </c>
      <c r="S287" t="str">
        <f t="shared" si="222"/>
        <v>bitvector(591 downto 576) := pkt.GC_INFO.BAT_VOLT;</v>
      </c>
      <c r="T287" t="str">
        <f t="shared" si="192"/>
        <v>pkt_GC_INFO_BAT_VOLT : out std_logic_vector(15 downto 0);    --               order( 173 ) bit( 16 )</v>
      </c>
      <c r="U287" t="str">
        <f t="shared" si="194"/>
        <v>pkt_GC_INFO_BAT_VOLT &lt;= bitvector(591 downto 576);</v>
      </c>
      <c r="V287" t="str">
        <f t="shared" si="211"/>
        <v>pkt_GC_INFO_BAT_VOLT =&gt; pkt_GC_INFO_BAT_VOLT_o,</v>
      </c>
      <c r="W287" t="str">
        <f t="shared" si="212"/>
        <v xml:space="preserve">  signal pkt_GC_INFO_BAT_VOLT_o : std_logic_vector(15 downto 0);</v>
      </c>
    </row>
    <row r="288" spans="2:23">
      <c r="B288" t="s">
        <v>407</v>
      </c>
      <c r="C288">
        <v>48</v>
      </c>
      <c r="D288" t="s">
        <v>373</v>
      </c>
      <c r="E288">
        <f t="shared" si="223"/>
        <v>592</v>
      </c>
      <c r="F288" t="str">
        <f t="shared" si="216"/>
        <v xml:space="preserve">  Reserved_1 : std_logic_vector(47 downto 0);</v>
      </c>
      <c r="G288" t="str">
        <f t="shared" si="217"/>
        <v>pkt.GC_INFO.Reserved_1</v>
      </c>
      <c r="H288" t="str">
        <f t="shared" si="218"/>
        <v>bitvector(639 downto 592)</v>
      </c>
      <c r="I288" t="str">
        <f t="shared" ref="I288:I317" si="224">IF(H288="","",(IF(D288="W",SUBSTITUTE(G288,".","_"),"")))</f>
        <v>pkt_GC_INFO_Reserved_1</v>
      </c>
      <c r="J288">
        <f t="shared" si="193"/>
        <v>174</v>
      </c>
      <c r="K288">
        <v>1</v>
      </c>
      <c r="L288" t="str">
        <f t="shared" si="208"/>
        <v>connect_bd_net [get_bd_pins gen_ila_0/ila_0/probe174] [get_bd_pins gen_ila_0/bs_scb_data_record_p_0/pkt_GC_INFO_Reserved_1]</v>
      </c>
      <c r="M288" t="str">
        <f t="shared" si="207"/>
        <v>std_logic_vector(47 downto 0)</v>
      </c>
      <c r="N288" t="str">
        <f t="shared" si="219"/>
        <v>(others =&gt; '0')</v>
      </c>
      <c r="P288" t="str">
        <f t="shared" si="220"/>
        <v xml:space="preserve">  Reserved_1 =&gt; (others =&gt; '0'),</v>
      </c>
      <c r="Q288" t="str">
        <f t="shared" si="213"/>
        <v>pkt.GC_INFO.Reserved_1 &lt;= (others =&gt; '0');</v>
      </c>
      <c r="R288" t="str">
        <f t="shared" si="221"/>
        <v>pkt.GC_INFO.Reserved_1 := bitvector(639 downto 592);</v>
      </c>
      <c r="S288" t="str">
        <f t="shared" si="222"/>
        <v>bitvector(639 downto 592) := pkt.GC_INFO.Reserved_1;</v>
      </c>
      <c r="T288" t="str">
        <f t="shared" si="192"/>
        <v>pkt_GC_INFO_Reserved_1 : out std_logic_vector(47 downto 0);    --               order( 174 ) bit( 48 )</v>
      </c>
      <c r="U288" t="str">
        <f t="shared" si="194"/>
        <v>pkt_GC_INFO_Reserved_1 &lt;= bitvector(639 downto 592);</v>
      </c>
      <c r="V288" t="str">
        <f t="shared" si="211"/>
        <v>pkt_GC_INFO_Reserved_1 =&gt; pkt_GC_INFO_Reserved_1_o,</v>
      </c>
      <c r="W288" t="str">
        <f t="shared" si="212"/>
        <v xml:space="preserve">  signal pkt_GC_INFO_Reserved_1_o : std_logic_vector(47 downto 0);</v>
      </c>
    </row>
    <row r="289" spans="1:23">
      <c r="B289" t="s">
        <v>353</v>
      </c>
      <c r="C289">
        <v>32</v>
      </c>
      <c r="D289" t="s">
        <v>373</v>
      </c>
      <c r="E289">
        <f t="shared" si="223"/>
        <v>640</v>
      </c>
      <c r="F289" t="str">
        <f t="shared" si="216"/>
        <v xml:space="preserve">  TORP_N : std_logic_vector(31 downto 0);</v>
      </c>
      <c r="G289" t="str">
        <f t="shared" si="217"/>
        <v>pkt.GC_INFO.TORP_N</v>
      </c>
      <c r="H289" t="str">
        <f t="shared" si="218"/>
        <v>bitvector(671 downto 640)</v>
      </c>
      <c r="I289" t="str">
        <f t="shared" si="224"/>
        <v>pkt_GC_INFO_TORP_N</v>
      </c>
      <c r="J289">
        <f t="shared" si="193"/>
        <v>175</v>
      </c>
      <c r="K289">
        <v>1</v>
      </c>
      <c r="L289" t="str">
        <f t="shared" si="208"/>
        <v>connect_bd_net [get_bd_pins gen_ila_0/ila_0/probe175] [get_bd_pins gen_ila_0/bs_scb_data_record_p_0/pkt_GC_INFO_TORP_N]</v>
      </c>
      <c r="M289" t="str">
        <f t="shared" si="207"/>
        <v>std_logic_vector(31 downto 0)</v>
      </c>
      <c r="N289" t="str">
        <f t="shared" si="219"/>
        <v>X"00000000"</v>
      </c>
      <c r="P289" t="str">
        <f t="shared" si="220"/>
        <v xml:space="preserve">  TORP_N =&gt; X"00000000",</v>
      </c>
      <c r="Q289" t="str">
        <f t="shared" si="213"/>
        <v>pkt.GC_INFO.TORP_N &lt;= X"00000000";</v>
      </c>
      <c r="R289" t="str">
        <f t="shared" si="221"/>
        <v>pkt.GC_INFO.TORP_N := bitvector(671 downto 640);</v>
      </c>
      <c r="S289" t="str">
        <f t="shared" si="222"/>
        <v>bitvector(671 downto 640) := pkt.GC_INFO.TORP_N;</v>
      </c>
      <c r="T289" t="str">
        <f t="shared" si="192"/>
        <v>pkt_GC_INFO_TORP_N : out std_logic_vector(31 downto 0);    --               order( 175 ) bit( 32 )</v>
      </c>
      <c r="U289" t="str">
        <f t="shared" si="194"/>
        <v>pkt_GC_INFO_TORP_N &lt;= bitvector(671 downto 640);</v>
      </c>
      <c r="V289" t="str">
        <f t="shared" si="211"/>
        <v>pkt_GC_INFO_TORP_N =&gt; pkt_GC_INFO_TORP_N_o,</v>
      </c>
      <c r="W289" t="str">
        <f t="shared" si="212"/>
        <v xml:space="preserve">  signal pkt_GC_INFO_TORP_N_o : std_logic_vector(31 downto 0);</v>
      </c>
    </row>
    <row r="290" spans="1:23">
      <c r="B290" t="s">
        <v>354</v>
      </c>
      <c r="C290">
        <v>32</v>
      </c>
      <c r="D290" t="s">
        <v>373</v>
      </c>
      <c r="E290">
        <f t="shared" si="223"/>
        <v>672</v>
      </c>
      <c r="F290" t="str">
        <f t="shared" si="216"/>
        <v xml:space="preserve">  TORP_E : std_logic_vector(31 downto 0);</v>
      </c>
      <c r="G290" t="str">
        <f t="shared" si="217"/>
        <v>pkt.GC_INFO.TORP_E</v>
      </c>
      <c r="H290" t="str">
        <f t="shared" si="218"/>
        <v>bitvector(703 downto 672)</v>
      </c>
      <c r="I290" t="str">
        <f t="shared" si="224"/>
        <v>pkt_GC_INFO_TORP_E</v>
      </c>
      <c r="J290">
        <f t="shared" si="193"/>
        <v>176</v>
      </c>
      <c r="K290">
        <v>1</v>
      </c>
      <c r="L290" t="str">
        <f t="shared" si="208"/>
        <v>connect_bd_net [get_bd_pins gen_ila_0/ila_0/probe176] [get_bd_pins gen_ila_0/bs_scb_data_record_p_0/pkt_GC_INFO_TORP_E]</v>
      </c>
      <c r="M290" t="str">
        <f t="shared" si="207"/>
        <v>std_logic_vector(31 downto 0)</v>
      </c>
      <c r="N290" t="str">
        <f t="shared" si="219"/>
        <v>X"00000000"</v>
      </c>
      <c r="P290" t="str">
        <f t="shared" si="220"/>
        <v xml:space="preserve">  TORP_E =&gt; X"00000000",</v>
      </c>
      <c r="Q290" t="str">
        <f t="shared" si="213"/>
        <v>pkt.GC_INFO.TORP_E &lt;= X"00000000";</v>
      </c>
      <c r="R290" t="str">
        <f t="shared" si="221"/>
        <v>pkt.GC_INFO.TORP_E := bitvector(703 downto 672);</v>
      </c>
      <c r="S290" t="str">
        <f t="shared" si="222"/>
        <v>bitvector(703 downto 672) := pkt.GC_INFO.TORP_E;</v>
      </c>
      <c r="T290" t="str">
        <f t="shared" si="192"/>
        <v>pkt_GC_INFO_TORP_E : out std_logic_vector(31 downto 0);    --               order( 176 ) bit( 32 )</v>
      </c>
      <c r="U290" t="str">
        <f t="shared" si="194"/>
        <v>pkt_GC_INFO_TORP_E &lt;= bitvector(703 downto 672);</v>
      </c>
      <c r="V290" t="str">
        <f t="shared" si="211"/>
        <v>pkt_GC_INFO_TORP_E =&gt; pkt_GC_INFO_TORP_E_o,</v>
      </c>
      <c r="W290" t="str">
        <f t="shared" si="212"/>
        <v xml:space="preserve">  signal pkt_GC_INFO_TORP_E_o : std_logic_vector(31 downto 0);</v>
      </c>
    </row>
    <row r="291" spans="1:23">
      <c r="B291" t="s">
        <v>355</v>
      </c>
      <c r="C291">
        <v>16</v>
      </c>
      <c r="D291" t="s">
        <v>373</v>
      </c>
      <c r="E291">
        <f t="shared" si="223"/>
        <v>704</v>
      </c>
      <c r="F291" t="str">
        <f t="shared" si="216"/>
        <v xml:space="preserve">  TORP_D : std_logic_vector(15 downto 0);</v>
      </c>
      <c r="G291" t="str">
        <f t="shared" si="217"/>
        <v>pkt.GC_INFO.TORP_D</v>
      </c>
      <c r="H291" t="str">
        <f t="shared" si="218"/>
        <v>bitvector(719 downto 704)</v>
      </c>
      <c r="I291" t="str">
        <f t="shared" si="224"/>
        <v>pkt_GC_INFO_TORP_D</v>
      </c>
      <c r="J291">
        <f t="shared" si="193"/>
        <v>177</v>
      </c>
      <c r="K291">
        <v>1</v>
      </c>
      <c r="L291" t="str">
        <f t="shared" si="208"/>
        <v>connect_bd_net [get_bd_pins gen_ila_0/ila_0/probe177] [get_bd_pins gen_ila_0/bs_scb_data_record_p_0/pkt_GC_INFO_TORP_D]</v>
      </c>
      <c r="M291" t="str">
        <f t="shared" si="207"/>
        <v>std_logic_vector(15 downto 0)</v>
      </c>
      <c r="N291" t="str">
        <f t="shared" si="219"/>
        <v>X"0000"</v>
      </c>
      <c r="P291" t="str">
        <f t="shared" si="220"/>
        <v xml:space="preserve">  TORP_D =&gt; X"0000",</v>
      </c>
      <c r="Q291" t="str">
        <f t="shared" si="213"/>
        <v>pkt.GC_INFO.TORP_D &lt;= X"0000";</v>
      </c>
      <c r="R291" t="str">
        <f t="shared" si="221"/>
        <v>pkt.GC_INFO.TORP_D := bitvector(719 downto 704);</v>
      </c>
      <c r="S291" t="str">
        <f t="shared" si="222"/>
        <v>bitvector(719 downto 704) := pkt.GC_INFO.TORP_D;</v>
      </c>
      <c r="T291" t="str">
        <f t="shared" si="192"/>
        <v>pkt_GC_INFO_TORP_D : out std_logic_vector(15 downto 0);    --               order( 177 ) bit( 16 )</v>
      </c>
      <c r="U291" t="str">
        <f t="shared" si="194"/>
        <v>pkt_GC_INFO_TORP_D &lt;= bitvector(719 downto 704);</v>
      </c>
      <c r="V291" t="str">
        <f t="shared" si="211"/>
        <v>pkt_GC_INFO_TORP_D =&gt; pkt_GC_INFO_TORP_D_o,</v>
      </c>
      <c r="W291" t="str">
        <f t="shared" si="212"/>
        <v xml:space="preserve">  signal pkt_GC_INFO_TORP_D_o : std_logic_vector(15 downto 0);</v>
      </c>
    </row>
    <row r="292" spans="1:23">
      <c r="B292" t="s">
        <v>356</v>
      </c>
      <c r="C292">
        <v>16</v>
      </c>
      <c r="D292" t="s">
        <v>373</v>
      </c>
      <c r="E292">
        <f t="shared" si="223"/>
        <v>720</v>
      </c>
      <c r="F292" t="str">
        <f t="shared" si="216"/>
        <v xml:space="preserve">  TORP_Roll : std_logic_vector(15 downto 0);</v>
      </c>
      <c r="G292" t="str">
        <f t="shared" si="217"/>
        <v>pkt.GC_INFO.TORP_Roll</v>
      </c>
      <c r="H292" t="str">
        <f t="shared" si="218"/>
        <v>bitvector(735 downto 720)</v>
      </c>
      <c r="I292" t="str">
        <f t="shared" si="224"/>
        <v>pkt_GC_INFO_TORP_Roll</v>
      </c>
      <c r="J292">
        <f t="shared" si="193"/>
        <v>178</v>
      </c>
      <c r="K292">
        <v>1</v>
      </c>
      <c r="L292" t="str">
        <f t="shared" si="208"/>
        <v>connect_bd_net [get_bd_pins gen_ila_0/ila_0/probe178] [get_bd_pins gen_ila_0/bs_scb_data_record_p_0/pkt_GC_INFO_TORP_Roll]</v>
      </c>
      <c r="M292" t="str">
        <f t="shared" si="207"/>
        <v>std_logic_vector(15 downto 0)</v>
      </c>
      <c r="N292" t="str">
        <f t="shared" si="219"/>
        <v>X"0000"</v>
      </c>
      <c r="P292" t="str">
        <f t="shared" si="220"/>
        <v xml:space="preserve">  TORP_Roll =&gt; X"0000",</v>
      </c>
      <c r="Q292" t="str">
        <f t="shared" si="213"/>
        <v>pkt.GC_INFO.TORP_Roll &lt;= X"0000";</v>
      </c>
      <c r="R292" t="str">
        <f t="shared" si="221"/>
        <v>pkt.GC_INFO.TORP_Roll := bitvector(735 downto 720);</v>
      </c>
      <c r="S292" t="str">
        <f t="shared" si="222"/>
        <v>bitvector(735 downto 720) := pkt.GC_INFO.TORP_Roll;</v>
      </c>
      <c r="T292" t="str">
        <f t="shared" si="192"/>
        <v>pkt_GC_INFO_TORP_Roll : out std_logic_vector(15 downto 0);    --               order( 178 ) bit( 16 )</v>
      </c>
      <c r="U292" t="str">
        <f t="shared" si="194"/>
        <v>pkt_GC_INFO_TORP_Roll &lt;= bitvector(735 downto 720);</v>
      </c>
      <c r="V292" t="str">
        <f t="shared" si="211"/>
        <v>pkt_GC_INFO_TORP_Roll =&gt; pkt_GC_INFO_TORP_Roll_o,</v>
      </c>
      <c r="W292" t="str">
        <f t="shared" si="212"/>
        <v xml:space="preserve">  signal pkt_GC_INFO_TORP_Roll_o : std_logic_vector(15 downto 0);</v>
      </c>
    </row>
    <row r="293" spans="1:23">
      <c r="B293" t="s">
        <v>357</v>
      </c>
      <c r="C293">
        <v>16</v>
      </c>
      <c r="D293" t="s">
        <v>373</v>
      </c>
      <c r="E293">
        <f t="shared" si="223"/>
        <v>736</v>
      </c>
      <c r="F293" t="str">
        <f t="shared" si="216"/>
        <v xml:space="preserve">  TORP_Pitch : std_logic_vector(15 downto 0);</v>
      </c>
      <c r="G293" t="str">
        <f t="shared" si="217"/>
        <v>pkt.GC_INFO.TORP_Pitch</v>
      </c>
      <c r="H293" t="str">
        <f t="shared" si="218"/>
        <v>bitvector(751 downto 736)</v>
      </c>
      <c r="I293" t="str">
        <f t="shared" si="224"/>
        <v>pkt_GC_INFO_TORP_Pitch</v>
      </c>
      <c r="J293">
        <f t="shared" si="193"/>
        <v>179</v>
      </c>
      <c r="K293">
        <v>1</v>
      </c>
      <c r="L293" t="str">
        <f t="shared" si="208"/>
        <v>connect_bd_net [get_bd_pins gen_ila_0/ila_0/probe179] [get_bd_pins gen_ila_0/bs_scb_data_record_p_0/pkt_GC_INFO_TORP_Pitch]</v>
      </c>
      <c r="M293" t="str">
        <f t="shared" si="207"/>
        <v>std_logic_vector(15 downto 0)</v>
      </c>
      <c r="N293" t="str">
        <f t="shared" si="219"/>
        <v>X"0000"</v>
      </c>
      <c r="P293" t="str">
        <f t="shared" si="220"/>
        <v xml:space="preserve">  TORP_Pitch =&gt; X"0000",</v>
      </c>
      <c r="Q293" t="str">
        <f t="shared" si="213"/>
        <v>pkt.GC_INFO.TORP_Pitch &lt;= X"0000";</v>
      </c>
      <c r="R293" t="str">
        <f t="shared" si="221"/>
        <v>pkt.GC_INFO.TORP_Pitch := bitvector(751 downto 736);</v>
      </c>
      <c r="S293" t="str">
        <f t="shared" si="222"/>
        <v>bitvector(751 downto 736) := pkt.GC_INFO.TORP_Pitch;</v>
      </c>
      <c r="T293" t="str">
        <f t="shared" si="192"/>
        <v>pkt_GC_INFO_TORP_Pitch : out std_logic_vector(15 downto 0);    --               order( 179 ) bit( 16 )</v>
      </c>
      <c r="U293" t="str">
        <f t="shared" si="194"/>
        <v>pkt_GC_INFO_TORP_Pitch &lt;= bitvector(751 downto 736);</v>
      </c>
      <c r="V293" t="str">
        <f t="shared" si="211"/>
        <v>pkt_GC_INFO_TORP_Pitch =&gt; pkt_GC_INFO_TORP_Pitch_o,</v>
      </c>
      <c r="W293" t="str">
        <f t="shared" si="212"/>
        <v xml:space="preserve">  signal pkt_GC_INFO_TORP_Pitch_o : std_logic_vector(15 downto 0);</v>
      </c>
    </row>
    <row r="294" spans="1:23">
      <c r="B294" t="s">
        <v>358</v>
      </c>
      <c r="C294">
        <v>16</v>
      </c>
      <c r="D294" t="s">
        <v>373</v>
      </c>
      <c r="E294">
        <f t="shared" si="223"/>
        <v>752</v>
      </c>
      <c r="F294" t="str">
        <f t="shared" si="216"/>
        <v xml:space="preserve">  TORP_Yaw : std_logic_vector(15 downto 0);</v>
      </c>
      <c r="G294" t="str">
        <f t="shared" si="217"/>
        <v>pkt.GC_INFO.TORP_Yaw</v>
      </c>
      <c r="H294" t="str">
        <f t="shared" si="218"/>
        <v>bitvector(767 downto 752)</v>
      </c>
      <c r="I294" t="str">
        <f t="shared" si="224"/>
        <v>pkt_GC_INFO_TORP_Yaw</v>
      </c>
      <c r="J294">
        <f t="shared" si="193"/>
        <v>180</v>
      </c>
      <c r="K294">
        <v>1</v>
      </c>
      <c r="L294" t="str">
        <f t="shared" si="208"/>
        <v>connect_bd_net [get_bd_pins gen_ila_0/ila_0/probe180] [get_bd_pins gen_ila_0/bs_scb_data_record_p_0/pkt_GC_INFO_TORP_Yaw]</v>
      </c>
      <c r="M294" t="str">
        <f t="shared" si="207"/>
        <v>std_logic_vector(15 downto 0)</v>
      </c>
      <c r="N294" t="str">
        <f t="shared" si="219"/>
        <v>X"0000"</v>
      </c>
      <c r="P294" t="str">
        <f t="shared" si="220"/>
        <v xml:space="preserve">  TORP_Yaw =&gt; X"0000",</v>
      </c>
      <c r="Q294" t="str">
        <f t="shared" si="213"/>
        <v>pkt.GC_INFO.TORP_Yaw &lt;= X"0000";</v>
      </c>
      <c r="R294" t="str">
        <f t="shared" si="221"/>
        <v>pkt.GC_INFO.TORP_Yaw := bitvector(767 downto 752);</v>
      </c>
      <c r="S294" t="str">
        <f t="shared" si="222"/>
        <v>bitvector(767 downto 752) := pkt.GC_INFO.TORP_Yaw;</v>
      </c>
      <c r="T294" t="str">
        <f t="shared" si="192"/>
        <v>pkt_GC_INFO_TORP_Yaw : out std_logic_vector(15 downto 0);    --               order( 180 ) bit( 16 )</v>
      </c>
      <c r="U294" t="str">
        <f t="shared" si="194"/>
        <v>pkt_GC_INFO_TORP_Yaw &lt;= bitvector(767 downto 752);</v>
      </c>
      <c r="V294" t="str">
        <f t="shared" si="211"/>
        <v>pkt_GC_INFO_TORP_Yaw =&gt; pkt_GC_INFO_TORP_Yaw_o,</v>
      </c>
      <c r="W294" t="str">
        <f t="shared" si="212"/>
        <v xml:space="preserve">  signal pkt_GC_INFO_TORP_Yaw_o : std_logic_vector(15 downto 0);</v>
      </c>
    </row>
    <row r="295" spans="1:23">
      <c r="B295" t="s">
        <v>359</v>
      </c>
      <c r="C295">
        <v>8</v>
      </c>
      <c r="D295" t="s">
        <v>373</v>
      </c>
      <c r="E295">
        <f t="shared" si="223"/>
        <v>768</v>
      </c>
      <c r="F295" t="str">
        <f t="shared" si="216"/>
        <v xml:space="preserve">  ACT_On_Off : std_logic_vector(7 downto 0);</v>
      </c>
      <c r="G295" t="str">
        <f t="shared" si="217"/>
        <v>pkt.GC_INFO.ACT_On_Off</v>
      </c>
      <c r="H295" t="str">
        <f t="shared" si="218"/>
        <v>bitvector(775 downto 768)</v>
      </c>
      <c r="I295" t="str">
        <f t="shared" si="224"/>
        <v>pkt_GC_INFO_ACT_On_Off</v>
      </c>
      <c r="J295">
        <f t="shared" si="193"/>
        <v>181</v>
      </c>
      <c r="K295">
        <v>1</v>
      </c>
      <c r="L295" t="str">
        <f t="shared" si="208"/>
        <v>connect_bd_net [get_bd_pins gen_ila_0/ila_0/probe181] [get_bd_pins gen_ila_0/bs_scb_data_record_p_0/pkt_GC_INFO_ACT_On_Off]</v>
      </c>
      <c r="M295" t="str">
        <f t="shared" si="207"/>
        <v>std_logic_vector(7 downto 0)</v>
      </c>
      <c r="N295" t="str">
        <f t="shared" si="219"/>
        <v>X"00"</v>
      </c>
      <c r="P295" t="str">
        <f t="shared" si="220"/>
        <v xml:space="preserve">  ACT_On_Off =&gt; X"00",</v>
      </c>
      <c r="Q295" t="str">
        <f t="shared" si="213"/>
        <v>pkt.GC_INFO.ACT_On_Off &lt;= X"00";</v>
      </c>
      <c r="R295" t="str">
        <f t="shared" si="221"/>
        <v>pkt.GC_INFO.ACT_On_Off := bitvector(775 downto 768);</v>
      </c>
      <c r="S295" t="str">
        <f t="shared" si="222"/>
        <v>bitvector(775 downto 768) := pkt.GC_INFO.ACT_On_Off;</v>
      </c>
      <c r="T295" t="str">
        <f t="shared" si="192"/>
        <v>pkt_GC_INFO_ACT_On_Off : out std_logic_vector(7 downto 0);    --               order( 181 ) bit( 8 )</v>
      </c>
      <c r="U295" t="str">
        <f t="shared" si="194"/>
        <v>pkt_GC_INFO_ACT_On_Off &lt;= bitvector(775 downto 768);</v>
      </c>
      <c r="V295" t="str">
        <f t="shared" si="211"/>
        <v>pkt_GC_INFO_ACT_On_Off =&gt; pkt_GC_INFO_ACT_On_Off_o,</v>
      </c>
      <c r="W295" t="str">
        <f t="shared" si="212"/>
        <v xml:space="preserve">  signal pkt_GC_INFO_ACT_On_Off_o : std_logic_vector(7 downto 0);</v>
      </c>
    </row>
    <row r="296" spans="1:23">
      <c r="B296" t="s">
        <v>460</v>
      </c>
      <c r="C296">
        <v>56</v>
      </c>
      <c r="D296" t="s">
        <v>373</v>
      </c>
      <c r="E296">
        <f t="shared" si="223"/>
        <v>776</v>
      </c>
      <c r="F296" t="str">
        <f t="shared" si="216"/>
        <v xml:space="preserve">  Reserved_2 : std_logic_vector(55 downto 0);</v>
      </c>
      <c r="G296" t="str">
        <f t="shared" si="217"/>
        <v>pkt.GC_INFO.Reserved_2</v>
      </c>
      <c r="H296" t="str">
        <f t="shared" si="218"/>
        <v>bitvector(831 downto 776)</v>
      </c>
      <c r="I296" t="str">
        <f t="shared" si="224"/>
        <v>pkt_GC_INFO_Reserved_2</v>
      </c>
      <c r="J296">
        <f t="shared" si="193"/>
        <v>182</v>
      </c>
      <c r="K296">
        <v>1</v>
      </c>
      <c r="L296" t="str">
        <f t="shared" si="208"/>
        <v>connect_bd_net [get_bd_pins gen_ila_0/ila_0/probe182] [get_bd_pins gen_ila_0/bs_scb_data_record_p_0/pkt_GC_INFO_Reserved_2]</v>
      </c>
      <c r="M296" t="str">
        <f t="shared" si="207"/>
        <v>std_logic_vector(55 downto 0)</v>
      </c>
      <c r="N296" t="str">
        <f t="shared" si="219"/>
        <v>(others =&gt; '0')</v>
      </c>
      <c r="P296" t="str">
        <f t="shared" si="220"/>
        <v xml:space="preserve">  Reserved_2 =&gt; (others =&gt; '0')</v>
      </c>
      <c r="Q296" t="str">
        <f t="shared" si="213"/>
        <v>pkt.GC_INFO.Reserved_2 &lt;= (others =&gt; '0');</v>
      </c>
      <c r="R296" t="str">
        <f t="shared" si="221"/>
        <v>pkt.GC_INFO.Reserved_2 := bitvector(831 downto 776);</v>
      </c>
      <c r="S296" t="str">
        <f t="shared" si="222"/>
        <v>bitvector(831 downto 776) := pkt.GC_INFO.Reserved_2;</v>
      </c>
      <c r="T296" t="str">
        <f t="shared" si="192"/>
        <v>pkt_GC_INFO_Reserved_2 : out std_logic_vector(55 downto 0);    --               order( 182 ) bit( 56 )</v>
      </c>
      <c r="U296" t="str">
        <f t="shared" si="194"/>
        <v>pkt_GC_INFO_Reserved_2 &lt;= bitvector(831 downto 776);</v>
      </c>
      <c r="V296" t="str">
        <f t="shared" si="211"/>
        <v>pkt_GC_INFO_Reserved_2 =&gt; pkt_GC_INFO_Reserved_2_o,</v>
      </c>
      <c r="W296" t="str">
        <f t="shared" si="212"/>
        <v xml:space="preserve">  signal pkt_GC_INFO_Reserved_2_o : std_logic_vector(55 downto 0);</v>
      </c>
    </row>
    <row r="297" spans="1:23" s="66" customFormat="1">
      <c r="F297" s="66" t="str">
        <f>"end record;"&amp;"  --  "&amp;B271&amp;"_"&amp;C271/8&amp;"_Type"</f>
        <v>end record;  --  GC_INFO_56_Type</v>
      </c>
      <c r="I297" s="66" t="str">
        <f t="shared" si="224"/>
        <v/>
      </c>
      <c r="J297">
        <f t="shared" si="193"/>
        <v>183</v>
      </c>
      <c r="K297" s="66" t="s">
        <v>553</v>
      </c>
      <c r="L297" t="str">
        <f t="shared" si="208"/>
        <v/>
      </c>
      <c r="M297" s="66" t="str">
        <f t="shared" si="207"/>
        <v/>
      </c>
      <c r="P297" s="66" t="str">
        <f>");"</f>
        <v>);</v>
      </c>
      <c r="Q297" s="66" t="str">
        <f t="shared" si="213"/>
        <v>--  end record;  --  GC_INFO_56_Type</v>
      </c>
      <c r="R297" s="66" t="str">
        <f t="shared" si="221"/>
        <v>--  end record;  --  GC_INFO_56_Type</v>
      </c>
      <c r="S297" s="66" t="str">
        <f t="shared" si="222"/>
        <v>--  end record;  --  GC_INFO_56_Type</v>
      </c>
      <c r="T297" t="str">
        <f t="shared" si="192"/>
        <v xml:space="preserve">  -- not used </v>
      </c>
      <c r="U297" t="str">
        <f t="shared" si="194"/>
        <v xml:space="preserve">  -- not used</v>
      </c>
      <c r="V297" t="str">
        <f t="shared" si="211"/>
        <v>--  end record;  --  GC_INFO_56_Type</v>
      </c>
      <c r="W297" t="str">
        <f t="shared" si="212"/>
        <v>--  end record;  --  GC_INFO_56_Type</v>
      </c>
    </row>
    <row r="298" spans="1:23">
      <c r="C298">
        <f>SUM(C272:C296)</f>
        <v>448</v>
      </c>
      <c r="D298">
        <f>C271+E271</f>
        <v>832</v>
      </c>
      <c r="E298">
        <f>C296+E296</f>
        <v>832</v>
      </c>
      <c r="F298" s="87" t="s">
        <v>516</v>
      </c>
      <c r="I298" t="str">
        <f t="shared" si="224"/>
        <v/>
      </c>
      <c r="J298">
        <f t="shared" si="193"/>
        <v>183</v>
      </c>
      <c r="K298" t="s">
        <v>553</v>
      </c>
      <c r="L298" t="str">
        <f t="shared" si="208"/>
        <v/>
      </c>
      <c r="M298" t="str">
        <f t="shared" si="207"/>
        <v/>
      </c>
      <c r="N298" s="86" t="s">
        <v>516</v>
      </c>
      <c r="O298" s="86" t="s">
        <v>516</v>
      </c>
      <c r="P298" s="86" t="s">
        <v>516</v>
      </c>
      <c r="Q298" s="86" t="s">
        <v>516</v>
      </c>
      <c r="R298" s="86" t="s">
        <v>516</v>
      </c>
      <c r="S298" s="86" t="s">
        <v>516</v>
      </c>
      <c r="T298" t="str">
        <f t="shared" si="192"/>
        <v xml:space="preserve">  -- not used </v>
      </c>
      <c r="U298" t="str">
        <f t="shared" si="194"/>
        <v xml:space="preserve">  -- not used</v>
      </c>
      <c r="V298" t="str">
        <f t="shared" si="211"/>
        <v xml:space="preserve">  --  </v>
      </c>
      <c r="W298" t="str">
        <f t="shared" si="212"/>
        <v xml:space="preserve">  --  </v>
      </c>
    </row>
    <row r="299" spans="1:23">
      <c r="A299" s="84"/>
      <c r="F299" s="87" t="s">
        <v>516</v>
      </c>
      <c r="G299" s="85" t="str">
        <f>G377</f>
        <v>pkt.FPGA_CMD.Save_Beam_INFO</v>
      </c>
      <c r="I299" t="str">
        <f t="shared" si="224"/>
        <v/>
      </c>
      <c r="J299">
        <f t="shared" si="193"/>
        <v>183</v>
      </c>
      <c r="K299" t="s">
        <v>553</v>
      </c>
      <c r="L299" t="str">
        <f t="shared" si="208"/>
        <v/>
      </c>
      <c r="M299" t="str">
        <f t="shared" si="207"/>
        <v/>
      </c>
      <c r="N299" s="86" t="s">
        <v>516</v>
      </c>
      <c r="O299" s="86" t="s">
        <v>516</v>
      </c>
      <c r="P299" s="86" t="s">
        <v>516</v>
      </c>
      <c r="Q299" s="86" t="s">
        <v>516</v>
      </c>
      <c r="R299" s="86" t="s">
        <v>516</v>
      </c>
      <c r="S299" s="86" t="s">
        <v>516</v>
      </c>
      <c r="T299" t="str">
        <f t="shared" si="192"/>
        <v xml:space="preserve">  -- not used </v>
      </c>
      <c r="U299" t="str">
        <f t="shared" si="194"/>
        <v xml:space="preserve">  -- not used</v>
      </c>
      <c r="V299" t="str">
        <f t="shared" si="211"/>
        <v>--  --</v>
      </c>
      <c r="W299" t="str">
        <f t="shared" si="212"/>
        <v>--  --</v>
      </c>
    </row>
    <row r="300" spans="1:23" s="66" customFormat="1">
      <c r="B300" s="66" t="s">
        <v>337</v>
      </c>
      <c r="C300" s="66">
        <v>16</v>
      </c>
      <c r="E300" s="66">
        <v>320</v>
      </c>
      <c r="F300" s="66" t="str">
        <f>"type "&amp;B300&amp;"_"&amp;C300/8&amp;"_Type is record"</f>
        <v>type Save_Beam_INFO_2_Type is record</v>
      </c>
      <c r="I300" s="66" t="str">
        <f t="shared" si="224"/>
        <v/>
      </c>
      <c r="J300">
        <f t="shared" si="193"/>
        <v>183</v>
      </c>
      <c r="K300" s="66" t="s">
        <v>553</v>
      </c>
      <c r="L300" t="str">
        <f t="shared" si="208"/>
        <v/>
      </c>
      <c r="M300" s="66" t="str">
        <f t="shared" si="207"/>
        <v/>
      </c>
      <c r="P300" s="66" t="str">
        <f>"constant "&amp;B300&amp;"_"&amp;C300/8&amp;"_i : "&amp;B300&amp;"_"&amp;C300/8&amp;"_Type := ("</f>
        <v>constant Save_Beam_INFO_2_i : Save_Beam_INFO_2_Type := (</v>
      </c>
      <c r="Q300" s="66" t="str">
        <f t="shared" ref="Q300:Q316" si="225">IF(D300="","--  "&amp;F300,IF(D300&lt;&gt;"T",G300&amp;" &lt;= "&amp;N300&amp;";","--  "&amp;H300))</f>
        <v>--  type Save_Beam_INFO_2_Type is record</v>
      </c>
      <c r="R300" s="66" t="str">
        <f t="shared" ref="R300" si="226">IF(D300="","--  "&amp;F300,IF(D300&lt;&gt;"T",G300&amp;" := "&amp;H300&amp;";","--  "&amp;H300))</f>
        <v>--  type Save_Beam_INFO_2_Type is record</v>
      </c>
      <c r="S300" s="66" t="str">
        <f t="shared" ref="S300" si="227">IF(D300="","--  "&amp;F300,IF(D300&lt;&gt;"T",H300&amp;" := "&amp;G300&amp;";","--  "&amp;H300))</f>
        <v>--  type Save_Beam_INFO_2_Type is record</v>
      </c>
      <c r="T300" t="str">
        <f t="shared" si="192"/>
        <v xml:space="preserve">  -- not used </v>
      </c>
      <c r="U300" t="str">
        <f t="shared" si="194"/>
        <v xml:space="preserve">  -- not used</v>
      </c>
      <c r="V300" t="str">
        <f t="shared" si="211"/>
        <v>--  type Save_Beam_INFO_2_Type is record</v>
      </c>
      <c r="W300" t="str">
        <f t="shared" si="212"/>
        <v>--  type Save_Beam_INFO_2_Type is record</v>
      </c>
    </row>
    <row r="301" spans="1:23">
      <c r="B301" t="s">
        <v>456</v>
      </c>
      <c r="C301">
        <v>1</v>
      </c>
      <c r="D301" t="s">
        <v>373</v>
      </c>
      <c r="E301">
        <f>E300</f>
        <v>320</v>
      </c>
      <c r="F301" t="str">
        <f t="shared" ref="F301:F315" si="228">IF(C301=1,"  "&amp;B301&amp;" : "&amp;"std_logic;",IF(D301="T","  "&amp;B301&amp;" : "&amp;B301&amp;"_"&amp;C301/8&amp;"_Type;","  "&amp;B301&amp;" : "&amp;"std_logic_vector("&amp;C301-1&amp;" downto 0);"))</f>
        <v xml:space="preserve">  Save_R3 : std_logic;</v>
      </c>
      <c r="G301" t="str">
        <f t="shared" ref="G301:G315" si="229">$G$299&amp;"."&amp;B301</f>
        <v>pkt.FPGA_CMD.Save_Beam_INFO.Save_R3</v>
      </c>
      <c r="H301" t="str">
        <f t="shared" ref="H301:H315" si="230">IF(C301=1,"bitvector("&amp;E301&amp;")","bitvector("&amp;E301+C301-1&amp;" downto "&amp;E301&amp;")")</f>
        <v>bitvector(320)</v>
      </c>
      <c r="I301" t="str">
        <f t="shared" si="224"/>
        <v>pkt_FPGA_CMD_Save_Beam_INFO_Save_R3</v>
      </c>
      <c r="J301">
        <f t="shared" si="193"/>
        <v>183</v>
      </c>
      <c r="K301">
        <v>1</v>
      </c>
      <c r="L301" t="str">
        <f t="shared" si="208"/>
        <v>connect_bd_net [get_bd_pins gen_ila_0/ila_0/probe183] [get_bd_pins gen_ila_0/bs_scb_data_record_p_0/pkt_FPGA_CMD_Save_Beam_INFO_Save_R3]</v>
      </c>
      <c r="M301" t="str">
        <f t="shared" si="207"/>
        <v>std_logic</v>
      </c>
      <c r="N301" t="str">
        <f t="shared" ref="N301:N315" si="231">IF(O301&lt;&gt;"",O301,IF(D301="T",B301&amp;"_"&amp;C301/8&amp;"_i",IF(C301=1,"'0'",(IF(C301=8,"X""00""",(IF(C301=16,"X""0000""",IF(C301=32,"X""00000000""","(others =&gt; '0')"))))))))</f>
        <v>'0'</v>
      </c>
      <c r="P301" t="str">
        <f t="shared" ref="P301:P315" si="232">IF(D302="",(IF(D301="T","  "&amp;B301&amp;" =&gt; "&amp;B301&amp;"_"&amp;C301/8&amp;"_i","  "&amp;B301&amp;" =&gt; "&amp;N301)),(IF(D301="T","  "&amp;B301&amp;" =&gt; "&amp;B301&amp;"_"&amp;C301/8&amp;"_i,","  "&amp;B301&amp;" =&gt; "&amp;N301&amp;",")))</f>
        <v xml:space="preserve">  Save_R3 =&gt; '0',</v>
      </c>
      <c r="Q301" t="str">
        <f t="shared" si="225"/>
        <v>pkt.FPGA_CMD.Save_Beam_INFO.Save_R3 &lt;= '0';</v>
      </c>
      <c r="R301" t="str">
        <f t="shared" ref="R301:R316" si="233">IF(D301="","--  "&amp;F301,IF(D301&lt;&gt;"T",G301&amp;" := "&amp;H301&amp;";","--  "&amp;H301))</f>
        <v>pkt.FPGA_CMD.Save_Beam_INFO.Save_R3 := bitvector(320);</v>
      </c>
      <c r="S301" t="str">
        <f t="shared" ref="S301:S316" si="234">IF(D301="","--  "&amp;F301,IF(D301&lt;&gt;"T",H301&amp;" := "&amp;G301&amp;";","--  "&amp;H301))</f>
        <v>bitvector(320) := pkt.FPGA_CMD.Save_Beam_INFO.Save_R3;</v>
      </c>
      <c r="T301" t="str">
        <f t="shared" si="192"/>
        <v>pkt_FPGA_CMD_Save_Beam_INFO_Save_R3 : out std_logic;    --               order( 183 ) bit( 1 )</v>
      </c>
      <c r="U301" t="str">
        <f t="shared" si="194"/>
        <v>pkt_FPGA_CMD_Save_Beam_INFO_Save_R3 &lt;= bitvector(320);</v>
      </c>
      <c r="V301" t="str">
        <f t="shared" si="211"/>
        <v>pkt_FPGA_CMD_Save_Beam_INFO_Save_R3 =&gt; pkt_FPGA_CMD_Save_Beam_INFO_Save_R3_o,</v>
      </c>
      <c r="W301" t="str">
        <f t="shared" si="212"/>
        <v xml:space="preserve">  signal pkt_FPGA_CMD_Save_Beam_INFO_Save_R3_o : std_logic;</v>
      </c>
    </row>
    <row r="302" spans="1:23">
      <c r="B302" t="s">
        <v>410</v>
      </c>
      <c r="C302">
        <v>1</v>
      </c>
      <c r="D302" t="s">
        <v>373</v>
      </c>
      <c r="E302">
        <f t="shared" ref="E302:E315" si="235">C301+E301</f>
        <v>321</v>
      </c>
      <c r="F302" t="str">
        <f t="shared" si="228"/>
        <v xml:space="preserve">  Save_R2 : std_logic;</v>
      </c>
      <c r="G302" t="str">
        <f t="shared" si="229"/>
        <v>pkt.FPGA_CMD.Save_Beam_INFO.Save_R2</v>
      </c>
      <c r="H302" t="str">
        <f t="shared" si="230"/>
        <v>bitvector(321)</v>
      </c>
      <c r="I302" t="str">
        <f t="shared" si="224"/>
        <v>pkt_FPGA_CMD_Save_Beam_INFO_Save_R2</v>
      </c>
      <c r="J302">
        <f t="shared" si="193"/>
        <v>184</v>
      </c>
      <c r="K302">
        <v>1</v>
      </c>
      <c r="L302" t="str">
        <f t="shared" si="208"/>
        <v>connect_bd_net [get_bd_pins gen_ila_0/ila_0/probe184] [get_bd_pins gen_ila_0/bs_scb_data_record_p_0/pkt_FPGA_CMD_Save_Beam_INFO_Save_R2]</v>
      </c>
      <c r="M302" t="str">
        <f t="shared" si="207"/>
        <v>std_logic</v>
      </c>
      <c r="N302" t="str">
        <f t="shared" si="231"/>
        <v>'0'</v>
      </c>
      <c r="P302" t="str">
        <f t="shared" si="232"/>
        <v xml:space="preserve">  Save_R2 =&gt; '0',</v>
      </c>
      <c r="Q302" t="str">
        <f t="shared" si="225"/>
        <v>pkt.FPGA_CMD.Save_Beam_INFO.Save_R2 &lt;= '0';</v>
      </c>
      <c r="R302" t="str">
        <f t="shared" si="233"/>
        <v>pkt.FPGA_CMD.Save_Beam_INFO.Save_R2 := bitvector(321);</v>
      </c>
      <c r="S302" t="str">
        <f t="shared" si="234"/>
        <v>bitvector(321) := pkt.FPGA_CMD.Save_Beam_INFO.Save_R2;</v>
      </c>
      <c r="T302" t="str">
        <f t="shared" si="192"/>
        <v>pkt_FPGA_CMD_Save_Beam_INFO_Save_R2 : out std_logic;    --               order( 184 ) bit( 1 )</v>
      </c>
      <c r="U302" t="str">
        <f t="shared" si="194"/>
        <v>pkt_FPGA_CMD_Save_Beam_INFO_Save_R2 &lt;= bitvector(321);</v>
      </c>
      <c r="V302" t="str">
        <f t="shared" si="211"/>
        <v>pkt_FPGA_CMD_Save_Beam_INFO_Save_R2 =&gt; pkt_FPGA_CMD_Save_Beam_INFO_Save_R2_o,</v>
      </c>
      <c r="W302" t="str">
        <f t="shared" si="212"/>
        <v xml:space="preserve">  signal pkt_FPGA_CMD_Save_Beam_INFO_Save_R2_o : std_logic;</v>
      </c>
    </row>
    <row r="303" spans="1:23">
      <c r="B303" t="s">
        <v>411</v>
      </c>
      <c r="C303">
        <v>1</v>
      </c>
      <c r="D303" t="s">
        <v>373</v>
      </c>
      <c r="E303">
        <f t="shared" si="235"/>
        <v>322</v>
      </c>
      <c r="F303" t="str">
        <f t="shared" si="228"/>
        <v xml:space="preserve">  Save_R1 : std_logic;</v>
      </c>
      <c r="G303" t="str">
        <f t="shared" si="229"/>
        <v>pkt.FPGA_CMD.Save_Beam_INFO.Save_R1</v>
      </c>
      <c r="H303" t="str">
        <f t="shared" si="230"/>
        <v>bitvector(322)</v>
      </c>
      <c r="I303" t="str">
        <f t="shared" si="224"/>
        <v>pkt_FPGA_CMD_Save_Beam_INFO_Save_R1</v>
      </c>
      <c r="J303">
        <f t="shared" si="193"/>
        <v>185</v>
      </c>
      <c r="K303">
        <v>1</v>
      </c>
      <c r="L303" t="str">
        <f t="shared" si="208"/>
        <v>connect_bd_net [get_bd_pins gen_ila_0/ila_0/probe185] [get_bd_pins gen_ila_0/bs_scb_data_record_p_0/pkt_FPGA_CMD_Save_Beam_INFO_Save_R1]</v>
      </c>
      <c r="M303" t="str">
        <f t="shared" si="207"/>
        <v>std_logic</v>
      </c>
      <c r="N303" t="str">
        <f t="shared" si="231"/>
        <v>'0'</v>
      </c>
      <c r="P303" t="str">
        <f t="shared" si="232"/>
        <v xml:space="preserve">  Save_R1 =&gt; '0',</v>
      </c>
      <c r="Q303" t="str">
        <f t="shared" si="225"/>
        <v>pkt.FPGA_CMD.Save_Beam_INFO.Save_R1 &lt;= '0';</v>
      </c>
      <c r="R303" t="str">
        <f t="shared" si="233"/>
        <v>pkt.FPGA_CMD.Save_Beam_INFO.Save_R1 := bitvector(322);</v>
      </c>
      <c r="S303" t="str">
        <f t="shared" si="234"/>
        <v>bitvector(322) := pkt.FPGA_CMD.Save_Beam_INFO.Save_R1;</v>
      </c>
      <c r="T303" t="str">
        <f t="shared" si="192"/>
        <v>pkt_FPGA_CMD_Save_Beam_INFO_Save_R1 : out std_logic;    --               order( 185 ) bit( 1 )</v>
      </c>
      <c r="U303" t="str">
        <f t="shared" si="194"/>
        <v>pkt_FPGA_CMD_Save_Beam_INFO_Save_R1 &lt;= bitvector(322);</v>
      </c>
      <c r="V303" t="str">
        <f t="shared" si="211"/>
        <v>pkt_FPGA_CMD_Save_Beam_INFO_Save_R1 =&gt; pkt_FPGA_CMD_Save_Beam_INFO_Save_R1_o,</v>
      </c>
      <c r="W303" t="str">
        <f t="shared" si="212"/>
        <v xml:space="preserve">  signal pkt_FPGA_CMD_Save_Beam_INFO_Save_R1_o : std_logic;</v>
      </c>
    </row>
    <row r="304" spans="1:23">
      <c r="B304" t="s">
        <v>408</v>
      </c>
      <c r="C304">
        <v>1</v>
      </c>
      <c r="D304" t="s">
        <v>373</v>
      </c>
      <c r="E304">
        <f t="shared" si="235"/>
        <v>323</v>
      </c>
      <c r="F304" t="str">
        <f t="shared" si="228"/>
        <v xml:space="preserve">  Save_R0 : std_logic;</v>
      </c>
      <c r="G304" t="str">
        <f t="shared" si="229"/>
        <v>pkt.FPGA_CMD.Save_Beam_INFO.Save_R0</v>
      </c>
      <c r="H304" t="str">
        <f t="shared" si="230"/>
        <v>bitvector(323)</v>
      </c>
      <c r="I304" t="str">
        <f t="shared" si="224"/>
        <v>pkt_FPGA_CMD_Save_Beam_INFO_Save_R0</v>
      </c>
      <c r="J304">
        <f t="shared" si="193"/>
        <v>186</v>
      </c>
      <c r="K304">
        <v>1</v>
      </c>
      <c r="L304" t="str">
        <f t="shared" si="208"/>
        <v>connect_bd_net [get_bd_pins gen_ila_0/ila_0/probe186] [get_bd_pins gen_ila_0/bs_scb_data_record_p_0/pkt_FPGA_CMD_Save_Beam_INFO_Save_R0]</v>
      </c>
      <c r="M304" t="str">
        <f t="shared" si="207"/>
        <v>std_logic</v>
      </c>
      <c r="N304" t="str">
        <f t="shared" si="231"/>
        <v>'0'</v>
      </c>
      <c r="P304" t="str">
        <f t="shared" si="232"/>
        <v xml:space="preserve">  Save_R0 =&gt; '0',</v>
      </c>
      <c r="Q304" t="str">
        <f t="shared" si="225"/>
        <v>pkt.FPGA_CMD.Save_Beam_INFO.Save_R0 &lt;= '0';</v>
      </c>
      <c r="R304" t="str">
        <f t="shared" si="233"/>
        <v>pkt.FPGA_CMD.Save_Beam_INFO.Save_R0 := bitvector(323);</v>
      </c>
      <c r="S304" t="str">
        <f t="shared" si="234"/>
        <v>bitvector(323) := pkt.FPGA_CMD.Save_Beam_INFO.Save_R0;</v>
      </c>
      <c r="T304" t="str">
        <f t="shared" si="192"/>
        <v>pkt_FPGA_CMD_Save_Beam_INFO_Save_R0 : out std_logic;    --               order( 186 ) bit( 1 )</v>
      </c>
      <c r="U304" t="str">
        <f t="shared" si="194"/>
        <v>pkt_FPGA_CMD_Save_Beam_INFO_Save_R0 &lt;= bitvector(323);</v>
      </c>
      <c r="V304" t="str">
        <f t="shared" si="211"/>
        <v>pkt_FPGA_CMD_Save_Beam_INFO_Save_R0 =&gt; pkt_FPGA_CMD_Save_Beam_INFO_Save_R0_o,</v>
      </c>
      <c r="W304" t="str">
        <f t="shared" si="212"/>
        <v xml:space="preserve">  signal pkt_FPGA_CMD_Save_Beam_INFO_Save_R0_o : std_logic;</v>
      </c>
    </row>
    <row r="305" spans="1:23">
      <c r="B305" t="s">
        <v>412</v>
      </c>
      <c r="C305">
        <v>1</v>
      </c>
      <c r="D305" t="s">
        <v>373</v>
      </c>
      <c r="E305">
        <f t="shared" si="235"/>
        <v>324</v>
      </c>
      <c r="F305" t="str">
        <f t="shared" si="228"/>
        <v xml:space="preserve">  Save_C : std_logic;</v>
      </c>
      <c r="G305" t="str">
        <f t="shared" si="229"/>
        <v>pkt.FPGA_CMD.Save_Beam_INFO.Save_C</v>
      </c>
      <c r="H305" t="str">
        <f t="shared" si="230"/>
        <v>bitvector(324)</v>
      </c>
      <c r="I305" t="str">
        <f t="shared" si="224"/>
        <v>pkt_FPGA_CMD_Save_Beam_INFO_Save_C</v>
      </c>
      <c r="J305">
        <f t="shared" si="193"/>
        <v>187</v>
      </c>
      <c r="K305">
        <v>1</v>
      </c>
      <c r="L305" t="str">
        <f t="shared" si="208"/>
        <v>connect_bd_net [get_bd_pins gen_ila_0/ila_0/probe187] [get_bd_pins gen_ila_0/bs_scb_data_record_p_0/pkt_FPGA_CMD_Save_Beam_INFO_Save_C]</v>
      </c>
      <c r="M305" t="str">
        <f t="shared" si="207"/>
        <v>std_logic</v>
      </c>
      <c r="N305" t="str">
        <f t="shared" si="231"/>
        <v>'0'</v>
      </c>
      <c r="P305" t="str">
        <f t="shared" si="232"/>
        <v xml:space="preserve">  Save_C =&gt; '0',</v>
      </c>
      <c r="Q305" t="str">
        <f t="shared" si="225"/>
        <v>pkt.FPGA_CMD.Save_Beam_INFO.Save_C &lt;= '0';</v>
      </c>
      <c r="R305" t="str">
        <f t="shared" si="233"/>
        <v>pkt.FPGA_CMD.Save_Beam_INFO.Save_C := bitvector(324);</v>
      </c>
      <c r="S305" t="str">
        <f t="shared" si="234"/>
        <v>bitvector(324) := pkt.FPGA_CMD.Save_Beam_INFO.Save_C;</v>
      </c>
      <c r="T305" t="str">
        <f t="shared" si="192"/>
        <v>pkt_FPGA_CMD_Save_Beam_INFO_Save_C : out std_logic;    --               order( 187 ) bit( 1 )</v>
      </c>
      <c r="U305" t="str">
        <f t="shared" si="194"/>
        <v>pkt_FPGA_CMD_Save_Beam_INFO_Save_C &lt;= bitvector(324);</v>
      </c>
      <c r="V305" t="str">
        <f t="shared" si="211"/>
        <v>pkt_FPGA_CMD_Save_Beam_INFO_Save_C =&gt; pkt_FPGA_CMD_Save_Beam_INFO_Save_C_o,</v>
      </c>
      <c r="W305" t="str">
        <f t="shared" si="212"/>
        <v xml:space="preserve">  signal pkt_FPGA_CMD_Save_Beam_INFO_Save_C_o : std_logic;</v>
      </c>
    </row>
    <row r="306" spans="1:23">
      <c r="B306" t="s">
        <v>409</v>
      </c>
      <c r="C306">
        <v>1</v>
      </c>
      <c r="D306" t="s">
        <v>373</v>
      </c>
      <c r="E306">
        <f t="shared" si="235"/>
        <v>325</v>
      </c>
      <c r="F306" t="str">
        <f t="shared" si="228"/>
        <v xml:space="preserve">  Save_L0 : std_logic;</v>
      </c>
      <c r="G306" t="str">
        <f t="shared" si="229"/>
        <v>pkt.FPGA_CMD.Save_Beam_INFO.Save_L0</v>
      </c>
      <c r="H306" t="str">
        <f t="shared" si="230"/>
        <v>bitvector(325)</v>
      </c>
      <c r="I306" t="str">
        <f t="shared" si="224"/>
        <v>pkt_FPGA_CMD_Save_Beam_INFO_Save_L0</v>
      </c>
      <c r="J306">
        <f t="shared" si="193"/>
        <v>188</v>
      </c>
      <c r="K306">
        <v>1</v>
      </c>
      <c r="L306" t="str">
        <f t="shared" si="208"/>
        <v>connect_bd_net [get_bd_pins gen_ila_0/ila_0/probe188] [get_bd_pins gen_ila_0/bs_scb_data_record_p_0/pkt_FPGA_CMD_Save_Beam_INFO_Save_L0]</v>
      </c>
      <c r="M306" t="str">
        <f t="shared" si="207"/>
        <v>std_logic</v>
      </c>
      <c r="N306" t="str">
        <f t="shared" si="231"/>
        <v>'0'</v>
      </c>
      <c r="P306" t="str">
        <f t="shared" si="232"/>
        <v xml:space="preserve">  Save_L0 =&gt; '0',</v>
      </c>
      <c r="Q306" t="str">
        <f t="shared" si="225"/>
        <v>pkt.FPGA_CMD.Save_Beam_INFO.Save_L0 &lt;= '0';</v>
      </c>
      <c r="R306" t="str">
        <f t="shared" si="233"/>
        <v>pkt.FPGA_CMD.Save_Beam_INFO.Save_L0 := bitvector(325);</v>
      </c>
      <c r="S306" t="str">
        <f t="shared" si="234"/>
        <v>bitvector(325) := pkt.FPGA_CMD.Save_Beam_INFO.Save_L0;</v>
      </c>
      <c r="T306" t="str">
        <f t="shared" si="192"/>
        <v>pkt_FPGA_CMD_Save_Beam_INFO_Save_L0 : out std_logic;    --               order( 188 ) bit( 1 )</v>
      </c>
      <c r="U306" t="str">
        <f t="shared" si="194"/>
        <v>pkt_FPGA_CMD_Save_Beam_INFO_Save_L0 &lt;= bitvector(325);</v>
      </c>
      <c r="V306" t="str">
        <f t="shared" si="211"/>
        <v>pkt_FPGA_CMD_Save_Beam_INFO_Save_L0 =&gt; pkt_FPGA_CMD_Save_Beam_INFO_Save_L0_o,</v>
      </c>
      <c r="W306" t="str">
        <f t="shared" si="212"/>
        <v xml:space="preserve">  signal pkt_FPGA_CMD_Save_Beam_INFO_Save_L0_o : std_logic;</v>
      </c>
    </row>
    <row r="307" spans="1:23">
      <c r="B307" t="s">
        <v>413</v>
      </c>
      <c r="C307">
        <v>1</v>
      </c>
      <c r="D307" t="s">
        <v>373</v>
      </c>
      <c r="E307">
        <f t="shared" si="235"/>
        <v>326</v>
      </c>
      <c r="F307" t="str">
        <f t="shared" si="228"/>
        <v xml:space="preserve">  Save_L1 : std_logic;</v>
      </c>
      <c r="G307" t="str">
        <f t="shared" si="229"/>
        <v>pkt.FPGA_CMD.Save_Beam_INFO.Save_L1</v>
      </c>
      <c r="H307" t="str">
        <f t="shared" si="230"/>
        <v>bitvector(326)</v>
      </c>
      <c r="I307" t="str">
        <f t="shared" si="224"/>
        <v>pkt_FPGA_CMD_Save_Beam_INFO_Save_L1</v>
      </c>
      <c r="J307">
        <f t="shared" si="193"/>
        <v>189</v>
      </c>
      <c r="K307">
        <v>1</v>
      </c>
      <c r="L307" t="str">
        <f t="shared" si="208"/>
        <v>connect_bd_net [get_bd_pins gen_ila_0/ila_0/probe189] [get_bd_pins gen_ila_0/bs_scb_data_record_p_0/pkt_FPGA_CMD_Save_Beam_INFO_Save_L1]</v>
      </c>
      <c r="M307" t="str">
        <f t="shared" si="207"/>
        <v>std_logic</v>
      </c>
      <c r="N307" t="str">
        <f t="shared" si="231"/>
        <v>'0'</v>
      </c>
      <c r="P307" t="str">
        <f t="shared" si="232"/>
        <v xml:space="preserve">  Save_L1 =&gt; '0',</v>
      </c>
      <c r="Q307" t="str">
        <f t="shared" si="225"/>
        <v>pkt.FPGA_CMD.Save_Beam_INFO.Save_L1 &lt;= '0';</v>
      </c>
      <c r="R307" t="str">
        <f t="shared" si="233"/>
        <v>pkt.FPGA_CMD.Save_Beam_INFO.Save_L1 := bitvector(326);</v>
      </c>
      <c r="S307" t="str">
        <f t="shared" si="234"/>
        <v>bitvector(326) := pkt.FPGA_CMD.Save_Beam_INFO.Save_L1;</v>
      </c>
      <c r="T307" t="str">
        <f t="shared" si="192"/>
        <v>pkt_FPGA_CMD_Save_Beam_INFO_Save_L1 : out std_logic;    --               order( 189 ) bit( 1 )</v>
      </c>
      <c r="U307" t="str">
        <f t="shared" si="194"/>
        <v>pkt_FPGA_CMD_Save_Beam_INFO_Save_L1 &lt;= bitvector(326);</v>
      </c>
      <c r="V307" t="str">
        <f t="shared" si="211"/>
        <v>pkt_FPGA_CMD_Save_Beam_INFO_Save_L1 =&gt; pkt_FPGA_CMD_Save_Beam_INFO_Save_L1_o,</v>
      </c>
      <c r="W307" t="str">
        <f t="shared" si="212"/>
        <v xml:space="preserve">  signal pkt_FPGA_CMD_Save_Beam_INFO_Save_L1_o : std_logic;</v>
      </c>
    </row>
    <row r="308" spans="1:23">
      <c r="B308" t="s">
        <v>414</v>
      </c>
      <c r="C308">
        <v>1</v>
      </c>
      <c r="D308" t="s">
        <v>373</v>
      </c>
      <c r="E308">
        <f t="shared" si="235"/>
        <v>327</v>
      </c>
      <c r="F308" t="str">
        <f t="shared" si="228"/>
        <v xml:space="preserve">  Save_L2 : std_logic;</v>
      </c>
      <c r="G308" t="str">
        <f t="shared" si="229"/>
        <v>pkt.FPGA_CMD.Save_Beam_INFO.Save_L2</v>
      </c>
      <c r="H308" t="str">
        <f t="shared" si="230"/>
        <v>bitvector(327)</v>
      </c>
      <c r="I308" t="str">
        <f t="shared" si="224"/>
        <v>pkt_FPGA_CMD_Save_Beam_INFO_Save_L2</v>
      </c>
      <c r="J308">
        <f t="shared" si="193"/>
        <v>190</v>
      </c>
      <c r="K308">
        <v>1</v>
      </c>
      <c r="L308" t="str">
        <f t="shared" si="208"/>
        <v>connect_bd_net [get_bd_pins gen_ila_0/ila_0/probe190] [get_bd_pins gen_ila_0/bs_scb_data_record_p_0/pkt_FPGA_CMD_Save_Beam_INFO_Save_L2]</v>
      </c>
      <c r="M308" t="str">
        <f t="shared" si="207"/>
        <v>std_logic</v>
      </c>
      <c r="N308" t="str">
        <f t="shared" si="231"/>
        <v>'0'</v>
      </c>
      <c r="P308" t="str">
        <f t="shared" si="232"/>
        <v xml:space="preserve">  Save_L2 =&gt; '0',</v>
      </c>
      <c r="Q308" t="str">
        <f t="shared" si="225"/>
        <v>pkt.FPGA_CMD.Save_Beam_INFO.Save_L2 &lt;= '0';</v>
      </c>
      <c r="R308" t="str">
        <f t="shared" si="233"/>
        <v>pkt.FPGA_CMD.Save_Beam_INFO.Save_L2 := bitvector(327);</v>
      </c>
      <c r="S308" t="str">
        <f t="shared" si="234"/>
        <v>bitvector(327) := pkt.FPGA_CMD.Save_Beam_INFO.Save_L2;</v>
      </c>
      <c r="T308" t="str">
        <f t="shared" ref="T308:T371" si="236">IF(K308=1,IF(D308="","--  "&amp;F308,IF(D308&lt;&gt;"T",I308&amp;" : out "&amp;M308&amp;";    --               order( "&amp;J308&amp;" ) bit( "&amp;C308&amp;" )","--  "&amp;H308)),"  -- not used ")</f>
        <v>pkt_FPGA_CMD_Save_Beam_INFO_Save_L2 : out std_logic;    --               order( 190 ) bit( 1 )</v>
      </c>
      <c r="U308" t="str">
        <f t="shared" si="194"/>
        <v>pkt_FPGA_CMD_Save_Beam_INFO_Save_L2 &lt;= bitvector(327);</v>
      </c>
      <c r="V308" t="str">
        <f t="shared" si="211"/>
        <v>pkt_FPGA_CMD_Save_Beam_INFO_Save_L2 =&gt; pkt_FPGA_CMD_Save_Beam_INFO_Save_L2_o,</v>
      </c>
      <c r="W308" t="str">
        <f t="shared" si="212"/>
        <v xml:space="preserve">  signal pkt_FPGA_CMD_Save_Beam_INFO_Save_L2_o : std_logic;</v>
      </c>
    </row>
    <row r="309" spans="1:23">
      <c r="B309" t="s">
        <v>457</v>
      </c>
      <c r="C309">
        <v>1</v>
      </c>
      <c r="D309" t="s">
        <v>373</v>
      </c>
      <c r="E309">
        <f t="shared" si="235"/>
        <v>328</v>
      </c>
      <c r="F309" t="str">
        <f t="shared" si="228"/>
        <v xml:space="preserve">  Optic_On : std_logic;</v>
      </c>
      <c r="G309" t="str">
        <f t="shared" si="229"/>
        <v>pkt.FPGA_CMD.Save_Beam_INFO.Optic_On</v>
      </c>
      <c r="H309" t="str">
        <f t="shared" si="230"/>
        <v>bitvector(328)</v>
      </c>
      <c r="I309" t="str">
        <f t="shared" si="224"/>
        <v>pkt_FPGA_CMD_Save_Beam_INFO_Optic_On</v>
      </c>
      <c r="J309">
        <f t="shared" ref="J309:J372" si="237">IF(D308&lt;&gt;"T",IF(K308=1,J308+1,J308),J308)</f>
        <v>191</v>
      </c>
      <c r="K309">
        <v>1</v>
      </c>
      <c r="L309" t="str">
        <f t="shared" si="208"/>
        <v>connect_bd_net [get_bd_pins gen_ila_0/ila_0/probe191] [get_bd_pins gen_ila_0/bs_scb_data_record_p_0/pkt_FPGA_CMD_Save_Beam_INFO_Optic_On]</v>
      </c>
      <c r="M309" t="str">
        <f t="shared" si="207"/>
        <v>std_logic</v>
      </c>
      <c r="N309" t="str">
        <f t="shared" si="231"/>
        <v>'0'</v>
      </c>
      <c r="P309" t="str">
        <f t="shared" si="232"/>
        <v xml:space="preserve">  Optic_On =&gt; '0',</v>
      </c>
      <c r="Q309" t="str">
        <f t="shared" si="225"/>
        <v>pkt.FPGA_CMD.Save_Beam_INFO.Optic_On &lt;= '0';</v>
      </c>
      <c r="R309" t="str">
        <f t="shared" si="233"/>
        <v>pkt.FPGA_CMD.Save_Beam_INFO.Optic_On := bitvector(328);</v>
      </c>
      <c r="S309" t="str">
        <f t="shared" si="234"/>
        <v>bitvector(328) := pkt.FPGA_CMD.Save_Beam_INFO.Optic_On;</v>
      </c>
      <c r="T309" t="str">
        <f t="shared" si="236"/>
        <v>pkt_FPGA_CMD_Save_Beam_INFO_Optic_On : out std_logic;    --               order( 191 ) bit( 1 )</v>
      </c>
      <c r="U309" t="str">
        <f t="shared" si="194"/>
        <v>pkt_FPGA_CMD_Save_Beam_INFO_Optic_On &lt;= bitvector(328);</v>
      </c>
      <c r="V309" t="str">
        <f t="shared" si="211"/>
        <v>pkt_FPGA_CMD_Save_Beam_INFO_Optic_On =&gt; pkt_FPGA_CMD_Save_Beam_INFO_Optic_On_o,</v>
      </c>
      <c r="W309" t="str">
        <f t="shared" si="212"/>
        <v xml:space="preserve">  signal pkt_FPGA_CMD_Save_Beam_INFO_Optic_On_o : std_logic;</v>
      </c>
    </row>
    <row r="310" spans="1:23">
      <c r="B310" t="s">
        <v>458</v>
      </c>
      <c r="C310">
        <v>1</v>
      </c>
      <c r="D310" t="s">
        <v>373</v>
      </c>
      <c r="E310">
        <f t="shared" si="235"/>
        <v>329</v>
      </c>
      <c r="F310" t="str">
        <f t="shared" si="228"/>
        <v xml:space="preserve">  Ethernet_On : std_logic;</v>
      </c>
      <c r="G310" t="str">
        <f t="shared" si="229"/>
        <v>pkt.FPGA_CMD.Save_Beam_INFO.Ethernet_On</v>
      </c>
      <c r="H310" t="str">
        <f t="shared" si="230"/>
        <v>bitvector(329)</v>
      </c>
      <c r="I310" t="str">
        <f t="shared" si="224"/>
        <v>pkt_FPGA_CMD_Save_Beam_INFO_Ethernet_On</v>
      </c>
      <c r="J310">
        <f t="shared" si="237"/>
        <v>192</v>
      </c>
      <c r="K310">
        <v>1</v>
      </c>
      <c r="L310" t="str">
        <f t="shared" si="208"/>
        <v>connect_bd_net [get_bd_pins gen_ila_0/ila_0/probe192] [get_bd_pins gen_ila_0/bs_scb_data_record_p_0/pkt_FPGA_CMD_Save_Beam_INFO_Ethernet_On]</v>
      </c>
      <c r="M310" t="str">
        <f t="shared" si="207"/>
        <v>std_logic</v>
      </c>
      <c r="N310" t="str">
        <f t="shared" si="231"/>
        <v>'0'</v>
      </c>
      <c r="P310" t="str">
        <f t="shared" si="232"/>
        <v xml:space="preserve">  Ethernet_On =&gt; '0',</v>
      </c>
      <c r="Q310" t="str">
        <f t="shared" si="225"/>
        <v>pkt.FPGA_CMD.Save_Beam_INFO.Ethernet_On &lt;= '0';</v>
      </c>
      <c r="R310" t="str">
        <f t="shared" si="233"/>
        <v>pkt.FPGA_CMD.Save_Beam_INFO.Ethernet_On := bitvector(329);</v>
      </c>
      <c r="S310" t="str">
        <f t="shared" si="234"/>
        <v>bitvector(329) := pkt.FPGA_CMD.Save_Beam_INFO.Ethernet_On;</v>
      </c>
      <c r="T310" t="str">
        <f t="shared" si="236"/>
        <v>pkt_FPGA_CMD_Save_Beam_INFO_Ethernet_On : out std_logic;    --               order( 192 ) bit( 1 )</v>
      </c>
      <c r="U310" t="str">
        <f t="shared" si="194"/>
        <v>pkt_FPGA_CMD_Save_Beam_INFO_Ethernet_On &lt;= bitvector(329);</v>
      </c>
      <c r="V310" t="str">
        <f t="shared" si="211"/>
        <v>pkt_FPGA_CMD_Save_Beam_INFO_Ethernet_On =&gt; pkt_FPGA_CMD_Save_Beam_INFO_Ethernet_On_o,</v>
      </c>
      <c r="W310" t="str">
        <f t="shared" si="212"/>
        <v xml:space="preserve">  signal pkt_FPGA_CMD_Save_Beam_INFO_Ethernet_On_o : std_logic;</v>
      </c>
    </row>
    <row r="311" spans="1:23">
      <c r="B311" t="s">
        <v>459</v>
      </c>
      <c r="C311">
        <v>2</v>
      </c>
      <c r="D311" t="s">
        <v>373</v>
      </c>
      <c r="E311">
        <f t="shared" si="235"/>
        <v>330</v>
      </c>
      <c r="F311" t="str">
        <f t="shared" si="228"/>
        <v xml:space="preserve">  TE_Data_Input : std_logic_vector(1 downto 0);</v>
      </c>
      <c r="G311" t="str">
        <f t="shared" si="229"/>
        <v>pkt.FPGA_CMD.Save_Beam_INFO.TE_Data_Input</v>
      </c>
      <c r="H311" t="str">
        <f t="shared" si="230"/>
        <v>bitvector(331 downto 330)</v>
      </c>
      <c r="I311" t="str">
        <f t="shared" si="224"/>
        <v>pkt_FPGA_CMD_Save_Beam_INFO_TE_Data_Input</v>
      </c>
      <c r="J311">
        <f t="shared" si="237"/>
        <v>193</v>
      </c>
      <c r="K311">
        <v>1</v>
      </c>
      <c r="L311" t="str">
        <f t="shared" si="208"/>
        <v>connect_bd_net [get_bd_pins gen_ila_0/ila_0/probe193] [get_bd_pins gen_ila_0/bs_scb_data_record_p_0/pkt_FPGA_CMD_Save_Beam_INFO_TE_Data_Input]</v>
      </c>
      <c r="M311" t="str">
        <f t="shared" si="207"/>
        <v>std_logic_vector(1 downto 0)</v>
      </c>
      <c r="N311" t="str">
        <f t="shared" si="231"/>
        <v>(others =&gt; '0')</v>
      </c>
      <c r="P311" t="str">
        <f t="shared" si="232"/>
        <v xml:space="preserve">  TE_Data_Input =&gt; (others =&gt; '0'),</v>
      </c>
      <c r="Q311" t="str">
        <f t="shared" si="225"/>
        <v>pkt.FPGA_CMD.Save_Beam_INFO.TE_Data_Input &lt;= (others =&gt; '0');</v>
      </c>
      <c r="R311" t="str">
        <f t="shared" si="233"/>
        <v>pkt.FPGA_CMD.Save_Beam_INFO.TE_Data_Input := bitvector(331 downto 330);</v>
      </c>
      <c r="S311" t="str">
        <f t="shared" si="234"/>
        <v>bitvector(331 downto 330) := pkt.FPGA_CMD.Save_Beam_INFO.TE_Data_Input;</v>
      </c>
      <c r="T311" t="str">
        <f t="shared" si="236"/>
        <v>pkt_FPGA_CMD_Save_Beam_INFO_TE_Data_Input : out std_logic_vector(1 downto 0);    --               order( 193 ) bit( 2 )</v>
      </c>
      <c r="U311" t="str">
        <f t="shared" si="194"/>
        <v>pkt_FPGA_CMD_Save_Beam_INFO_TE_Data_Input &lt;= bitvector(331 downto 330);</v>
      </c>
      <c r="V311" t="str">
        <f t="shared" si="211"/>
        <v>pkt_FPGA_CMD_Save_Beam_INFO_TE_Data_Input =&gt; pkt_FPGA_CMD_Save_Beam_INFO_TE_Data_Input_o,</v>
      </c>
      <c r="W311" t="str">
        <f t="shared" si="212"/>
        <v xml:space="preserve">  signal pkt_FPGA_CMD_Save_Beam_INFO_TE_Data_Input_o : std_logic_vector(1 downto 0);</v>
      </c>
    </row>
    <row r="312" spans="1:23">
      <c r="B312" t="s">
        <v>387</v>
      </c>
      <c r="C312">
        <v>1</v>
      </c>
      <c r="D312" t="s">
        <v>373</v>
      </c>
      <c r="E312">
        <f t="shared" si="235"/>
        <v>332</v>
      </c>
      <c r="F312" t="str">
        <f t="shared" si="228"/>
        <v xml:space="preserve">  ReservedBit04 : std_logic;</v>
      </c>
      <c r="G312" t="str">
        <f t="shared" si="229"/>
        <v>pkt.FPGA_CMD.Save_Beam_INFO.ReservedBit04</v>
      </c>
      <c r="H312" t="str">
        <f t="shared" si="230"/>
        <v>bitvector(332)</v>
      </c>
      <c r="I312" t="str">
        <f t="shared" si="224"/>
        <v>pkt_FPGA_CMD_Save_Beam_INFO_ReservedBit04</v>
      </c>
      <c r="J312">
        <f t="shared" si="237"/>
        <v>194</v>
      </c>
      <c r="K312">
        <v>1</v>
      </c>
      <c r="L312" t="str">
        <f t="shared" si="208"/>
        <v>connect_bd_net [get_bd_pins gen_ila_0/ila_0/probe194] [get_bd_pins gen_ila_0/bs_scb_data_record_p_0/pkt_FPGA_CMD_Save_Beam_INFO_ReservedBit04]</v>
      </c>
      <c r="M312" t="str">
        <f t="shared" si="207"/>
        <v>std_logic</v>
      </c>
      <c r="N312" t="str">
        <f t="shared" si="231"/>
        <v>'0'</v>
      </c>
      <c r="P312" t="str">
        <f t="shared" si="232"/>
        <v xml:space="preserve">  ReservedBit04 =&gt; '0',</v>
      </c>
      <c r="Q312" t="str">
        <f t="shared" si="225"/>
        <v>pkt.FPGA_CMD.Save_Beam_INFO.ReservedBit04 &lt;= '0';</v>
      </c>
      <c r="R312" t="str">
        <f t="shared" si="233"/>
        <v>pkt.FPGA_CMD.Save_Beam_INFO.ReservedBit04 := bitvector(332);</v>
      </c>
      <c r="S312" t="str">
        <f t="shared" si="234"/>
        <v>bitvector(332) := pkt.FPGA_CMD.Save_Beam_INFO.ReservedBit04;</v>
      </c>
      <c r="T312" t="str">
        <f t="shared" si="236"/>
        <v>pkt_FPGA_CMD_Save_Beam_INFO_ReservedBit04 : out std_logic;    --               order( 194 ) bit( 1 )</v>
      </c>
      <c r="U312" t="str">
        <f t="shared" ref="U312:U375" si="238">IF(K312=1,IF(D312="","--  "&amp;F312,IF(D312&lt;&gt;"T",I312&amp;" &lt;= "&amp;H312&amp;";","--  "&amp;H312)),"  -- not used")</f>
        <v>pkt_FPGA_CMD_Save_Beam_INFO_ReservedBit04 &lt;= bitvector(332);</v>
      </c>
      <c r="V312" t="str">
        <f t="shared" si="211"/>
        <v>pkt_FPGA_CMD_Save_Beam_INFO_ReservedBit04 =&gt; pkt_FPGA_CMD_Save_Beam_INFO_ReservedBit04_o,</v>
      </c>
      <c r="W312" t="str">
        <f t="shared" si="212"/>
        <v xml:space="preserve">  signal pkt_FPGA_CMD_Save_Beam_INFO_ReservedBit04_o : std_logic;</v>
      </c>
    </row>
    <row r="313" spans="1:23">
      <c r="B313" t="s">
        <v>386</v>
      </c>
      <c r="C313">
        <v>1</v>
      </c>
      <c r="D313" t="s">
        <v>373</v>
      </c>
      <c r="E313">
        <f t="shared" si="235"/>
        <v>333</v>
      </c>
      <c r="F313" t="str">
        <f t="shared" si="228"/>
        <v xml:space="preserve">  ReservedBit05 : std_logic;</v>
      </c>
      <c r="G313" t="str">
        <f t="shared" si="229"/>
        <v>pkt.FPGA_CMD.Save_Beam_INFO.ReservedBit05</v>
      </c>
      <c r="H313" t="str">
        <f t="shared" si="230"/>
        <v>bitvector(333)</v>
      </c>
      <c r="I313" t="str">
        <f t="shared" si="224"/>
        <v>pkt_FPGA_CMD_Save_Beam_INFO_ReservedBit05</v>
      </c>
      <c r="J313">
        <f t="shared" si="237"/>
        <v>195</v>
      </c>
      <c r="K313">
        <v>1</v>
      </c>
      <c r="L313" t="str">
        <f t="shared" si="208"/>
        <v>connect_bd_net [get_bd_pins gen_ila_0/ila_0/probe195] [get_bd_pins gen_ila_0/bs_scb_data_record_p_0/pkt_FPGA_CMD_Save_Beam_INFO_ReservedBit05]</v>
      </c>
      <c r="M313" t="str">
        <f t="shared" si="207"/>
        <v>std_logic</v>
      </c>
      <c r="N313" t="str">
        <f t="shared" si="231"/>
        <v>'0'</v>
      </c>
      <c r="P313" t="str">
        <f t="shared" si="232"/>
        <v xml:space="preserve">  ReservedBit05 =&gt; '0',</v>
      </c>
      <c r="Q313" t="str">
        <f t="shared" si="225"/>
        <v>pkt.FPGA_CMD.Save_Beam_INFO.ReservedBit05 &lt;= '0';</v>
      </c>
      <c r="R313" t="str">
        <f t="shared" si="233"/>
        <v>pkt.FPGA_CMD.Save_Beam_INFO.ReservedBit05 := bitvector(333);</v>
      </c>
      <c r="S313" t="str">
        <f t="shared" si="234"/>
        <v>bitvector(333) := pkt.FPGA_CMD.Save_Beam_INFO.ReservedBit05;</v>
      </c>
      <c r="T313" t="str">
        <f t="shared" si="236"/>
        <v>pkt_FPGA_CMD_Save_Beam_INFO_ReservedBit05 : out std_logic;    --               order( 195 ) bit( 1 )</v>
      </c>
      <c r="U313" t="str">
        <f t="shared" si="238"/>
        <v>pkt_FPGA_CMD_Save_Beam_INFO_ReservedBit05 &lt;= bitvector(333);</v>
      </c>
      <c r="V313" t="str">
        <f t="shared" si="211"/>
        <v>pkt_FPGA_CMD_Save_Beam_INFO_ReservedBit05 =&gt; pkt_FPGA_CMD_Save_Beam_INFO_ReservedBit05_o,</v>
      </c>
      <c r="W313" t="str">
        <f t="shared" si="212"/>
        <v xml:space="preserve">  signal pkt_FPGA_CMD_Save_Beam_INFO_ReservedBit05_o : std_logic;</v>
      </c>
    </row>
    <row r="314" spans="1:23">
      <c r="B314" t="s">
        <v>375</v>
      </c>
      <c r="C314">
        <v>1</v>
      </c>
      <c r="D314" t="s">
        <v>373</v>
      </c>
      <c r="E314">
        <f t="shared" si="235"/>
        <v>334</v>
      </c>
      <c r="F314" t="str">
        <f t="shared" si="228"/>
        <v xml:space="preserve">  ReservedBit06 : std_logic;</v>
      </c>
      <c r="G314" t="str">
        <f t="shared" si="229"/>
        <v>pkt.FPGA_CMD.Save_Beam_INFO.ReservedBit06</v>
      </c>
      <c r="H314" t="str">
        <f t="shared" si="230"/>
        <v>bitvector(334)</v>
      </c>
      <c r="I314" t="str">
        <f t="shared" si="224"/>
        <v>pkt_FPGA_CMD_Save_Beam_INFO_ReservedBit06</v>
      </c>
      <c r="J314">
        <f t="shared" si="237"/>
        <v>196</v>
      </c>
      <c r="K314">
        <v>1</v>
      </c>
      <c r="L314" t="str">
        <f t="shared" si="208"/>
        <v>connect_bd_net [get_bd_pins gen_ila_0/ila_0/probe196] [get_bd_pins gen_ila_0/bs_scb_data_record_p_0/pkt_FPGA_CMD_Save_Beam_INFO_ReservedBit06]</v>
      </c>
      <c r="M314" t="str">
        <f t="shared" si="207"/>
        <v>std_logic</v>
      </c>
      <c r="N314" t="str">
        <f t="shared" si="231"/>
        <v>'0'</v>
      </c>
      <c r="P314" t="str">
        <f t="shared" si="232"/>
        <v xml:space="preserve">  ReservedBit06 =&gt; '0',</v>
      </c>
      <c r="Q314" t="str">
        <f t="shared" si="225"/>
        <v>pkt.FPGA_CMD.Save_Beam_INFO.ReservedBit06 &lt;= '0';</v>
      </c>
      <c r="R314" t="str">
        <f t="shared" si="233"/>
        <v>pkt.FPGA_CMD.Save_Beam_INFO.ReservedBit06 := bitvector(334);</v>
      </c>
      <c r="S314" t="str">
        <f t="shared" si="234"/>
        <v>bitvector(334) := pkt.FPGA_CMD.Save_Beam_INFO.ReservedBit06;</v>
      </c>
      <c r="T314" t="str">
        <f t="shared" si="236"/>
        <v>pkt_FPGA_CMD_Save_Beam_INFO_ReservedBit06 : out std_logic;    --               order( 196 ) bit( 1 )</v>
      </c>
      <c r="U314" t="str">
        <f t="shared" si="238"/>
        <v>pkt_FPGA_CMD_Save_Beam_INFO_ReservedBit06 &lt;= bitvector(334);</v>
      </c>
      <c r="V314" t="str">
        <f t="shared" si="211"/>
        <v>pkt_FPGA_CMD_Save_Beam_INFO_ReservedBit06 =&gt; pkt_FPGA_CMD_Save_Beam_INFO_ReservedBit06_o,</v>
      </c>
      <c r="W314" t="str">
        <f t="shared" si="212"/>
        <v xml:space="preserve">  signal pkt_FPGA_CMD_Save_Beam_INFO_ReservedBit06_o : std_logic;</v>
      </c>
    </row>
    <row r="315" spans="1:23">
      <c r="B315" t="s">
        <v>415</v>
      </c>
      <c r="C315">
        <v>1</v>
      </c>
      <c r="D315" t="s">
        <v>373</v>
      </c>
      <c r="E315">
        <f t="shared" si="235"/>
        <v>335</v>
      </c>
      <c r="F315" t="str">
        <f t="shared" si="228"/>
        <v xml:space="preserve">  Save_L3 : std_logic;</v>
      </c>
      <c r="G315" t="str">
        <f t="shared" si="229"/>
        <v>pkt.FPGA_CMD.Save_Beam_INFO.Save_L3</v>
      </c>
      <c r="H315" t="str">
        <f t="shared" si="230"/>
        <v>bitvector(335)</v>
      </c>
      <c r="I315" t="str">
        <f t="shared" si="224"/>
        <v>pkt_FPGA_CMD_Save_Beam_INFO_Save_L3</v>
      </c>
      <c r="J315">
        <f t="shared" si="237"/>
        <v>197</v>
      </c>
      <c r="K315">
        <v>1</v>
      </c>
      <c r="L315" t="str">
        <f t="shared" si="208"/>
        <v>connect_bd_net [get_bd_pins gen_ila_0/ila_0/probe197] [get_bd_pins gen_ila_0/bs_scb_data_record_p_0/pkt_FPGA_CMD_Save_Beam_INFO_Save_L3]</v>
      </c>
      <c r="M315" t="str">
        <f t="shared" si="207"/>
        <v>std_logic</v>
      </c>
      <c r="N315" t="str">
        <f t="shared" si="231"/>
        <v>'0'</v>
      </c>
      <c r="P315" t="str">
        <f t="shared" si="232"/>
        <v xml:space="preserve">  Save_L3 =&gt; '0'</v>
      </c>
      <c r="Q315" t="str">
        <f t="shared" si="225"/>
        <v>pkt.FPGA_CMD.Save_Beam_INFO.Save_L3 &lt;= '0';</v>
      </c>
      <c r="R315" t="str">
        <f t="shared" si="233"/>
        <v>pkt.FPGA_CMD.Save_Beam_INFO.Save_L3 := bitvector(335);</v>
      </c>
      <c r="S315" t="str">
        <f t="shared" si="234"/>
        <v>bitvector(335) := pkt.FPGA_CMD.Save_Beam_INFO.Save_L3;</v>
      </c>
      <c r="T315" t="str">
        <f t="shared" si="236"/>
        <v>pkt_FPGA_CMD_Save_Beam_INFO_Save_L3 : out std_logic;    --               order( 197 ) bit( 1 )</v>
      </c>
      <c r="U315" t="str">
        <f t="shared" si="238"/>
        <v>pkt_FPGA_CMD_Save_Beam_INFO_Save_L3 &lt;= bitvector(335);</v>
      </c>
      <c r="V315" t="str">
        <f t="shared" si="211"/>
        <v>pkt_FPGA_CMD_Save_Beam_INFO_Save_L3 =&gt; pkt_FPGA_CMD_Save_Beam_INFO_Save_L3_o,</v>
      </c>
      <c r="W315" t="str">
        <f t="shared" si="212"/>
        <v xml:space="preserve">  signal pkt_FPGA_CMD_Save_Beam_INFO_Save_L3_o : std_logic;</v>
      </c>
    </row>
    <row r="316" spans="1:23" s="66" customFormat="1">
      <c r="F316" s="66" t="str">
        <f>"end record;"&amp;"  --  "&amp;B300&amp;"_"&amp;C300/8&amp;"_Type"</f>
        <v>end record;  --  Save_Beam_INFO_2_Type</v>
      </c>
      <c r="I316" s="66" t="str">
        <f t="shared" si="224"/>
        <v/>
      </c>
      <c r="J316">
        <f t="shared" si="237"/>
        <v>198</v>
      </c>
      <c r="K316" s="66" t="s">
        <v>553</v>
      </c>
      <c r="L316" t="str">
        <f t="shared" si="208"/>
        <v/>
      </c>
      <c r="M316" s="66" t="str">
        <f t="shared" si="207"/>
        <v/>
      </c>
      <c r="P316" s="66" t="str">
        <f>");"</f>
        <v>);</v>
      </c>
      <c r="Q316" s="66" t="str">
        <f t="shared" si="225"/>
        <v>--  end record;  --  Save_Beam_INFO_2_Type</v>
      </c>
      <c r="R316" s="66" t="str">
        <f t="shared" si="233"/>
        <v>--  end record;  --  Save_Beam_INFO_2_Type</v>
      </c>
      <c r="S316" s="66" t="str">
        <f t="shared" si="234"/>
        <v>--  end record;  --  Save_Beam_INFO_2_Type</v>
      </c>
      <c r="T316" t="str">
        <f t="shared" si="236"/>
        <v xml:space="preserve">  -- not used </v>
      </c>
      <c r="U316" t="str">
        <f t="shared" si="238"/>
        <v xml:space="preserve">  -- not used</v>
      </c>
      <c r="V316" t="str">
        <f t="shared" si="211"/>
        <v>--  end record;  --  Save_Beam_INFO_2_Type</v>
      </c>
      <c r="W316" t="str">
        <f t="shared" si="212"/>
        <v>--  end record;  --  Save_Beam_INFO_2_Type</v>
      </c>
    </row>
    <row r="317" spans="1:23">
      <c r="C317">
        <f>SUM(C301:C315)</f>
        <v>16</v>
      </c>
      <c r="D317">
        <f>C300+E300</f>
        <v>336</v>
      </c>
      <c r="E317">
        <f>C315+E315</f>
        <v>336</v>
      </c>
      <c r="F317" s="87" t="s">
        <v>516</v>
      </c>
      <c r="I317" t="str">
        <f t="shared" si="224"/>
        <v/>
      </c>
      <c r="J317">
        <f t="shared" si="237"/>
        <v>198</v>
      </c>
      <c r="K317" t="s">
        <v>553</v>
      </c>
      <c r="L317" t="str">
        <f t="shared" si="208"/>
        <v/>
      </c>
      <c r="M317" t="str">
        <f t="shared" ref="M317:M380" si="239">IF(C317=1,"std_logic",(IF(D317="W","std_logic_vector("&amp;C317-1&amp;" downto 0)","")))</f>
        <v/>
      </c>
      <c r="N317" s="86" t="s">
        <v>516</v>
      </c>
      <c r="O317" s="86" t="s">
        <v>516</v>
      </c>
      <c r="P317" s="86" t="s">
        <v>516</v>
      </c>
      <c r="Q317" s="86" t="s">
        <v>516</v>
      </c>
      <c r="R317" s="86" t="s">
        <v>516</v>
      </c>
      <c r="S317" s="86" t="s">
        <v>516</v>
      </c>
      <c r="T317" t="str">
        <f t="shared" si="236"/>
        <v xml:space="preserve">  -- not used </v>
      </c>
      <c r="U317" t="str">
        <f t="shared" si="238"/>
        <v xml:space="preserve">  -- not used</v>
      </c>
      <c r="V317" t="str">
        <f t="shared" si="211"/>
        <v xml:space="preserve">  --  </v>
      </c>
      <c r="W317" t="str">
        <f t="shared" si="212"/>
        <v xml:space="preserve">  --  </v>
      </c>
    </row>
    <row r="318" spans="1:23">
      <c r="A318" s="84"/>
      <c r="F318" s="87" t="s">
        <v>516</v>
      </c>
      <c r="G318" s="85" t="str">
        <f>G376</f>
        <v>pkt.FPGA_CMD.PA_Tx_FPGA_CMD</v>
      </c>
      <c r="I318" t="str">
        <f t="shared" ref="I318:I336" si="240">IF(H318="","",(IF(D318="W",SUBSTITUTE(G318,".","_"),"")))</f>
        <v/>
      </c>
      <c r="J318">
        <f t="shared" si="237"/>
        <v>198</v>
      </c>
      <c r="K318" t="s">
        <v>553</v>
      </c>
      <c r="L318" t="str">
        <f t="shared" si="208"/>
        <v/>
      </c>
      <c r="M318" t="str">
        <f t="shared" si="239"/>
        <v/>
      </c>
      <c r="N318" s="86" t="s">
        <v>516</v>
      </c>
      <c r="O318" s="86" t="s">
        <v>516</v>
      </c>
      <c r="P318" s="86" t="s">
        <v>516</v>
      </c>
      <c r="Q318" s="86" t="s">
        <v>516</v>
      </c>
      <c r="R318" s="86" t="s">
        <v>516</v>
      </c>
      <c r="S318" s="86" t="s">
        <v>516</v>
      </c>
      <c r="T318" t="str">
        <f t="shared" si="236"/>
        <v xml:space="preserve">  -- not used </v>
      </c>
      <c r="U318" t="str">
        <f t="shared" si="238"/>
        <v xml:space="preserve">  -- not used</v>
      </c>
      <c r="V318" t="str">
        <f t="shared" si="211"/>
        <v>--  --</v>
      </c>
      <c r="W318" t="str">
        <f t="shared" si="212"/>
        <v>--  --</v>
      </c>
    </row>
    <row r="319" spans="1:23" s="66" customFormat="1">
      <c r="B319" s="66" t="s">
        <v>336</v>
      </c>
      <c r="C319" s="66">
        <v>128</v>
      </c>
      <c r="E319" s="66">
        <v>192</v>
      </c>
      <c r="F319" s="66" t="str">
        <f>"type "&amp;B319&amp;"_"&amp;C319/8&amp;"_Type is record"</f>
        <v>type PA_Tx_FPGA_CMD_16_Type is record</v>
      </c>
      <c r="I319" s="66" t="str">
        <f t="shared" si="240"/>
        <v/>
      </c>
      <c r="J319">
        <f t="shared" si="237"/>
        <v>198</v>
      </c>
      <c r="K319" s="66" t="s">
        <v>553</v>
      </c>
      <c r="L319" t="str">
        <f t="shared" ref="L319:L382" si="241">IF(K319=1,"connect_bd_net [get_bd_pins "&amp;$L$31&amp;J319&amp;"] [get_bd_pins "&amp;$L$34&amp;I319&amp;"]","")</f>
        <v/>
      </c>
      <c r="M319" s="66" t="str">
        <f t="shared" si="239"/>
        <v/>
      </c>
      <c r="P319" s="66" t="str">
        <f>"constant "&amp;B319&amp;"_"&amp;C319/8&amp;"_i : "&amp;B319&amp;"_"&amp;C319/8&amp;"_Type := ("</f>
        <v>constant PA_Tx_FPGA_CMD_16_i : PA_Tx_FPGA_CMD_16_Type := (</v>
      </c>
      <c r="Q319" s="66" t="str">
        <f t="shared" ref="Q319:Q336" si="242">IF(D319="","--  "&amp;F319,IF(D319&lt;&gt;"T",G319&amp;" &lt;= "&amp;N319&amp;";","--  "&amp;H319))</f>
        <v>--  type PA_Tx_FPGA_CMD_16_Type is record</v>
      </c>
      <c r="R319" s="66" t="str">
        <f t="shared" ref="R319" si="243">IF(D319="","--  "&amp;F319,IF(D319&lt;&gt;"T",G319&amp;" := "&amp;H319&amp;";","--  "&amp;H319))</f>
        <v>--  type PA_Tx_FPGA_CMD_16_Type is record</v>
      </c>
      <c r="S319" s="66" t="str">
        <f t="shared" ref="S319" si="244">IF(D319="","--  "&amp;F319,IF(D319&lt;&gt;"T",H319&amp;" := "&amp;G319&amp;";","--  "&amp;H319))</f>
        <v>--  type PA_Tx_FPGA_CMD_16_Type is record</v>
      </c>
      <c r="T319" t="str">
        <f t="shared" si="236"/>
        <v xml:space="preserve">  -- not used </v>
      </c>
      <c r="U319" t="str">
        <f t="shared" si="238"/>
        <v xml:space="preserve">  -- not used</v>
      </c>
      <c r="V319" t="str">
        <f t="shared" si="211"/>
        <v>--  type PA_Tx_FPGA_CMD_16_Type is record</v>
      </c>
      <c r="W319" t="str">
        <f t="shared" si="212"/>
        <v>--  type PA_Tx_FPGA_CMD_16_Type is record</v>
      </c>
    </row>
    <row r="320" spans="1:23">
      <c r="B320" t="s">
        <v>350</v>
      </c>
      <c r="C320">
        <v>6</v>
      </c>
      <c r="D320" t="s">
        <v>373</v>
      </c>
      <c r="E320">
        <v>192</v>
      </c>
      <c r="F320" t="str">
        <f t="shared" ref="F320:F344" si="245">IF(C320=1,"  "&amp;B320&amp;" : "&amp;"std_logic;",IF(D320="T","  "&amp;B320&amp;" : "&amp;B320&amp;"_"&amp;C320/8&amp;"_Type;","  "&amp;B320&amp;" : "&amp;"std_logic_vector("&amp;C320-1&amp;" downto 0);"))</f>
        <v xml:space="preserve">  PRI : std_logic_vector(5 downto 0);</v>
      </c>
      <c r="G320" t="str">
        <f t="shared" ref="G320:G344" si="246">$G$318&amp;"."&amp;B320</f>
        <v>pkt.FPGA_CMD.PA_Tx_FPGA_CMD.PRI</v>
      </c>
      <c r="H320" t="str">
        <f t="shared" ref="H320:H344" si="247">IF(C320=1,"bitvector("&amp;E320&amp;")","bitvector("&amp;E320+C320-1&amp;" downto "&amp;E320&amp;")")</f>
        <v>bitvector(197 downto 192)</v>
      </c>
      <c r="I320" t="str">
        <f t="shared" si="240"/>
        <v>pkt_FPGA_CMD_PA_Tx_FPGA_CMD_PRI</v>
      </c>
      <c r="J320">
        <f t="shared" si="237"/>
        <v>198</v>
      </c>
      <c r="K320">
        <v>1</v>
      </c>
      <c r="L320" t="str">
        <f t="shared" si="241"/>
        <v>connect_bd_net [get_bd_pins gen_ila_0/ila_0/probe198] [get_bd_pins gen_ila_0/bs_scb_data_record_p_0/pkt_FPGA_CMD_PA_Tx_FPGA_CMD_PRI]</v>
      </c>
      <c r="M320" t="str">
        <f t="shared" si="239"/>
        <v>std_logic_vector(5 downto 0)</v>
      </c>
      <c r="N320" t="str">
        <f t="shared" ref="N320:N344" si="248">IF(O320&lt;&gt;"",O320,IF(D320="T",B320&amp;"_"&amp;C320/8&amp;"_i",IF(C320=1,"'0'",(IF(C320=8,"X""00""",(IF(C320=16,"X""0000""",IF(C320=32,"X""00000000""","(others =&gt; '0')"))))))))</f>
        <v>(others =&gt; '0')</v>
      </c>
      <c r="P320" t="str">
        <f t="shared" ref="P320:P344" si="249">IF(D321="",(IF(D320="T","  "&amp;B320&amp;" =&gt; "&amp;B320&amp;"_"&amp;C320/8&amp;"_i","  "&amp;B320&amp;" =&gt; "&amp;N320)),(IF(D320="T","  "&amp;B320&amp;" =&gt; "&amp;B320&amp;"_"&amp;C320/8&amp;"_i,","  "&amp;B320&amp;" =&gt; "&amp;N320&amp;",")))</f>
        <v xml:space="preserve">  PRI =&gt; (others =&gt; '0'),</v>
      </c>
      <c r="Q320" t="str">
        <f t="shared" si="242"/>
        <v>pkt.FPGA_CMD.PA_Tx_FPGA_CMD.PRI &lt;= (others =&gt; '0');</v>
      </c>
      <c r="R320" t="str">
        <f t="shared" ref="R320:R344" si="250">IF(D320="","--  "&amp;F320,IF(D320&lt;&gt;"T",G320&amp;" := "&amp;H320&amp;";","--  "&amp;H320))</f>
        <v>pkt.FPGA_CMD.PA_Tx_FPGA_CMD.PRI := bitvector(197 downto 192);</v>
      </c>
      <c r="S320" t="str">
        <f t="shared" ref="S320:S344" si="251">IF(D320="","--  "&amp;F320,IF(D320&lt;&gt;"T",H320&amp;" := "&amp;G320&amp;";","--  "&amp;H320))</f>
        <v>bitvector(197 downto 192) := pkt.FPGA_CMD.PA_Tx_FPGA_CMD.PRI;</v>
      </c>
      <c r="T320" t="str">
        <f t="shared" si="236"/>
        <v>pkt_FPGA_CMD_PA_Tx_FPGA_CMD_PRI : out std_logic_vector(5 downto 0);    --               order( 198 ) bit( 6 )</v>
      </c>
      <c r="U320" t="str">
        <f t="shared" si="238"/>
        <v>pkt_FPGA_CMD_PA_Tx_FPGA_CMD_PRI &lt;= bitvector(197 downto 192);</v>
      </c>
      <c r="V320" t="str">
        <f t="shared" ref="V320:V383" si="252">IF(D320="","--  "&amp;F320,IF(D320&lt;&gt;"T",IF(I320&lt;&gt;"",I320&amp;" =&gt; "&amp;I320&amp;"_o,","  --  "),"  -- "&amp;H320))</f>
        <v>pkt_FPGA_CMD_PA_Tx_FPGA_CMD_PRI =&gt; pkt_FPGA_CMD_PA_Tx_FPGA_CMD_PRI_o,</v>
      </c>
      <c r="W320" t="str">
        <f t="shared" ref="W320:W383" si="253">IF(D320="","--  "&amp;F320,IF(D320&lt;&gt;"T",IF(I320&lt;&gt;"","  signal "&amp;I320&amp;"_o : "&amp;M320&amp;";","  --  "),"  --  "&amp;H320))</f>
        <v xml:space="preserve">  signal pkt_FPGA_CMD_PA_Tx_FPGA_CMD_PRI_o : std_logic_vector(5 downto 0);</v>
      </c>
    </row>
    <row r="321" spans="2:23">
      <c r="B321" t="s">
        <v>392</v>
      </c>
      <c r="C321">
        <v>1</v>
      </c>
      <c r="D321" t="s">
        <v>373</v>
      </c>
      <c r="E321">
        <f t="shared" ref="E321:E344" si="254">C320+E320</f>
        <v>198</v>
      </c>
      <c r="F321" t="str">
        <f t="shared" si="245"/>
        <v xml:space="preserve">  Tx_Reset : std_logic;</v>
      </c>
      <c r="G321" t="str">
        <f t="shared" si="246"/>
        <v>pkt.FPGA_CMD.PA_Tx_FPGA_CMD.Tx_Reset</v>
      </c>
      <c r="H321" t="str">
        <f t="shared" si="247"/>
        <v>bitvector(198)</v>
      </c>
      <c r="I321" t="str">
        <f t="shared" si="240"/>
        <v>pkt_FPGA_CMD_PA_Tx_FPGA_CMD_Tx_Reset</v>
      </c>
      <c r="J321">
        <f t="shared" si="237"/>
        <v>199</v>
      </c>
      <c r="K321">
        <v>1</v>
      </c>
      <c r="L321" t="str">
        <f t="shared" si="241"/>
        <v>connect_bd_net [get_bd_pins gen_ila_0/ila_0/probe199] [get_bd_pins gen_ila_0/bs_scb_data_record_p_0/pkt_FPGA_CMD_PA_Tx_FPGA_CMD_Tx_Reset]</v>
      </c>
      <c r="M321" t="str">
        <f t="shared" si="239"/>
        <v>std_logic</v>
      </c>
      <c r="N321" t="str">
        <f t="shared" si="248"/>
        <v>'0'</v>
      </c>
      <c r="P321" t="str">
        <f t="shared" si="249"/>
        <v xml:space="preserve">  Tx_Reset =&gt; '0',</v>
      </c>
      <c r="Q321" t="str">
        <f t="shared" si="242"/>
        <v>pkt.FPGA_CMD.PA_Tx_FPGA_CMD.Tx_Reset &lt;= '0';</v>
      </c>
      <c r="R321" t="str">
        <f t="shared" si="250"/>
        <v>pkt.FPGA_CMD.PA_Tx_FPGA_CMD.Tx_Reset := bitvector(198);</v>
      </c>
      <c r="S321" t="str">
        <f t="shared" si="251"/>
        <v>bitvector(198) := pkt.FPGA_CMD.PA_Tx_FPGA_CMD.Tx_Reset;</v>
      </c>
      <c r="T321" t="str">
        <f t="shared" si="236"/>
        <v>pkt_FPGA_CMD_PA_Tx_FPGA_CMD_Tx_Reset : out std_logic;    --               order( 199 ) bit( 1 )</v>
      </c>
      <c r="U321" t="str">
        <f t="shared" si="238"/>
        <v>pkt_FPGA_CMD_PA_Tx_FPGA_CMD_Tx_Reset &lt;= bitvector(198);</v>
      </c>
      <c r="V321" t="str">
        <f t="shared" si="252"/>
        <v>pkt_FPGA_CMD_PA_Tx_FPGA_CMD_Tx_Reset =&gt; pkt_FPGA_CMD_PA_Tx_FPGA_CMD_Tx_Reset_o,</v>
      </c>
      <c r="W321" t="str">
        <f t="shared" si="253"/>
        <v xml:space="preserve">  signal pkt_FPGA_CMD_PA_Tx_FPGA_CMD_Tx_Reset_o : std_logic;</v>
      </c>
    </row>
    <row r="322" spans="2:23">
      <c r="B322" t="s">
        <v>391</v>
      </c>
      <c r="C322">
        <v>1</v>
      </c>
      <c r="D322" t="s">
        <v>373</v>
      </c>
      <c r="E322">
        <f t="shared" si="254"/>
        <v>199</v>
      </c>
      <c r="F322" t="str">
        <f t="shared" si="245"/>
        <v xml:space="preserve">  Tx_Trigger : std_logic;</v>
      </c>
      <c r="G322" t="str">
        <f t="shared" si="246"/>
        <v>pkt.FPGA_CMD.PA_Tx_FPGA_CMD.Tx_Trigger</v>
      </c>
      <c r="H322" t="str">
        <f t="shared" si="247"/>
        <v>bitvector(199)</v>
      </c>
      <c r="I322" t="str">
        <f t="shared" si="240"/>
        <v>pkt_FPGA_CMD_PA_Tx_FPGA_CMD_Tx_Trigger</v>
      </c>
      <c r="J322">
        <f t="shared" si="237"/>
        <v>200</v>
      </c>
      <c r="K322">
        <v>1</v>
      </c>
      <c r="L322" t="str">
        <f t="shared" si="241"/>
        <v>connect_bd_net [get_bd_pins gen_ila_0/ila_0/probe200] [get_bd_pins gen_ila_0/bs_scb_data_record_p_0/pkt_FPGA_CMD_PA_Tx_FPGA_CMD_Tx_Trigger]</v>
      </c>
      <c r="M322" t="str">
        <f t="shared" si="239"/>
        <v>std_logic</v>
      </c>
      <c r="N322" t="str">
        <f t="shared" si="248"/>
        <v>'0'</v>
      </c>
      <c r="P322" t="str">
        <f t="shared" si="249"/>
        <v xml:space="preserve">  Tx_Trigger =&gt; '0',</v>
      </c>
      <c r="Q322" t="str">
        <f t="shared" si="242"/>
        <v>pkt.FPGA_CMD.PA_Tx_FPGA_CMD.Tx_Trigger &lt;= '0';</v>
      </c>
      <c r="R322" t="str">
        <f t="shared" si="250"/>
        <v>pkt.FPGA_CMD.PA_Tx_FPGA_CMD.Tx_Trigger := bitvector(199);</v>
      </c>
      <c r="S322" t="str">
        <f t="shared" si="251"/>
        <v>bitvector(199) := pkt.FPGA_CMD.PA_Tx_FPGA_CMD.Tx_Trigger;</v>
      </c>
      <c r="T322" t="str">
        <f t="shared" si="236"/>
        <v>pkt_FPGA_CMD_PA_Tx_FPGA_CMD_Tx_Trigger : out std_logic;    --               order( 200 ) bit( 1 )</v>
      </c>
      <c r="U322" t="str">
        <f t="shared" si="238"/>
        <v>pkt_FPGA_CMD_PA_Tx_FPGA_CMD_Tx_Trigger &lt;= bitvector(199);</v>
      </c>
      <c r="V322" t="str">
        <f t="shared" si="252"/>
        <v>pkt_FPGA_CMD_PA_Tx_FPGA_CMD_Tx_Trigger =&gt; pkt_FPGA_CMD_PA_Tx_FPGA_CMD_Tx_Trigger_o,</v>
      </c>
      <c r="W322" t="str">
        <f t="shared" si="253"/>
        <v xml:space="preserve">  signal pkt_FPGA_CMD_PA_Tx_FPGA_CMD_Tx_Trigger_o : std_logic;</v>
      </c>
    </row>
    <row r="323" spans="2:23">
      <c r="B323" t="s">
        <v>393</v>
      </c>
      <c r="C323">
        <v>7</v>
      </c>
      <c r="D323" t="s">
        <v>373</v>
      </c>
      <c r="E323">
        <f t="shared" si="254"/>
        <v>200</v>
      </c>
      <c r="F323" t="str">
        <f t="shared" si="245"/>
        <v xml:space="preserve">  Tx_Pulse_Interval : std_logic_vector(6 downto 0);</v>
      </c>
      <c r="G323" t="str">
        <f t="shared" si="246"/>
        <v>pkt.FPGA_CMD.PA_Tx_FPGA_CMD.Tx_Pulse_Interval</v>
      </c>
      <c r="H323" t="str">
        <f t="shared" si="247"/>
        <v>bitvector(206 downto 200)</v>
      </c>
      <c r="I323" t="str">
        <f t="shared" si="240"/>
        <v>pkt_FPGA_CMD_PA_Tx_FPGA_CMD_Tx_Pulse_Interval</v>
      </c>
      <c r="J323">
        <f t="shared" si="237"/>
        <v>201</v>
      </c>
      <c r="K323">
        <v>1</v>
      </c>
      <c r="L323" t="str">
        <f t="shared" si="241"/>
        <v>connect_bd_net [get_bd_pins gen_ila_0/ila_0/probe201] [get_bd_pins gen_ila_0/bs_scb_data_record_p_0/pkt_FPGA_CMD_PA_Tx_FPGA_CMD_Tx_Pulse_Interval]</v>
      </c>
      <c r="M323" t="str">
        <f t="shared" si="239"/>
        <v>std_logic_vector(6 downto 0)</v>
      </c>
      <c r="N323" t="str">
        <f t="shared" si="248"/>
        <v>(others =&gt; '0')</v>
      </c>
      <c r="P323" t="str">
        <f t="shared" si="249"/>
        <v xml:space="preserve">  Tx_Pulse_Interval =&gt; (others =&gt; '0'),</v>
      </c>
      <c r="Q323" t="str">
        <f t="shared" si="242"/>
        <v>pkt.FPGA_CMD.PA_Tx_FPGA_CMD.Tx_Pulse_Interval &lt;= (others =&gt; '0');</v>
      </c>
      <c r="R323" t="str">
        <f t="shared" si="250"/>
        <v>pkt.FPGA_CMD.PA_Tx_FPGA_CMD.Tx_Pulse_Interval := bitvector(206 downto 200);</v>
      </c>
      <c r="S323" t="str">
        <f t="shared" si="251"/>
        <v>bitvector(206 downto 200) := pkt.FPGA_CMD.PA_Tx_FPGA_CMD.Tx_Pulse_Interval;</v>
      </c>
      <c r="T323" t="str">
        <f t="shared" si="236"/>
        <v>pkt_FPGA_CMD_PA_Tx_FPGA_CMD_Tx_Pulse_Interval : out std_logic_vector(6 downto 0);    --               order( 201 ) bit( 7 )</v>
      </c>
      <c r="U323" t="str">
        <f t="shared" si="238"/>
        <v>pkt_FPGA_CMD_PA_Tx_FPGA_CMD_Tx_Pulse_Interval &lt;= bitvector(206 downto 200);</v>
      </c>
      <c r="V323" t="str">
        <f t="shared" si="252"/>
        <v>pkt_FPGA_CMD_PA_Tx_FPGA_CMD_Tx_Pulse_Interval =&gt; pkt_FPGA_CMD_PA_Tx_FPGA_CMD_Tx_Pulse_Interval_o,</v>
      </c>
      <c r="W323" t="str">
        <f t="shared" si="253"/>
        <v xml:space="preserve">  signal pkt_FPGA_CMD_PA_Tx_FPGA_CMD_Tx_Pulse_Interval_o : std_logic_vector(6 downto 0);</v>
      </c>
    </row>
    <row r="324" spans="2:23">
      <c r="B324" t="s">
        <v>394</v>
      </c>
      <c r="C324">
        <v>1</v>
      </c>
      <c r="D324" t="s">
        <v>373</v>
      </c>
      <c r="E324">
        <f t="shared" si="254"/>
        <v>207</v>
      </c>
      <c r="F324" t="str">
        <f t="shared" si="245"/>
        <v xml:space="preserve">  Number_of_Tx : std_logic;</v>
      </c>
      <c r="G324" t="str">
        <f t="shared" si="246"/>
        <v>pkt.FPGA_CMD.PA_Tx_FPGA_CMD.Number_of_Tx</v>
      </c>
      <c r="H324" t="str">
        <f t="shared" si="247"/>
        <v>bitvector(207)</v>
      </c>
      <c r="I324" t="str">
        <f t="shared" si="240"/>
        <v>pkt_FPGA_CMD_PA_Tx_FPGA_CMD_Number_of_Tx</v>
      </c>
      <c r="J324">
        <f t="shared" si="237"/>
        <v>202</v>
      </c>
      <c r="K324">
        <v>1</v>
      </c>
      <c r="L324" t="str">
        <f t="shared" si="241"/>
        <v>connect_bd_net [get_bd_pins gen_ila_0/ila_0/probe202] [get_bd_pins gen_ila_0/bs_scb_data_record_p_0/pkt_FPGA_CMD_PA_Tx_FPGA_CMD_Number_of_Tx]</v>
      </c>
      <c r="M324" t="str">
        <f t="shared" si="239"/>
        <v>std_logic</v>
      </c>
      <c r="N324" t="str">
        <f t="shared" si="248"/>
        <v>'0'</v>
      </c>
      <c r="P324" t="str">
        <f t="shared" si="249"/>
        <v xml:space="preserve">  Number_of_Tx =&gt; '0',</v>
      </c>
      <c r="Q324" t="str">
        <f t="shared" si="242"/>
        <v>pkt.FPGA_CMD.PA_Tx_FPGA_CMD.Number_of_Tx &lt;= '0';</v>
      </c>
      <c r="R324" t="str">
        <f t="shared" si="250"/>
        <v>pkt.FPGA_CMD.PA_Tx_FPGA_CMD.Number_of_Tx := bitvector(207);</v>
      </c>
      <c r="S324" t="str">
        <f t="shared" si="251"/>
        <v>bitvector(207) := pkt.FPGA_CMD.PA_Tx_FPGA_CMD.Number_of_Tx;</v>
      </c>
      <c r="T324" t="str">
        <f t="shared" si="236"/>
        <v>pkt_FPGA_CMD_PA_Tx_FPGA_CMD_Number_of_Tx : out std_logic;    --               order( 202 ) bit( 1 )</v>
      </c>
      <c r="U324" t="str">
        <f t="shared" si="238"/>
        <v>pkt_FPGA_CMD_PA_Tx_FPGA_CMD_Number_of_Tx &lt;= bitvector(207);</v>
      </c>
      <c r="V324" t="str">
        <f t="shared" si="252"/>
        <v>pkt_FPGA_CMD_PA_Tx_FPGA_CMD_Number_of_Tx =&gt; pkt_FPGA_CMD_PA_Tx_FPGA_CMD_Number_of_Tx_o,</v>
      </c>
      <c r="W324" t="str">
        <f t="shared" si="253"/>
        <v xml:space="preserve">  signal pkt_FPGA_CMD_PA_Tx_FPGA_CMD_Number_of_Tx_o : std_logic;</v>
      </c>
    </row>
    <row r="325" spans="2:23">
      <c r="B325" t="s">
        <v>84</v>
      </c>
      <c r="C325">
        <v>8</v>
      </c>
      <c r="D325" t="s">
        <v>373</v>
      </c>
      <c r="E325">
        <f t="shared" si="254"/>
        <v>208</v>
      </c>
      <c r="F325" t="str">
        <f t="shared" si="245"/>
        <v xml:space="preserve">  Beam_Steering_Angle : std_logic_vector(7 downto 0);</v>
      </c>
      <c r="G325" t="str">
        <f t="shared" si="246"/>
        <v>pkt.FPGA_CMD.PA_Tx_FPGA_CMD.Beam_Steering_Angle</v>
      </c>
      <c r="H325" t="str">
        <f t="shared" si="247"/>
        <v>bitvector(215 downto 208)</v>
      </c>
      <c r="I325" t="str">
        <f t="shared" si="240"/>
        <v>pkt_FPGA_CMD_PA_Tx_FPGA_CMD_Beam_Steering_Angle</v>
      </c>
      <c r="J325">
        <f t="shared" si="237"/>
        <v>203</v>
      </c>
      <c r="K325">
        <v>1</v>
      </c>
      <c r="L325" t="str">
        <f t="shared" si="241"/>
        <v>connect_bd_net [get_bd_pins gen_ila_0/ila_0/probe203] [get_bd_pins gen_ila_0/bs_scb_data_record_p_0/pkt_FPGA_CMD_PA_Tx_FPGA_CMD_Beam_Steering_Angle]</v>
      </c>
      <c r="M325" t="str">
        <f t="shared" si="239"/>
        <v>std_logic_vector(7 downto 0)</v>
      </c>
      <c r="N325" t="str">
        <f t="shared" si="248"/>
        <v>X"00"</v>
      </c>
      <c r="P325" t="str">
        <f t="shared" si="249"/>
        <v xml:space="preserve">  Beam_Steering_Angle =&gt; X"00",</v>
      </c>
      <c r="Q325" t="str">
        <f t="shared" si="242"/>
        <v>pkt.FPGA_CMD.PA_Tx_FPGA_CMD.Beam_Steering_Angle &lt;= X"00";</v>
      </c>
      <c r="R325" t="str">
        <f t="shared" si="250"/>
        <v>pkt.FPGA_CMD.PA_Tx_FPGA_CMD.Beam_Steering_Angle := bitvector(215 downto 208);</v>
      </c>
      <c r="S325" t="str">
        <f t="shared" si="251"/>
        <v>bitvector(215 downto 208) := pkt.FPGA_CMD.PA_Tx_FPGA_CMD.Beam_Steering_Angle;</v>
      </c>
      <c r="T325" t="str">
        <f t="shared" si="236"/>
        <v>pkt_FPGA_CMD_PA_Tx_FPGA_CMD_Beam_Steering_Angle : out std_logic_vector(7 downto 0);    --               order( 203 ) bit( 8 )</v>
      </c>
      <c r="U325" t="str">
        <f t="shared" si="238"/>
        <v>pkt_FPGA_CMD_PA_Tx_FPGA_CMD_Beam_Steering_Angle &lt;= bitvector(215 downto 208);</v>
      </c>
      <c r="V325" t="str">
        <f t="shared" si="252"/>
        <v>pkt_FPGA_CMD_PA_Tx_FPGA_CMD_Beam_Steering_Angle =&gt; pkt_FPGA_CMD_PA_Tx_FPGA_CMD_Beam_Steering_Angle_o,</v>
      </c>
      <c r="W325" t="str">
        <f t="shared" si="253"/>
        <v xml:space="preserve">  signal pkt_FPGA_CMD_PA_Tx_FPGA_CMD_Beam_Steering_Angle_o : std_logic_vector(7 downto 0);</v>
      </c>
    </row>
    <row r="326" spans="2:23">
      <c r="B326" t="s">
        <v>87</v>
      </c>
      <c r="C326">
        <v>7</v>
      </c>
      <c r="D326" t="s">
        <v>373</v>
      </c>
      <c r="E326">
        <f t="shared" si="254"/>
        <v>216</v>
      </c>
      <c r="F326" t="str">
        <f t="shared" si="245"/>
        <v xml:space="preserve">  Tx1_Pulse_Length : std_logic_vector(6 downto 0);</v>
      </c>
      <c r="G326" t="str">
        <f t="shared" si="246"/>
        <v>pkt.FPGA_CMD.PA_Tx_FPGA_CMD.Tx1_Pulse_Length</v>
      </c>
      <c r="H326" t="str">
        <f t="shared" si="247"/>
        <v>bitvector(222 downto 216)</v>
      </c>
      <c r="I326" t="str">
        <f t="shared" si="240"/>
        <v>pkt_FPGA_CMD_PA_Tx_FPGA_CMD_Tx1_Pulse_Length</v>
      </c>
      <c r="J326">
        <f t="shared" si="237"/>
        <v>204</v>
      </c>
      <c r="K326">
        <v>1</v>
      </c>
      <c r="L326" t="str">
        <f t="shared" si="241"/>
        <v>connect_bd_net [get_bd_pins gen_ila_0/ila_0/probe204] [get_bd_pins gen_ila_0/bs_scb_data_record_p_0/pkt_FPGA_CMD_PA_Tx_FPGA_CMD_Tx1_Pulse_Length]</v>
      </c>
      <c r="M326" t="str">
        <f t="shared" si="239"/>
        <v>std_logic_vector(6 downto 0)</v>
      </c>
      <c r="N326" t="str">
        <f t="shared" si="248"/>
        <v>(others =&gt; '0')</v>
      </c>
      <c r="P326" t="str">
        <f t="shared" si="249"/>
        <v xml:space="preserve">  Tx1_Pulse_Length =&gt; (others =&gt; '0'),</v>
      </c>
      <c r="Q326" t="str">
        <f t="shared" si="242"/>
        <v>pkt.FPGA_CMD.PA_Tx_FPGA_CMD.Tx1_Pulse_Length &lt;= (others =&gt; '0');</v>
      </c>
      <c r="R326" t="str">
        <f t="shared" si="250"/>
        <v>pkt.FPGA_CMD.PA_Tx_FPGA_CMD.Tx1_Pulse_Length := bitvector(222 downto 216);</v>
      </c>
      <c r="S326" t="str">
        <f t="shared" si="251"/>
        <v>bitvector(222 downto 216) := pkt.FPGA_CMD.PA_Tx_FPGA_CMD.Tx1_Pulse_Length;</v>
      </c>
      <c r="T326" t="str">
        <f t="shared" si="236"/>
        <v>pkt_FPGA_CMD_PA_Tx_FPGA_CMD_Tx1_Pulse_Length : out std_logic_vector(6 downto 0);    --               order( 204 ) bit( 7 )</v>
      </c>
      <c r="U326" t="str">
        <f t="shared" si="238"/>
        <v>pkt_FPGA_CMD_PA_Tx_FPGA_CMD_Tx1_Pulse_Length &lt;= bitvector(222 downto 216);</v>
      </c>
      <c r="V326" t="str">
        <f t="shared" si="252"/>
        <v>pkt_FPGA_CMD_PA_Tx_FPGA_CMD_Tx1_Pulse_Length =&gt; pkt_FPGA_CMD_PA_Tx_FPGA_CMD_Tx1_Pulse_Length_o,</v>
      </c>
      <c r="W326" t="str">
        <f t="shared" si="253"/>
        <v xml:space="preserve">  signal pkt_FPGA_CMD_PA_Tx_FPGA_CMD_Tx1_Pulse_Length_o : std_logic_vector(6 downto 0);</v>
      </c>
    </row>
    <row r="327" spans="2:23">
      <c r="B327" t="s">
        <v>395</v>
      </c>
      <c r="C327">
        <v>1</v>
      </c>
      <c r="D327" t="s">
        <v>373</v>
      </c>
      <c r="E327">
        <f t="shared" si="254"/>
        <v>223</v>
      </c>
      <c r="F327" t="str">
        <f t="shared" si="245"/>
        <v xml:space="preserve">  Tx1_Type : std_logic;</v>
      </c>
      <c r="G327" t="str">
        <f t="shared" si="246"/>
        <v>pkt.FPGA_CMD.PA_Tx_FPGA_CMD.Tx1_Type</v>
      </c>
      <c r="H327" t="str">
        <f t="shared" si="247"/>
        <v>bitvector(223)</v>
      </c>
      <c r="I327" t="str">
        <f t="shared" si="240"/>
        <v>pkt_FPGA_CMD_PA_Tx_FPGA_CMD_Tx1_Type</v>
      </c>
      <c r="J327">
        <f t="shared" si="237"/>
        <v>205</v>
      </c>
      <c r="K327">
        <v>1</v>
      </c>
      <c r="L327" t="str">
        <f t="shared" si="241"/>
        <v>connect_bd_net [get_bd_pins gen_ila_0/ila_0/probe205] [get_bd_pins gen_ila_0/bs_scb_data_record_p_0/pkt_FPGA_CMD_PA_Tx_FPGA_CMD_Tx1_Type]</v>
      </c>
      <c r="M327" t="str">
        <f t="shared" si="239"/>
        <v>std_logic</v>
      </c>
      <c r="N327" t="str">
        <f t="shared" si="248"/>
        <v>'0'</v>
      </c>
      <c r="P327" t="str">
        <f t="shared" si="249"/>
        <v xml:space="preserve">  Tx1_Type =&gt; '0',</v>
      </c>
      <c r="Q327" t="str">
        <f t="shared" si="242"/>
        <v>pkt.FPGA_CMD.PA_Tx_FPGA_CMD.Tx1_Type &lt;= '0';</v>
      </c>
      <c r="R327" t="str">
        <f t="shared" si="250"/>
        <v>pkt.FPGA_CMD.PA_Tx_FPGA_CMD.Tx1_Type := bitvector(223);</v>
      </c>
      <c r="S327" t="str">
        <f t="shared" si="251"/>
        <v>bitvector(223) := pkt.FPGA_CMD.PA_Tx_FPGA_CMD.Tx1_Type;</v>
      </c>
      <c r="T327" t="str">
        <f t="shared" si="236"/>
        <v>pkt_FPGA_CMD_PA_Tx_FPGA_CMD_Tx1_Type : out std_logic;    --               order( 205 ) bit( 1 )</v>
      </c>
      <c r="U327" t="str">
        <f t="shared" si="238"/>
        <v>pkt_FPGA_CMD_PA_Tx_FPGA_CMD_Tx1_Type &lt;= bitvector(223);</v>
      </c>
      <c r="V327" t="str">
        <f t="shared" si="252"/>
        <v>pkt_FPGA_CMD_PA_Tx_FPGA_CMD_Tx1_Type =&gt; pkt_FPGA_CMD_PA_Tx_FPGA_CMD_Tx1_Type_o,</v>
      </c>
      <c r="W327" t="str">
        <f t="shared" si="253"/>
        <v xml:space="preserve">  signal pkt_FPGA_CMD_PA_Tx_FPGA_CMD_Tx1_Type_o : std_logic;</v>
      </c>
    </row>
    <row r="328" spans="2:23">
      <c r="B328" t="s">
        <v>396</v>
      </c>
      <c r="C328">
        <v>15</v>
      </c>
      <c r="D328" t="s">
        <v>373</v>
      </c>
      <c r="E328">
        <f t="shared" si="254"/>
        <v>224</v>
      </c>
      <c r="F328" t="str">
        <f t="shared" si="245"/>
        <v xml:space="preserve">  Tx1_Start_Frequency : std_logic_vector(14 downto 0);</v>
      </c>
      <c r="G328" t="str">
        <f t="shared" si="246"/>
        <v>pkt.FPGA_CMD.PA_Tx_FPGA_CMD.Tx1_Start_Frequency</v>
      </c>
      <c r="H328" t="str">
        <f t="shared" si="247"/>
        <v>bitvector(238 downto 224)</v>
      </c>
      <c r="I328" t="str">
        <f t="shared" si="240"/>
        <v>pkt_FPGA_CMD_PA_Tx_FPGA_CMD_Tx1_Start_Frequency</v>
      </c>
      <c r="J328">
        <f t="shared" si="237"/>
        <v>206</v>
      </c>
      <c r="K328">
        <v>1</v>
      </c>
      <c r="L328" t="str">
        <f t="shared" si="241"/>
        <v>connect_bd_net [get_bd_pins gen_ila_0/ila_0/probe206] [get_bd_pins gen_ila_0/bs_scb_data_record_p_0/pkt_FPGA_CMD_PA_Tx_FPGA_CMD_Tx1_Start_Frequency]</v>
      </c>
      <c r="M328" t="str">
        <f t="shared" si="239"/>
        <v>std_logic_vector(14 downto 0)</v>
      </c>
      <c r="N328" t="str">
        <f t="shared" si="248"/>
        <v>(others =&gt; '0')</v>
      </c>
      <c r="P328" t="str">
        <f t="shared" si="249"/>
        <v xml:space="preserve">  Tx1_Start_Frequency =&gt; (others =&gt; '0'),</v>
      </c>
      <c r="Q328" t="str">
        <f t="shared" si="242"/>
        <v>pkt.FPGA_CMD.PA_Tx_FPGA_CMD.Tx1_Start_Frequency &lt;= (others =&gt; '0');</v>
      </c>
      <c r="R328" t="str">
        <f t="shared" si="250"/>
        <v>pkt.FPGA_CMD.PA_Tx_FPGA_CMD.Tx1_Start_Frequency := bitvector(238 downto 224);</v>
      </c>
      <c r="S328" t="str">
        <f t="shared" si="251"/>
        <v>bitvector(238 downto 224) := pkt.FPGA_CMD.PA_Tx_FPGA_CMD.Tx1_Start_Frequency;</v>
      </c>
      <c r="T328" t="str">
        <f t="shared" si="236"/>
        <v>pkt_FPGA_CMD_PA_Tx_FPGA_CMD_Tx1_Start_Frequency : out std_logic_vector(14 downto 0);    --               order( 206 ) bit( 15 )</v>
      </c>
      <c r="U328" t="str">
        <f t="shared" si="238"/>
        <v>pkt_FPGA_CMD_PA_Tx_FPGA_CMD_Tx1_Start_Frequency &lt;= bitvector(238 downto 224);</v>
      </c>
      <c r="V328" t="str">
        <f t="shared" si="252"/>
        <v>pkt_FPGA_CMD_PA_Tx_FPGA_CMD_Tx1_Start_Frequency =&gt; pkt_FPGA_CMD_PA_Tx_FPGA_CMD_Tx1_Start_Frequency_o,</v>
      </c>
      <c r="W328" t="str">
        <f t="shared" si="253"/>
        <v xml:space="preserve">  signal pkt_FPGA_CMD_PA_Tx_FPGA_CMD_Tx1_Start_Frequency_o : std_logic_vector(14 downto 0);</v>
      </c>
    </row>
    <row r="329" spans="2:23">
      <c r="B329" t="s">
        <v>401</v>
      </c>
      <c r="C329">
        <v>1</v>
      </c>
      <c r="D329" t="s">
        <v>373</v>
      </c>
      <c r="E329">
        <f t="shared" si="254"/>
        <v>239</v>
      </c>
      <c r="F329" t="str">
        <f t="shared" si="245"/>
        <v xml:space="preserve">  ReservedBit07_1 : std_logic;</v>
      </c>
      <c r="G329" t="str">
        <f t="shared" si="246"/>
        <v>pkt.FPGA_CMD.PA_Tx_FPGA_CMD.ReservedBit07_1</v>
      </c>
      <c r="H329" t="str">
        <f t="shared" si="247"/>
        <v>bitvector(239)</v>
      </c>
      <c r="I329" t="str">
        <f t="shared" si="240"/>
        <v>pkt_FPGA_CMD_PA_Tx_FPGA_CMD_ReservedBit07_1</v>
      </c>
      <c r="J329">
        <f t="shared" si="237"/>
        <v>207</v>
      </c>
      <c r="K329">
        <v>1</v>
      </c>
      <c r="L329" t="str">
        <f t="shared" si="241"/>
        <v>connect_bd_net [get_bd_pins gen_ila_0/ila_0/probe207] [get_bd_pins gen_ila_0/bs_scb_data_record_p_0/pkt_FPGA_CMD_PA_Tx_FPGA_CMD_ReservedBit07_1]</v>
      </c>
      <c r="M329" t="str">
        <f t="shared" si="239"/>
        <v>std_logic</v>
      </c>
      <c r="N329" t="str">
        <f t="shared" si="248"/>
        <v>'0'</v>
      </c>
      <c r="P329" t="str">
        <f t="shared" si="249"/>
        <v xml:space="preserve">  ReservedBit07_1 =&gt; '0',</v>
      </c>
      <c r="Q329" t="str">
        <f t="shared" si="242"/>
        <v>pkt.FPGA_CMD.PA_Tx_FPGA_CMD.ReservedBit07_1 &lt;= '0';</v>
      </c>
      <c r="R329" t="str">
        <f t="shared" si="250"/>
        <v>pkt.FPGA_CMD.PA_Tx_FPGA_CMD.ReservedBit07_1 := bitvector(239);</v>
      </c>
      <c r="S329" t="str">
        <f t="shared" si="251"/>
        <v>bitvector(239) := pkt.FPGA_CMD.PA_Tx_FPGA_CMD.ReservedBit07_1;</v>
      </c>
      <c r="T329" t="str">
        <f t="shared" si="236"/>
        <v>pkt_FPGA_CMD_PA_Tx_FPGA_CMD_ReservedBit07_1 : out std_logic;    --               order( 207 ) bit( 1 )</v>
      </c>
      <c r="U329" t="str">
        <f t="shared" si="238"/>
        <v>pkt_FPGA_CMD_PA_Tx_FPGA_CMD_ReservedBit07_1 &lt;= bitvector(239);</v>
      </c>
      <c r="V329" t="str">
        <f t="shared" si="252"/>
        <v>pkt_FPGA_CMD_PA_Tx_FPGA_CMD_ReservedBit07_1 =&gt; pkt_FPGA_CMD_PA_Tx_FPGA_CMD_ReservedBit07_1_o,</v>
      </c>
      <c r="W329" t="str">
        <f t="shared" si="253"/>
        <v xml:space="preserve">  signal pkt_FPGA_CMD_PA_Tx_FPGA_CMD_ReservedBit07_1_o : std_logic;</v>
      </c>
    </row>
    <row r="330" spans="2:23">
      <c r="B330" t="s">
        <v>97</v>
      </c>
      <c r="C330">
        <v>8</v>
      </c>
      <c r="D330" t="s">
        <v>373</v>
      </c>
      <c r="E330">
        <f t="shared" si="254"/>
        <v>240</v>
      </c>
      <c r="F330" t="str">
        <f t="shared" si="245"/>
        <v xml:space="preserve">  Tx1_Sweep_Frequency : std_logic_vector(7 downto 0);</v>
      </c>
      <c r="G330" t="str">
        <f t="shared" si="246"/>
        <v>pkt.FPGA_CMD.PA_Tx_FPGA_CMD.Tx1_Sweep_Frequency</v>
      </c>
      <c r="H330" t="str">
        <f t="shared" si="247"/>
        <v>bitvector(247 downto 240)</v>
      </c>
      <c r="I330" t="str">
        <f t="shared" si="240"/>
        <v>pkt_FPGA_CMD_PA_Tx_FPGA_CMD_Tx1_Sweep_Frequency</v>
      </c>
      <c r="J330">
        <f t="shared" si="237"/>
        <v>208</v>
      </c>
      <c r="K330">
        <v>1</v>
      </c>
      <c r="L330" t="str">
        <f t="shared" si="241"/>
        <v>connect_bd_net [get_bd_pins gen_ila_0/ila_0/probe208] [get_bd_pins gen_ila_0/bs_scb_data_record_p_0/pkt_FPGA_CMD_PA_Tx_FPGA_CMD_Tx1_Sweep_Frequency]</v>
      </c>
      <c r="M330" t="str">
        <f t="shared" si="239"/>
        <v>std_logic_vector(7 downto 0)</v>
      </c>
      <c r="N330" t="str">
        <f t="shared" si="248"/>
        <v>X"00"</v>
      </c>
      <c r="P330" t="str">
        <f t="shared" si="249"/>
        <v xml:space="preserve">  Tx1_Sweep_Frequency =&gt; X"00",</v>
      </c>
      <c r="Q330" t="str">
        <f t="shared" si="242"/>
        <v>pkt.FPGA_CMD.PA_Tx_FPGA_CMD.Tx1_Sweep_Frequency &lt;= X"00";</v>
      </c>
      <c r="R330" t="str">
        <f t="shared" si="250"/>
        <v>pkt.FPGA_CMD.PA_Tx_FPGA_CMD.Tx1_Sweep_Frequency := bitvector(247 downto 240);</v>
      </c>
      <c r="S330" t="str">
        <f t="shared" si="251"/>
        <v>bitvector(247 downto 240) := pkt.FPGA_CMD.PA_Tx_FPGA_CMD.Tx1_Sweep_Frequency;</v>
      </c>
      <c r="T330" t="str">
        <f t="shared" si="236"/>
        <v>pkt_FPGA_CMD_PA_Tx_FPGA_CMD_Tx1_Sweep_Frequency : out std_logic_vector(7 downto 0);    --               order( 208 ) bit( 8 )</v>
      </c>
      <c r="U330" t="str">
        <f t="shared" si="238"/>
        <v>pkt_FPGA_CMD_PA_Tx_FPGA_CMD_Tx1_Sweep_Frequency &lt;= bitvector(247 downto 240);</v>
      </c>
      <c r="V330" t="str">
        <f t="shared" si="252"/>
        <v>pkt_FPGA_CMD_PA_Tx_FPGA_CMD_Tx1_Sweep_Frequency =&gt; pkt_FPGA_CMD_PA_Tx_FPGA_CMD_Tx1_Sweep_Frequency_o,</v>
      </c>
      <c r="W330" t="str">
        <f t="shared" si="253"/>
        <v xml:space="preserve">  signal pkt_FPGA_CMD_PA_Tx_FPGA_CMD_Tx1_Sweep_Frequency_o : std_logic_vector(7 downto 0);</v>
      </c>
    </row>
    <row r="331" spans="2:23">
      <c r="B331" t="s">
        <v>397</v>
      </c>
      <c r="C331">
        <v>7</v>
      </c>
      <c r="D331" t="s">
        <v>373</v>
      </c>
      <c r="E331">
        <f t="shared" si="254"/>
        <v>248</v>
      </c>
      <c r="F331" t="str">
        <f t="shared" si="245"/>
        <v xml:space="preserve">  Tx2_Pulse_Length : std_logic_vector(6 downto 0);</v>
      </c>
      <c r="G331" t="str">
        <f t="shared" si="246"/>
        <v>pkt.FPGA_CMD.PA_Tx_FPGA_CMD.Tx2_Pulse_Length</v>
      </c>
      <c r="H331" t="str">
        <f t="shared" si="247"/>
        <v>bitvector(254 downto 248)</v>
      </c>
      <c r="I331" t="str">
        <f t="shared" si="240"/>
        <v>pkt_FPGA_CMD_PA_Tx_FPGA_CMD_Tx2_Pulse_Length</v>
      </c>
      <c r="J331">
        <f t="shared" si="237"/>
        <v>209</v>
      </c>
      <c r="K331">
        <v>1</v>
      </c>
      <c r="L331" t="str">
        <f t="shared" si="241"/>
        <v>connect_bd_net [get_bd_pins gen_ila_0/ila_0/probe209] [get_bd_pins gen_ila_0/bs_scb_data_record_p_0/pkt_FPGA_CMD_PA_Tx_FPGA_CMD_Tx2_Pulse_Length]</v>
      </c>
      <c r="M331" t="str">
        <f t="shared" si="239"/>
        <v>std_logic_vector(6 downto 0)</v>
      </c>
      <c r="N331" t="str">
        <f t="shared" si="248"/>
        <v>(others =&gt; '0')</v>
      </c>
      <c r="P331" t="str">
        <f t="shared" si="249"/>
        <v xml:space="preserve">  Tx2_Pulse_Length =&gt; (others =&gt; '0'),</v>
      </c>
      <c r="Q331" t="str">
        <f t="shared" si="242"/>
        <v>pkt.FPGA_CMD.PA_Tx_FPGA_CMD.Tx2_Pulse_Length &lt;= (others =&gt; '0');</v>
      </c>
      <c r="R331" t="str">
        <f t="shared" si="250"/>
        <v>pkt.FPGA_CMD.PA_Tx_FPGA_CMD.Tx2_Pulse_Length := bitvector(254 downto 248);</v>
      </c>
      <c r="S331" t="str">
        <f t="shared" si="251"/>
        <v>bitvector(254 downto 248) := pkt.FPGA_CMD.PA_Tx_FPGA_CMD.Tx2_Pulse_Length;</v>
      </c>
      <c r="T331" t="str">
        <f t="shared" si="236"/>
        <v>pkt_FPGA_CMD_PA_Tx_FPGA_CMD_Tx2_Pulse_Length : out std_logic_vector(6 downto 0);    --               order( 209 ) bit( 7 )</v>
      </c>
      <c r="U331" t="str">
        <f t="shared" si="238"/>
        <v>pkt_FPGA_CMD_PA_Tx_FPGA_CMD_Tx2_Pulse_Length &lt;= bitvector(254 downto 248);</v>
      </c>
      <c r="V331" t="str">
        <f t="shared" si="252"/>
        <v>pkt_FPGA_CMD_PA_Tx_FPGA_CMD_Tx2_Pulse_Length =&gt; pkt_FPGA_CMD_PA_Tx_FPGA_CMD_Tx2_Pulse_Length_o,</v>
      </c>
      <c r="W331" t="str">
        <f t="shared" si="253"/>
        <v xml:space="preserve">  signal pkt_FPGA_CMD_PA_Tx_FPGA_CMD_Tx2_Pulse_Length_o : std_logic_vector(6 downto 0);</v>
      </c>
    </row>
    <row r="332" spans="2:23">
      <c r="B332" t="s">
        <v>398</v>
      </c>
      <c r="C332">
        <v>1</v>
      </c>
      <c r="D332" t="s">
        <v>373</v>
      </c>
      <c r="E332">
        <f t="shared" si="254"/>
        <v>255</v>
      </c>
      <c r="F332" t="str">
        <f t="shared" si="245"/>
        <v xml:space="preserve">  Tx2_Type : std_logic;</v>
      </c>
      <c r="G332" t="str">
        <f t="shared" si="246"/>
        <v>pkt.FPGA_CMD.PA_Tx_FPGA_CMD.Tx2_Type</v>
      </c>
      <c r="H332" t="str">
        <f t="shared" si="247"/>
        <v>bitvector(255)</v>
      </c>
      <c r="I332" t="str">
        <f t="shared" si="240"/>
        <v>pkt_FPGA_CMD_PA_Tx_FPGA_CMD_Tx2_Type</v>
      </c>
      <c r="J332">
        <f t="shared" si="237"/>
        <v>210</v>
      </c>
      <c r="K332">
        <v>1</v>
      </c>
      <c r="L332" t="str">
        <f t="shared" si="241"/>
        <v>connect_bd_net [get_bd_pins gen_ila_0/ila_0/probe210] [get_bd_pins gen_ila_0/bs_scb_data_record_p_0/pkt_FPGA_CMD_PA_Tx_FPGA_CMD_Tx2_Type]</v>
      </c>
      <c r="M332" t="str">
        <f t="shared" si="239"/>
        <v>std_logic</v>
      </c>
      <c r="N332" t="str">
        <f t="shared" si="248"/>
        <v>'0'</v>
      </c>
      <c r="P332" t="str">
        <f t="shared" si="249"/>
        <v xml:space="preserve">  Tx2_Type =&gt; '0',</v>
      </c>
      <c r="Q332" t="str">
        <f t="shared" si="242"/>
        <v>pkt.FPGA_CMD.PA_Tx_FPGA_CMD.Tx2_Type &lt;= '0';</v>
      </c>
      <c r="R332" t="str">
        <f t="shared" si="250"/>
        <v>pkt.FPGA_CMD.PA_Tx_FPGA_CMD.Tx2_Type := bitvector(255);</v>
      </c>
      <c r="S332" t="str">
        <f t="shared" si="251"/>
        <v>bitvector(255) := pkt.FPGA_CMD.PA_Tx_FPGA_CMD.Tx2_Type;</v>
      </c>
      <c r="T332" t="str">
        <f t="shared" si="236"/>
        <v>pkt_FPGA_CMD_PA_Tx_FPGA_CMD_Tx2_Type : out std_logic;    --               order( 210 ) bit( 1 )</v>
      </c>
      <c r="U332" t="str">
        <f t="shared" si="238"/>
        <v>pkt_FPGA_CMD_PA_Tx_FPGA_CMD_Tx2_Type &lt;= bitvector(255);</v>
      </c>
      <c r="V332" t="str">
        <f t="shared" si="252"/>
        <v>pkt_FPGA_CMD_PA_Tx_FPGA_CMD_Tx2_Type =&gt; pkt_FPGA_CMD_PA_Tx_FPGA_CMD_Tx2_Type_o,</v>
      </c>
      <c r="W332" t="str">
        <f t="shared" si="253"/>
        <v xml:space="preserve">  signal pkt_FPGA_CMD_PA_Tx_FPGA_CMD_Tx2_Type_o : std_logic;</v>
      </c>
    </row>
    <row r="333" spans="2:23">
      <c r="B333" t="s">
        <v>399</v>
      </c>
      <c r="C333">
        <v>15</v>
      </c>
      <c r="D333" t="s">
        <v>373</v>
      </c>
      <c r="E333">
        <f t="shared" si="254"/>
        <v>256</v>
      </c>
      <c r="F333" t="str">
        <f t="shared" si="245"/>
        <v xml:space="preserve">  Tx2_Start_Frequency : std_logic_vector(14 downto 0);</v>
      </c>
      <c r="G333" t="str">
        <f t="shared" si="246"/>
        <v>pkt.FPGA_CMD.PA_Tx_FPGA_CMD.Tx2_Start_Frequency</v>
      </c>
      <c r="H333" t="str">
        <f t="shared" si="247"/>
        <v>bitvector(270 downto 256)</v>
      </c>
      <c r="I333" t="str">
        <f t="shared" si="240"/>
        <v>pkt_FPGA_CMD_PA_Tx_FPGA_CMD_Tx2_Start_Frequency</v>
      </c>
      <c r="J333">
        <f t="shared" si="237"/>
        <v>211</v>
      </c>
      <c r="K333">
        <v>1</v>
      </c>
      <c r="L333" t="str">
        <f t="shared" si="241"/>
        <v>connect_bd_net [get_bd_pins gen_ila_0/ila_0/probe211] [get_bd_pins gen_ila_0/bs_scb_data_record_p_0/pkt_FPGA_CMD_PA_Tx_FPGA_CMD_Tx2_Start_Frequency]</v>
      </c>
      <c r="M333" t="str">
        <f t="shared" si="239"/>
        <v>std_logic_vector(14 downto 0)</v>
      </c>
      <c r="N333" t="str">
        <f t="shared" si="248"/>
        <v>(others =&gt; '0')</v>
      </c>
      <c r="P333" t="str">
        <f t="shared" si="249"/>
        <v xml:space="preserve">  Tx2_Start_Frequency =&gt; (others =&gt; '0'),</v>
      </c>
      <c r="Q333" t="str">
        <f t="shared" si="242"/>
        <v>pkt.FPGA_CMD.PA_Tx_FPGA_CMD.Tx2_Start_Frequency &lt;= (others =&gt; '0');</v>
      </c>
      <c r="R333" t="str">
        <f t="shared" si="250"/>
        <v>pkt.FPGA_CMD.PA_Tx_FPGA_CMD.Tx2_Start_Frequency := bitvector(270 downto 256);</v>
      </c>
      <c r="S333" t="str">
        <f t="shared" si="251"/>
        <v>bitvector(270 downto 256) := pkt.FPGA_CMD.PA_Tx_FPGA_CMD.Tx2_Start_Frequency;</v>
      </c>
      <c r="T333" t="str">
        <f t="shared" si="236"/>
        <v>pkt_FPGA_CMD_PA_Tx_FPGA_CMD_Tx2_Start_Frequency : out std_logic_vector(14 downto 0);    --               order( 211 ) bit( 15 )</v>
      </c>
      <c r="U333" t="str">
        <f t="shared" si="238"/>
        <v>pkt_FPGA_CMD_PA_Tx_FPGA_CMD_Tx2_Start_Frequency &lt;= bitvector(270 downto 256);</v>
      </c>
      <c r="V333" t="str">
        <f t="shared" si="252"/>
        <v>pkt_FPGA_CMD_PA_Tx_FPGA_CMD_Tx2_Start_Frequency =&gt; pkt_FPGA_CMD_PA_Tx_FPGA_CMD_Tx2_Start_Frequency_o,</v>
      </c>
      <c r="W333" t="str">
        <f t="shared" si="253"/>
        <v xml:space="preserve">  signal pkt_FPGA_CMD_PA_Tx_FPGA_CMD_Tx2_Start_Frequency_o : std_logic_vector(14 downto 0);</v>
      </c>
    </row>
    <row r="334" spans="2:23">
      <c r="B334" t="s">
        <v>400</v>
      </c>
      <c r="C334">
        <v>1</v>
      </c>
      <c r="D334" t="s">
        <v>373</v>
      </c>
      <c r="E334">
        <f t="shared" si="254"/>
        <v>271</v>
      </c>
      <c r="F334" t="str">
        <f t="shared" si="245"/>
        <v xml:space="preserve">  ReservedBit07_2 : std_logic;</v>
      </c>
      <c r="G334" t="str">
        <f t="shared" si="246"/>
        <v>pkt.FPGA_CMD.PA_Tx_FPGA_CMD.ReservedBit07_2</v>
      </c>
      <c r="H334" t="str">
        <f t="shared" si="247"/>
        <v>bitvector(271)</v>
      </c>
      <c r="I334" t="str">
        <f t="shared" si="240"/>
        <v>pkt_FPGA_CMD_PA_Tx_FPGA_CMD_ReservedBit07_2</v>
      </c>
      <c r="J334">
        <f t="shared" si="237"/>
        <v>212</v>
      </c>
      <c r="K334">
        <v>1</v>
      </c>
      <c r="L334" t="str">
        <f t="shared" si="241"/>
        <v>connect_bd_net [get_bd_pins gen_ila_0/ila_0/probe212] [get_bd_pins gen_ila_0/bs_scb_data_record_p_0/pkt_FPGA_CMD_PA_Tx_FPGA_CMD_ReservedBit07_2]</v>
      </c>
      <c r="M334" t="str">
        <f t="shared" si="239"/>
        <v>std_logic</v>
      </c>
      <c r="N334" t="str">
        <f t="shared" si="248"/>
        <v>'0'</v>
      </c>
      <c r="P334" t="str">
        <f t="shared" si="249"/>
        <v xml:space="preserve">  ReservedBit07_2 =&gt; '0',</v>
      </c>
      <c r="Q334" t="str">
        <f t="shared" si="242"/>
        <v>pkt.FPGA_CMD.PA_Tx_FPGA_CMD.ReservedBit07_2 &lt;= '0';</v>
      </c>
      <c r="R334" t="str">
        <f t="shared" si="250"/>
        <v>pkt.FPGA_CMD.PA_Tx_FPGA_CMD.ReservedBit07_2 := bitvector(271);</v>
      </c>
      <c r="S334" t="str">
        <f t="shared" si="251"/>
        <v>bitvector(271) := pkt.FPGA_CMD.PA_Tx_FPGA_CMD.ReservedBit07_2;</v>
      </c>
      <c r="T334" t="str">
        <f t="shared" si="236"/>
        <v>pkt_FPGA_CMD_PA_Tx_FPGA_CMD_ReservedBit07_2 : out std_logic;    --               order( 212 ) bit( 1 )</v>
      </c>
      <c r="U334" t="str">
        <f t="shared" si="238"/>
        <v>pkt_FPGA_CMD_PA_Tx_FPGA_CMD_ReservedBit07_2 &lt;= bitvector(271);</v>
      </c>
      <c r="V334" t="str">
        <f t="shared" si="252"/>
        <v>pkt_FPGA_CMD_PA_Tx_FPGA_CMD_ReservedBit07_2 =&gt; pkt_FPGA_CMD_PA_Tx_FPGA_CMD_ReservedBit07_2_o,</v>
      </c>
      <c r="W334" t="str">
        <f t="shared" si="253"/>
        <v xml:space="preserve">  signal pkt_FPGA_CMD_PA_Tx_FPGA_CMD_ReservedBit07_2_o : std_logic;</v>
      </c>
    </row>
    <row r="335" spans="2:23">
      <c r="B335" t="s">
        <v>402</v>
      </c>
      <c r="C335">
        <v>8</v>
      </c>
      <c r="D335" t="s">
        <v>373</v>
      </c>
      <c r="E335">
        <f t="shared" si="254"/>
        <v>272</v>
      </c>
      <c r="F335" t="str">
        <f t="shared" si="245"/>
        <v xml:space="preserve">  Tx2_Sweep_Frequency : std_logic_vector(7 downto 0);</v>
      </c>
      <c r="G335" t="str">
        <f t="shared" si="246"/>
        <v>pkt.FPGA_CMD.PA_Tx_FPGA_CMD.Tx2_Sweep_Frequency</v>
      </c>
      <c r="H335" t="str">
        <f t="shared" si="247"/>
        <v>bitvector(279 downto 272)</v>
      </c>
      <c r="I335" t="str">
        <f t="shared" si="240"/>
        <v>pkt_FPGA_CMD_PA_Tx_FPGA_CMD_Tx2_Sweep_Frequency</v>
      </c>
      <c r="J335">
        <f t="shared" si="237"/>
        <v>213</v>
      </c>
      <c r="K335">
        <v>1</v>
      </c>
      <c r="L335" t="str">
        <f t="shared" si="241"/>
        <v>connect_bd_net [get_bd_pins gen_ila_0/ila_0/probe213] [get_bd_pins gen_ila_0/bs_scb_data_record_p_0/pkt_FPGA_CMD_PA_Tx_FPGA_CMD_Tx2_Sweep_Frequency]</v>
      </c>
      <c r="M335" t="str">
        <f t="shared" si="239"/>
        <v>std_logic_vector(7 downto 0)</v>
      </c>
      <c r="N335" t="str">
        <f t="shared" si="248"/>
        <v>X"00"</v>
      </c>
      <c r="P335" t="str">
        <f t="shared" si="249"/>
        <v xml:space="preserve">  Tx2_Sweep_Frequency =&gt; X"00",</v>
      </c>
      <c r="Q335" t="str">
        <f t="shared" si="242"/>
        <v>pkt.FPGA_CMD.PA_Tx_FPGA_CMD.Tx2_Sweep_Frequency &lt;= X"00";</v>
      </c>
      <c r="R335" t="str">
        <f t="shared" si="250"/>
        <v>pkt.FPGA_CMD.PA_Tx_FPGA_CMD.Tx2_Sweep_Frequency := bitvector(279 downto 272);</v>
      </c>
      <c r="S335" t="str">
        <f t="shared" si="251"/>
        <v>bitvector(279 downto 272) := pkt.FPGA_CMD.PA_Tx_FPGA_CMD.Tx2_Sweep_Frequency;</v>
      </c>
      <c r="T335" t="str">
        <f t="shared" si="236"/>
        <v>pkt_FPGA_CMD_PA_Tx_FPGA_CMD_Tx2_Sweep_Frequency : out std_logic_vector(7 downto 0);    --               order( 213 ) bit( 8 )</v>
      </c>
      <c r="U335" t="str">
        <f t="shared" si="238"/>
        <v>pkt_FPGA_CMD_PA_Tx_FPGA_CMD_Tx2_Sweep_Frequency &lt;= bitvector(279 downto 272);</v>
      </c>
      <c r="V335" t="str">
        <f t="shared" si="252"/>
        <v>pkt_FPGA_CMD_PA_Tx_FPGA_CMD_Tx2_Sweep_Frequency =&gt; pkt_FPGA_CMD_PA_Tx_FPGA_CMD_Tx2_Sweep_Frequency_o,</v>
      </c>
      <c r="W335" t="str">
        <f t="shared" si="253"/>
        <v xml:space="preserve">  signal pkt_FPGA_CMD_PA_Tx_FPGA_CMD_Tx2_Sweep_Frequency_o : std_logic_vector(7 downto 0);</v>
      </c>
    </row>
    <row r="336" spans="2:23">
      <c r="B336" t="s">
        <v>107</v>
      </c>
      <c r="C336">
        <v>4</v>
      </c>
      <c r="D336" t="s">
        <v>373</v>
      </c>
      <c r="E336">
        <f t="shared" si="254"/>
        <v>280</v>
      </c>
      <c r="F336" t="str">
        <f t="shared" si="245"/>
        <v xml:space="preserve">  Beam_Weighting_Select : std_logic_vector(3 downto 0);</v>
      </c>
      <c r="G336" t="str">
        <f t="shared" si="246"/>
        <v>pkt.FPGA_CMD.PA_Tx_FPGA_CMD.Beam_Weighting_Select</v>
      </c>
      <c r="H336" t="str">
        <f t="shared" si="247"/>
        <v>bitvector(283 downto 280)</v>
      </c>
      <c r="I336" t="str">
        <f t="shared" si="240"/>
        <v>pkt_FPGA_CMD_PA_Tx_FPGA_CMD_Beam_Weighting_Select</v>
      </c>
      <c r="J336">
        <f t="shared" si="237"/>
        <v>214</v>
      </c>
      <c r="K336">
        <v>1</v>
      </c>
      <c r="L336" t="str">
        <f t="shared" si="241"/>
        <v>connect_bd_net [get_bd_pins gen_ila_0/ila_0/probe214] [get_bd_pins gen_ila_0/bs_scb_data_record_p_0/pkt_FPGA_CMD_PA_Tx_FPGA_CMD_Beam_Weighting_Select]</v>
      </c>
      <c r="M336" t="str">
        <f t="shared" si="239"/>
        <v>std_logic_vector(3 downto 0)</v>
      </c>
      <c r="N336" t="str">
        <f t="shared" si="248"/>
        <v>(others =&gt; '0')</v>
      </c>
      <c r="P336" t="str">
        <f t="shared" si="249"/>
        <v xml:space="preserve">  Beam_Weighting_Select =&gt; (others =&gt; '0'),</v>
      </c>
      <c r="Q336" t="str">
        <f t="shared" si="242"/>
        <v>pkt.FPGA_CMD.PA_Tx_FPGA_CMD.Beam_Weighting_Select &lt;= (others =&gt; '0');</v>
      </c>
      <c r="R336" t="str">
        <f t="shared" si="250"/>
        <v>pkt.FPGA_CMD.PA_Tx_FPGA_CMD.Beam_Weighting_Select := bitvector(283 downto 280);</v>
      </c>
      <c r="S336" t="str">
        <f t="shared" si="251"/>
        <v>bitvector(283 downto 280) := pkt.FPGA_CMD.PA_Tx_FPGA_CMD.Beam_Weighting_Select;</v>
      </c>
      <c r="T336" t="str">
        <f t="shared" si="236"/>
        <v>pkt_FPGA_CMD_PA_Tx_FPGA_CMD_Beam_Weighting_Select : out std_logic_vector(3 downto 0);    --               order( 214 ) bit( 4 )</v>
      </c>
      <c r="U336" t="str">
        <f t="shared" si="238"/>
        <v>pkt_FPGA_CMD_PA_Tx_FPGA_CMD_Beam_Weighting_Select &lt;= bitvector(283 downto 280);</v>
      </c>
      <c r="V336" t="str">
        <f t="shared" si="252"/>
        <v>pkt_FPGA_CMD_PA_Tx_FPGA_CMD_Beam_Weighting_Select =&gt; pkt_FPGA_CMD_PA_Tx_FPGA_CMD_Beam_Weighting_Select_o,</v>
      </c>
      <c r="W336" t="str">
        <f t="shared" si="253"/>
        <v xml:space="preserve">  signal pkt_FPGA_CMD_PA_Tx_FPGA_CMD_Beam_Weighting_Select_o : std_logic_vector(3 downto 0);</v>
      </c>
    </row>
    <row r="337" spans="1:23">
      <c r="B337" t="s">
        <v>522</v>
      </c>
      <c r="C337">
        <v>4</v>
      </c>
      <c r="D337" t="s">
        <v>373</v>
      </c>
      <c r="E337">
        <f t="shared" si="254"/>
        <v>284</v>
      </c>
      <c r="F337" t="str">
        <f t="shared" si="245"/>
        <v xml:space="preserve">  Ramping_Time : std_logic_vector(3 downto 0);</v>
      </c>
      <c r="G337" t="str">
        <f t="shared" si="246"/>
        <v>pkt.FPGA_CMD.PA_Tx_FPGA_CMD.Ramping_Time</v>
      </c>
      <c r="H337" t="str">
        <f t="shared" si="247"/>
        <v>bitvector(287 downto 284)</v>
      </c>
      <c r="I337" t="str">
        <f t="shared" ref="I337:I380" si="255">IF(H337="","",(IF(D337="W",SUBSTITUTE(G337,".","_"),"")))</f>
        <v>pkt_FPGA_CMD_PA_Tx_FPGA_CMD_Ramping_Time</v>
      </c>
      <c r="J337">
        <f t="shared" si="237"/>
        <v>215</v>
      </c>
      <c r="K337">
        <v>1</v>
      </c>
      <c r="L337" t="str">
        <f t="shared" si="241"/>
        <v>connect_bd_net [get_bd_pins gen_ila_0/ila_0/probe215] [get_bd_pins gen_ila_0/bs_scb_data_record_p_0/pkt_FPGA_CMD_PA_Tx_FPGA_CMD_Ramping_Time]</v>
      </c>
      <c r="M337" t="str">
        <f t="shared" si="239"/>
        <v>std_logic_vector(3 downto 0)</v>
      </c>
      <c r="N337" t="str">
        <f t="shared" si="248"/>
        <v>(others =&gt; '0')</v>
      </c>
      <c r="P337" t="str">
        <f t="shared" si="249"/>
        <v xml:space="preserve">  Ramping_Time =&gt; (others =&gt; '0'),</v>
      </c>
      <c r="Q337" t="str">
        <f t="shared" ref="Q337:Q345" si="256">IF(D337="","--  "&amp;F337,IF(D337&lt;&gt;"T",G337&amp;" &lt;= "&amp;N337&amp;";","--  "&amp;H337))</f>
        <v>pkt.FPGA_CMD.PA_Tx_FPGA_CMD.Ramping_Time &lt;= (others =&gt; '0');</v>
      </c>
      <c r="R337" t="str">
        <f t="shared" si="250"/>
        <v>pkt.FPGA_CMD.PA_Tx_FPGA_CMD.Ramping_Time := bitvector(287 downto 284);</v>
      </c>
      <c r="S337" t="str">
        <f t="shared" si="251"/>
        <v>bitvector(287 downto 284) := pkt.FPGA_CMD.PA_Tx_FPGA_CMD.Ramping_Time;</v>
      </c>
      <c r="T337" t="str">
        <f t="shared" si="236"/>
        <v>pkt_FPGA_CMD_PA_Tx_FPGA_CMD_Ramping_Time : out std_logic_vector(3 downto 0);    --               order( 215 ) bit( 4 )</v>
      </c>
      <c r="U337" t="str">
        <f t="shared" si="238"/>
        <v>pkt_FPGA_CMD_PA_Tx_FPGA_CMD_Ramping_Time &lt;= bitvector(287 downto 284);</v>
      </c>
      <c r="V337" t="str">
        <f t="shared" si="252"/>
        <v>pkt_FPGA_CMD_PA_Tx_FPGA_CMD_Ramping_Time =&gt; pkt_FPGA_CMD_PA_Tx_FPGA_CMD_Ramping_Time_o,</v>
      </c>
      <c r="W337" t="str">
        <f t="shared" si="253"/>
        <v xml:space="preserve">  signal pkt_FPGA_CMD_PA_Tx_FPGA_CMD_Ramping_Time_o : std_logic_vector(3 downto 0);</v>
      </c>
    </row>
    <row r="338" spans="1:23">
      <c r="B338" t="s">
        <v>403</v>
      </c>
      <c r="C338">
        <v>16</v>
      </c>
      <c r="D338" t="s">
        <v>373</v>
      </c>
      <c r="E338">
        <f t="shared" si="254"/>
        <v>288</v>
      </c>
      <c r="F338" t="str">
        <f t="shared" si="245"/>
        <v xml:space="preserve">  Battery_Voltage : std_logic_vector(15 downto 0);</v>
      </c>
      <c r="G338" t="str">
        <f t="shared" si="246"/>
        <v>pkt.FPGA_CMD.PA_Tx_FPGA_CMD.Battery_Voltage</v>
      </c>
      <c r="H338" t="str">
        <f t="shared" si="247"/>
        <v>bitvector(303 downto 288)</v>
      </c>
      <c r="I338" t="str">
        <f t="shared" si="255"/>
        <v>pkt_FPGA_CMD_PA_Tx_FPGA_CMD_Battery_Voltage</v>
      </c>
      <c r="J338">
        <f t="shared" si="237"/>
        <v>216</v>
      </c>
      <c r="K338">
        <v>1</v>
      </c>
      <c r="L338" t="str">
        <f t="shared" si="241"/>
        <v>connect_bd_net [get_bd_pins gen_ila_0/ila_0/probe216] [get_bd_pins gen_ila_0/bs_scb_data_record_p_0/pkt_FPGA_CMD_PA_Tx_FPGA_CMD_Battery_Voltage]</v>
      </c>
      <c r="M338" t="str">
        <f t="shared" si="239"/>
        <v>std_logic_vector(15 downto 0)</v>
      </c>
      <c r="N338" t="str">
        <f t="shared" si="248"/>
        <v>X"0000"</v>
      </c>
      <c r="P338" t="str">
        <f t="shared" si="249"/>
        <v xml:space="preserve">  Battery_Voltage =&gt; X"0000",</v>
      </c>
      <c r="Q338" t="str">
        <f t="shared" si="256"/>
        <v>pkt.FPGA_CMD.PA_Tx_FPGA_CMD.Battery_Voltage &lt;= X"0000";</v>
      </c>
      <c r="R338" t="str">
        <f t="shared" si="250"/>
        <v>pkt.FPGA_CMD.PA_Tx_FPGA_CMD.Battery_Voltage := bitvector(303 downto 288);</v>
      </c>
      <c r="S338" t="str">
        <f t="shared" si="251"/>
        <v>bitvector(303 downto 288) := pkt.FPGA_CMD.PA_Tx_FPGA_CMD.Battery_Voltage;</v>
      </c>
      <c r="T338" t="str">
        <f t="shared" si="236"/>
        <v>pkt_FPGA_CMD_PA_Tx_FPGA_CMD_Battery_Voltage : out std_logic_vector(15 downto 0);    --               order( 216 ) bit( 16 )</v>
      </c>
      <c r="U338" t="str">
        <f t="shared" si="238"/>
        <v>pkt_FPGA_CMD_PA_Tx_FPGA_CMD_Battery_Voltage &lt;= bitvector(303 downto 288);</v>
      </c>
      <c r="V338" t="str">
        <f t="shared" si="252"/>
        <v>pkt_FPGA_CMD_PA_Tx_FPGA_CMD_Battery_Voltage =&gt; pkt_FPGA_CMD_PA_Tx_FPGA_CMD_Battery_Voltage_o,</v>
      </c>
      <c r="W338" t="str">
        <f t="shared" si="253"/>
        <v xml:space="preserve">  signal pkt_FPGA_CMD_PA_Tx_FPGA_CMD_Battery_Voltage_o : std_logic_vector(15 downto 0);</v>
      </c>
    </row>
    <row r="339" spans="1:23">
      <c r="B339" t="s">
        <v>120</v>
      </c>
      <c r="C339">
        <v>4</v>
      </c>
      <c r="D339" t="s">
        <v>373</v>
      </c>
      <c r="E339">
        <f t="shared" si="254"/>
        <v>304</v>
      </c>
      <c r="F339" t="str">
        <f t="shared" si="245"/>
        <v xml:space="preserve">  Stave_Selection_Number : std_logic_vector(3 downto 0);</v>
      </c>
      <c r="G339" t="str">
        <f t="shared" si="246"/>
        <v>pkt.FPGA_CMD.PA_Tx_FPGA_CMD.Stave_Selection_Number</v>
      </c>
      <c r="H339" t="str">
        <f t="shared" si="247"/>
        <v>bitvector(307 downto 304)</v>
      </c>
      <c r="I339" t="str">
        <f t="shared" si="255"/>
        <v>pkt_FPGA_CMD_PA_Tx_FPGA_CMD_Stave_Selection_Number</v>
      </c>
      <c r="J339">
        <f t="shared" si="237"/>
        <v>217</v>
      </c>
      <c r="K339">
        <v>1</v>
      </c>
      <c r="L339" t="str">
        <f t="shared" si="241"/>
        <v>connect_bd_net [get_bd_pins gen_ila_0/ila_0/probe217] [get_bd_pins gen_ila_0/bs_scb_data_record_p_0/pkt_FPGA_CMD_PA_Tx_FPGA_CMD_Stave_Selection_Number]</v>
      </c>
      <c r="M339" t="str">
        <f t="shared" si="239"/>
        <v>std_logic_vector(3 downto 0)</v>
      </c>
      <c r="N339" t="str">
        <f t="shared" si="248"/>
        <v>(others =&gt; '0')</v>
      </c>
      <c r="P339" t="str">
        <f t="shared" si="249"/>
        <v xml:space="preserve">  Stave_Selection_Number =&gt; (others =&gt; '0'),</v>
      </c>
      <c r="Q339" t="str">
        <f t="shared" si="256"/>
        <v>pkt.FPGA_CMD.PA_Tx_FPGA_CMD.Stave_Selection_Number &lt;= (others =&gt; '0');</v>
      </c>
      <c r="R339" t="str">
        <f t="shared" si="250"/>
        <v>pkt.FPGA_CMD.PA_Tx_FPGA_CMD.Stave_Selection_Number := bitvector(307 downto 304);</v>
      </c>
      <c r="S339" t="str">
        <f t="shared" si="251"/>
        <v>bitvector(307 downto 304) := pkt.FPGA_CMD.PA_Tx_FPGA_CMD.Stave_Selection_Number;</v>
      </c>
      <c r="T339" t="str">
        <f t="shared" si="236"/>
        <v>pkt_FPGA_CMD_PA_Tx_FPGA_CMD_Stave_Selection_Number : out std_logic_vector(3 downto 0);    --               order( 217 ) bit( 4 )</v>
      </c>
      <c r="U339" t="str">
        <f t="shared" si="238"/>
        <v>pkt_FPGA_CMD_PA_Tx_FPGA_CMD_Stave_Selection_Number &lt;= bitvector(307 downto 304);</v>
      </c>
      <c r="V339" t="str">
        <f t="shared" si="252"/>
        <v>pkt_FPGA_CMD_PA_Tx_FPGA_CMD_Stave_Selection_Number =&gt; pkt_FPGA_CMD_PA_Tx_FPGA_CMD_Stave_Selection_Number_o,</v>
      </c>
      <c r="W339" t="str">
        <f t="shared" si="253"/>
        <v xml:space="preserve">  signal pkt_FPGA_CMD_PA_Tx_FPGA_CMD_Stave_Selection_Number_o : std_logic_vector(3 downto 0);</v>
      </c>
    </row>
    <row r="340" spans="1:23">
      <c r="B340" t="s">
        <v>407</v>
      </c>
      <c r="C340">
        <v>1</v>
      </c>
      <c r="D340" t="s">
        <v>373</v>
      </c>
      <c r="E340">
        <f t="shared" si="254"/>
        <v>308</v>
      </c>
      <c r="F340" t="str">
        <f t="shared" si="245"/>
        <v xml:space="preserve">  Reserved_1 : std_logic;</v>
      </c>
      <c r="G340" t="str">
        <f t="shared" si="246"/>
        <v>pkt.FPGA_CMD.PA_Tx_FPGA_CMD.Reserved_1</v>
      </c>
      <c r="H340" t="str">
        <f t="shared" si="247"/>
        <v>bitvector(308)</v>
      </c>
      <c r="I340" t="str">
        <f t="shared" si="255"/>
        <v>pkt_FPGA_CMD_PA_Tx_FPGA_CMD_Reserved_1</v>
      </c>
      <c r="J340">
        <f t="shared" si="237"/>
        <v>218</v>
      </c>
      <c r="K340">
        <v>1</v>
      </c>
      <c r="L340" t="str">
        <f t="shared" si="241"/>
        <v>connect_bd_net [get_bd_pins gen_ila_0/ila_0/probe218] [get_bd_pins gen_ila_0/bs_scb_data_record_p_0/pkt_FPGA_CMD_PA_Tx_FPGA_CMD_Reserved_1]</v>
      </c>
      <c r="M340" t="str">
        <f t="shared" si="239"/>
        <v>std_logic</v>
      </c>
      <c r="N340" t="str">
        <f t="shared" si="248"/>
        <v>'0'</v>
      </c>
      <c r="P340" t="str">
        <f t="shared" si="249"/>
        <v xml:space="preserve">  Reserved_1 =&gt; '0',</v>
      </c>
      <c r="Q340" t="str">
        <f t="shared" si="256"/>
        <v>pkt.FPGA_CMD.PA_Tx_FPGA_CMD.Reserved_1 &lt;= '0';</v>
      </c>
      <c r="R340" t="str">
        <f t="shared" si="250"/>
        <v>pkt.FPGA_CMD.PA_Tx_FPGA_CMD.Reserved_1 := bitvector(308);</v>
      </c>
      <c r="S340" t="str">
        <f t="shared" si="251"/>
        <v>bitvector(308) := pkt.FPGA_CMD.PA_Tx_FPGA_CMD.Reserved_1;</v>
      </c>
      <c r="T340" t="str">
        <f t="shared" si="236"/>
        <v>pkt_FPGA_CMD_PA_Tx_FPGA_CMD_Reserved_1 : out std_logic;    --               order( 218 ) bit( 1 )</v>
      </c>
      <c r="U340" t="str">
        <f t="shared" si="238"/>
        <v>pkt_FPGA_CMD_PA_Tx_FPGA_CMD_Reserved_1 &lt;= bitvector(308);</v>
      </c>
      <c r="V340" t="str">
        <f t="shared" si="252"/>
        <v>pkt_FPGA_CMD_PA_Tx_FPGA_CMD_Reserved_1 =&gt; pkt_FPGA_CMD_PA_Tx_FPGA_CMD_Reserved_1_o,</v>
      </c>
      <c r="W340" t="str">
        <f t="shared" si="253"/>
        <v xml:space="preserve">  signal pkt_FPGA_CMD_PA_Tx_FPGA_CMD_Reserved_1_o : std_logic;</v>
      </c>
    </row>
    <row r="341" spans="1:23">
      <c r="B341" t="s">
        <v>460</v>
      </c>
      <c r="C341">
        <v>1</v>
      </c>
      <c r="D341" t="s">
        <v>373</v>
      </c>
      <c r="E341">
        <f t="shared" si="254"/>
        <v>309</v>
      </c>
      <c r="F341" t="str">
        <f t="shared" si="245"/>
        <v xml:space="preserve">  Reserved_2 : std_logic;</v>
      </c>
      <c r="G341" t="str">
        <f t="shared" si="246"/>
        <v>pkt.FPGA_CMD.PA_Tx_FPGA_CMD.Reserved_2</v>
      </c>
      <c r="H341" t="str">
        <f t="shared" si="247"/>
        <v>bitvector(309)</v>
      </c>
      <c r="I341" t="str">
        <f t="shared" si="255"/>
        <v>pkt_FPGA_CMD_PA_Tx_FPGA_CMD_Reserved_2</v>
      </c>
      <c r="J341">
        <f t="shared" si="237"/>
        <v>219</v>
      </c>
      <c r="K341">
        <v>1</v>
      </c>
      <c r="L341" t="str">
        <f t="shared" si="241"/>
        <v>connect_bd_net [get_bd_pins gen_ila_0/ila_0/probe219] [get_bd_pins gen_ila_0/bs_scb_data_record_p_0/pkt_FPGA_CMD_PA_Tx_FPGA_CMD_Reserved_2]</v>
      </c>
      <c r="M341" t="str">
        <f t="shared" si="239"/>
        <v>std_logic</v>
      </c>
      <c r="N341" t="str">
        <f t="shared" si="248"/>
        <v>'0'</v>
      </c>
      <c r="P341" t="str">
        <f t="shared" si="249"/>
        <v xml:space="preserve">  Reserved_2 =&gt; '0',</v>
      </c>
      <c r="Q341" t="str">
        <f t="shared" si="256"/>
        <v>pkt.FPGA_CMD.PA_Tx_FPGA_CMD.Reserved_2 &lt;= '0';</v>
      </c>
      <c r="R341" t="str">
        <f t="shared" si="250"/>
        <v>pkt.FPGA_CMD.PA_Tx_FPGA_CMD.Reserved_2 := bitvector(309);</v>
      </c>
      <c r="S341" t="str">
        <f t="shared" si="251"/>
        <v>bitvector(309) := pkt.FPGA_CMD.PA_Tx_FPGA_CMD.Reserved_2;</v>
      </c>
      <c r="T341" t="str">
        <f t="shared" si="236"/>
        <v>pkt_FPGA_CMD_PA_Tx_FPGA_CMD_Reserved_2 : out std_logic;    --               order( 219 ) bit( 1 )</v>
      </c>
      <c r="U341" t="str">
        <f t="shared" si="238"/>
        <v>pkt_FPGA_CMD_PA_Tx_FPGA_CMD_Reserved_2 &lt;= bitvector(309);</v>
      </c>
      <c r="V341" t="str">
        <f t="shared" si="252"/>
        <v>pkt_FPGA_CMD_PA_Tx_FPGA_CMD_Reserved_2 =&gt; pkt_FPGA_CMD_PA_Tx_FPGA_CMD_Reserved_2_o,</v>
      </c>
      <c r="W341" t="str">
        <f t="shared" si="253"/>
        <v xml:space="preserve">  signal pkt_FPGA_CMD_PA_Tx_FPGA_CMD_Reserved_2_o : std_logic;</v>
      </c>
    </row>
    <row r="342" spans="1:23">
      <c r="B342" t="s">
        <v>404</v>
      </c>
      <c r="C342">
        <v>1</v>
      </c>
      <c r="D342" t="s">
        <v>373</v>
      </c>
      <c r="E342">
        <f t="shared" si="254"/>
        <v>310</v>
      </c>
      <c r="F342" t="str">
        <f t="shared" si="245"/>
        <v xml:space="preserve">  Test_Mode : std_logic;</v>
      </c>
      <c r="G342" t="str">
        <f t="shared" si="246"/>
        <v>pkt.FPGA_CMD.PA_Tx_FPGA_CMD.Test_Mode</v>
      </c>
      <c r="H342" t="str">
        <f t="shared" si="247"/>
        <v>bitvector(310)</v>
      </c>
      <c r="I342" t="str">
        <f t="shared" si="255"/>
        <v>pkt_FPGA_CMD_PA_Tx_FPGA_CMD_Test_Mode</v>
      </c>
      <c r="J342">
        <f t="shared" si="237"/>
        <v>220</v>
      </c>
      <c r="K342">
        <v>1</v>
      </c>
      <c r="L342" t="str">
        <f t="shared" si="241"/>
        <v>connect_bd_net [get_bd_pins gen_ila_0/ila_0/probe220] [get_bd_pins gen_ila_0/bs_scb_data_record_p_0/pkt_FPGA_CMD_PA_Tx_FPGA_CMD_Test_Mode]</v>
      </c>
      <c r="M342" t="str">
        <f t="shared" si="239"/>
        <v>std_logic</v>
      </c>
      <c r="N342" t="str">
        <f t="shared" si="248"/>
        <v>'0'</v>
      </c>
      <c r="P342" t="str">
        <f t="shared" si="249"/>
        <v xml:space="preserve">  Test_Mode =&gt; '0',</v>
      </c>
      <c r="Q342" t="str">
        <f t="shared" si="256"/>
        <v>pkt.FPGA_CMD.PA_Tx_FPGA_CMD.Test_Mode &lt;= '0';</v>
      </c>
      <c r="R342" t="str">
        <f t="shared" si="250"/>
        <v>pkt.FPGA_CMD.PA_Tx_FPGA_CMD.Test_Mode := bitvector(310);</v>
      </c>
      <c r="S342" t="str">
        <f t="shared" si="251"/>
        <v>bitvector(310) := pkt.FPGA_CMD.PA_Tx_FPGA_CMD.Test_Mode;</v>
      </c>
      <c r="T342" t="str">
        <f t="shared" si="236"/>
        <v>pkt_FPGA_CMD_PA_Tx_FPGA_CMD_Test_Mode : out std_logic;    --               order( 220 ) bit( 1 )</v>
      </c>
      <c r="U342" t="str">
        <f t="shared" si="238"/>
        <v>pkt_FPGA_CMD_PA_Tx_FPGA_CMD_Test_Mode &lt;= bitvector(310);</v>
      </c>
      <c r="V342" t="str">
        <f t="shared" si="252"/>
        <v>pkt_FPGA_CMD_PA_Tx_FPGA_CMD_Test_Mode =&gt; pkt_FPGA_CMD_PA_Tx_FPGA_CMD_Test_Mode_o,</v>
      </c>
      <c r="W342" t="str">
        <f t="shared" si="253"/>
        <v xml:space="preserve">  signal pkt_FPGA_CMD_PA_Tx_FPGA_CMD_Test_Mode_o : std_logic;</v>
      </c>
    </row>
    <row r="343" spans="1:23">
      <c r="B343" t="s">
        <v>405</v>
      </c>
      <c r="C343">
        <v>1</v>
      </c>
      <c r="D343" t="s">
        <v>373</v>
      </c>
      <c r="E343">
        <f t="shared" si="254"/>
        <v>311</v>
      </c>
      <c r="F343" t="str">
        <f t="shared" si="245"/>
        <v xml:space="preserve">  Stave_Tx_Mode : std_logic;</v>
      </c>
      <c r="G343" t="str">
        <f t="shared" si="246"/>
        <v>pkt.FPGA_CMD.PA_Tx_FPGA_CMD.Stave_Tx_Mode</v>
      </c>
      <c r="H343" t="str">
        <f t="shared" si="247"/>
        <v>bitvector(311)</v>
      </c>
      <c r="I343" t="str">
        <f t="shared" si="255"/>
        <v>pkt_FPGA_CMD_PA_Tx_FPGA_CMD_Stave_Tx_Mode</v>
      </c>
      <c r="J343">
        <f t="shared" si="237"/>
        <v>221</v>
      </c>
      <c r="K343">
        <v>1</v>
      </c>
      <c r="L343" t="str">
        <f t="shared" si="241"/>
        <v>connect_bd_net [get_bd_pins gen_ila_0/ila_0/probe221] [get_bd_pins gen_ila_0/bs_scb_data_record_p_0/pkt_FPGA_CMD_PA_Tx_FPGA_CMD_Stave_Tx_Mode]</v>
      </c>
      <c r="M343" t="str">
        <f t="shared" si="239"/>
        <v>std_logic</v>
      </c>
      <c r="N343" t="str">
        <f t="shared" si="248"/>
        <v>'0'</v>
      </c>
      <c r="P343" t="str">
        <f t="shared" si="249"/>
        <v xml:space="preserve">  Stave_Tx_Mode =&gt; '0',</v>
      </c>
      <c r="Q343" t="str">
        <f t="shared" si="256"/>
        <v>pkt.FPGA_CMD.PA_Tx_FPGA_CMD.Stave_Tx_Mode &lt;= '0';</v>
      </c>
      <c r="R343" t="str">
        <f t="shared" si="250"/>
        <v>pkt.FPGA_CMD.PA_Tx_FPGA_CMD.Stave_Tx_Mode := bitvector(311);</v>
      </c>
      <c r="S343" t="str">
        <f t="shared" si="251"/>
        <v>bitvector(311) := pkt.FPGA_CMD.PA_Tx_FPGA_CMD.Stave_Tx_Mode;</v>
      </c>
      <c r="T343" t="str">
        <f t="shared" si="236"/>
        <v>pkt_FPGA_CMD_PA_Tx_FPGA_CMD_Stave_Tx_Mode : out std_logic;    --               order( 221 ) bit( 1 )</v>
      </c>
      <c r="U343" t="str">
        <f t="shared" si="238"/>
        <v>pkt_FPGA_CMD_PA_Tx_FPGA_CMD_Stave_Tx_Mode &lt;= bitvector(311);</v>
      </c>
      <c r="V343" t="str">
        <f t="shared" si="252"/>
        <v>pkt_FPGA_CMD_PA_Tx_FPGA_CMD_Stave_Tx_Mode =&gt; pkt_FPGA_CMD_PA_Tx_FPGA_CMD_Stave_Tx_Mode_o,</v>
      </c>
      <c r="W343" t="str">
        <f t="shared" si="253"/>
        <v xml:space="preserve">  signal pkt_FPGA_CMD_PA_Tx_FPGA_CMD_Stave_Tx_Mode_o : std_logic;</v>
      </c>
    </row>
    <row r="344" spans="1:23">
      <c r="B344" t="s">
        <v>126</v>
      </c>
      <c r="C344">
        <v>8</v>
      </c>
      <c r="D344" t="s">
        <v>373</v>
      </c>
      <c r="E344">
        <f t="shared" si="254"/>
        <v>312</v>
      </c>
      <c r="F344" t="str">
        <f t="shared" si="245"/>
        <v xml:space="preserve">  Stave_Weight : std_logic_vector(7 downto 0);</v>
      </c>
      <c r="G344" t="str">
        <f t="shared" si="246"/>
        <v>pkt.FPGA_CMD.PA_Tx_FPGA_CMD.Stave_Weight</v>
      </c>
      <c r="H344" t="str">
        <f t="shared" si="247"/>
        <v>bitvector(319 downto 312)</v>
      </c>
      <c r="I344" t="str">
        <f t="shared" si="255"/>
        <v>pkt_FPGA_CMD_PA_Tx_FPGA_CMD_Stave_Weight</v>
      </c>
      <c r="J344">
        <f t="shared" si="237"/>
        <v>222</v>
      </c>
      <c r="K344">
        <v>1</v>
      </c>
      <c r="L344" t="str">
        <f t="shared" si="241"/>
        <v>connect_bd_net [get_bd_pins gen_ila_0/ila_0/probe222] [get_bd_pins gen_ila_0/bs_scb_data_record_p_0/pkt_FPGA_CMD_PA_Tx_FPGA_CMD_Stave_Weight]</v>
      </c>
      <c r="M344" t="str">
        <f t="shared" si="239"/>
        <v>std_logic_vector(7 downto 0)</v>
      </c>
      <c r="N344" t="str">
        <f t="shared" si="248"/>
        <v>X"00"</v>
      </c>
      <c r="P344" t="str">
        <f t="shared" si="249"/>
        <v xml:space="preserve">  Stave_Weight =&gt; X"00"</v>
      </c>
      <c r="Q344" t="str">
        <f t="shared" si="256"/>
        <v>pkt.FPGA_CMD.PA_Tx_FPGA_CMD.Stave_Weight &lt;= X"00";</v>
      </c>
      <c r="R344" t="str">
        <f t="shared" si="250"/>
        <v>pkt.FPGA_CMD.PA_Tx_FPGA_CMD.Stave_Weight := bitvector(319 downto 312);</v>
      </c>
      <c r="S344" t="str">
        <f t="shared" si="251"/>
        <v>bitvector(319 downto 312) := pkt.FPGA_CMD.PA_Tx_FPGA_CMD.Stave_Weight;</v>
      </c>
      <c r="T344" t="str">
        <f t="shared" si="236"/>
        <v>pkt_FPGA_CMD_PA_Tx_FPGA_CMD_Stave_Weight : out std_logic_vector(7 downto 0);    --               order( 222 ) bit( 8 )</v>
      </c>
      <c r="U344" t="str">
        <f t="shared" si="238"/>
        <v>pkt_FPGA_CMD_PA_Tx_FPGA_CMD_Stave_Weight &lt;= bitvector(319 downto 312);</v>
      </c>
      <c r="V344" t="str">
        <f t="shared" si="252"/>
        <v>pkt_FPGA_CMD_PA_Tx_FPGA_CMD_Stave_Weight =&gt; pkt_FPGA_CMD_PA_Tx_FPGA_CMD_Stave_Weight_o,</v>
      </c>
      <c r="W344" t="str">
        <f t="shared" si="253"/>
        <v xml:space="preserve">  signal pkt_FPGA_CMD_PA_Tx_FPGA_CMD_Stave_Weight_o : std_logic_vector(7 downto 0);</v>
      </c>
    </row>
    <row r="345" spans="1:23" s="66" customFormat="1">
      <c r="F345" s="66" t="str">
        <f>"end record;"&amp;"  --  "&amp;B319&amp;"_"&amp;C319/8&amp;"_Type"</f>
        <v>end record;  --  PA_Tx_FPGA_CMD_16_Type</v>
      </c>
      <c r="I345" s="66" t="str">
        <f t="shared" si="255"/>
        <v/>
      </c>
      <c r="J345">
        <f t="shared" si="237"/>
        <v>223</v>
      </c>
      <c r="K345" s="66" t="s">
        <v>553</v>
      </c>
      <c r="L345" t="str">
        <f t="shared" si="241"/>
        <v/>
      </c>
      <c r="M345" s="66" t="str">
        <f t="shared" si="239"/>
        <v/>
      </c>
      <c r="P345" s="66" t="str">
        <f>");"</f>
        <v>);</v>
      </c>
      <c r="Q345" s="66" t="str">
        <f t="shared" si="256"/>
        <v>--  end record;  --  PA_Tx_FPGA_CMD_16_Type</v>
      </c>
      <c r="R345" s="66" t="str">
        <f t="shared" ref="R345" si="257">IF(D345="","--  "&amp;F345,IF(D345&lt;&gt;"T",G345&amp;" := "&amp;H345&amp;";","--  "&amp;H345))</f>
        <v>--  end record;  --  PA_Tx_FPGA_CMD_16_Type</v>
      </c>
      <c r="S345" s="66" t="str">
        <f t="shared" ref="S345" si="258">IF(D345="","--  "&amp;F345,IF(D345&lt;&gt;"T",H345&amp;" := "&amp;G345&amp;";","--  "&amp;H345))</f>
        <v>--  end record;  --  PA_Tx_FPGA_CMD_16_Type</v>
      </c>
      <c r="T345" t="str">
        <f t="shared" si="236"/>
        <v xml:space="preserve">  -- not used </v>
      </c>
      <c r="U345" t="str">
        <f t="shared" si="238"/>
        <v xml:space="preserve">  -- not used</v>
      </c>
      <c r="V345" t="str">
        <f t="shared" si="252"/>
        <v>--  end record;  --  PA_Tx_FPGA_CMD_16_Type</v>
      </c>
      <c r="W345" t="str">
        <f t="shared" si="253"/>
        <v>--  end record;  --  PA_Tx_FPGA_CMD_16_Type</v>
      </c>
    </row>
    <row r="346" spans="1:23">
      <c r="C346">
        <f>SUM(C320:C344)</f>
        <v>128</v>
      </c>
      <c r="D346">
        <f>C319+E319</f>
        <v>320</v>
      </c>
      <c r="E346">
        <f>C344+E344</f>
        <v>320</v>
      </c>
      <c r="F346" s="87" t="s">
        <v>516</v>
      </c>
      <c r="I346" t="str">
        <f t="shared" si="255"/>
        <v/>
      </c>
      <c r="J346">
        <f t="shared" si="237"/>
        <v>223</v>
      </c>
      <c r="K346" t="s">
        <v>553</v>
      </c>
      <c r="L346" t="str">
        <f t="shared" si="241"/>
        <v/>
      </c>
      <c r="M346" t="str">
        <f t="shared" si="239"/>
        <v/>
      </c>
      <c r="N346" s="86" t="s">
        <v>516</v>
      </c>
      <c r="O346" s="86" t="s">
        <v>516</v>
      </c>
      <c r="P346" s="86" t="s">
        <v>516</v>
      </c>
      <c r="Q346" s="86" t="s">
        <v>516</v>
      </c>
      <c r="R346" s="86" t="s">
        <v>516</v>
      </c>
      <c r="S346" s="86" t="s">
        <v>516</v>
      </c>
      <c r="T346" t="str">
        <f t="shared" si="236"/>
        <v xml:space="preserve">  -- not used </v>
      </c>
      <c r="U346" t="str">
        <f t="shared" si="238"/>
        <v xml:space="preserve">  -- not used</v>
      </c>
      <c r="V346" t="str">
        <f t="shared" si="252"/>
        <v xml:space="preserve">  --  </v>
      </c>
      <c r="W346" t="str">
        <f t="shared" si="253"/>
        <v xml:space="preserve">  --  </v>
      </c>
    </row>
    <row r="347" spans="1:23">
      <c r="A347" s="84"/>
      <c r="F347" s="87" t="s">
        <v>516</v>
      </c>
      <c r="G347" s="85" t="str">
        <f>G375</f>
        <v>pkt.FPGA_CMD.SC_Rx_FPGA_CMD</v>
      </c>
      <c r="I347" t="str">
        <f t="shared" si="255"/>
        <v/>
      </c>
      <c r="J347">
        <f t="shared" si="237"/>
        <v>223</v>
      </c>
      <c r="K347" t="s">
        <v>553</v>
      </c>
      <c r="L347" t="str">
        <f t="shared" si="241"/>
        <v/>
      </c>
      <c r="M347" t="str">
        <f t="shared" si="239"/>
        <v/>
      </c>
      <c r="N347" s="86" t="s">
        <v>516</v>
      </c>
      <c r="O347" s="86" t="s">
        <v>516</v>
      </c>
      <c r="P347" s="86" t="s">
        <v>516</v>
      </c>
      <c r="Q347" s="86" t="s">
        <v>516</v>
      </c>
      <c r="R347" s="86" t="s">
        <v>516</v>
      </c>
      <c r="S347" s="86" t="s">
        <v>516</v>
      </c>
      <c r="T347" t="str">
        <f t="shared" si="236"/>
        <v xml:space="preserve">  -- not used </v>
      </c>
      <c r="U347" t="str">
        <f t="shared" si="238"/>
        <v xml:space="preserve">  -- not used</v>
      </c>
      <c r="V347" t="str">
        <f t="shared" si="252"/>
        <v>--  --</v>
      </c>
      <c r="W347" t="str">
        <f t="shared" si="253"/>
        <v>--  --</v>
      </c>
    </row>
    <row r="348" spans="1:23" s="66" customFormat="1">
      <c r="B348" s="66" t="s">
        <v>335</v>
      </c>
      <c r="C348" s="66">
        <v>64</v>
      </c>
      <c r="E348" s="66">
        <v>128</v>
      </c>
      <c r="F348" s="66" t="str">
        <f>"type "&amp;B348&amp;"_"&amp;C348/8&amp;"_Type is record"</f>
        <v>type SC_Rx_FPGA_CMD_8_Type is record</v>
      </c>
      <c r="H348" s="66" t="str">
        <f t="shared" ref="H348:H369" si="259">IF(C348=1,"bitvector("&amp;E348&amp;")","bitvector("&amp;E348+C348-1&amp;" downto "&amp;E348&amp;")")</f>
        <v>bitvector(191 downto 128)</v>
      </c>
      <c r="I348" s="66" t="str">
        <f t="shared" si="255"/>
        <v/>
      </c>
      <c r="J348">
        <f t="shared" si="237"/>
        <v>223</v>
      </c>
      <c r="K348" s="66" t="s">
        <v>553</v>
      </c>
      <c r="L348" t="str">
        <f t="shared" si="241"/>
        <v/>
      </c>
      <c r="M348" s="66" t="str">
        <f t="shared" si="239"/>
        <v/>
      </c>
      <c r="P348" s="66" t="str">
        <f>"constant "&amp;B348&amp;"_"&amp;C348/8&amp;"_i : "&amp;B348&amp;"_"&amp;C348/8&amp;"_Type := ("</f>
        <v>constant SC_Rx_FPGA_CMD_8_i : SC_Rx_FPGA_CMD_8_Type := (</v>
      </c>
      <c r="Q348" s="66" t="str">
        <f t="shared" ref="Q348:Q370" si="260">IF(D348="","--  "&amp;F348,IF(D348&lt;&gt;"T",G348&amp;" &lt;= "&amp;N348&amp;";","--  "&amp;H348))</f>
        <v>--  type SC_Rx_FPGA_CMD_8_Type is record</v>
      </c>
      <c r="R348" s="66" t="str">
        <f t="shared" ref="R348" si="261">IF(D348="","--  "&amp;F348,IF(D348&lt;&gt;"T",G348&amp;" := "&amp;H348&amp;";","--  "&amp;H348))</f>
        <v>--  type SC_Rx_FPGA_CMD_8_Type is record</v>
      </c>
      <c r="S348" s="66" t="str">
        <f t="shared" ref="S348" si="262">IF(D348="","--  "&amp;F348,IF(D348&lt;&gt;"T",H348&amp;" := "&amp;G348&amp;";","--  "&amp;H348))</f>
        <v>--  type SC_Rx_FPGA_CMD_8_Type is record</v>
      </c>
      <c r="T348" t="str">
        <f t="shared" si="236"/>
        <v xml:space="preserve">  -- not used </v>
      </c>
      <c r="U348" t="str">
        <f t="shared" si="238"/>
        <v xml:space="preserve">  -- not used</v>
      </c>
      <c r="V348" t="str">
        <f t="shared" si="252"/>
        <v>--  type SC_Rx_FPGA_CMD_8_Type is record</v>
      </c>
      <c r="W348" t="str">
        <f t="shared" si="253"/>
        <v>--  type SC_Rx_FPGA_CMD_8_Type is record</v>
      </c>
    </row>
    <row r="349" spans="1:23">
      <c r="B349" t="s">
        <v>377</v>
      </c>
      <c r="C349">
        <v>4</v>
      </c>
      <c r="D349" t="s">
        <v>373</v>
      </c>
      <c r="E349">
        <v>128</v>
      </c>
      <c r="F349" t="str">
        <f t="shared" ref="F349:F369" si="263">IF(C349=1,"  "&amp;B349&amp;" : "&amp;"std_logic;",IF(D349="T","  "&amp;B349&amp;" : "&amp;B349&amp;"_"&amp;C349/8&amp;"_Type;","  "&amp;B349&amp;" : "&amp;"std_logic_vector("&amp;C349-1&amp;" downto 0);"))</f>
        <v xml:space="preserve">  TVG : std_logic_vector(3 downto 0);</v>
      </c>
      <c r="G349" t="str">
        <f t="shared" ref="G349:G369" si="264">$G$347&amp;"."&amp;B349</f>
        <v>pkt.FPGA_CMD.SC_Rx_FPGA_CMD.TVG</v>
      </c>
      <c r="H349" t="str">
        <f t="shared" si="259"/>
        <v>bitvector(131 downto 128)</v>
      </c>
      <c r="I349" t="str">
        <f t="shared" si="255"/>
        <v>pkt_FPGA_CMD_SC_Rx_FPGA_CMD_TVG</v>
      </c>
      <c r="J349">
        <f t="shared" si="237"/>
        <v>223</v>
      </c>
      <c r="K349">
        <v>1</v>
      </c>
      <c r="L349" t="str">
        <f t="shared" si="241"/>
        <v>connect_bd_net [get_bd_pins gen_ila_0/ila_0/probe223] [get_bd_pins gen_ila_0/bs_scb_data_record_p_0/pkt_FPGA_CMD_SC_Rx_FPGA_CMD_TVG]</v>
      </c>
      <c r="M349" t="str">
        <f t="shared" si="239"/>
        <v>std_logic_vector(3 downto 0)</v>
      </c>
      <c r="N349" t="str">
        <f t="shared" ref="N349:N369" si="265">IF(O349&lt;&gt;"",O349,IF(D349="T",B349&amp;"_"&amp;C349/8&amp;"_i",IF(C349=1,"'0'",(IF(C349=8,"X""00""",(IF(C349=16,"X""0000""",IF(C349=32,"X""00000000""","(others =&gt; '0')"))))))))</f>
        <v>(others =&gt; '0')</v>
      </c>
      <c r="P349" t="str">
        <f t="shared" ref="P349:P369" si="266">IF(D350="",(IF(D349="T","  "&amp;B349&amp;" =&gt; "&amp;B349&amp;"_"&amp;C349/8&amp;"_i","  "&amp;B349&amp;" =&gt; "&amp;N349)),(IF(D349="T","  "&amp;B349&amp;" =&gt; "&amp;B349&amp;"_"&amp;C349/8&amp;"_i,","  "&amp;B349&amp;" =&gt; "&amp;N349&amp;",")))</f>
        <v xml:space="preserve">  TVG =&gt; (others =&gt; '0'),</v>
      </c>
      <c r="Q349" t="str">
        <f t="shared" si="260"/>
        <v>pkt.FPGA_CMD.SC_Rx_FPGA_CMD.TVG &lt;= (others =&gt; '0');</v>
      </c>
      <c r="R349" t="str">
        <f t="shared" ref="R349:R369" si="267">IF(D349="","--  "&amp;F349,IF(D349&lt;&gt;"T",G349&amp;" := "&amp;H349&amp;";","--  "&amp;H349))</f>
        <v>pkt.FPGA_CMD.SC_Rx_FPGA_CMD.TVG := bitvector(131 downto 128);</v>
      </c>
      <c r="S349" t="str">
        <f t="shared" ref="S349:S369" si="268">IF(D349="","--  "&amp;F349,IF(D349&lt;&gt;"T",H349&amp;" := "&amp;G349&amp;";","--  "&amp;H349))</f>
        <v>bitvector(131 downto 128) := pkt.FPGA_CMD.SC_Rx_FPGA_CMD.TVG;</v>
      </c>
      <c r="T349" t="str">
        <f t="shared" si="236"/>
        <v>pkt_FPGA_CMD_SC_Rx_FPGA_CMD_TVG : out std_logic_vector(3 downto 0);    --               order( 223 ) bit( 4 )</v>
      </c>
      <c r="U349" t="str">
        <f t="shared" si="238"/>
        <v>pkt_FPGA_CMD_SC_Rx_FPGA_CMD_TVG &lt;= bitvector(131 downto 128);</v>
      </c>
      <c r="V349" t="str">
        <f t="shared" si="252"/>
        <v>pkt_FPGA_CMD_SC_Rx_FPGA_CMD_TVG =&gt; pkt_FPGA_CMD_SC_Rx_FPGA_CMD_TVG_o,</v>
      </c>
      <c r="W349" t="str">
        <f t="shared" si="253"/>
        <v xml:space="preserve">  signal pkt_FPGA_CMD_SC_Rx_FPGA_CMD_TVG_o : std_logic_vector(3 downto 0);</v>
      </c>
    </row>
    <row r="350" spans="1:23">
      <c r="B350" t="s">
        <v>376</v>
      </c>
      <c r="C350">
        <v>2</v>
      </c>
      <c r="D350" t="s">
        <v>373</v>
      </c>
      <c r="E350">
        <f t="shared" ref="E350:E369" si="269">C349+E349</f>
        <v>132</v>
      </c>
      <c r="F350" t="str">
        <f t="shared" si="263"/>
        <v xml:space="preserve">  REC_Mode : std_logic_vector(1 downto 0);</v>
      </c>
      <c r="G350" t="str">
        <f t="shared" si="264"/>
        <v>pkt.FPGA_CMD.SC_Rx_FPGA_CMD.REC_Mode</v>
      </c>
      <c r="H350" t="str">
        <f t="shared" si="259"/>
        <v>bitvector(133 downto 132)</v>
      </c>
      <c r="I350" t="str">
        <f t="shared" si="255"/>
        <v>pkt_FPGA_CMD_SC_Rx_FPGA_CMD_REC_Mode</v>
      </c>
      <c r="J350">
        <f t="shared" si="237"/>
        <v>224</v>
      </c>
      <c r="K350">
        <v>1</v>
      </c>
      <c r="L350" t="str">
        <f t="shared" si="241"/>
        <v>connect_bd_net [get_bd_pins gen_ila_0/ila_0/probe224] [get_bd_pins gen_ila_0/bs_scb_data_record_p_0/pkt_FPGA_CMD_SC_Rx_FPGA_CMD_REC_Mode]</v>
      </c>
      <c r="M350" t="str">
        <f t="shared" si="239"/>
        <v>std_logic_vector(1 downto 0)</v>
      </c>
      <c r="N350" t="str">
        <f t="shared" si="265"/>
        <v>(others =&gt; '0')</v>
      </c>
      <c r="P350" t="str">
        <f t="shared" si="266"/>
        <v xml:space="preserve">  REC_Mode =&gt; (others =&gt; '0'),</v>
      </c>
      <c r="Q350" t="str">
        <f t="shared" si="260"/>
        <v>pkt.FPGA_CMD.SC_Rx_FPGA_CMD.REC_Mode &lt;= (others =&gt; '0');</v>
      </c>
      <c r="R350" t="str">
        <f t="shared" si="267"/>
        <v>pkt.FPGA_CMD.SC_Rx_FPGA_CMD.REC_Mode := bitvector(133 downto 132);</v>
      </c>
      <c r="S350" t="str">
        <f t="shared" si="268"/>
        <v>bitvector(133 downto 132) := pkt.FPGA_CMD.SC_Rx_FPGA_CMD.REC_Mode;</v>
      </c>
      <c r="T350" t="str">
        <f t="shared" si="236"/>
        <v>pkt_FPGA_CMD_SC_Rx_FPGA_CMD_REC_Mode : out std_logic_vector(1 downto 0);    --               order( 224 ) bit( 2 )</v>
      </c>
      <c r="U350" t="str">
        <f t="shared" si="238"/>
        <v>pkt_FPGA_CMD_SC_Rx_FPGA_CMD_REC_Mode &lt;= bitvector(133 downto 132);</v>
      </c>
      <c r="V350" t="str">
        <f t="shared" si="252"/>
        <v>pkt_FPGA_CMD_SC_Rx_FPGA_CMD_REC_Mode =&gt; pkt_FPGA_CMD_SC_Rx_FPGA_CMD_REC_Mode_o,</v>
      </c>
      <c r="W350" t="str">
        <f t="shared" si="253"/>
        <v xml:space="preserve">  signal pkt_FPGA_CMD_SC_Rx_FPGA_CMD_REC_Mode_o : std_logic_vector(1 downto 0);</v>
      </c>
    </row>
    <row r="351" spans="1:23">
      <c r="B351" t="s">
        <v>389</v>
      </c>
      <c r="C351">
        <v>1</v>
      </c>
      <c r="D351" t="s">
        <v>373</v>
      </c>
      <c r="E351">
        <f t="shared" si="269"/>
        <v>134</v>
      </c>
      <c r="F351" t="str">
        <f t="shared" si="263"/>
        <v xml:space="preserve">  ReservedBit06_0 : std_logic;</v>
      </c>
      <c r="G351" t="str">
        <f t="shared" si="264"/>
        <v>pkt.FPGA_CMD.SC_Rx_FPGA_CMD.ReservedBit06_0</v>
      </c>
      <c r="H351" t="str">
        <f t="shared" si="259"/>
        <v>bitvector(134)</v>
      </c>
      <c r="I351" t="str">
        <f t="shared" si="255"/>
        <v>pkt_FPGA_CMD_SC_Rx_FPGA_CMD_ReservedBit06_0</v>
      </c>
      <c r="J351">
        <f t="shared" si="237"/>
        <v>225</v>
      </c>
      <c r="K351">
        <v>1</v>
      </c>
      <c r="L351" t="str">
        <f t="shared" si="241"/>
        <v>connect_bd_net [get_bd_pins gen_ila_0/ila_0/probe225] [get_bd_pins gen_ila_0/bs_scb_data_record_p_0/pkt_FPGA_CMD_SC_Rx_FPGA_CMD_ReservedBit06_0]</v>
      </c>
      <c r="M351" t="str">
        <f t="shared" si="239"/>
        <v>std_logic</v>
      </c>
      <c r="N351" t="str">
        <f t="shared" si="265"/>
        <v>'0'</v>
      </c>
      <c r="P351" t="str">
        <f t="shared" si="266"/>
        <v xml:space="preserve">  ReservedBit06_0 =&gt; '0',</v>
      </c>
      <c r="Q351" t="str">
        <f t="shared" si="260"/>
        <v>pkt.FPGA_CMD.SC_Rx_FPGA_CMD.ReservedBit06_0 &lt;= '0';</v>
      </c>
      <c r="R351" t="str">
        <f t="shared" si="267"/>
        <v>pkt.FPGA_CMD.SC_Rx_FPGA_CMD.ReservedBit06_0 := bitvector(134);</v>
      </c>
      <c r="S351" t="str">
        <f t="shared" si="268"/>
        <v>bitvector(134) := pkt.FPGA_CMD.SC_Rx_FPGA_CMD.ReservedBit06_0;</v>
      </c>
      <c r="T351" t="str">
        <f t="shared" si="236"/>
        <v>pkt_FPGA_CMD_SC_Rx_FPGA_CMD_ReservedBit06_0 : out std_logic;    --               order( 225 ) bit( 1 )</v>
      </c>
      <c r="U351" t="str">
        <f t="shared" si="238"/>
        <v>pkt_FPGA_CMD_SC_Rx_FPGA_CMD_ReservedBit06_0 &lt;= bitvector(134);</v>
      </c>
      <c r="V351" t="str">
        <f t="shared" si="252"/>
        <v>pkt_FPGA_CMD_SC_Rx_FPGA_CMD_ReservedBit06_0 =&gt; pkt_FPGA_CMD_SC_Rx_FPGA_CMD_ReservedBit06_0_o,</v>
      </c>
      <c r="W351" t="str">
        <f t="shared" si="253"/>
        <v xml:space="preserve">  signal pkt_FPGA_CMD_SC_Rx_FPGA_CMD_ReservedBit06_0_o : std_logic;</v>
      </c>
    </row>
    <row r="352" spans="1:23">
      <c r="B352" t="s">
        <v>390</v>
      </c>
      <c r="C352">
        <v>1</v>
      </c>
      <c r="D352" t="s">
        <v>373</v>
      </c>
      <c r="E352">
        <f t="shared" si="269"/>
        <v>135</v>
      </c>
      <c r="F352" t="str">
        <f t="shared" si="263"/>
        <v xml:space="preserve">  ReservedBit07_0 : std_logic;</v>
      </c>
      <c r="G352" t="str">
        <f t="shared" si="264"/>
        <v>pkt.FPGA_CMD.SC_Rx_FPGA_CMD.ReservedBit07_0</v>
      </c>
      <c r="H352" t="str">
        <f t="shared" si="259"/>
        <v>bitvector(135)</v>
      </c>
      <c r="I352" t="str">
        <f t="shared" si="255"/>
        <v>pkt_FPGA_CMD_SC_Rx_FPGA_CMD_ReservedBit07_0</v>
      </c>
      <c r="J352">
        <f t="shared" si="237"/>
        <v>226</v>
      </c>
      <c r="K352">
        <v>1</v>
      </c>
      <c r="L352" t="str">
        <f t="shared" si="241"/>
        <v>connect_bd_net [get_bd_pins gen_ila_0/ila_0/probe226] [get_bd_pins gen_ila_0/bs_scb_data_record_p_0/pkt_FPGA_CMD_SC_Rx_FPGA_CMD_ReservedBit07_0]</v>
      </c>
      <c r="M352" t="str">
        <f t="shared" si="239"/>
        <v>std_logic</v>
      </c>
      <c r="N352" t="str">
        <f t="shared" si="265"/>
        <v>'0'</v>
      </c>
      <c r="P352" t="str">
        <f t="shared" si="266"/>
        <v xml:space="preserve">  ReservedBit07_0 =&gt; '0',</v>
      </c>
      <c r="Q352" t="str">
        <f t="shared" si="260"/>
        <v>pkt.FPGA_CMD.SC_Rx_FPGA_CMD.ReservedBit07_0 &lt;= '0';</v>
      </c>
      <c r="R352" t="str">
        <f t="shared" si="267"/>
        <v>pkt.FPGA_CMD.SC_Rx_FPGA_CMD.ReservedBit07_0 := bitvector(135);</v>
      </c>
      <c r="S352" t="str">
        <f t="shared" si="268"/>
        <v>bitvector(135) := pkt.FPGA_CMD.SC_Rx_FPGA_CMD.ReservedBit07_0;</v>
      </c>
      <c r="T352" t="str">
        <f t="shared" si="236"/>
        <v>pkt_FPGA_CMD_SC_Rx_FPGA_CMD_ReservedBit07_0 : out std_logic;    --               order( 226 ) bit( 1 )</v>
      </c>
      <c r="U352" t="str">
        <f t="shared" si="238"/>
        <v>pkt_FPGA_CMD_SC_Rx_FPGA_CMD_ReservedBit07_0 &lt;= bitvector(135);</v>
      </c>
      <c r="V352" t="str">
        <f t="shared" si="252"/>
        <v>pkt_FPGA_CMD_SC_Rx_FPGA_CMD_ReservedBit07_0 =&gt; pkt_FPGA_CMD_SC_Rx_FPGA_CMD_ReservedBit07_0_o,</v>
      </c>
      <c r="W352" t="str">
        <f t="shared" si="253"/>
        <v xml:space="preserve">  signal pkt_FPGA_CMD_SC_Rx_FPGA_CMD_ReservedBit07_0_o : std_logic;</v>
      </c>
    </row>
    <row r="353" spans="2:23">
      <c r="B353" t="s">
        <v>62</v>
      </c>
      <c r="C353">
        <v>1</v>
      </c>
      <c r="D353" t="s">
        <v>373</v>
      </c>
      <c r="E353">
        <f t="shared" si="269"/>
        <v>136</v>
      </c>
      <c r="F353" t="str">
        <f t="shared" si="263"/>
        <v xml:space="preserve">  PLC : std_logic;</v>
      </c>
      <c r="G353" t="str">
        <f t="shared" si="264"/>
        <v>pkt.FPGA_CMD.SC_Rx_FPGA_CMD.PLC</v>
      </c>
      <c r="H353" t="str">
        <f t="shared" si="259"/>
        <v>bitvector(136)</v>
      </c>
      <c r="I353" t="str">
        <f t="shared" si="255"/>
        <v>pkt_FPGA_CMD_SC_Rx_FPGA_CMD_PLC</v>
      </c>
      <c r="J353">
        <f t="shared" si="237"/>
        <v>227</v>
      </c>
      <c r="K353">
        <v>1</v>
      </c>
      <c r="L353" t="str">
        <f t="shared" si="241"/>
        <v>connect_bd_net [get_bd_pins gen_ila_0/ila_0/probe227] [get_bd_pins gen_ila_0/bs_scb_data_record_p_0/pkt_FPGA_CMD_SC_Rx_FPGA_CMD_PLC]</v>
      </c>
      <c r="M353" t="str">
        <f t="shared" si="239"/>
        <v>std_logic</v>
      </c>
      <c r="N353" t="str">
        <f t="shared" si="265"/>
        <v>'0'</v>
      </c>
      <c r="P353" t="str">
        <f t="shared" si="266"/>
        <v xml:space="preserve">  PLC =&gt; '0',</v>
      </c>
      <c r="Q353" t="str">
        <f t="shared" si="260"/>
        <v>pkt.FPGA_CMD.SC_Rx_FPGA_CMD.PLC &lt;= '0';</v>
      </c>
      <c r="R353" t="str">
        <f t="shared" si="267"/>
        <v>pkt.FPGA_CMD.SC_Rx_FPGA_CMD.PLC := bitvector(136);</v>
      </c>
      <c r="S353" t="str">
        <f t="shared" si="268"/>
        <v>bitvector(136) := pkt.FPGA_CMD.SC_Rx_FPGA_CMD.PLC;</v>
      </c>
      <c r="T353" t="str">
        <f t="shared" si="236"/>
        <v>pkt_FPGA_CMD_SC_Rx_FPGA_CMD_PLC : out std_logic;    --               order( 227 ) bit( 1 )</v>
      </c>
      <c r="U353" t="str">
        <f t="shared" si="238"/>
        <v>pkt_FPGA_CMD_SC_Rx_FPGA_CMD_PLC &lt;= bitvector(136);</v>
      </c>
      <c r="V353" t="str">
        <f t="shared" si="252"/>
        <v>pkt_FPGA_CMD_SC_Rx_FPGA_CMD_PLC =&gt; pkt_FPGA_CMD_SC_Rx_FPGA_CMD_PLC_o,</v>
      </c>
      <c r="W353" t="str">
        <f t="shared" si="253"/>
        <v xml:space="preserve">  signal pkt_FPGA_CMD_SC_Rx_FPGA_CMD_PLC_o : std_logic;</v>
      </c>
    </row>
    <row r="354" spans="2:23">
      <c r="B354" t="s">
        <v>382</v>
      </c>
      <c r="C354">
        <v>1</v>
      </c>
      <c r="D354" t="s">
        <v>373</v>
      </c>
      <c r="E354">
        <f t="shared" si="269"/>
        <v>137</v>
      </c>
      <c r="F354" t="str">
        <f t="shared" si="263"/>
        <v xml:space="preserve">  DAQ_Count_Reset : std_logic;</v>
      </c>
      <c r="G354" t="str">
        <f t="shared" si="264"/>
        <v>pkt.FPGA_CMD.SC_Rx_FPGA_CMD.DAQ_Count_Reset</v>
      </c>
      <c r="H354" t="str">
        <f t="shared" si="259"/>
        <v>bitvector(137)</v>
      </c>
      <c r="I354" t="str">
        <f t="shared" si="255"/>
        <v>pkt_FPGA_CMD_SC_Rx_FPGA_CMD_DAQ_Count_Reset</v>
      </c>
      <c r="J354">
        <f t="shared" si="237"/>
        <v>228</v>
      </c>
      <c r="K354">
        <v>1</v>
      </c>
      <c r="L354" t="str">
        <f t="shared" si="241"/>
        <v>connect_bd_net [get_bd_pins gen_ila_0/ila_0/probe228] [get_bd_pins gen_ila_0/bs_scb_data_record_p_0/pkt_FPGA_CMD_SC_Rx_FPGA_CMD_DAQ_Count_Reset]</v>
      </c>
      <c r="M354" t="str">
        <f t="shared" si="239"/>
        <v>std_logic</v>
      </c>
      <c r="N354" t="str">
        <f t="shared" si="265"/>
        <v>'0'</v>
      </c>
      <c r="P354" t="str">
        <f t="shared" si="266"/>
        <v xml:space="preserve">  DAQ_Count_Reset =&gt; '0',</v>
      </c>
      <c r="Q354" t="str">
        <f t="shared" si="260"/>
        <v>pkt.FPGA_CMD.SC_Rx_FPGA_CMD.DAQ_Count_Reset &lt;= '0';</v>
      </c>
      <c r="R354" t="str">
        <f t="shared" si="267"/>
        <v>pkt.FPGA_CMD.SC_Rx_FPGA_CMD.DAQ_Count_Reset := bitvector(137);</v>
      </c>
      <c r="S354" t="str">
        <f t="shared" si="268"/>
        <v>bitvector(137) := pkt.FPGA_CMD.SC_Rx_FPGA_CMD.DAQ_Count_Reset;</v>
      </c>
      <c r="T354" t="str">
        <f t="shared" si="236"/>
        <v>pkt_FPGA_CMD_SC_Rx_FPGA_CMD_DAQ_Count_Reset : out std_logic;    --               order( 228 ) bit( 1 )</v>
      </c>
      <c r="U354" t="str">
        <f t="shared" si="238"/>
        <v>pkt_FPGA_CMD_SC_Rx_FPGA_CMD_DAQ_Count_Reset &lt;= bitvector(137);</v>
      </c>
      <c r="V354" t="str">
        <f t="shared" si="252"/>
        <v>pkt_FPGA_CMD_SC_Rx_FPGA_CMD_DAQ_Count_Reset =&gt; pkt_FPGA_CMD_SC_Rx_FPGA_CMD_DAQ_Count_Reset_o,</v>
      </c>
      <c r="W354" t="str">
        <f t="shared" si="253"/>
        <v xml:space="preserve">  signal pkt_FPGA_CMD_SC_Rx_FPGA_CMD_DAQ_Count_Reset_o : std_logic;</v>
      </c>
    </row>
    <row r="355" spans="2:23">
      <c r="B355" t="s">
        <v>381</v>
      </c>
      <c r="C355">
        <v>1</v>
      </c>
      <c r="D355" t="s">
        <v>373</v>
      </c>
      <c r="E355">
        <f t="shared" si="269"/>
        <v>138</v>
      </c>
      <c r="F355" t="str">
        <f t="shared" si="263"/>
        <v xml:space="preserve">  AD_On : std_logic;</v>
      </c>
      <c r="G355" t="str">
        <f t="shared" si="264"/>
        <v>pkt.FPGA_CMD.SC_Rx_FPGA_CMD.AD_On</v>
      </c>
      <c r="H355" t="str">
        <f t="shared" si="259"/>
        <v>bitvector(138)</v>
      </c>
      <c r="I355" t="str">
        <f t="shared" si="255"/>
        <v>pkt_FPGA_CMD_SC_Rx_FPGA_CMD_AD_On</v>
      </c>
      <c r="J355">
        <f t="shared" si="237"/>
        <v>229</v>
      </c>
      <c r="K355">
        <v>1</v>
      </c>
      <c r="L355" t="str">
        <f t="shared" si="241"/>
        <v>connect_bd_net [get_bd_pins gen_ila_0/ila_0/probe229] [get_bd_pins gen_ila_0/bs_scb_data_record_p_0/pkt_FPGA_CMD_SC_Rx_FPGA_CMD_AD_On]</v>
      </c>
      <c r="M355" t="str">
        <f t="shared" si="239"/>
        <v>std_logic</v>
      </c>
      <c r="N355" t="str">
        <f t="shared" si="265"/>
        <v>'0'</v>
      </c>
      <c r="P355" t="str">
        <f t="shared" si="266"/>
        <v xml:space="preserve">  AD_On =&gt; '0',</v>
      </c>
      <c r="Q355" t="str">
        <f t="shared" si="260"/>
        <v>pkt.FPGA_CMD.SC_Rx_FPGA_CMD.AD_On &lt;= '0';</v>
      </c>
      <c r="R355" t="str">
        <f t="shared" si="267"/>
        <v>pkt.FPGA_CMD.SC_Rx_FPGA_CMD.AD_On := bitvector(138);</v>
      </c>
      <c r="S355" t="str">
        <f t="shared" si="268"/>
        <v>bitvector(138) := pkt.FPGA_CMD.SC_Rx_FPGA_CMD.AD_On;</v>
      </c>
      <c r="T355" t="str">
        <f t="shared" si="236"/>
        <v>pkt_FPGA_CMD_SC_Rx_FPGA_CMD_AD_On : out std_logic;    --               order( 229 ) bit( 1 )</v>
      </c>
      <c r="U355" t="str">
        <f t="shared" si="238"/>
        <v>pkt_FPGA_CMD_SC_Rx_FPGA_CMD_AD_On &lt;= bitvector(138);</v>
      </c>
      <c r="V355" t="str">
        <f t="shared" si="252"/>
        <v>pkt_FPGA_CMD_SC_Rx_FPGA_CMD_AD_On =&gt; pkt_FPGA_CMD_SC_Rx_FPGA_CMD_AD_On_o,</v>
      </c>
      <c r="W355" t="str">
        <f t="shared" si="253"/>
        <v xml:space="preserve">  signal pkt_FPGA_CMD_SC_Rx_FPGA_CMD_AD_On_o : std_logic;</v>
      </c>
    </row>
    <row r="356" spans="2:23">
      <c r="B356" t="s">
        <v>60</v>
      </c>
      <c r="C356">
        <v>1</v>
      </c>
      <c r="D356" t="s">
        <v>373</v>
      </c>
      <c r="E356">
        <f t="shared" si="269"/>
        <v>139</v>
      </c>
      <c r="F356" t="str">
        <f t="shared" si="263"/>
        <v xml:space="preserve">  Gain_Mode : std_logic;</v>
      </c>
      <c r="G356" t="str">
        <f t="shared" si="264"/>
        <v>pkt.FPGA_CMD.SC_Rx_FPGA_CMD.Gain_Mode</v>
      </c>
      <c r="H356" t="str">
        <f t="shared" si="259"/>
        <v>bitvector(139)</v>
      </c>
      <c r="I356" t="str">
        <f t="shared" si="255"/>
        <v>pkt_FPGA_CMD_SC_Rx_FPGA_CMD_Gain_Mode</v>
      </c>
      <c r="J356">
        <f t="shared" si="237"/>
        <v>230</v>
      </c>
      <c r="K356">
        <v>1</v>
      </c>
      <c r="L356" t="str">
        <f t="shared" si="241"/>
        <v>connect_bd_net [get_bd_pins gen_ila_0/ila_0/probe230] [get_bd_pins gen_ila_0/bs_scb_data_record_p_0/pkt_FPGA_CMD_SC_Rx_FPGA_CMD_Gain_Mode]</v>
      </c>
      <c r="M356" t="str">
        <f t="shared" si="239"/>
        <v>std_logic</v>
      </c>
      <c r="N356" t="str">
        <f t="shared" si="265"/>
        <v>'0'</v>
      </c>
      <c r="P356" t="str">
        <f t="shared" si="266"/>
        <v xml:space="preserve">  Gain_Mode =&gt; '0',</v>
      </c>
      <c r="Q356" t="str">
        <f t="shared" si="260"/>
        <v>pkt.FPGA_CMD.SC_Rx_FPGA_CMD.Gain_Mode &lt;= '0';</v>
      </c>
      <c r="R356" t="str">
        <f t="shared" si="267"/>
        <v>pkt.FPGA_CMD.SC_Rx_FPGA_CMD.Gain_Mode := bitvector(139);</v>
      </c>
      <c r="S356" t="str">
        <f t="shared" si="268"/>
        <v>bitvector(139) := pkt.FPGA_CMD.SC_Rx_FPGA_CMD.Gain_Mode;</v>
      </c>
      <c r="T356" t="str">
        <f t="shared" si="236"/>
        <v>pkt_FPGA_CMD_SC_Rx_FPGA_CMD_Gain_Mode : out std_logic;    --               order( 230 ) bit( 1 )</v>
      </c>
      <c r="U356" t="str">
        <f t="shared" si="238"/>
        <v>pkt_FPGA_CMD_SC_Rx_FPGA_CMD_Gain_Mode &lt;= bitvector(139);</v>
      </c>
      <c r="V356" t="str">
        <f t="shared" si="252"/>
        <v>pkt_FPGA_CMD_SC_Rx_FPGA_CMD_Gain_Mode =&gt; pkt_FPGA_CMD_SC_Rx_FPGA_CMD_Gain_Mode_o,</v>
      </c>
      <c r="W356" t="str">
        <f t="shared" si="253"/>
        <v xml:space="preserve">  signal pkt_FPGA_CMD_SC_Rx_FPGA_CMD_Gain_Mode_o : std_logic;</v>
      </c>
    </row>
    <row r="357" spans="2:23">
      <c r="B357" t="s">
        <v>383</v>
      </c>
      <c r="C357">
        <v>1</v>
      </c>
      <c r="D357" t="s">
        <v>373</v>
      </c>
      <c r="E357">
        <f t="shared" si="269"/>
        <v>140</v>
      </c>
      <c r="F357" t="str">
        <f t="shared" si="263"/>
        <v xml:space="preserve">  BPF_On_Off : std_logic;</v>
      </c>
      <c r="G357" t="str">
        <f t="shared" si="264"/>
        <v>pkt.FPGA_CMD.SC_Rx_FPGA_CMD.BPF_On_Off</v>
      </c>
      <c r="H357" t="str">
        <f t="shared" si="259"/>
        <v>bitvector(140)</v>
      </c>
      <c r="I357" t="str">
        <f t="shared" si="255"/>
        <v>pkt_FPGA_CMD_SC_Rx_FPGA_CMD_BPF_On_Off</v>
      </c>
      <c r="J357">
        <f t="shared" si="237"/>
        <v>231</v>
      </c>
      <c r="K357">
        <v>1</v>
      </c>
      <c r="L357" t="str">
        <f t="shared" si="241"/>
        <v>connect_bd_net [get_bd_pins gen_ila_0/ila_0/probe231] [get_bd_pins gen_ila_0/bs_scb_data_record_p_0/pkt_FPGA_CMD_SC_Rx_FPGA_CMD_BPF_On_Off]</v>
      </c>
      <c r="M357" t="str">
        <f t="shared" si="239"/>
        <v>std_logic</v>
      </c>
      <c r="N357" t="str">
        <f t="shared" si="265"/>
        <v>'0'</v>
      </c>
      <c r="P357" t="str">
        <f t="shared" si="266"/>
        <v xml:space="preserve">  BPF_On_Off =&gt; '0',</v>
      </c>
      <c r="Q357" t="str">
        <f t="shared" si="260"/>
        <v>pkt.FPGA_CMD.SC_Rx_FPGA_CMD.BPF_On_Off &lt;= '0';</v>
      </c>
      <c r="R357" t="str">
        <f t="shared" si="267"/>
        <v>pkt.FPGA_CMD.SC_Rx_FPGA_CMD.BPF_On_Off := bitvector(140);</v>
      </c>
      <c r="S357" t="str">
        <f t="shared" si="268"/>
        <v>bitvector(140) := pkt.FPGA_CMD.SC_Rx_FPGA_CMD.BPF_On_Off;</v>
      </c>
      <c r="T357" t="str">
        <f t="shared" si="236"/>
        <v>pkt_FPGA_CMD_SC_Rx_FPGA_CMD_BPF_On_Off : out std_logic;    --               order( 231 ) bit( 1 )</v>
      </c>
      <c r="U357" t="str">
        <f t="shared" si="238"/>
        <v>pkt_FPGA_CMD_SC_Rx_FPGA_CMD_BPF_On_Off &lt;= bitvector(140);</v>
      </c>
      <c r="V357" t="str">
        <f t="shared" si="252"/>
        <v>pkt_FPGA_CMD_SC_Rx_FPGA_CMD_BPF_On_Off =&gt; pkt_FPGA_CMD_SC_Rx_FPGA_CMD_BPF_On_Off_o,</v>
      </c>
      <c r="W357" t="str">
        <f t="shared" si="253"/>
        <v xml:space="preserve">  signal pkt_FPGA_CMD_SC_Rx_FPGA_CMD_BPF_On_Off_o : std_logic;</v>
      </c>
    </row>
    <row r="358" spans="2:23">
      <c r="B358" t="s">
        <v>384</v>
      </c>
      <c r="C358">
        <v>1</v>
      </c>
      <c r="D358" t="s">
        <v>373</v>
      </c>
      <c r="E358">
        <f t="shared" si="269"/>
        <v>141</v>
      </c>
      <c r="F358" t="str">
        <f t="shared" si="263"/>
        <v xml:space="preserve">  Pass_Active : std_logic;</v>
      </c>
      <c r="G358" t="str">
        <f t="shared" si="264"/>
        <v>pkt.FPGA_CMD.SC_Rx_FPGA_CMD.Pass_Active</v>
      </c>
      <c r="H358" t="str">
        <f t="shared" si="259"/>
        <v>bitvector(141)</v>
      </c>
      <c r="I358" t="str">
        <f t="shared" si="255"/>
        <v>pkt_FPGA_CMD_SC_Rx_FPGA_CMD_Pass_Active</v>
      </c>
      <c r="J358">
        <f t="shared" si="237"/>
        <v>232</v>
      </c>
      <c r="K358">
        <v>1</v>
      </c>
      <c r="L358" t="str">
        <f t="shared" si="241"/>
        <v>connect_bd_net [get_bd_pins gen_ila_0/ila_0/probe232] [get_bd_pins gen_ila_0/bs_scb_data_record_p_0/pkt_FPGA_CMD_SC_Rx_FPGA_CMD_Pass_Active]</v>
      </c>
      <c r="M358" t="str">
        <f t="shared" si="239"/>
        <v>std_logic</v>
      </c>
      <c r="N358" t="str">
        <f t="shared" si="265"/>
        <v>'0'</v>
      </c>
      <c r="P358" t="str">
        <f t="shared" si="266"/>
        <v xml:space="preserve">  Pass_Active =&gt; '0',</v>
      </c>
      <c r="Q358" t="str">
        <f t="shared" si="260"/>
        <v>pkt.FPGA_CMD.SC_Rx_FPGA_CMD.Pass_Active &lt;= '0';</v>
      </c>
      <c r="R358" t="str">
        <f t="shared" si="267"/>
        <v>pkt.FPGA_CMD.SC_Rx_FPGA_CMD.Pass_Active := bitvector(141);</v>
      </c>
      <c r="S358" t="str">
        <f t="shared" si="268"/>
        <v>bitvector(141) := pkt.FPGA_CMD.SC_Rx_FPGA_CMD.Pass_Active;</v>
      </c>
      <c r="T358" t="str">
        <f t="shared" si="236"/>
        <v>pkt_FPGA_CMD_SC_Rx_FPGA_CMD_Pass_Active : out std_logic;    --               order( 232 ) bit( 1 )</v>
      </c>
      <c r="U358" t="str">
        <f t="shared" si="238"/>
        <v>pkt_FPGA_CMD_SC_Rx_FPGA_CMD_Pass_Active &lt;= bitvector(141);</v>
      </c>
      <c r="V358" t="str">
        <f t="shared" si="252"/>
        <v>pkt_FPGA_CMD_SC_Rx_FPGA_CMD_Pass_Active =&gt; pkt_FPGA_CMD_SC_Rx_FPGA_CMD_Pass_Active_o,</v>
      </c>
      <c r="W358" t="str">
        <f t="shared" si="253"/>
        <v xml:space="preserve">  signal pkt_FPGA_CMD_SC_Rx_FPGA_CMD_Pass_Active_o : std_logic;</v>
      </c>
    </row>
    <row r="359" spans="2:23">
      <c r="B359" t="s">
        <v>379</v>
      </c>
      <c r="C359">
        <v>1</v>
      </c>
      <c r="D359" t="s">
        <v>373</v>
      </c>
      <c r="E359">
        <f t="shared" si="269"/>
        <v>142</v>
      </c>
      <c r="F359" t="str">
        <f t="shared" si="263"/>
        <v xml:space="preserve">  Reset : std_logic;</v>
      </c>
      <c r="G359" t="str">
        <f t="shared" si="264"/>
        <v>pkt.FPGA_CMD.SC_Rx_FPGA_CMD.Reset</v>
      </c>
      <c r="H359" t="str">
        <f t="shared" si="259"/>
        <v>bitvector(142)</v>
      </c>
      <c r="I359" t="str">
        <f t="shared" si="255"/>
        <v>pkt_FPGA_CMD_SC_Rx_FPGA_CMD_Reset</v>
      </c>
      <c r="J359">
        <f t="shared" si="237"/>
        <v>233</v>
      </c>
      <c r="K359">
        <v>1</v>
      </c>
      <c r="L359" t="str">
        <f t="shared" si="241"/>
        <v>connect_bd_net [get_bd_pins gen_ila_0/ila_0/probe233] [get_bd_pins gen_ila_0/bs_scb_data_record_p_0/pkt_FPGA_CMD_SC_Rx_FPGA_CMD_Reset]</v>
      </c>
      <c r="M359" t="str">
        <f t="shared" si="239"/>
        <v>std_logic</v>
      </c>
      <c r="N359" t="str">
        <f t="shared" si="265"/>
        <v>'0'</v>
      </c>
      <c r="P359" t="str">
        <f t="shared" si="266"/>
        <v xml:space="preserve">  Reset =&gt; '0',</v>
      </c>
      <c r="Q359" t="str">
        <f t="shared" si="260"/>
        <v>pkt.FPGA_CMD.SC_Rx_FPGA_CMD.Reset &lt;= '0';</v>
      </c>
      <c r="R359" t="str">
        <f t="shared" si="267"/>
        <v>pkt.FPGA_CMD.SC_Rx_FPGA_CMD.Reset := bitvector(142);</v>
      </c>
      <c r="S359" t="str">
        <f t="shared" si="268"/>
        <v>bitvector(142) := pkt.FPGA_CMD.SC_Rx_FPGA_CMD.Reset;</v>
      </c>
      <c r="T359" t="str">
        <f t="shared" si="236"/>
        <v>pkt_FPGA_CMD_SC_Rx_FPGA_CMD_Reset : out std_logic;    --               order( 233 ) bit( 1 )</v>
      </c>
      <c r="U359" t="str">
        <f t="shared" si="238"/>
        <v>pkt_FPGA_CMD_SC_Rx_FPGA_CMD_Reset &lt;= bitvector(142);</v>
      </c>
      <c r="V359" t="str">
        <f t="shared" si="252"/>
        <v>pkt_FPGA_CMD_SC_Rx_FPGA_CMD_Reset =&gt; pkt_FPGA_CMD_SC_Rx_FPGA_CMD_Reset_o,</v>
      </c>
      <c r="W359" t="str">
        <f t="shared" si="253"/>
        <v xml:space="preserve">  signal pkt_FPGA_CMD_SC_Rx_FPGA_CMD_Reset_o : std_logic;</v>
      </c>
    </row>
    <row r="360" spans="2:23">
      <c r="B360" t="s">
        <v>385</v>
      </c>
      <c r="C360">
        <v>1</v>
      </c>
      <c r="D360" t="s">
        <v>373</v>
      </c>
      <c r="E360">
        <f t="shared" si="269"/>
        <v>143</v>
      </c>
      <c r="F360" t="str">
        <f t="shared" si="263"/>
        <v xml:space="preserve">  Stop_Run : std_logic;</v>
      </c>
      <c r="G360" t="str">
        <f t="shared" si="264"/>
        <v>pkt.FPGA_CMD.SC_Rx_FPGA_CMD.Stop_Run</v>
      </c>
      <c r="H360" t="str">
        <f t="shared" si="259"/>
        <v>bitvector(143)</v>
      </c>
      <c r="I360" t="str">
        <f t="shared" si="255"/>
        <v>pkt_FPGA_CMD_SC_Rx_FPGA_CMD_Stop_Run</v>
      </c>
      <c r="J360">
        <f t="shared" si="237"/>
        <v>234</v>
      </c>
      <c r="K360">
        <v>1</v>
      </c>
      <c r="L360" t="str">
        <f t="shared" si="241"/>
        <v>connect_bd_net [get_bd_pins gen_ila_0/ila_0/probe234] [get_bd_pins gen_ila_0/bs_scb_data_record_p_0/pkt_FPGA_CMD_SC_Rx_FPGA_CMD_Stop_Run]</v>
      </c>
      <c r="M360" t="str">
        <f t="shared" si="239"/>
        <v>std_logic</v>
      </c>
      <c r="N360" t="str">
        <f t="shared" si="265"/>
        <v>'0'</v>
      </c>
      <c r="P360" t="str">
        <f t="shared" si="266"/>
        <v xml:space="preserve">  Stop_Run =&gt; '0',</v>
      </c>
      <c r="Q360" t="str">
        <f t="shared" si="260"/>
        <v>pkt.FPGA_CMD.SC_Rx_FPGA_CMD.Stop_Run &lt;= '0';</v>
      </c>
      <c r="R360" t="str">
        <f t="shared" si="267"/>
        <v>pkt.FPGA_CMD.SC_Rx_FPGA_CMD.Stop_Run := bitvector(143);</v>
      </c>
      <c r="S360" t="str">
        <f t="shared" si="268"/>
        <v>bitvector(143) := pkt.FPGA_CMD.SC_Rx_FPGA_CMD.Stop_Run;</v>
      </c>
      <c r="T360" t="str">
        <f t="shared" si="236"/>
        <v>pkt_FPGA_CMD_SC_Rx_FPGA_CMD_Stop_Run : out std_logic;    --               order( 234 ) bit( 1 )</v>
      </c>
      <c r="U360" t="str">
        <f t="shared" si="238"/>
        <v>pkt_FPGA_CMD_SC_Rx_FPGA_CMD_Stop_Run &lt;= bitvector(143);</v>
      </c>
      <c r="V360" t="str">
        <f t="shared" si="252"/>
        <v>pkt_FPGA_CMD_SC_Rx_FPGA_CMD_Stop_Run =&gt; pkt_FPGA_CMD_SC_Rx_FPGA_CMD_Stop_Run_o,</v>
      </c>
      <c r="W360" t="str">
        <f t="shared" si="253"/>
        <v xml:space="preserve">  signal pkt_FPGA_CMD_SC_Rx_FPGA_CMD_Stop_Run_o : std_logic;</v>
      </c>
    </row>
    <row r="361" spans="2:23">
      <c r="B361" t="s">
        <v>454</v>
      </c>
      <c r="C361">
        <v>1</v>
      </c>
      <c r="D361" t="s">
        <v>373</v>
      </c>
      <c r="E361">
        <f t="shared" si="269"/>
        <v>144</v>
      </c>
      <c r="F361" t="str">
        <f t="shared" si="263"/>
        <v xml:space="preserve">  REC_On_Off : std_logic;</v>
      </c>
      <c r="G361" t="str">
        <f t="shared" si="264"/>
        <v>pkt.FPGA_CMD.SC_Rx_FPGA_CMD.REC_On_Off</v>
      </c>
      <c r="H361" t="str">
        <f t="shared" si="259"/>
        <v>bitvector(144)</v>
      </c>
      <c r="I361" t="str">
        <f t="shared" si="255"/>
        <v>pkt_FPGA_CMD_SC_Rx_FPGA_CMD_REC_On_Off</v>
      </c>
      <c r="J361">
        <f t="shared" si="237"/>
        <v>235</v>
      </c>
      <c r="K361">
        <v>1</v>
      </c>
      <c r="L361" t="str">
        <f t="shared" si="241"/>
        <v>connect_bd_net [get_bd_pins gen_ila_0/ila_0/probe235] [get_bd_pins gen_ila_0/bs_scb_data_record_p_0/pkt_FPGA_CMD_SC_Rx_FPGA_CMD_REC_On_Off]</v>
      </c>
      <c r="M361" t="str">
        <f t="shared" si="239"/>
        <v>std_logic</v>
      </c>
      <c r="N361" t="str">
        <f t="shared" si="265"/>
        <v>'0'</v>
      </c>
      <c r="P361" t="str">
        <f t="shared" si="266"/>
        <v xml:space="preserve">  REC_On_Off =&gt; '0',</v>
      </c>
      <c r="Q361" t="str">
        <f t="shared" si="260"/>
        <v>pkt.FPGA_CMD.SC_Rx_FPGA_CMD.REC_On_Off &lt;= '0';</v>
      </c>
      <c r="R361" t="str">
        <f t="shared" si="267"/>
        <v>pkt.FPGA_CMD.SC_Rx_FPGA_CMD.REC_On_Off := bitvector(144);</v>
      </c>
      <c r="S361" t="str">
        <f t="shared" si="268"/>
        <v>bitvector(144) := pkt.FPGA_CMD.SC_Rx_FPGA_CMD.REC_On_Off;</v>
      </c>
      <c r="T361" t="str">
        <f t="shared" si="236"/>
        <v>pkt_FPGA_CMD_SC_Rx_FPGA_CMD_REC_On_Off : out std_logic;    --               order( 235 ) bit( 1 )</v>
      </c>
      <c r="U361" t="str">
        <f t="shared" si="238"/>
        <v>pkt_FPGA_CMD_SC_Rx_FPGA_CMD_REC_On_Off &lt;= bitvector(144);</v>
      </c>
      <c r="V361" t="str">
        <f t="shared" si="252"/>
        <v>pkt_FPGA_CMD_SC_Rx_FPGA_CMD_REC_On_Off =&gt; pkt_FPGA_CMD_SC_Rx_FPGA_CMD_REC_On_Off_o,</v>
      </c>
      <c r="W361" t="str">
        <f t="shared" si="253"/>
        <v xml:space="preserve">  signal pkt_FPGA_CMD_SC_Rx_FPGA_CMD_REC_On_Off_o : std_logic;</v>
      </c>
    </row>
    <row r="362" spans="2:23">
      <c r="B362" t="s">
        <v>455</v>
      </c>
      <c r="C362">
        <v>2</v>
      </c>
      <c r="D362" t="s">
        <v>373</v>
      </c>
      <c r="E362">
        <f t="shared" si="269"/>
        <v>145</v>
      </c>
      <c r="F362" t="str">
        <f t="shared" si="263"/>
        <v xml:space="preserve">  PLC_Mode : std_logic_vector(1 downto 0);</v>
      </c>
      <c r="G362" t="str">
        <f t="shared" si="264"/>
        <v>pkt.FPGA_CMD.SC_Rx_FPGA_CMD.PLC_Mode</v>
      </c>
      <c r="H362" t="str">
        <f t="shared" si="259"/>
        <v>bitvector(146 downto 145)</v>
      </c>
      <c r="I362" t="str">
        <f t="shared" si="255"/>
        <v>pkt_FPGA_CMD_SC_Rx_FPGA_CMD_PLC_Mode</v>
      </c>
      <c r="J362">
        <f t="shared" si="237"/>
        <v>236</v>
      </c>
      <c r="K362">
        <v>1</v>
      </c>
      <c r="L362" t="str">
        <f t="shared" si="241"/>
        <v>connect_bd_net [get_bd_pins gen_ila_0/ila_0/probe236] [get_bd_pins gen_ila_0/bs_scb_data_record_p_0/pkt_FPGA_CMD_SC_Rx_FPGA_CMD_PLC_Mode]</v>
      </c>
      <c r="M362" t="str">
        <f t="shared" si="239"/>
        <v>std_logic_vector(1 downto 0)</v>
      </c>
      <c r="N362" t="str">
        <f t="shared" si="265"/>
        <v>(others =&gt; '0')</v>
      </c>
      <c r="P362" t="str">
        <f t="shared" si="266"/>
        <v xml:space="preserve">  PLC_Mode =&gt; (others =&gt; '0'),</v>
      </c>
      <c r="Q362" t="str">
        <f t="shared" si="260"/>
        <v>pkt.FPGA_CMD.SC_Rx_FPGA_CMD.PLC_Mode &lt;= (others =&gt; '0');</v>
      </c>
      <c r="R362" t="str">
        <f t="shared" si="267"/>
        <v>pkt.FPGA_CMD.SC_Rx_FPGA_CMD.PLC_Mode := bitvector(146 downto 145);</v>
      </c>
      <c r="S362" t="str">
        <f t="shared" si="268"/>
        <v>bitvector(146 downto 145) := pkt.FPGA_CMD.SC_Rx_FPGA_CMD.PLC_Mode;</v>
      </c>
      <c r="T362" t="str">
        <f t="shared" si="236"/>
        <v>pkt_FPGA_CMD_SC_Rx_FPGA_CMD_PLC_Mode : out std_logic_vector(1 downto 0);    --               order( 236 ) bit( 2 )</v>
      </c>
      <c r="U362" t="str">
        <f t="shared" si="238"/>
        <v>pkt_FPGA_CMD_SC_Rx_FPGA_CMD_PLC_Mode &lt;= bitvector(146 downto 145);</v>
      </c>
      <c r="V362" t="str">
        <f t="shared" si="252"/>
        <v>pkt_FPGA_CMD_SC_Rx_FPGA_CMD_PLC_Mode =&gt; pkt_FPGA_CMD_SC_Rx_FPGA_CMD_PLC_Mode_o,</v>
      </c>
      <c r="W362" t="str">
        <f t="shared" si="253"/>
        <v xml:space="preserve">  signal pkt_FPGA_CMD_SC_Rx_FPGA_CMD_PLC_Mode_o : std_logic_vector(1 downto 0);</v>
      </c>
    </row>
    <row r="363" spans="2:23">
      <c r="B363" t="s">
        <v>453</v>
      </c>
      <c r="C363">
        <v>1</v>
      </c>
      <c r="D363" t="s">
        <v>373</v>
      </c>
      <c r="E363">
        <f t="shared" si="269"/>
        <v>147</v>
      </c>
      <c r="F363" t="str">
        <f t="shared" si="263"/>
        <v xml:space="preserve">  Data_Path : std_logic;</v>
      </c>
      <c r="G363" t="str">
        <f t="shared" si="264"/>
        <v>pkt.FPGA_CMD.SC_Rx_FPGA_CMD.Data_Path</v>
      </c>
      <c r="H363" t="str">
        <f t="shared" si="259"/>
        <v>bitvector(147)</v>
      </c>
      <c r="I363" t="str">
        <f t="shared" si="255"/>
        <v>pkt_FPGA_CMD_SC_Rx_FPGA_CMD_Data_Path</v>
      </c>
      <c r="J363">
        <f t="shared" si="237"/>
        <v>237</v>
      </c>
      <c r="K363">
        <v>1</v>
      </c>
      <c r="L363" t="str">
        <f t="shared" si="241"/>
        <v>connect_bd_net [get_bd_pins gen_ila_0/ila_0/probe237] [get_bd_pins gen_ila_0/bs_scb_data_record_p_0/pkt_FPGA_CMD_SC_Rx_FPGA_CMD_Data_Path]</v>
      </c>
      <c r="M363" t="str">
        <f t="shared" si="239"/>
        <v>std_logic</v>
      </c>
      <c r="N363" t="str">
        <f t="shared" si="265"/>
        <v>'0'</v>
      </c>
      <c r="P363" t="str">
        <f t="shared" si="266"/>
        <v xml:space="preserve">  Data_Path =&gt; '0',</v>
      </c>
      <c r="Q363" t="str">
        <f t="shared" si="260"/>
        <v>pkt.FPGA_CMD.SC_Rx_FPGA_CMD.Data_Path &lt;= '0';</v>
      </c>
      <c r="R363" t="str">
        <f t="shared" si="267"/>
        <v>pkt.FPGA_CMD.SC_Rx_FPGA_CMD.Data_Path := bitvector(147);</v>
      </c>
      <c r="S363" t="str">
        <f t="shared" si="268"/>
        <v>bitvector(147) := pkt.FPGA_CMD.SC_Rx_FPGA_CMD.Data_Path;</v>
      </c>
      <c r="T363" t="str">
        <f t="shared" si="236"/>
        <v>pkt_FPGA_CMD_SC_Rx_FPGA_CMD_Data_Path : out std_logic;    --               order( 237 ) bit( 1 )</v>
      </c>
      <c r="U363" t="str">
        <f t="shared" si="238"/>
        <v>pkt_FPGA_CMD_SC_Rx_FPGA_CMD_Data_Path &lt;= bitvector(147);</v>
      </c>
      <c r="V363" t="str">
        <f t="shared" si="252"/>
        <v>pkt_FPGA_CMD_SC_Rx_FPGA_CMD_Data_Path =&gt; pkt_FPGA_CMD_SC_Rx_FPGA_CMD_Data_Path_o,</v>
      </c>
      <c r="W363" t="str">
        <f t="shared" si="253"/>
        <v xml:space="preserve">  signal pkt_FPGA_CMD_SC_Rx_FPGA_CMD_Data_Path_o : std_logic;</v>
      </c>
    </row>
    <row r="364" spans="2:23">
      <c r="B364" t="s">
        <v>387</v>
      </c>
      <c r="C364">
        <v>1</v>
      </c>
      <c r="D364" t="s">
        <v>373</v>
      </c>
      <c r="E364">
        <f t="shared" si="269"/>
        <v>148</v>
      </c>
      <c r="F364" t="str">
        <f t="shared" si="263"/>
        <v xml:space="preserve">  ReservedBit04 : std_logic;</v>
      </c>
      <c r="G364" t="str">
        <f t="shared" si="264"/>
        <v>pkt.FPGA_CMD.SC_Rx_FPGA_CMD.ReservedBit04</v>
      </c>
      <c r="H364" t="str">
        <f t="shared" si="259"/>
        <v>bitvector(148)</v>
      </c>
      <c r="I364" t="str">
        <f t="shared" si="255"/>
        <v>pkt_FPGA_CMD_SC_Rx_FPGA_CMD_ReservedBit04</v>
      </c>
      <c r="J364">
        <f t="shared" si="237"/>
        <v>238</v>
      </c>
      <c r="K364">
        <v>1</v>
      </c>
      <c r="L364" t="str">
        <f t="shared" si="241"/>
        <v>connect_bd_net [get_bd_pins gen_ila_0/ila_0/probe238] [get_bd_pins gen_ila_0/bs_scb_data_record_p_0/pkt_FPGA_CMD_SC_Rx_FPGA_CMD_ReservedBit04]</v>
      </c>
      <c r="M364" t="str">
        <f t="shared" si="239"/>
        <v>std_logic</v>
      </c>
      <c r="N364" t="str">
        <f t="shared" si="265"/>
        <v>'0'</v>
      </c>
      <c r="P364" t="str">
        <f t="shared" si="266"/>
        <v xml:space="preserve">  ReservedBit04 =&gt; '0',</v>
      </c>
      <c r="Q364" t="str">
        <f t="shared" si="260"/>
        <v>pkt.FPGA_CMD.SC_Rx_FPGA_CMD.ReservedBit04 &lt;= '0';</v>
      </c>
      <c r="R364" t="str">
        <f t="shared" si="267"/>
        <v>pkt.FPGA_CMD.SC_Rx_FPGA_CMD.ReservedBit04 := bitvector(148);</v>
      </c>
      <c r="S364" t="str">
        <f t="shared" si="268"/>
        <v>bitvector(148) := pkt.FPGA_CMD.SC_Rx_FPGA_CMD.ReservedBit04;</v>
      </c>
      <c r="T364" t="str">
        <f t="shared" si="236"/>
        <v>pkt_FPGA_CMD_SC_Rx_FPGA_CMD_ReservedBit04 : out std_logic;    --               order( 238 ) bit( 1 )</v>
      </c>
      <c r="U364" t="str">
        <f t="shared" si="238"/>
        <v>pkt_FPGA_CMD_SC_Rx_FPGA_CMD_ReservedBit04 &lt;= bitvector(148);</v>
      </c>
      <c r="V364" t="str">
        <f t="shared" si="252"/>
        <v>pkt_FPGA_CMD_SC_Rx_FPGA_CMD_ReservedBit04 =&gt; pkt_FPGA_CMD_SC_Rx_FPGA_CMD_ReservedBit04_o,</v>
      </c>
      <c r="W364" t="str">
        <f t="shared" si="253"/>
        <v xml:space="preserve">  signal pkt_FPGA_CMD_SC_Rx_FPGA_CMD_ReservedBit04_o : std_logic;</v>
      </c>
    </row>
    <row r="365" spans="2:23">
      <c r="B365" t="s">
        <v>386</v>
      </c>
      <c r="C365">
        <v>1</v>
      </c>
      <c r="D365" t="s">
        <v>373</v>
      </c>
      <c r="E365">
        <f t="shared" si="269"/>
        <v>149</v>
      </c>
      <c r="F365" t="str">
        <f t="shared" si="263"/>
        <v xml:space="preserve">  ReservedBit05 : std_logic;</v>
      </c>
      <c r="G365" t="str">
        <f t="shared" si="264"/>
        <v>pkt.FPGA_CMD.SC_Rx_FPGA_CMD.ReservedBit05</v>
      </c>
      <c r="H365" t="str">
        <f t="shared" si="259"/>
        <v>bitvector(149)</v>
      </c>
      <c r="I365" t="str">
        <f t="shared" si="255"/>
        <v>pkt_FPGA_CMD_SC_Rx_FPGA_CMD_ReservedBit05</v>
      </c>
      <c r="J365">
        <f t="shared" si="237"/>
        <v>239</v>
      </c>
      <c r="K365">
        <v>1</v>
      </c>
      <c r="L365" t="str">
        <f t="shared" si="241"/>
        <v>connect_bd_net [get_bd_pins gen_ila_0/ila_0/probe239] [get_bd_pins gen_ila_0/bs_scb_data_record_p_0/pkt_FPGA_CMD_SC_Rx_FPGA_CMD_ReservedBit05]</v>
      </c>
      <c r="M365" t="str">
        <f t="shared" si="239"/>
        <v>std_logic</v>
      </c>
      <c r="N365" t="str">
        <f t="shared" si="265"/>
        <v>'0'</v>
      </c>
      <c r="P365" t="str">
        <f t="shared" si="266"/>
        <v xml:space="preserve">  ReservedBit05 =&gt; '0',</v>
      </c>
      <c r="Q365" t="str">
        <f t="shared" si="260"/>
        <v>pkt.FPGA_CMD.SC_Rx_FPGA_CMD.ReservedBit05 &lt;= '0';</v>
      </c>
      <c r="R365" t="str">
        <f t="shared" si="267"/>
        <v>pkt.FPGA_CMD.SC_Rx_FPGA_CMD.ReservedBit05 := bitvector(149);</v>
      </c>
      <c r="S365" t="str">
        <f t="shared" si="268"/>
        <v>bitvector(149) := pkt.FPGA_CMD.SC_Rx_FPGA_CMD.ReservedBit05;</v>
      </c>
      <c r="T365" t="str">
        <f t="shared" si="236"/>
        <v>pkt_FPGA_CMD_SC_Rx_FPGA_CMD_ReservedBit05 : out std_logic;    --               order( 239 ) bit( 1 )</v>
      </c>
      <c r="U365" t="str">
        <f t="shared" si="238"/>
        <v>pkt_FPGA_CMD_SC_Rx_FPGA_CMD_ReservedBit05 &lt;= bitvector(149);</v>
      </c>
      <c r="V365" t="str">
        <f t="shared" si="252"/>
        <v>pkt_FPGA_CMD_SC_Rx_FPGA_CMD_ReservedBit05 =&gt; pkt_FPGA_CMD_SC_Rx_FPGA_CMD_ReservedBit05_o,</v>
      </c>
      <c r="W365" t="str">
        <f t="shared" si="253"/>
        <v xml:space="preserve">  signal pkt_FPGA_CMD_SC_Rx_FPGA_CMD_ReservedBit05_o : std_logic;</v>
      </c>
    </row>
    <row r="366" spans="2:23">
      <c r="B366" t="s">
        <v>375</v>
      </c>
      <c r="C366">
        <v>1</v>
      </c>
      <c r="D366" t="s">
        <v>373</v>
      </c>
      <c r="E366">
        <f t="shared" si="269"/>
        <v>150</v>
      </c>
      <c r="F366" t="str">
        <f t="shared" si="263"/>
        <v xml:space="preserve">  ReservedBit06 : std_logic;</v>
      </c>
      <c r="G366" t="str">
        <f t="shared" si="264"/>
        <v>pkt.FPGA_CMD.SC_Rx_FPGA_CMD.ReservedBit06</v>
      </c>
      <c r="H366" t="str">
        <f t="shared" si="259"/>
        <v>bitvector(150)</v>
      </c>
      <c r="I366" t="str">
        <f t="shared" si="255"/>
        <v>pkt_FPGA_CMD_SC_Rx_FPGA_CMD_ReservedBit06</v>
      </c>
      <c r="J366">
        <f t="shared" si="237"/>
        <v>240</v>
      </c>
      <c r="K366">
        <v>1</v>
      </c>
      <c r="L366" t="str">
        <f t="shared" si="241"/>
        <v>connect_bd_net [get_bd_pins gen_ila_0/ila_0/probe240] [get_bd_pins gen_ila_0/bs_scb_data_record_p_0/pkt_FPGA_CMD_SC_Rx_FPGA_CMD_ReservedBit06]</v>
      </c>
      <c r="M366" t="str">
        <f t="shared" si="239"/>
        <v>std_logic</v>
      </c>
      <c r="N366" t="str">
        <f t="shared" si="265"/>
        <v>'0'</v>
      </c>
      <c r="P366" t="str">
        <f t="shared" si="266"/>
        <v xml:space="preserve">  ReservedBit06 =&gt; '0',</v>
      </c>
      <c r="Q366" t="str">
        <f t="shared" si="260"/>
        <v>pkt.FPGA_CMD.SC_Rx_FPGA_CMD.ReservedBit06 &lt;= '0';</v>
      </c>
      <c r="R366" t="str">
        <f t="shared" si="267"/>
        <v>pkt.FPGA_CMD.SC_Rx_FPGA_CMD.ReservedBit06 := bitvector(150);</v>
      </c>
      <c r="S366" t="str">
        <f t="shared" si="268"/>
        <v>bitvector(150) := pkt.FPGA_CMD.SC_Rx_FPGA_CMD.ReservedBit06;</v>
      </c>
      <c r="T366" t="str">
        <f t="shared" si="236"/>
        <v>pkt_FPGA_CMD_SC_Rx_FPGA_CMD_ReservedBit06 : out std_logic;    --               order( 240 ) bit( 1 )</v>
      </c>
      <c r="U366" t="str">
        <f t="shared" si="238"/>
        <v>pkt_FPGA_CMD_SC_Rx_FPGA_CMD_ReservedBit06 &lt;= bitvector(150);</v>
      </c>
      <c r="V366" t="str">
        <f t="shared" si="252"/>
        <v>pkt_FPGA_CMD_SC_Rx_FPGA_CMD_ReservedBit06 =&gt; pkt_FPGA_CMD_SC_Rx_FPGA_CMD_ReservedBit06_o,</v>
      </c>
      <c r="W366" t="str">
        <f t="shared" si="253"/>
        <v xml:space="preserve">  signal pkt_FPGA_CMD_SC_Rx_FPGA_CMD_ReservedBit06_o : std_logic;</v>
      </c>
    </row>
    <row r="367" spans="2:23">
      <c r="B367" t="s">
        <v>374</v>
      </c>
      <c r="C367">
        <v>1</v>
      </c>
      <c r="D367" t="s">
        <v>373</v>
      </c>
      <c r="E367">
        <f t="shared" si="269"/>
        <v>151</v>
      </c>
      <c r="F367" t="str">
        <f t="shared" si="263"/>
        <v xml:space="preserve">  ReservedBit07 : std_logic;</v>
      </c>
      <c r="G367" t="str">
        <f t="shared" si="264"/>
        <v>pkt.FPGA_CMD.SC_Rx_FPGA_CMD.ReservedBit07</v>
      </c>
      <c r="H367" t="str">
        <f t="shared" si="259"/>
        <v>bitvector(151)</v>
      </c>
      <c r="I367" t="str">
        <f t="shared" si="255"/>
        <v>pkt_FPGA_CMD_SC_Rx_FPGA_CMD_ReservedBit07</v>
      </c>
      <c r="J367">
        <f t="shared" si="237"/>
        <v>241</v>
      </c>
      <c r="K367">
        <v>1</v>
      </c>
      <c r="L367" t="str">
        <f t="shared" si="241"/>
        <v>connect_bd_net [get_bd_pins gen_ila_0/ila_0/probe241] [get_bd_pins gen_ila_0/bs_scb_data_record_p_0/pkt_FPGA_CMD_SC_Rx_FPGA_CMD_ReservedBit07]</v>
      </c>
      <c r="M367" t="str">
        <f t="shared" si="239"/>
        <v>std_logic</v>
      </c>
      <c r="N367" t="str">
        <f t="shared" si="265"/>
        <v>'0'</v>
      </c>
      <c r="P367" t="str">
        <f t="shared" si="266"/>
        <v xml:space="preserve">  ReservedBit07 =&gt; '0',</v>
      </c>
      <c r="Q367" t="str">
        <f t="shared" si="260"/>
        <v>pkt.FPGA_CMD.SC_Rx_FPGA_CMD.ReservedBit07 &lt;= '0';</v>
      </c>
      <c r="R367" t="str">
        <f t="shared" si="267"/>
        <v>pkt.FPGA_CMD.SC_Rx_FPGA_CMD.ReservedBit07 := bitvector(151);</v>
      </c>
      <c r="S367" t="str">
        <f t="shared" si="268"/>
        <v>bitvector(151) := pkt.FPGA_CMD.SC_Rx_FPGA_CMD.ReservedBit07;</v>
      </c>
      <c r="T367" t="str">
        <f t="shared" si="236"/>
        <v>pkt_FPGA_CMD_SC_Rx_FPGA_CMD_ReservedBit07 : out std_logic;    --               order( 241 ) bit( 1 )</v>
      </c>
      <c r="U367" t="str">
        <f t="shared" si="238"/>
        <v>pkt_FPGA_CMD_SC_Rx_FPGA_CMD_ReservedBit07 &lt;= bitvector(151);</v>
      </c>
      <c r="V367" t="str">
        <f t="shared" si="252"/>
        <v>pkt_FPGA_CMD_SC_Rx_FPGA_CMD_ReservedBit07 =&gt; pkt_FPGA_CMD_SC_Rx_FPGA_CMD_ReservedBit07_o,</v>
      </c>
      <c r="W367" t="str">
        <f t="shared" si="253"/>
        <v xml:space="preserve">  signal pkt_FPGA_CMD_SC_Rx_FPGA_CMD_ReservedBit07_o : std_logic;</v>
      </c>
    </row>
    <row r="368" spans="2:23">
      <c r="B368" t="s">
        <v>378</v>
      </c>
      <c r="C368">
        <v>8</v>
      </c>
      <c r="D368" t="s">
        <v>373</v>
      </c>
      <c r="E368">
        <f t="shared" si="269"/>
        <v>152</v>
      </c>
      <c r="F368" t="str">
        <f t="shared" si="263"/>
        <v xml:space="preserve">  Gain : std_logic_vector(7 downto 0);</v>
      </c>
      <c r="G368" t="str">
        <f t="shared" si="264"/>
        <v>pkt.FPGA_CMD.SC_Rx_FPGA_CMD.Gain</v>
      </c>
      <c r="H368" t="str">
        <f t="shared" si="259"/>
        <v>bitvector(159 downto 152)</v>
      </c>
      <c r="I368" t="str">
        <f t="shared" si="255"/>
        <v>pkt_FPGA_CMD_SC_Rx_FPGA_CMD_Gain</v>
      </c>
      <c r="J368">
        <f t="shared" si="237"/>
        <v>242</v>
      </c>
      <c r="K368">
        <v>1</v>
      </c>
      <c r="L368" t="str">
        <f t="shared" si="241"/>
        <v>connect_bd_net [get_bd_pins gen_ila_0/ila_0/probe242] [get_bd_pins gen_ila_0/bs_scb_data_record_p_0/pkt_FPGA_CMD_SC_Rx_FPGA_CMD_Gain]</v>
      </c>
      <c r="M368" t="str">
        <f t="shared" si="239"/>
        <v>std_logic_vector(7 downto 0)</v>
      </c>
      <c r="N368" t="str">
        <f t="shared" si="265"/>
        <v>X"00"</v>
      </c>
      <c r="P368" t="str">
        <f t="shared" si="266"/>
        <v xml:space="preserve">  Gain =&gt; X"00",</v>
      </c>
      <c r="Q368" t="str">
        <f t="shared" si="260"/>
        <v>pkt.FPGA_CMD.SC_Rx_FPGA_CMD.Gain &lt;= X"00";</v>
      </c>
      <c r="R368" t="str">
        <f t="shared" si="267"/>
        <v>pkt.FPGA_CMD.SC_Rx_FPGA_CMD.Gain := bitvector(159 downto 152);</v>
      </c>
      <c r="S368" t="str">
        <f t="shared" si="268"/>
        <v>bitvector(159 downto 152) := pkt.FPGA_CMD.SC_Rx_FPGA_CMD.Gain;</v>
      </c>
      <c r="T368" t="str">
        <f t="shared" si="236"/>
        <v>pkt_FPGA_CMD_SC_Rx_FPGA_CMD_Gain : out std_logic_vector(7 downto 0);    --               order( 242 ) bit( 8 )</v>
      </c>
      <c r="U368" t="str">
        <f t="shared" si="238"/>
        <v>pkt_FPGA_CMD_SC_Rx_FPGA_CMD_Gain &lt;= bitvector(159 downto 152);</v>
      </c>
      <c r="V368" t="str">
        <f t="shared" si="252"/>
        <v>pkt_FPGA_CMD_SC_Rx_FPGA_CMD_Gain =&gt; pkt_FPGA_CMD_SC_Rx_FPGA_CMD_Gain_o,</v>
      </c>
      <c r="W368" t="str">
        <f t="shared" si="253"/>
        <v xml:space="preserve">  signal pkt_FPGA_CMD_SC_Rx_FPGA_CMD_Gain_o : std_logic_vector(7 downto 0);</v>
      </c>
    </row>
    <row r="369" spans="2:23">
      <c r="B369" t="s">
        <v>54</v>
      </c>
      <c r="C369">
        <v>32</v>
      </c>
      <c r="D369" t="s">
        <v>373</v>
      </c>
      <c r="E369">
        <f t="shared" si="269"/>
        <v>160</v>
      </c>
      <c r="F369" t="str">
        <f t="shared" si="263"/>
        <v xml:space="preserve">  Reserved : std_logic_vector(31 downto 0);</v>
      </c>
      <c r="G369" t="str">
        <f t="shared" si="264"/>
        <v>pkt.FPGA_CMD.SC_Rx_FPGA_CMD.Reserved</v>
      </c>
      <c r="H369" t="str">
        <f t="shared" si="259"/>
        <v>bitvector(191 downto 160)</v>
      </c>
      <c r="I369" t="str">
        <f t="shared" si="255"/>
        <v>pkt_FPGA_CMD_SC_Rx_FPGA_CMD_Reserved</v>
      </c>
      <c r="J369">
        <f t="shared" si="237"/>
        <v>243</v>
      </c>
      <c r="K369">
        <v>1</v>
      </c>
      <c r="L369" t="str">
        <f t="shared" si="241"/>
        <v>connect_bd_net [get_bd_pins gen_ila_0/ila_0/probe243] [get_bd_pins gen_ila_0/bs_scb_data_record_p_0/pkt_FPGA_CMD_SC_Rx_FPGA_CMD_Reserved]</v>
      </c>
      <c r="M369" t="str">
        <f t="shared" si="239"/>
        <v>std_logic_vector(31 downto 0)</v>
      </c>
      <c r="N369" t="str">
        <f t="shared" si="265"/>
        <v>X"00000000"</v>
      </c>
      <c r="P369" t="str">
        <f t="shared" si="266"/>
        <v xml:space="preserve">  Reserved =&gt; X"00000000"</v>
      </c>
      <c r="Q369" t="str">
        <f t="shared" si="260"/>
        <v>pkt.FPGA_CMD.SC_Rx_FPGA_CMD.Reserved &lt;= X"00000000";</v>
      </c>
      <c r="R369" t="str">
        <f t="shared" si="267"/>
        <v>pkt.FPGA_CMD.SC_Rx_FPGA_CMD.Reserved := bitvector(191 downto 160);</v>
      </c>
      <c r="S369" t="str">
        <f t="shared" si="268"/>
        <v>bitvector(191 downto 160) := pkt.FPGA_CMD.SC_Rx_FPGA_CMD.Reserved;</v>
      </c>
      <c r="T369" t="str">
        <f t="shared" si="236"/>
        <v>pkt_FPGA_CMD_SC_Rx_FPGA_CMD_Reserved : out std_logic_vector(31 downto 0);    --               order( 243 ) bit( 32 )</v>
      </c>
      <c r="U369" t="str">
        <f t="shared" si="238"/>
        <v>pkt_FPGA_CMD_SC_Rx_FPGA_CMD_Reserved &lt;= bitvector(191 downto 160);</v>
      </c>
      <c r="V369" t="str">
        <f t="shared" si="252"/>
        <v>pkt_FPGA_CMD_SC_Rx_FPGA_CMD_Reserved =&gt; pkt_FPGA_CMD_SC_Rx_FPGA_CMD_Reserved_o,</v>
      </c>
      <c r="W369" t="str">
        <f t="shared" si="253"/>
        <v xml:space="preserve">  signal pkt_FPGA_CMD_SC_Rx_FPGA_CMD_Reserved_o : std_logic_vector(31 downto 0);</v>
      </c>
    </row>
    <row r="370" spans="2:23" s="66" customFormat="1">
      <c r="F370" s="66" t="str">
        <f>"end record;"&amp;"  --  "&amp;B348&amp;"_"&amp;C348/8&amp;"_Type"</f>
        <v>end record;  --  SC_Rx_FPGA_CMD_8_Type</v>
      </c>
      <c r="I370" s="66" t="str">
        <f t="shared" si="255"/>
        <v/>
      </c>
      <c r="J370">
        <f t="shared" si="237"/>
        <v>244</v>
      </c>
      <c r="K370" s="66" t="s">
        <v>553</v>
      </c>
      <c r="L370" t="str">
        <f t="shared" si="241"/>
        <v/>
      </c>
      <c r="M370" s="66" t="str">
        <f t="shared" si="239"/>
        <v/>
      </c>
      <c r="P370" s="66" t="str">
        <f>");"</f>
        <v>);</v>
      </c>
      <c r="Q370" s="66" t="str">
        <f t="shared" si="260"/>
        <v>--  end record;  --  SC_Rx_FPGA_CMD_8_Type</v>
      </c>
      <c r="R370" s="66" t="str">
        <f t="shared" ref="R370" si="270">IF(D370="","--  "&amp;F370,IF(D370&lt;&gt;"T",G370&amp;" := "&amp;H370&amp;";","--  "&amp;H370))</f>
        <v>--  end record;  --  SC_Rx_FPGA_CMD_8_Type</v>
      </c>
      <c r="S370" s="66" t="str">
        <f t="shared" ref="S370" si="271">IF(D370="","--  "&amp;F370,IF(D370&lt;&gt;"T",H370&amp;" := "&amp;G370&amp;";","--  "&amp;H370))</f>
        <v>--  end record;  --  SC_Rx_FPGA_CMD_8_Type</v>
      </c>
      <c r="T370" t="str">
        <f t="shared" si="236"/>
        <v xml:space="preserve">  -- not used </v>
      </c>
      <c r="U370" t="str">
        <f t="shared" si="238"/>
        <v xml:space="preserve">  -- not used</v>
      </c>
      <c r="V370" t="str">
        <f t="shared" si="252"/>
        <v>--  end record;  --  SC_Rx_FPGA_CMD_8_Type</v>
      </c>
      <c r="W370" t="str">
        <f t="shared" si="253"/>
        <v>--  end record;  --  SC_Rx_FPGA_CMD_8_Type</v>
      </c>
    </row>
    <row r="371" spans="2:23">
      <c r="C371">
        <f>SUM(C349:C369)</f>
        <v>64</v>
      </c>
      <c r="D371">
        <f>C348+E348</f>
        <v>192</v>
      </c>
      <c r="E371">
        <f>C369+E369</f>
        <v>192</v>
      </c>
      <c r="F371" s="87" t="s">
        <v>516</v>
      </c>
      <c r="I371" t="str">
        <f t="shared" si="255"/>
        <v/>
      </c>
      <c r="J371">
        <f t="shared" si="237"/>
        <v>244</v>
      </c>
      <c r="K371" t="s">
        <v>553</v>
      </c>
      <c r="L371" t="str">
        <f t="shared" si="241"/>
        <v/>
      </c>
      <c r="M371" t="str">
        <f t="shared" si="239"/>
        <v/>
      </c>
      <c r="N371" s="86" t="s">
        <v>516</v>
      </c>
      <c r="O371" s="86" t="s">
        <v>516</v>
      </c>
      <c r="P371" s="86" t="s">
        <v>516</v>
      </c>
      <c r="Q371" s="86" t="s">
        <v>516</v>
      </c>
      <c r="R371" s="86" t="s">
        <v>516</v>
      </c>
      <c r="S371" s="86" t="s">
        <v>516</v>
      </c>
      <c r="T371" t="str">
        <f t="shared" si="236"/>
        <v xml:space="preserve">  -- not used </v>
      </c>
      <c r="U371" t="str">
        <f t="shared" si="238"/>
        <v xml:space="preserve">  -- not used</v>
      </c>
      <c r="V371" t="str">
        <f t="shared" si="252"/>
        <v xml:space="preserve">  --  </v>
      </c>
      <c r="W371" t="str">
        <f t="shared" si="253"/>
        <v xml:space="preserve">  --  </v>
      </c>
    </row>
    <row r="372" spans="2:23">
      <c r="F372" s="86" t="s">
        <v>516</v>
      </c>
      <c r="G372" s="85" t="str">
        <f>G387</f>
        <v>pkt.FPGA_CMD</v>
      </c>
      <c r="I372" t="str">
        <f t="shared" si="255"/>
        <v/>
      </c>
      <c r="J372">
        <f t="shared" si="237"/>
        <v>244</v>
      </c>
      <c r="K372" t="s">
        <v>553</v>
      </c>
      <c r="L372" t="str">
        <f t="shared" si="241"/>
        <v/>
      </c>
      <c r="M372" t="str">
        <f t="shared" si="239"/>
        <v/>
      </c>
      <c r="N372" s="86" t="s">
        <v>516</v>
      </c>
      <c r="O372" s="86" t="s">
        <v>516</v>
      </c>
      <c r="P372" s="86" t="s">
        <v>516</v>
      </c>
      <c r="Q372" s="86" t="s">
        <v>516</v>
      </c>
      <c r="R372" s="86" t="s">
        <v>516</v>
      </c>
      <c r="S372" s="86" t="s">
        <v>516</v>
      </c>
      <c r="T372" t="str">
        <f t="shared" ref="T372:T389" si="272">IF(K372=1,IF(D372="","--  "&amp;F372,IF(D372&lt;&gt;"T",I372&amp;" : out "&amp;M372&amp;";    --               order( "&amp;J372&amp;" ) bit( "&amp;C372&amp;" )","--  "&amp;H372)),"  -- not used ")</f>
        <v xml:space="preserve">  -- not used </v>
      </c>
      <c r="U372" t="str">
        <f t="shared" si="238"/>
        <v xml:space="preserve">  -- not used</v>
      </c>
      <c r="V372" t="str">
        <f t="shared" si="252"/>
        <v>--  --</v>
      </c>
      <c r="W372" t="str">
        <f t="shared" si="253"/>
        <v>--  --</v>
      </c>
    </row>
    <row r="373" spans="2:23" s="66" customFormat="1">
      <c r="B373" s="66" t="s">
        <v>334</v>
      </c>
      <c r="C373" s="66">
        <v>288</v>
      </c>
      <c r="E373" s="66">
        <v>96</v>
      </c>
      <c r="F373" s="66" t="str">
        <f>"type "&amp;B373&amp;"_"&amp;C373/8&amp;"_Type is record"</f>
        <v>type FPGA_CMD_36_Type is record</v>
      </c>
      <c r="I373" s="66" t="str">
        <f t="shared" si="255"/>
        <v/>
      </c>
      <c r="J373">
        <f t="shared" ref="J373:J436" si="273">IF(D372&lt;&gt;"T",IF(K372=1,J372+1,J372),J372)</f>
        <v>244</v>
      </c>
      <c r="K373" s="66" t="s">
        <v>553</v>
      </c>
      <c r="L373" t="str">
        <f t="shared" si="241"/>
        <v/>
      </c>
      <c r="M373" s="66" t="str">
        <f t="shared" si="239"/>
        <v/>
      </c>
      <c r="P373" s="66" t="str">
        <f>"constant "&amp;B373&amp;"_"&amp;C373/8&amp;"_i : "&amp;B373&amp;"_"&amp;C373/8&amp;"_Type := ("</f>
        <v>constant FPGA_CMD_36_i : FPGA_CMD_36_Type := (</v>
      </c>
      <c r="Q373" s="66" t="str">
        <f t="shared" ref="Q373:Q379" si="274">IF(D373="","--  "&amp;F373,IF(D373&lt;&gt;"T",G373&amp;" &lt;= "&amp;N373&amp;";","--  "&amp;H373))</f>
        <v>--  type FPGA_CMD_36_Type is record</v>
      </c>
      <c r="R373" s="66" t="str">
        <f t="shared" ref="R373:R378" si="275">IF(D373="","--  "&amp;F373,IF(D373&lt;&gt;"T",G373&amp;" := "&amp;H373&amp;";","--  "&amp;H373))</f>
        <v>--  type FPGA_CMD_36_Type is record</v>
      </c>
      <c r="S373" s="66" t="str">
        <f t="shared" ref="S373:S378" si="276">IF(D373="","--  "&amp;F373,IF(D373&lt;&gt;"T",H373&amp;" := "&amp;G373&amp;";","--  "&amp;H373))</f>
        <v>--  type FPGA_CMD_36_Type is record</v>
      </c>
      <c r="T373" t="str">
        <f t="shared" si="272"/>
        <v xml:space="preserve">  -- not used </v>
      </c>
      <c r="U373" t="str">
        <f t="shared" si="238"/>
        <v xml:space="preserve">  -- not used</v>
      </c>
      <c r="V373" t="str">
        <f t="shared" si="252"/>
        <v>--  type FPGA_CMD_36_Type is record</v>
      </c>
      <c r="W373" t="str">
        <f t="shared" si="253"/>
        <v>--  type FPGA_CMD_36_Type is record</v>
      </c>
    </row>
    <row r="374" spans="2:23">
      <c r="B374" t="s">
        <v>406</v>
      </c>
      <c r="C374">
        <v>32</v>
      </c>
      <c r="D374" t="s">
        <v>373</v>
      </c>
      <c r="E374">
        <f>E373</f>
        <v>96</v>
      </c>
      <c r="F374" t="str">
        <f>IF(C374=1,"  "&amp;B374&amp;" : "&amp;"std_logic;",IF(D374="T","  "&amp;B374&amp;" : "&amp;B374&amp;"_"&amp;C374/8&amp;"_Type;","  "&amp;B374&amp;" : "&amp;"std_logic_vector("&amp;C374-1&amp;" downto 0);"))</f>
        <v xml:space="preserve">  Reserved_0 : std_logic_vector(31 downto 0);</v>
      </c>
      <c r="G374" t="str">
        <f>$G$372&amp;"."&amp;B374</f>
        <v>pkt.FPGA_CMD.Reserved_0</v>
      </c>
      <c r="H374" t="str">
        <f>IF(C374=1,"bitvector("&amp;E374&amp;")","bitvector("&amp;E374+C374-1&amp;" downto "&amp;E374&amp;")")</f>
        <v>bitvector(127 downto 96)</v>
      </c>
      <c r="I374" t="str">
        <f t="shared" si="255"/>
        <v>pkt_FPGA_CMD_Reserved_0</v>
      </c>
      <c r="J374">
        <f t="shared" si="273"/>
        <v>244</v>
      </c>
      <c r="K374">
        <v>1</v>
      </c>
      <c r="L374" t="str">
        <f t="shared" si="241"/>
        <v>connect_bd_net [get_bd_pins gen_ila_0/ila_0/probe244] [get_bd_pins gen_ila_0/bs_scb_data_record_p_0/pkt_FPGA_CMD_Reserved_0]</v>
      </c>
      <c r="M374" t="str">
        <f t="shared" si="239"/>
        <v>std_logic_vector(31 downto 0)</v>
      </c>
      <c r="N374" t="str">
        <f>IF(O374&lt;&gt;"",O374,IF(D374="T",B374&amp;"_"&amp;C374/8&amp;"_i",IF(C374=1,"'0'",(IF(C374=8,"X""00""",(IF(C374=16,"X""0000""",IF(C374=32,"X""00000000""","(others =&gt; '0')"))))))))</f>
        <v>X"00000000"</v>
      </c>
      <c r="P374" t="str">
        <f>IF(D375="",(IF(D374="T","  "&amp;B374&amp;" =&gt; "&amp;B374&amp;"_"&amp;C374/8&amp;"_i","  "&amp;B374&amp;" =&gt; "&amp;N374)),(IF(D374="T","  "&amp;B374&amp;" =&gt; "&amp;B374&amp;"_"&amp;C374/8&amp;"_i,","  "&amp;B374&amp;" =&gt; "&amp;N374&amp;",")))</f>
        <v xml:space="preserve">  Reserved_0 =&gt; X"00000000",</v>
      </c>
      <c r="Q374" t="str">
        <f t="shared" si="274"/>
        <v>pkt.FPGA_CMD.Reserved_0 &lt;= X"00000000";</v>
      </c>
      <c r="R374" t="str">
        <f t="shared" si="275"/>
        <v>pkt.FPGA_CMD.Reserved_0 := bitvector(127 downto 96);</v>
      </c>
      <c r="S374" t="str">
        <f t="shared" si="276"/>
        <v>bitvector(127 downto 96) := pkt.FPGA_CMD.Reserved_0;</v>
      </c>
      <c r="T374" t="str">
        <f t="shared" si="272"/>
        <v>pkt_FPGA_CMD_Reserved_0 : out std_logic_vector(31 downto 0);    --               order( 244 ) bit( 32 )</v>
      </c>
      <c r="U374" t="str">
        <f t="shared" si="238"/>
        <v>pkt_FPGA_CMD_Reserved_0 &lt;= bitvector(127 downto 96);</v>
      </c>
      <c r="V374" t="str">
        <f t="shared" si="252"/>
        <v>pkt_FPGA_CMD_Reserved_0 =&gt; pkt_FPGA_CMD_Reserved_0_o,</v>
      </c>
      <c r="W374" t="str">
        <f t="shared" si="253"/>
        <v xml:space="preserve">  signal pkt_FPGA_CMD_Reserved_0_o : std_logic_vector(31 downto 0);</v>
      </c>
    </row>
    <row r="375" spans="2:23">
      <c r="B375" t="s">
        <v>335</v>
      </c>
      <c r="C375">
        <v>64</v>
      </c>
      <c r="D375" s="66" t="s">
        <v>372</v>
      </c>
      <c r="E375">
        <f>C374+E374</f>
        <v>128</v>
      </c>
      <c r="F375" t="str">
        <f>IF(C375=1,"  "&amp;B375&amp;" : "&amp;"std_logic;",IF(D375="T","  "&amp;B375&amp;" : "&amp;B375&amp;"_"&amp;C375/8&amp;"_Type;","  "&amp;B375&amp;" : "&amp;"std_logic_vector("&amp;C375-1&amp;" downto 0);"))</f>
        <v xml:space="preserve">  SC_Rx_FPGA_CMD : SC_Rx_FPGA_CMD_8_Type;</v>
      </c>
      <c r="G375" s="84" t="str">
        <f>$G$372&amp;"."&amp;B375</f>
        <v>pkt.FPGA_CMD.SC_Rx_FPGA_CMD</v>
      </c>
      <c r="H375" t="str">
        <f>IF(C375=1,"bitvector("&amp;E375&amp;")","bitvector("&amp;E375+C375-1&amp;" downto "&amp;E375&amp;")")</f>
        <v>bitvector(191 downto 128)</v>
      </c>
      <c r="I375" t="str">
        <f t="shared" si="255"/>
        <v/>
      </c>
      <c r="J375">
        <f t="shared" si="273"/>
        <v>245</v>
      </c>
      <c r="K375">
        <v>1</v>
      </c>
      <c r="L375" t="str">
        <f t="shared" si="241"/>
        <v>connect_bd_net [get_bd_pins gen_ila_0/ila_0/probe245] [get_bd_pins gen_ila_0/bs_scb_data_record_p_0/]</v>
      </c>
      <c r="M375" t="str">
        <f t="shared" si="239"/>
        <v/>
      </c>
      <c r="N375" t="str">
        <f>IF(O375&lt;&gt;"",O375,IF(D375="T",B375&amp;"_"&amp;C375/8&amp;"_i",IF(C375=1,"'0'",(IF(C375=8,"X""00""",(IF(C375=16,"X""0000""",IF(C375=32,"X""00000000""","(others =&gt; '0')"))))))))</f>
        <v>SC_Rx_FPGA_CMD_8_i</v>
      </c>
      <c r="P375" t="str">
        <f>IF(D376="",(IF(D375="T","  "&amp;B375&amp;" =&gt; "&amp;B375&amp;"_"&amp;C375/8&amp;"_i","  "&amp;B375&amp;" =&gt; "&amp;N375)),(IF(D375="T","  "&amp;B375&amp;" =&gt; "&amp;B375&amp;"_"&amp;C375/8&amp;"_i,","  "&amp;B375&amp;" =&gt; "&amp;N375&amp;",")))</f>
        <v xml:space="preserve">  SC_Rx_FPGA_CMD =&gt; SC_Rx_FPGA_CMD_8_i,</v>
      </c>
      <c r="Q375" t="str">
        <f t="shared" si="274"/>
        <v>--  bitvector(191 downto 128)</v>
      </c>
      <c r="R375" t="str">
        <f t="shared" si="275"/>
        <v>--  bitvector(191 downto 128)</v>
      </c>
      <c r="S375" t="str">
        <f t="shared" si="276"/>
        <v>--  bitvector(191 downto 128)</v>
      </c>
      <c r="T375" t="str">
        <f t="shared" si="272"/>
        <v>--  bitvector(191 downto 128)</v>
      </c>
      <c r="U375" t="str">
        <f t="shared" si="238"/>
        <v>--  bitvector(191 downto 128)</v>
      </c>
      <c r="V375" t="str">
        <f t="shared" si="252"/>
        <v xml:space="preserve">  -- bitvector(191 downto 128)</v>
      </c>
      <c r="W375" t="str">
        <f t="shared" si="253"/>
        <v xml:space="preserve">  --  bitvector(191 downto 128)</v>
      </c>
    </row>
    <row r="376" spans="2:23">
      <c r="B376" t="s">
        <v>336</v>
      </c>
      <c r="C376">
        <f>16*8</f>
        <v>128</v>
      </c>
      <c r="D376" s="66" t="s">
        <v>372</v>
      </c>
      <c r="E376">
        <f>C375+E375</f>
        <v>192</v>
      </c>
      <c r="F376" t="str">
        <f>IF(C376=1,"  "&amp;B376&amp;" : "&amp;"std_logic;",IF(D376="T","  "&amp;B376&amp;" : "&amp;B376&amp;"_"&amp;C376/8&amp;"_Type;","  "&amp;B376&amp;" : "&amp;"std_logic_vector("&amp;C376-1&amp;" downto 0);"))</f>
        <v xml:space="preserve">  PA_Tx_FPGA_CMD : PA_Tx_FPGA_CMD_16_Type;</v>
      </c>
      <c r="G376" s="84" t="str">
        <f>$G$372&amp;"."&amp;B376</f>
        <v>pkt.FPGA_CMD.PA_Tx_FPGA_CMD</v>
      </c>
      <c r="H376" t="str">
        <f>IF(C376=1,"bitvector("&amp;E376&amp;")","bitvector("&amp;E376+C376-1&amp;" downto "&amp;E376&amp;")")</f>
        <v>bitvector(319 downto 192)</v>
      </c>
      <c r="I376" t="str">
        <f t="shared" si="255"/>
        <v/>
      </c>
      <c r="J376">
        <f t="shared" si="273"/>
        <v>245</v>
      </c>
      <c r="K376">
        <v>1</v>
      </c>
      <c r="L376" t="str">
        <f t="shared" si="241"/>
        <v>connect_bd_net [get_bd_pins gen_ila_0/ila_0/probe245] [get_bd_pins gen_ila_0/bs_scb_data_record_p_0/]</v>
      </c>
      <c r="M376" t="str">
        <f t="shared" si="239"/>
        <v/>
      </c>
      <c r="N376" t="str">
        <f>IF(O376&lt;&gt;"",O376,IF(D376="T",B376&amp;"_"&amp;C376/8&amp;"_i",IF(C376=1,"'0'",(IF(C376=8,"X""00""",(IF(C376=16,"X""0000""",IF(C376=32,"X""00000000""","(others =&gt; '0')"))))))))</f>
        <v>PA_Tx_FPGA_CMD_16_i</v>
      </c>
      <c r="P376" t="str">
        <f>IF(D377="",(IF(D376="T","  "&amp;B376&amp;" =&gt; "&amp;B376&amp;"_"&amp;C376/8&amp;"_i","  "&amp;B376&amp;" =&gt; "&amp;N376)),(IF(D376="T","  "&amp;B376&amp;" =&gt; "&amp;B376&amp;"_"&amp;C376/8&amp;"_i,","  "&amp;B376&amp;" =&gt; "&amp;N376&amp;",")))</f>
        <v xml:space="preserve">  PA_Tx_FPGA_CMD =&gt; PA_Tx_FPGA_CMD_16_i,</v>
      </c>
      <c r="Q376" t="str">
        <f t="shared" si="274"/>
        <v>--  bitvector(319 downto 192)</v>
      </c>
      <c r="R376" t="str">
        <f t="shared" si="275"/>
        <v>--  bitvector(319 downto 192)</v>
      </c>
      <c r="S376" t="str">
        <f t="shared" si="276"/>
        <v>--  bitvector(319 downto 192)</v>
      </c>
      <c r="T376" t="str">
        <f t="shared" si="272"/>
        <v>--  bitvector(319 downto 192)</v>
      </c>
      <c r="U376" t="str">
        <f t="shared" ref="U376:U395" si="277">IF(K376=1,IF(D376="","--  "&amp;F376,IF(D376&lt;&gt;"T",I376&amp;" &lt;= "&amp;H376&amp;";","--  "&amp;H376)),"  -- not used")</f>
        <v>--  bitvector(319 downto 192)</v>
      </c>
      <c r="V376" t="str">
        <f t="shared" si="252"/>
        <v xml:space="preserve">  -- bitvector(319 downto 192)</v>
      </c>
      <c r="W376" t="str">
        <f t="shared" si="253"/>
        <v xml:space="preserve">  --  bitvector(319 downto 192)</v>
      </c>
    </row>
    <row r="377" spans="2:23">
      <c r="B377" t="s">
        <v>337</v>
      </c>
      <c r="C377">
        <v>16</v>
      </c>
      <c r="D377" s="66" t="s">
        <v>372</v>
      </c>
      <c r="E377">
        <f>C376+E376</f>
        <v>320</v>
      </c>
      <c r="F377" t="str">
        <f>IF(C377=1,"  "&amp;B377&amp;" : "&amp;"std_logic;",IF(D377="T","  "&amp;B377&amp;" : "&amp;B377&amp;"_"&amp;C377/8&amp;"_Type;","  "&amp;B377&amp;" : "&amp;"std_logic_vector("&amp;C377-1&amp;" downto 0);"))</f>
        <v xml:space="preserve">  Save_Beam_INFO : Save_Beam_INFO_2_Type;</v>
      </c>
      <c r="G377" s="84" t="str">
        <f>$G$372&amp;"."&amp;B377</f>
        <v>pkt.FPGA_CMD.Save_Beam_INFO</v>
      </c>
      <c r="H377" t="str">
        <f>IF(C377=1,"bitvector("&amp;E377&amp;")","bitvector("&amp;E377+C377-1&amp;" downto "&amp;E377&amp;")")</f>
        <v>bitvector(335 downto 320)</v>
      </c>
      <c r="I377" t="str">
        <f t="shared" si="255"/>
        <v/>
      </c>
      <c r="J377">
        <f t="shared" si="273"/>
        <v>245</v>
      </c>
      <c r="K377">
        <v>1</v>
      </c>
      <c r="L377" t="str">
        <f t="shared" si="241"/>
        <v>connect_bd_net [get_bd_pins gen_ila_0/ila_0/probe245] [get_bd_pins gen_ila_0/bs_scb_data_record_p_0/]</v>
      </c>
      <c r="M377" t="str">
        <f t="shared" si="239"/>
        <v/>
      </c>
      <c r="N377" t="str">
        <f>IF(O377&lt;&gt;"",O377,IF(D377="T",B377&amp;"_"&amp;C377/8&amp;"_i",IF(C377=1,"'0'",(IF(C377=8,"X""00""",(IF(C377=16,"X""0000""",IF(C377=32,"X""00000000""","(others =&gt; '0')"))))))))</f>
        <v>Save_Beam_INFO_2_i</v>
      </c>
      <c r="P377" t="str">
        <f>IF(D378="",(IF(D377="T","  "&amp;B377&amp;" =&gt; "&amp;B377&amp;"_"&amp;C377/8&amp;"_i","  "&amp;B377&amp;" =&gt; "&amp;N377)),(IF(D377="T","  "&amp;B377&amp;" =&gt; "&amp;B377&amp;"_"&amp;C377/8&amp;"_i,","  "&amp;B377&amp;" =&gt; "&amp;N377&amp;",")))</f>
        <v xml:space="preserve">  Save_Beam_INFO =&gt; Save_Beam_INFO_2_i,</v>
      </c>
      <c r="Q377" t="str">
        <f t="shared" si="274"/>
        <v>--  bitvector(335 downto 320)</v>
      </c>
      <c r="R377" t="str">
        <f t="shared" si="275"/>
        <v>--  bitvector(335 downto 320)</v>
      </c>
      <c r="S377" t="str">
        <f t="shared" si="276"/>
        <v>--  bitvector(335 downto 320)</v>
      </c>
      <c r="T377" t="str">
        <f t="shared" si="272"/>
        <v>--  bitvector(335 downto 320)</v>
      </c>
      <c r="U377" t="str">
        <f t="shared" si="277"/>
        <v>--  bitvector(335 downto 320)</v>
      </c>
      <c r="V377" t="str">
        <f t="shared" si="252"/>
        <v xml:space="preserve">  -- bitvector(335 downto 320)</v>
      </c>
      <c r="W377" t="str">
        <f t="shared" si="253"/>
        <v xml:space="preserve">  --  bitvector(335 downto 320)</v>
      </c>
    </row>
    <row r="378" spans="2:23">
      <c r="B378" t="s">
        <v>407</v>
      </c>
      <c r="C378">
        <v>48</v>
      </c>
      <c r="D378" t="s">
        <v>373</v>
      </c>
      <c r="E378">
        <f>C377+E377</f>
        <v>336</v>
      </c>
      <c r="F378" t="str">
        <f>IF(C378=1,"  "&amp;B378&amp;" : "&amp;"std_logic;",IF(D378="T","  "&amp;B378&amp;" : "&amp;B378&amp;"_"&amp;C378/8&amp;"_Type;","  "&amp;B378&amp;" : "&amp;"std_logic_vector("&amp;C378-1&amp;" downto 0);"))</f>
        <v xml:space="preserve">  Reserved_1 : std_logic_vector(47 downto 0);</v>
      </c>
      <c r="G378" t="str">
        <f>$G$372&amp;"."&amp;B378</f>
        <v>pkt.FPGA_CMD.Reserved_1</v>
      </c>
      <c r="H378" t="str">
        <f>IF(C378=1,"bitvector("&amp;E378&amp;")","bitvector("&amp;E378+C378-1&amp;" downto "&amp;E378&amp;")")</f>
        <v>bitvector(383 downto 336)</v>
      </c>
      <c r="I378" t="str">
        <f t="shared" si="255"/>
        <v>pkt_FPGA_CMD_Reserved_1</v>
      </c>
      <c r="J378">
        <f t="shared" si="273"/>
        <v>245</v>
      </c>
      <c r="K378">
        <v>1</v>
      </c>
      <c r="L378" t="str">
        <f t="shared" si="241"/>
        <v>connect_bd_net [get_bd_pins gen_ila_0/ila_0/probe245] [get_bd_pins gen_ila_0/bs_scb_data_record_p_0/pkt_FPGA_CMD_Reserved_1]</v>
      </c>
      <c r="M378" t="str">
        <f t="shared" si="239"/>
        <v>std_logic_vector(47 downto 0)</v>
      </c>
      <c r="N378" t="str">
        <f>IF(O378&lt;&gt;"",O378,IF(D378="T",B378&amp;"_"&amp;C378/8&amp;"_i",IF(C378=1,"'0'",(IF(C378=8,"X""00""",(IF(C378=16,"X""0000""",IF(C378=32,"X""00000000""","(others =&gt; '0')"))))))))</f>
        <v>(others =&gt; '0')</v>
      </c>
      <c r="P378" t="str">
        <f>IF(D379="",(IF(D378="T","  "&amp;B378&amp;" =&gt; "&amp;B378&amp;"_"&amp;C378/8&amp;"_i","  "&amp;B378&amp;" =&gt; "&amp;N378)),(IF(D378="T","  "&amp;B378&amp;" =&gt; "&amp;B378&amp;"_"&amp;C378/8&amp;"_i,","  "&amp;B378&amp;" =&gt; "&amp;N378&amp;",")))</f>
        <v xml:space="preserve">  Reserved_1 =&gt; (others =&gt; '0')</v>
      </c>
      <c r="Q378" t="str">
        <f t="shared" si="274"/>
        <v>pkt.FPGA_CMD.Reserved_1 &lt;= (others =&gt; '0');</v>
      </c>
      <c r="R378" t="str">
        <f t="shared" si="275"/>
        <v>pkt.FPGA_CMD.Reserved_1 := bitvector(383 downto 336);</v>
      </c>
      <c r="S378" t="str">
        <f t="shared" si="276"/>
        <v>bitvector(383 downto 336) := pkt.FPGA_CMD.Reserved_1;</v>
      </c>
      <c r="T378" t="str">
        <f t="shared" si="272"/>
        <v>pkt_FPGA_CMD_Reserved_1 : out std_logic_vector(47 downto 0);    --               order( 245 ) bit( 48 )</v>
      </c>
      <c r="U378" t="str">
        <f t="shared" si="277"/>
        <v>pkt_FPGA_CMD_Reserved_1 &lt;= bitvector(383 downto 336);</v>
      </c>
      <c r="V378" t="str">
        <f t="shared" si="252"/>
        <v>pkt_FPGA_CMD_Reserved_1 =&gt; pkt_FPGA_CMD_Reserved_1_o,</v>
      </c>
      <c r="W378" t="str">
        <f t="shared" si="253"/>
        <v xml:space="preserve">  signal pkt_FPGA_CMD_Reserved_1_o : std_logic_vector(47 downto 0);</v>
      </c>
    </row>
    <row r="379" spans="2:23" s="66" customFormat="1">
      <c r="F379" s="66" t="str">
        <f>"end record;"&amp;"  --  "&amp;B373&amp;"_"&amp;C373/8&amp;"_Type"</f>
        <v>end record;  --  FPGA_CMD_36_Type</v>
      </c>
      <c r="I379" s="66" t="str">
        <f t="shared" si="255"/>
        <v/>
      </c>
      <c r="J379">
        <f t="shared" si="273"/>
        <v>246</v>
      </c>
      <c r="K379" s="66" t="s">
        <v>553</v>
      </c>
      <c r="L379" t="str">
        <f t="shared" si="241"/>
        <v/>
      </c>
      <c r="M379" s="66" t="str">
        <f t="shared" si="239"/>
        <v/>
      </c>
      <c r="P379" s="66" t="str">
        <f>");"</f>
        <v>);</v>
      </c>
      <c r="Q379" s="66" t="str">
        <f t="shared" si="274"/>
        <v>--  end record;  --  FPGA_CMD_36_Type</v>
      </c>
      <c r="R379" s="66" t="str">
        <f t="shared" ref="R379" si="278">IF(D379="","--  "&amp;F379,IF(D379&lt;&gt;"T",G379&amp;" := "&amp;H379&amp;";","--  "&amp;H379))</f>
        <v>--  end record;  --  FPGA_CMD_36_Type</v>
      </c>
      <c r="S379" s="66" t="str">
        <f t="shared" ref="S379" si="279">IF(D379="","--  "&amp;F379,IF(D379&lt;&gt;"T",H379&amp;" := "&amp;G379&amp;";","--  "&amp;H379))</f>
        <v>--  end record;  --  FPGA_CMD_36_Type</v>
      </c>
      <c r="T379" t="str">
        <f t="shared" si="272"/>
        <v xml:space="preserve">  -- not used </v>
      </c>
      <c r="U379" t="str">
        <f t="shared" si="277"/>
        <v xml:space="preserve">  -- not used</v>
      </c>
      <c r="V379" t="str">
        <f t="shared" si="252"/>
        <v>--  end record;  --  FPGA_CMD_36_Type</v>
      </c>
      <c r="W379" t="str">
        <f t="shared" si="253"/>
        <v>--  end record;  --  FPGA_CMD_36_Type</v>
      </c>
    </row>
    <row r="380" spans="2:23">
      <c r="C380">
        <f>SUM(C374:C378)</f>
        <v>288</v>
      </c>
      <c r="D380">
        <f>C373+E373</f>
        <v>384</v>
      </c>
      <c r="E380">
        <f>C378+E378</f>
        <v>384</v>
      </c>
      <c r="F380" s="86" t="s">
        <v>516</v>
      </c>
      <c r="I380" t="str">
        <f t="shared" si="255"/>
        <v/>
      </c>
      <c r="J380">
        <f t="shared" si="273"/>
        <v>246</v>
      </c>
      <c r="K380" t="s">
        <v>553</v>
      </c>
      <c r="L380" t="str">
        <f t="shared" si="241"/>
        <v/>
      </c>
      <c r="M380" t="str">
        <f t="shared" si="239"/>
        <v/>
      </c>
      <c r="N380" s="86" t="s">
        <v>516</v>
      </c>
      <c r="O380" s="86" t="s">
        <v>516</v>
      </c>
      <c r="P380" s="86" t="s">
        <v>516</v>
      </c>
      <c r="Q380" s="86" t="s">
        <v>516</v>
      </c>
      <c r="R380" s="86" t="s">
        <v>516</v>
      </c>
      <c r="S380" s="86" t="s">
        <v>516</v>
      </c>
      <c r="T380" t="str">
        <f t="shared" si="272"/>
        <v xml:space="preserve">  -- not used </v>
      </c>
      <c r="U380" t="str">
        <f t="shared" si="277"/>
        <v xml:space="preserve">  -- not used</v>
      </c>
      <c r="V380" t="str">
        <f t="shared" si="252"/>
        <v xml:space="preserve">  --  </v>
      </c>
      <c r="W380" t="str">
        <f t="shared" si="253"/>
        <v xml:space="preserve">  --  </v>
      </c>
    </row>
    <row r="381" spans="2:23">
      <c r="F381" s="86" t="str">
        <f>B382&amp;"_Pkt_"&amp;C382/8&amp;"_Type"</f>
        <v>SP2TE_BEAM_Pkt_300_Type</v>
      </c>
      <c r="G381" s="85" t="s">
        <v>521</v>
      </c>
      <c r="J381">
        <f t="shared" si="273"/>
        <v>246</v>
      </c>
      <c r="K381" t="s">
        <v>553</v>
      </c>
      <c r="L381" t="str">
        <f t="shared" si="241"/>
        <v/>
      </c>
      <c r="R381" s="86" t="s">
        <v>550</v>
      </c>
      <c r="S381" s="86" t="s">
        <v>550</v>
      </c>
      <c r="T381" t="str">
        <f t="shared" si="272"/>
        <v xml:space="preserve">  -- not used </v>
      </c>
      <c r="U381" t="str">
        <f t="shared" si="277"/>
        <v xml:space="preserve">  -- not used</v>
      </c>
      <c r="V381" t="str">
        <f t="shared" si="252"/>
        <v>--  SP2TE_BEAM_Pkt_300_Type</v>
      </c>
      <c r="W381" t="str">
        <f t="shared" si="253"/>
        <v>--  SP2TE_BEAM_Pkt_300_Type</v>
      </c>
    </row>
    <row r="382" spans="2:23" s="66" customFormat="1">
      <c r="B382" s="66" t="str">
        <f>A1</f>
        <v>SP2TE_BEAM</v>
      </c>
      <c r="C382" s="66">
        <v>2400</v>
      </c>
      <c r="E382" s="66">
        <v>0</v>
      </c>
      <c r="F382" s="66" t="str">
        <f>"type "&amp;B382&amp;"_Pkt_"&amp;C382/8&amp;"_Type is record"</f>
        <v>type SP2TE_BEAM_Pkt_300_Type is record</v>
      </c>
      <c r="J382">
        <f t="shared" si="273"/>
        <v>246</v>
      </c>
      <c r="K382" s="66" t="s">
        <v>553</v>
      </c>
      <c r="L382" t="str">
        <f t="shared" si="241"/>
        <v/>
      </c>
      <c r="P382" s="66" t="str">
        <f>"constant "&amp;B382&amp;"_Pkt_"&amp;C382/8&amp;"_i : "&amp;B382&amp;"_Pkt_"&amp;C382/8&amp;"_Type := ("</f>
        <v>constant SP2TE_BEAM_Pkt_300_i : SP2TE_BEAM_Pkt_300_Type := (</v>
      </c>
      <c r="Q382" s="66" t="str">
        <f t="shared" ref="Q382:Q394" si="280">IF(D382="","--  "&amp;F382,IF(D382&lt;&gt;"T",G382&amp;" &lt;= "&amp;N382&amp;";","--  "&amp;H382))</f>
        <v>--  type SP2TE_BEAM_Pkt_300_Type is record</v>
      </c>
      <c r="R382" s="66" t="str">
        <f t="shared" ref="R382:R393" si="281">IF(D382="","--  "&amp;F382,IF(D382&lt;&gt;"T",G382&amp;" := "&amp;H382&amp;";","--  "&amp;H382))</f>
        <v>--  type SP2TE_BEAM_Pkt_300_Type is record</v>
      </c>
      <c r="S382" s="66" t="str">
        <f t="shared" ref="S382:S386" si="282">IF(D382="","--  "&amp;F382,IF(D382&lt;&gt;"T",H382&amp;" := "&amp;G382&amp;";","--  "&amp;H382))</f>
        <v>--  type SP2TE_BEAM_Pkt_300_Type is record</v>
      </c>
      <c r="T382" t="str">
        <f t="shared" si="272"/>
        <v xml:space="preserve">  -- not used </v>
      </c>
      <c r="U382" t="str">
        <f t="shared" si="277"/>
        <v xml:space="preserve">  -- not used</v>
      </c>
      <c r="V382" t="str">
        <f t="shared" si="252"/>
        <v>--  type SP2TE_BEAM_Pkt_300_Type is record</v>
      </c>
      <c r="W382" t="str">
        <f t="shared" si="253"/>
        <v>--  type SP2TE_BEAM_Pkt_300_Type is record</v>
      </c>
    </row>
    <row r="383" spans="2:23">
      <c r="B383" t="s">
        <v>513</v>
      </c>
      <c r="C383">
        <v>32</v>
      </c>
      <c r="D383" t="s">
        <v>373</v>
      </c>
      <c r="E383">
        <v>0</v>
      </c>
      <c r="F383" t="str">
        <f t="shared" ref="F383:F393" si="283">IF(C383=1,"  "&amp;B383&amp;" : "&amp;"std_logic;",IF(D383="T","  "&amp;B383&amp;" : "&amp;B383&amp;"_"&amp;C383/8&amp;"_Type;","  "&amp;B383&amp;" : "&amp;"std_logic_vector("&amp;C383-1&amp;" downto 0);"))</f>
        <v xml:space="preserve">  Start_Bytes : std_logic_vector(31 downto 0);</v>
      </c>
      <c r="G383" t="str">
        <f t="shared" ref="G383:G393" si="284">$G$381&amp;"."&amp;B383</f>
        <v>pkt.Start_Bytes</v>
      </c>
      <c r="H383" t="str">
        <f t="shared" ref="H383:H390" si="285">IF(C383=1,"bitvector("&amp;E383&amp;")","bitvector("&amp;E383+C383-1&amp;" downto "&amp;E383&amp;")")</f>
        <v>bitvector(31 downto 0)</v>
      </c>
      <c r="I383" t="str">
        <f t="shared" ref="I383:I395" si="286">IF(H383="","",(IF(D383="W",SUBSTITUTE(G383,".","_"),"")))</f>
        <v>pkt_Start_Bytes</v>
      </c>
      <c r="J383">
        <f t="shared" si="273"/>
        <v>246</v>
      </c>
      <c r="K383">
        <v>1</v>
      </c>
      <c r="L383" t="str">
        <f t="shared" ref="L383:L386" si="287">IF(K383=1,"connect_bd_net [get_bd_pins "&amp;$L$31&amp;J383&amp;"] [get_bd_pins "&amp;$L$34&amp;I383&amp;"]","")</f>
        <v>connect_bd_net [get_bd_pins gen_ila_0/ila_0/probe246] [get_bd_pins gen_ila_0/bs_scb_data_record_p_0/pkt_Start_Bytes]</v>
      </c>
      <c r="M383" t="str">
        <f t="shared" ref="M383:M386" si="288">IF(C383=1,"std_logic",(IF(D383="W","std_logic_vector("&amp;C383-1&amp;" downto 0)","")))</f>
        <v>std_logic_vector(31 downto 0)</v>
      </c>
      <c r="N383" t="str">
        <f t="shared" ref="N383:N390" si="289">IF(O383&lt;&gt;"",O383,IF(D383="T",B383&amp;"_"&amp;C383/8&amp;"_i",IF(C383=1,"'0'",(IF(C383=8,"X""00""",(IF(C383=16,"X""0000""",IF(C383=32,"X""00000000""","(others =&gt; '0')"))))))))</f>
        <v>X"7E7E7E7E"</v>
      </c>
      <c r="O383" t="s">
        <v>620</v>
      </c>
      <c r="P383" t="str">
        <f t="shared" ref="P383:P388" si="290">IF(D384="",(IF(D383="T","  "&amp;B383&amp;" =&gt; "&amp;B383&amp;"_"&amp;C383/8&amp;"_i","  "&amp;B383&amp;" =&gt; "&amp;N383)),(IF(D383="T","  "&amp;B383&amp;" =&gt; "&amp;B383&amp;"_"&amp;C383/8&amp;"_i,","  "&amp;B383&amp;" =&gt; "&amp;N383&amp;",")))</f>
        <v xml:space="preserve">  Start_Bytes =&gt; X"7E7E7E7E",</v>
      </c>
      <c r="Q383" t="str">
        <f t="shared" si="280"/>
        <v>pkt.Start_Bytes &lt;= X"7E7E7E7E";</v>
      </c>
      <c r="R383" t="str">
        <f t="shared" si="281"/>
        <v>pkt.Start_Bytes := bitvector(31 downto 0);</v>
      </c>
      <c r="S383" t="str">
        <f t="shared" si="282"/>
        <v>bitvector(31 downto 0) := pkt.Start_Bytes;</v>
      </c>
      <c r="T383" t="str">
        <f t="shared" si="272"/>
        <v>pkt_Start_Bytes : out std_logic_vector(31 downto 0);    --               order( 246 ) bit( 32 )</v>
      </c>
      <c r="U383" t="str">
        <f t="shared" si="277"/>
        <v>pkt_Start_Bytes &lt;= bitvector(31 downto 0);</v>
      </c>
      <c r="V383" t="str">
        <f t="shared" si="252"/>
        <v>pkt_Start_Bytes =&gt; pkt_Start_Bytes_o,</v>
      </c>
      <c r="W383" t="str">
        <f t="shared" si="253"/>
        <v xml:space="preserve">  signal pkt_Start_Bytes_o : std_logic_vector(31 downto 0);</v>
      </c>
    </row>
    <row r="384" spans="2:23">
      <c r="B384" t="s">
        <v>331</v>
      </c>
      <c r="C384">
        <v>32</v>
      </c>
      <c r="D384" t="s">
        <v>373</v>
      </c>
      <c r="E384">
        <f t="shared" ref="E384:E393" si="291">C383+E383</f>
        <v>32</v>
      </c>
      <c r="F384" t="str">
        <f t="shared" si="283"/>
        <v xml:space="preserve">  Count : std_logic_vector(31 downto 0);</v>
      </c>
      <c r="G384" t="str">
        <f t="shared" si="284"/>
        <v>pkt.Count</v>
      </c>
      <c r="H384" t="str">
        <f t="shared" si="285"/>
        <v>bitvector(63 downto 32)</v>
      </c>
      <c r="I384" t="str">
        <f t="shared" si="286"/>
        <v>pkt_Count</v>
      </c>
      <c r="J384">
        <f t="shared" si="273"/>
        <v>247</v>
      </c>
      <c r="K384">
        <v>1</v>
      </c>
      <c r="L384" t="str">
        <f t="shared" si="287"/>
        <v>connect_bd_net [get_bd_pins gen_ila_0/ila_0/probe247] [get_bd_pins gen_ila_0/bs_scb_data_record_p_0/pkt_Count]</v>
      </c>
      <c r="M384" t="str">
        <f t="shared" si="288"/>
        <v>std_logic_vector(31 downto 0)</v>
      </c>
      <c r="N384" t="str">
        <f t="shared" si="289"/>
        <v>X"00000000"</v>
      </c>
      <c r="P384" t="str">
        <f t="shared" si="290"/>
        <v xml:space="preserve">  Count =&gt; X"00000000",</v>
      </c>
      <c r="Q384" t="str">
        <f t="shared" si="280"/>
        <v>pkt.Count &lt;= X"00000000";</v>
      </c>
      <c r="R384" t="str">
        <f t="shared" si="281"/>
        <v>pkt.Count := bitvector(63 downto 32);</v>
      </c>
      <c r="S384" t="str">
        <f t="shared" si="282"/>
        <v>bitvector(63 downto 32) := pkt.Count;</v>
      </c>
      <c r="T384" t="str">
        <f t="shared" si="272"/>
        <v>pkt_Count : out std_logic_vector(31 downto 0);    --               order( 247 ) bit( 32 )</v>
      </c>
      <c r="U384" t="str">
        <f t="shared" si="277"/>
        <v>pkt_Count &lt;= bitvector(63 downto 32);</v>
      </c>
      <c r="V384" t="str">
        <f t="shared" ref="V384:V389" si="292">IF(D384="","--  "&amp;F384,IF(D384&lt;&gt;"T",IF(I384&lt;&gt;"",I384&amp;" =&gt; "&amp;I384&amp;"_o,","  --  "),"  -- "&amp;H384))</f>
        <v>pkt_Count =&gt; pkt_Count_o,</v>
      </c>
      <c r="W384" t="str">
        <f t="shared" ref="W384:W389" si="293">IF(D384="","--  "&amp;F384,IF(D384&lt;&gt;"T",IF(I384&lt;&gt;"","  signal "&amp;I384&amp;"_o : "&amp;M384&amp;";","  --  "),"  --  "&amp;H384))</f>
        <v xml:space="preserve">  signal pkt_Count_o : std_logic_vector(31 downto 0);</v>
      </c>
    </row>
    <row r="385" spans="2:23">
      <c r="B385" t="s">
        <v>332</v>
      </c>
      <c r="C385">
        <v>16</v>
      </c>
      <c r="D385" t="s">
        <v>373</v>
      </c>
      <c r="E385">
        <f t="shared" si="291"/>
        <v>64</v>
      </c>
      <c r="F385" t="str">
        <f t="shared" si="283"/>
        <v xml:space="preserve">  Command : std_logic_vector(15 downto 0);</v>
      </c>
      <c r="G385" t="str">
        <f t="shared" si="284"/>
        <v>pkt.Command</v>
      </c>
      <c r="H385" t="str">
        <f t="shared" si="285"/>
        <v>bitvector(79 downto 64)</v>
      </c>
      <c r="I385" t="str">
        <f t="shared" si="286"/>
        <v>pkt_Command</v>
      </c>
      <c r="J385">
        <f t="shared" si="273"/>
        <v>248</v>
      </c>
      <c r="K385">
        <v>1</v>
      </c>
      <c r="L385" t="str">
        <f t="shared" si="287"/>
        <v>connect_bd_net [get_bd_pins gen_ila_0/ila_0/probe248] [get_bd_pins gen_ila_0/bs_scb_data_record_p_0/pkt_Command]</v>
      </c>
      <c r="M385" t="str">
        <f t="shared" si="288"/>
        <v>std_logic_vector(15 downto 0)</v>
      </c>
      <c r="N385" t="str">
        <f t="shared" si="289"/>
        <v>X"0000"</v>
      </c>
      <c r="P385" t="str">
        <f t="shared" si="290"/>
        <v xml:space="preserve">  Command =&gt; X"0000",</v>
      </c>
      <c r="Q385" t="str">
        <f t="shared" si="280"/>
        <v>pkt.Command &lt;= X"0000";</v>
      </c>
      <c r="R385" t="str">
        <f t="shared" si="281"/>
        <v>pkt.Command := bitvector(79 downto 64);</v>
      </c>
      <c r="S385" t="str">
        <f t="shared" si="282"/>
        <v>bitvector(79 downto 64) := pkt.Command;</v>
      </c>
      <c r="T385" t="str">
        <f t="shared" si="272"/>
        <v>pkt_Command : out std_logic_vector(15 downto 0);    --               order( 248 ) bit( 16 )</v>
      </c>
      <c r="U385" t="str">
        <f t="shared" si="277"/>
        <v>pkt_Command &lt;= bitvector(79 downto 64);</v>
      </c>
      <c r="V385" t="str">
        <f t="shared" si="292"/>
        <v>pkt_Command =&gt; pkt_Command_o,</v>
      </c>
      <c r="W385" t="str">
        <f t="shared" si="293"/>
        <v xml:space="preserve">  signal pkt_Command_o : std_logic_vector(15 downto 0);</v>
      </c>
    </row>
    <row r="386" spans="2:23">
      <c r="B386" t="s">
        <v>333</v>
      </c>
      <c r="C386">
        <v>16</v>
      </c>
      <c r="D386" t="s">
        <v>373</v>
      </c>
      <c r="E386">
        <f t="shared" si="291"/>
        <v>80</v>
      </c>
      <c r="F386" t="str">
        <f t="shared" si="283"/>
        <v xml:space="preserve">  ACK : std_logic_vector(15 downto 0);</v>
      </c>
      <c r="G386" t="str">
        <f t="shared" si="284"/>
        <v>pkt.ACK</v>
      </c>
      <c r="H386" t="str">
        <f t="shared" si="285"/>
        <v>bitvector(95 downto 80)</v>
      </c>
      <c r="I386" t="str">
        <f t="shared" si="286"/>
        <v>pkt_ACK</v>
      </c>
      <c r="J386">
        <f t="shared" si="273"/>
        <v>249</v>
      </c>
      <c r="K386">
        <v>1</v>
      </c>
      <c r="L386" t="str">
        <f t="shared" si="287"/>
        <v>connect_bd_net [get_bd_pins gen_ila_0/ila_0/probe249] [get_bd_pins gen_ila_0/bs_scb_data_record_p_0/pkt_ACK]</v>
      </c>
      <c r="M386" t="str">
        <f t="shared" si="288"/>
        <v>std_logic_vector(15 downto 0)</v>
      </c>
      <c r="N386" t="str">
        <f t="shared" si="289"/>
        <v>X"0000"</v>
      </c>
      <c r="P386" t="str">
        <f t="shared" si="290"/>
        <v xml:space="preserve">  ACK =&gt; X"0000",</v>
      </c>
      <c r="Q386" t="str">
        <f t="shared" si="280"/>
        <v>pkt.ACK &lt;= X"0000";</v>
      </c>
      <c r="R386" t="str">
        <f t="shared" si="281"/>
        <v>pkt.ACK := bitvector(95 downto 80);</v>
      </c>
      <c r="S386" t="str">
        <f t="shared" si="282"/>
        <v>bitvector(95 downto 80) := pkt.ACK;</v>
      </c>
      <c r="T386" t="str">
        <f t="shared" si="272"/>
        <v>pkt_ACK : out std_logic_vector(15 downto 0);    --               order( 249 ) bit( 16 )</v>
      </c>
      <c r="U386" t="str">
        <f t="shared" si="277"/>
        <v>pkt_ACK &lt;= bitvector(95 downto 80);</v>
      </c>
      <c r="V386" t="str">
        <f t="shared" si="292"/>
        <v>pkt_ACK =&gt; pkt_ACK_o,</v>
      </c>
      <c r="W386" t="str">
        <f t="shared" si="293"/>
        <v xml:space="preserve">  signal pkt_ACK_o : std_logic_vector(15 downto 0);</v>
      </c>
    </row>
    <row r="387" spans="2:23">
      <c r="B387" t="s">
        <v>334</v>
      </c>
      <c r="C387">
        <f>36*8</f>
        <v>288</v>
      </c>
      <c r="D387" s="66" t="s">
        <v>372</v>
      </c>
      <c r="E387">
        <f t="shared" si="291"/>
        <v>96</v>
      </c>
      <c r="F387" t="str">
        <f t="shared" si="283"/>
        <v xml:space="preserve">  FPGA_CMD : FPGA_CMD_36_Type;</v>
      </c>
      <c r="G387" s="84" t="str">
        <f t="shared" si="284"/>
        <v>pkt.FPGA_CMD</v>
      </c>
      <c r="H387" t="str">
        <f t="shared" si="285"/>
        <v>bitvector(383 downto 96)</v>
      </c>
      <c r="I387" t="str">
        <f t="shared" si="286"/>
        <v/>
      </c>
      <c r="J387">
        <f t="shared" si="273"/>
        <v>250</v>
      </c>
      <c r="K387">
        <v>1</v>
      </c>
      <c r="L387" t="str">
        <f t="shared" ref="L387:L391" si="294">IF(K387=1,"connect_bd_net [get_bd_pins "&amp;$L$31&amp;J387&amp;"] [get_bd_pins "&amp;$L$34&amp;I387&amp;"]","")</f>
        <v>connect_bd_net [get_bd_pins gen_ila_0/ila_0/probe250] [get_bd_pins gen_ila_0/bs_scb_data_record_p_0/]</v>
      </c>
      <c r="M387" t="str">
        <f t="shared" ref="M387:M391" si="295">IF(C387=1,"std_logic",(IF(D387="W","std_logic_vector("&amp;C387-1&amp;" downto 0)","")))</f>
        <v/>
      </c>
      <c r="N387" t="str">
        <f t="shared" si="289"/>
        <v>FPGA_CMD_36_i</v>
      </c>
      <c r="P387" t="str">
        <f t="shared" si="290"/>
        <v xml:space="preserve">  FPGA_CMD =&gt; FPGA_CMD_36_i,</v>
      </c>
      <c r="Q387" t="str">
        <f t="shared" si="280"/>
        <v>--  bitvector(383 downto 96)</v>
      </c>
      <c r="R387" t="str">
        <f>IF(D387="","--  "&amp;F387,IF(D387&lt;&gt;"T",G387&amp;" := "&amp;H387&amp;";","--  "&amp;H387))</f>
        <v>--  bitvector(383 downto 96)</v>
      </c>
      <c r="S387" t="str">
        <f>IF(D387="","--  "&amp;F387,IF(D387&lt;&gt;"T",H387&amp;" := "&amp;G387&amp;";","--  "&amp;H387))</f>
        <v>--  bitvector(383 downto 96)</v>
      </c>
      <c r="T387" t="str">
        <f t="shared" si="272"/>
        <v>--  bitvector(383 downto 96)</v>
      </c>
      <c r="U387" t="str">
        <f t="shared" si="277"/>
        <v>--  bitvector(383 downto 96)</v>
      </c>
      <c r="V387" t="str">
        <f t="shared" si="292"/>
        <v xml:space="preserve">  -- bitvector(383 downto 96)</v>
      </c>
      <c r="W387" t="str">
        <f t="shared" si="293"/>
        <v xml:space="preserve">  --  bitvector(383 downto 96)</v>
      </c>
    </row>
    <row r="388" spans="2:23">
      <c r="B388" t="s">
        <v>338</v>
      </c>
      <c r="C388">
        <f>56*8</f>
        <v>448</v>
      </c>
      <c r="D388" s="66" t="s">
        <v>372</v>
      </c>
      <c r="E388">
        <f t="shared" si="291"/>
        <v>384</v>
      </c>
      <c r="F388" t="str">
        <f t="shared" si="283"/>
        <v xml:space="preserve">  GC_INFO : GC_INFO_56_Type;</v>
      </c>
      <c r="G388" s="84" t="str">
        <f t="shared" si="284"/>
        <v>pkt.GC_INFO</v>
      </c>
      <c r="H388" t="str">
        <f t="shared" si="285"/>
        <v>bitvector(831 downto 384)</v>
      </c>
      <c r="I388" t="str">
        <f t="shared" si="286"/>
        <v/>
      </c>
      <c r="J388">
        <f t="shared" si="273"/>
        <v>250</v>
      </c>
      <c r="K388">
        <v>1</v>
      </c>
      <c r="L388" t="str">
        <f t="shared" si="294"/>
        <v>connect_bd_net [get_bd_pins gen_ila_0/ila_0/probe250] [get_bd_pins gen_ila_0/bs_scb_data_record_p_0/]</v>
      </c>
      <c r="M388" t="str">
        <f t="shared" si="295"/>
        <v/>
      </c>
      <c r="N388" t="str">
        <f t="shared" si="289"/>
        <v>GC_INFO_56_i</v>
      </c>
      <c r="P388" t="str">
        <f t="shared" si="290"/>
        <v xml:space="preserve">  GC_INFO =&gt; GC_INFO_56_i,</v>
      </c>
      <c r="Q388" t="str">
        <f t="shared" si="280"/>
        <v>--  bitvector(831 downto 384)</v>
      </c>
      <c r="R388" t="str">
        <f t="shared" si="281"/>
        <v>--  bitvector(831 downto 384)</v>
      </c>
      <c r="S388" t="str">
        <f t="shared" ref="S388:S393" si="296">IF(D388="","--  "&amp;F388,IF(D388&lt;&gt;"T",H388&amp;" := "&amp;G388&amp;";","--  "&amp;H388))</f>
        <v>--  bitvector(831 downto 384)</v>
      </c>
      <c r="T388" t="str">
        <f t="shared" si="272"/>
        <v>--  bitvector(831 downto 384)</v>
      </c>
      <c r="U388" t="str">
        <f t="shared" si="277"/>
        <v>--  bitvector(831 downto 384)</v>
      </c>
      <c r="V388" t="str">
        <f t="shared" si="292"/>
        <v xml:space="preserve">  -- bitvector(831 downto 384)</v>
      </c>
      <c r="W388" t="str">
        <f t="shared" si="293"/>
        <v xml:space="preserve">  --  bitvector(831 downto 384)</v>
      </c>
    </row>
    <row r="389" spans="2:23">
      <c r="B389" t="s">
        <v>360</v>
      </c>
      <c r="C389">
        <v>320</v>
      </c>
      <c r="D389" s="66" t="s">
        <v>372</v>
      </c>
      <c r="E389">
        <f t="shared" si="291"/>
        <v>832</v>
      </c>
      <c r="F389" t="str">
        <f t="shared" si="283"/>
        <v xml:space="preserve">  FPGA_State : FPGA_State_40_Type;</v>
      </c>
      <c r="G389" s="84" t="str">
        <f t="shared" si="284"/>
        <v>pkt.FPGA_State</v>
      </c>
      <c r="H389" t="str">
        <f t="shared" si="285"/>
        <v>bitvector(1151 downto 832)</v>
      </c>
      <c r="I389" t="str">
        <f t="shared" si="286"/>
        <v/>
      </c>
      <c r="J389">
        <f t="shared" si="273"/>
        <v>250</v>
      </c>
      <c r="K389">
        <v>1</v>
      </c>
      <c r="L389" t="str">
        <f t="shared" si="294"/>
        <v>connect_bd_net [get_bd_pins gen_ila_0/ila_0/probe250] [get_bd_pins gen_ila_0/bs_scb_data_record_p_0/]</v>
      </c>
      <c r="M389" t="str">
        <f t="shared" si="295"/>
        <v/>
      </c>
      <c r="N389" t="str">
        <f t="shared" si="289"/>
        <v>FPGA_State_40_i</v>
      </c>
      <c r="P389" t="str">
        <f>IF(D391="",(IF(D389="T","  "&amp;B389&amp;" =&gt; "&amp;B389&amp;"_"&amp;C389/8&amp;"_i","  "&amp;B389&amp;" =&gt; "&amp;N389)),(IF(D389="T","  "&amp;B389&amp;" =&gt; "&amp;B389&amp;"_"&amp;C389/8&amp;"_i,","  "&amp;B389&amp;" =&gt; "&amp;N389&amp;",")))</f>
        <v xml:space="preserve">  FPGA_State =&gt; FPGA_State_40_i,</v>
      </c>
      <c r="Q389" t="str">
        <f t="shared" si="280"/>
        <v>--  bitvector(1151 downto 832)</v>
      </c>
      <c r="R389" t="str">
        <f t="shared" si="281"/>
        <v>--  bitvector(1151 downto 832)</v>
      </c>
      <c r="S389" t="str">
        <f t="shared" si="296"/>
        <v>--  bitvector(1151 downto 832)</v>
      </c>
      <c r="T389" t="str">
        <f t="shared" si="272"/>
        <v>--  bitvector(1151 downto 832)</v>
      </c>
      <c r="U389" t="str">
        <f t="shared" si="277"/>
        <v>--  bitvector(1151 downto 832)</v>
      </c>
      <c r="V389" t="str">
        <f t="shared" si="292"/>
        <v xml:space="preserve">  -- bitvector(1151 downto 832)</v>
      </c>
      <c r="W389" t="str">
        <f t="shared" si="293"/>
        <v xml:space="preserve">  --  bitvector(1151 downto 832)</v>
      </c>
    </row>
    <row r="390" spans="2:23">
      <c r="B390" t="s">
        <v>727</v>
      </c>
      <c r="C390">
        <v>256</v>
      </c>
      <c r="D390" s="66" t="s">
        <v>729</v>
      </c>
      <c r="E390">
        <f t="shared" si="291"/>
        <v>1152</v>
      </c>
      <c r="F390" t="str">
        <f t="shared" si="283"/>
        <v xml:space="preserve">  SUM_Beam_Data : SUM_Beam_Data_32_Type;</v>
      </c>
      <c r="G390" s="84" t="str">
        <f t="shared" si="284"/>
        <v>pkt.SUM_Beam_Data</v>
      </c>
      <c r="H390" t="str">
        <f t="shared" si="285"/>
        <v>bitvector(1407 downto 1152)</v>
      </c>
      <c r="J390">
        <f t="shared" si="273"/>
        <v>250</v>
      </c>
      <c r="K390">
        <v>1</v>
      </c>
      <c r="L390" t="str">
        <f t="shared" si="294"/>
        <v>connect_bd_net [get_bd_pins gen_ila_0/ila_0/probe250] [get_bd_pins gen_ila_0/bs_scb_data_record_p_0/]</v>
      </c>
      <c r="M390" t="str">
        <f t="shared" si="295"/>
        <v/>
      </c>
      <c r="N390" t="str">
        <f t="shared" si="289"/>
        <v>SUM_Beam_Data_32_i</v>
      </c>
      <c r="P390" t="str">
        <f>IF(D392="",(IF(D390="T","  "&amp;B390&amp;" =&gt; "&amp;B390&amp;"_"&amp;C390/8&amp;"_i","  "&amp;B390&amp;" =&gt; "&amp;N390)),(IF(D390="T","  "&amp;B390&amp;" =&gt; "&amp;B390&amp;"_"&amp;C390/8&amp;"_i,","  "&amp;B390&amp;" =&gt; "&amp;N390&amp;",")))</f>
        <v xml:space="preserve">  SUM_Beam_Data =&gt; SUM_Beam_Data_32_i,</v>
      </c>
      <c r="Q390" t="str">
        <f t="shared" si="280"/>
        <v>--  bitvector(1407 downto 1152)</v>
      </c>
      <c r="R390" t="str">
        <f t="shared" ref="R390" si="297">IF(D390="","--  "&amp;F390,IF(D390&lt;&gt;"T",G390&amp;" := "&amp;H390&amp;";","--  "&amp;H390))</f>
        <v>--  bitvector(1407 downto 1152)</v>
      </c>
      <c r="S390" t="str">
        <f t="shared" ref="S390" si="298">IF(D390="","--  "&amp;F390,IF(D390&lt;&gt;"T",H390&amp;" := "&amp;G390&amp;";","--  "&amp;H390))</f>
        <v>--  bitvector(1407 downto 1152)</v>
      </c>
      <c r="T390" t="str">
        <f t="shared" ref="T390:T391" si="299">IF(K390=1,IF(D390="","--  "&amp;F390,IF(D390&lt;&gt;"T",I390&amp;" : out "&amp;M390&amp;";    --               order( "&amp;J390&amp;" ) bit( "&amp;C390&amp;" )","--  "&amp;H390)),"  -- not used ")</f>
        <v>--  bitvector(1407 downto 1152)</v>
      </c>
      <c r="U390" t="str">
        <f t="shared" si="277"/>
        <v>--  bitvector(1407 downto 1152)</v>
      </c>
      <c r="V390" t="str">
        <f t="shared" ref="V390:V391" si="300">IF(D390="","--  "&amp;F390,IF(D390&lt;&gt;"T",IF(I390&lt;&gt;"",I390&amp;" =&gt; "&amp;I390&amp;"_o,","  --  "),"  -- "&amp;H390))</f>
        <v xml:space="preserve">  -- bitvector(1407 downto 1152)</v>
      </c>
      <c r="W390" t="str">
        <f t="shared" ref="W390:W391" si="301">IF(D390="","--  "&amp;F390,IF(D390&lt;&gt;"T",IF(I390&lt;&gt;"","  signal "&amp;I390&amp;"_o : "&amp;M390&amp;";","  --  "),"  --  "&amp;H390))</f>
        <v xml:space="preserve">  --  bitvector(1407 downto 1152)</v>
      </c>
    </row>
    <row r="391" spans="2:23">
      <c r="B391" t="s">
        <v>725</v>
      </c>
      <c r="C391">
        <v>960</v>
      </c>
      <c r="D391" s="66" t="s">
        <v>372</v>
      </c>
      <c r="E391">
        <f t="shared" si="291"/>
        <v>1408</v>
      </c>
      <c r="F391" t="str">
        <f t="shared" si="283"/>
        <v xml:space="preserve">  UDRL_Beam_Data : UDRL_Beam_Data_120_Type;</v>
      </c>
      <c r="G391" s="84" t="str">
        <f t="shared" si="284"/>
        <v>pkt.UDRL_Beam_Data</v>
      </c>
      <c r="H391" t="str">
        <f>IF(C391=1,"bitvector("&amp;E391&amp;")","bitvector("&amp;E391+C391-1&amp;" downto "&amp;E391&amp;")")</f>
        <v>bitvector(2367 downto 1408)</v>
      </c>
      <c r="I391" t="str">
        <f t="shared" si="286"/>
        <v/>
      </c>
      <c r="J391">
        <f t="shared" si="273"/>
        <v>250</v>
      </c>
      <c r="K391">
        <v>1</v>
      </c>
      <c r="L391" t="str">
        <f t="shared" si="294"/>
        <v>connect_bd_net [get_bd_pins gen_ila_0/ila_0/probe250] [get_bd_pins gen_ila_0/bs_scb_data_record_p_0/]</v>
      </c>
      <c r="M391" t="str">
        <f t="shared" si="295"/>
        <v/>
      </c>
      <c r="N391" t="str">
        <f>IF(O391&lt;&gt;"",O391,IF(D391="T",B391&amp;"_"&amp;C391/8&amp;"_i",IF(C391=1,"'0'",(IF(C391=8,"X""00""",(IF(C391=16,"X""0000""",IF(C391=32,"X""00000000""","(others =&gt; '0')"))))))))</f>
        <v>UDRL_Beam_Data_120_i</v>
      </c>
      <c r="P391" t="str">
        <f>IF(D392="",(IF(D391="T","  "&amp;B391&amp;" =&gt; "&amp;B391&amp;"_"&amp;C391/8&amp;"_i","  "&amp;B391&amp;" =&gt; "&amp;N391)),(IF(D391="T","  "&amp;B391&amp;" =&gt; "&amp;B391&amp;"_"&amp;C391/8&amp;"_i,","  "&amp;B391&amp;" =&gt; "&amp;N391&amp;",")))</f>
        <v xml:space="preserve">  UDRL_Beam_Data =&gt; UDRL_Beam_Data_120_i,</v>
      </c>
      <c r="Q391" t="str">
        <f t="shared" si="280"/>
        <v>--  bitvector(2367 downto 1408)</v>
      </c>
      <c r="R391" t="str">
        <f t="shared" si="281"/>
        <v>--  bitvector(2367 downto 1408)</v>
      </c>
      <c r="S391" t="str">
        <f t="shared" si="296"/>
        <v>--  bitvector(2367 downto 1408)</v>
      </c>
      <c r="T391" t="str">
        <f t="shared" si="299"/>
        <v>--  bitvector(2367 downto 1408)</v>
      </c>
      <c r="U391" t="str">
        <f t="shared" si="277"/>
        <v>--  bitvector(2367 downto 1408)</v>
      </c>
      <c r="V391" t="str">
        <f t="shared" si="300"/>
        <v xml:space="preserve">  -- bitvector(2367 downto 1408)</v>
      </c>
      <c r="W391" t="str">
        <f t="shared" si="301"/>
        <v xml:space="preserve">  --  bitvector(2367 downto 1408)</v>
      </c>
    </row>
    <row r="392" spans="2:23">
      <c r="B392" t="s">
        <v>371</v>
      </c>
      <c r="C392">
        <v>16</v>
      </c>
      <c r="D392" t="s">
        <v>373</v>
      </c>
      <c r="E392">
        <f t="shared" si="291"/>
        <v>2368</v>
      </c>
      <c r="F392" t="str">
        <f t="shared" si="283"/>
        <v xml:space="preserve">  Checksum : std_logic_vector(15 downto 0);</v>
      </c>
      <c r="G392" t="str">
        <f t="shared" si="284"/>
        <v>pkt.Checksum</v>
      </c>
      <c r="H392" t="str">
        <f>IF(C392=1,"bitvector("&amp;E392&amp;")","bitvector("&amp;E392+C392-1&amp;" downto "&amp;E392&amp;")")</f>
        <v>bitvector(2383 downto 2368)</v>
      </c>
      <c r="I392" t="str">
        <f t="shared" si="286"/>
        <v>pkt_Checksum</v>
      </c>
      <c r="J392">
        <f t="shared" si="273"/>
        <v>250</v>
      </c>
      <c r="K392">
        <v>1</v>
      </c>
      <c r="L392" t="str">
        <f t="shared" ref="L392:L422" si="302">IF(K392=1,"connect_bd_net [get_bd_pins "&amp;$L$31&amp;J392&amp;"] [get_bd_pins "&amp;$L$34&amp;I392&amp;"]","")</f>
        <v>connect_bd_net [get_bd_pins gen_ila_0/ila_0/probe250] [get_bd_pins gen_ila_0/bs_scb_data_record_p_0/pkt_Checksum]</v>
      </c>
      <c r="M392" t="str">
        <f>IF(C392=1,"std_logic",(IF(D392="W","std_logic_vector("&amp;C392-1&amp;" downto 0)","")))</f>
        <v>std_logic_vector(15 downto 0)</v>
      </c>
      <c r="N392" t="str">
        <f>IF(O392&lt;&gt;"",O392,IF(D392="T",B392&amp;"_"&amp;C392/8&amp;"_i",IF(C392=1,"'0'",(IF(C392=8,"X""00""",(IF(C392=16,"X""0000""",IF(C392=32,"X""00000000""","(others =&gt; '0')"))))))))</f>
        <v>X"CCCC"</v>
      </c>
      <c r="O392" t="s">
        <v>519</v>
      </c>
      <c r="P392" t="str">
        <f>IF(D393="",(IF(D392="T","  "&amp;B392&amp;" =&gt; "&amp;B392&amp;"_"&amp;C392/8&amp;"_i","  "&amp;B392&amp;" =&gt; "&amp;N392)),(IF(D392="T","  "&amp;B392&amp;" =&gt; "&amp;B392&amp;"_"&amp;C392/8&amp;"_i,","  "&amp;B392&amp;" =&gt; "&amp;N392&amp;",")))</f>
        <v xml:space="preserve">  Checksum =&gt; X"CCCC",</v>
      </c>
      <c r="Q392" t="str">
        <f t="shared" si="280"/>
        <v>pkt.Checksum &lt;= X"CCCC";</v>
      </c>
      <c r="R392" t="str">
        <f t="shared" si="281"/>
        <v>pkt.Checksum := bitvector(2383 downto 2368);</v>
      </c>
      <c r="S392" t="str">
        <f t="shared" si="296"/>
        <v>bitvector(2383 downto 2368) := pkt.Checksum;</v>
      </c>
      <c r="T392" t="str">
        <f>IF(K392=1,IF(D392="","--  "&amp;F392,IF(D392&lt;&gt;"T",I392&amp;" : out "&amp;M392&amp;";    --               order( "&amp;J392&amp;" ) bit( "&amp;C392&amp;" )","--  "&amp;H392)),"  -- not used ")</f>
        <v>pkt_Checksum : out std_logic_vector(15 downto 0);    --               order( 250 ) bit( 16 )</v>
      </c>
      <c r="U392" t="str">
        <f t="shared" si="277"/>
        <v>pkt_Checksum &lt;= bitvector(2383 downto 2368);</v>
      </c>
      <c r="V392" t="str">
        <f>IF(D392="","--  "&amp;F392,IF(D392&lt;&gt;"T",IF(I392&lt;&gt;"",I392&amp;" =&gt; "&amp;I392&amp;"_o,","  --  "),"  -- "&amp;H392))</f>
        <v>pkt_Checksum =&gt; pkt_Checksum_o,</v>
      </c>
      <c r="W392" t="str">
        <f>IF(D392="","--  "&amp;F392,IF(D392&lt;&gt;"T",IF(I392&lt;&gt;"","  signal "&amp;I392&amp;"_o : "&amp;M392&amp;";","  --  "),"  --  "&amp;H392))</f>
        <v xml:space="preserve">  signal pkt_Checksum_o : std_logic_vector(15 downto 0);</v>
      </c>
    </row>
    <row r="393" spans="2:23">
      <c r="B393" t="s">
        <v>514</v>
      </c>
      <c r="C393">
        <v>16</v>
      </c>
      <c r="D393" t="s">
        <v>373</v>
      </c>
      <c r="E393">
        <f t="shared" si="291"/>
        <v>2384</v>
      </c>
      <c r="F393" t="str">
        <f t="shared" si="283"/>
        <v xml:space="preserve">  Stop_Bytes : std_logic_vector(15 downto 0);</v>
      </c>
      <c r="G393" t="str">
        <f t="shared" si="284"/>
        <v>pkt.Stop_Bytes</v>
      </c>
      <c r="H393" t="str">
        <f>IF(C393=1,"bitvector("&amp;E393&amp;")","bitvector("&amp;E393+C393-1&amp;" downto "&amp;E393&amp;")")</f>
        <v>bitvector(2399 downto 2384)</v>
      </c>
      <c r="I393" t="str">
        <f t="shared" si="286"/>
        <v>pkt_Stop_Bytes</v>
      </c>
      <c r="J393">
        <f t="shared" si="273"/>
        <v>251</v>
      </c>
      <c r="K393">
        <v>1</v>
      </c>
      <c r="L393" t="str">
        <f t="shared" si="302"/>
        <v>connect_bd_net [get_bd_pins gen_ila_0/ila_0/probe251] [get_bd_pins gen_ila_0/bs_scb_data_record_p_0/pkt_Stop_Bytes]</v>
      </c>
      <c r="M393" t="str">
        <f>IF(C393=1,"std_logic",(IF(D393="W","std_logic_vector("&amp;C393-1&amp;" downto 0)","")))</f>
        <v>std_logic_vector(15 downto 0)</v>
      </c>
      <c r="N393" t="str">
        <f>IF(O393&lt;&gt;"",O393,IF(D393="T",B393&amp;"_"&amp;C393/8&amp;"_i",IF(C393=1,"'0'",(IF(C393=8,"X""00""",(IF(C393=16,"X""0000""",IF(C393=32,"X""00000000""","(others =&gt; '0')"))))))))</f>
        <v>X"8181"</v>
      </c>
      <c r="O393" t="s">
        <v>520</v>
      </c>
      <c r="P393" t="str">
        <f>IF(D394="",(IF(D393="T","  "&amp;B393&amp;" =&gt; "&amp;B393&amp;"_"&amp;C393/8&amp;"_i","  "&amp;B393&amp;" =&gt; "&amp;N393)),(IF(D393="T","  "&amp;B393&amp;" =&gt; "&amp;B393&amp;"_"&amp;C393/8&amp;"_i,","  "&amp;B393&amp;" =&gt; "&amp;N393&amp;",")))</f>
        <v xml:space="preserve">  Stop_Bytes =&gt; X"8181"</v>
      </c>
      <c r="Q393" t="str">
        <f t="shared" si="280"/>
        <v>pkt.Stop_Bytes &lt;= X"8181";</v>
      </c>
      <c r="R393" t="str">
        <f t="shared" si="281"/>
        <v>pkt.Stop_Bytes := bitvector(2399 downto 2384);</v>
      </c>
      <c r="S393" t="str">
        <f t="shared" si="296"/>
        <v>bitvector(2399 downto 2384) := pkt.Stop_Bytes;</v>
      </c>
      <c r="T393" t="str">
        <f>IF(K393=1,IF(D393="","--  "&amp;F393,IF(D393&lt;&gt;"T",I393&amp;" : out "&amp;M393&amp;";    --               order( "&amp;J393&amp;" ) bit( "&amp;C393&amp;" )","--  "&amp;H393)),"  -- not used ")</f>
        <v>pkt_Stop_Bytes : out std_logic_vector(15 downto 0);    --               order( 251 ) bit( 16 )</v>
      </c>
      <c r="U393" t="str">
        <f t="shared" si="277"/>
        <v>pkt_Stop_Bytes &lt;= bitvector(2399 downto 2384);</v>
      </c>
      <c r="V393" t="str">
        <f>IF(D393="","--  "&amp;F393,IF(D393&lt;&gt;"T",IF(I393&lt;&gt;"",I393&amp;" =&gt; "&amp;I393&amp;"_o,","  --  "),"  -- "&amp;H393))</f>
        <v>pkt_Stop_Bytes =&gt; pkt_Stop_Bytes_o,</v>
      </c>
      <c r="W393" t="str">
        <f>IF(D393="","--  "&amp;F393,IF(D393&lt;&gt;"T",IF(I393&lt;&gt;"","  signal "&amp;I393&amp;"_o : "&amp;M393&amp;";","  --  "),"  --  "&amp;H393))</f>
        <v xml:space="preserve">  signal pkt_Stop_Bytes_o : std_logic_vector(15 downto 0);</v>
      </c>
    </row>
    <row r="394" spans="2:23" s="66" customFormat="1">
      <c r="F394" s="66" t="str">
        <f>"end record;"&amp;"  --  "&amp;B382&amp;"_Pkt_"&amp;C382/8&amp;"_Type"</f>
        <v>end record;  --  SP2TE_BEAM_Pkt_300_Type</v>
      </c>
      <c r="I394" s="66" t="str">
        <f t="shared" si="286"/>
        <v/>
      </c>
      <c r="J394">
        <f t="shared" si="273"/>
        <v>252</v>
      </c>
      <c r="L394" t="str">
        <f t="shared" si="302"/>
        <v/>
      </c>
      <c r="M394" s="66" t="str">
        <f>IF(C394=1,"std_logic",(IF(D394="W","std_logic_vector("&amp;C394-1&amp;" downto 0)","")))</f>
        <v/>
      </c>
      <c r="P394" s="66" t="str">
        <f>");"</f>
        <v>);</v>
      </c>
      <c r="Q394" s="66" t="str">
        <f t="shared" si="280"/>
        <v>--  end record;  --  SP2TE_BEAM_Pkt_300_Type</v>
      </c>
      <c r="R394" s="66" t="str">
        <f>IF(D394="","--  "&amp;F394,IF(D394&lt;&gt;"T",G394&amp;" := "&amp;H394&amp;";","--  "&amp;H394))</f>
        <v>--  end record;  --  SP2TE_BEAM_Pkt_300_Type</v>
      </c>
      <c r="S394" s="66" t="str">
        <f>IF(D394="","--  "&amp;F394,IF(D394&lt;&gt;"T",H394&amp;" := "&amp;G394&amp;";","--  "&amp;H394))</f>
        <v>--  end record;  --  SP2TE_BEAM_Pkt_300_Type</v>
      </c>
      <c r="T394" t="str">
        <f>IF(K394=1,IF(D394="","--  "&amp;F394,IF(D394&lt;&gt;"T",I394&amp;" : out "&amp;M394&amp;";    --               order( "&amp;J394&amp;" ) bit( "&amp;C394&amp;" )","--  "&amp;H394)),"  -- not used ")</f>
        <v xml:space="preserve">  -- not used </v>
      </c>
      <c r="U394" t="str">
        <f t="shared" si="277"/>
        <v xml:space="preserve">  -- not used</v>
      </c>
      <c r="V394" t="str">
        <f>IF(D394="","--  "&amp;F394,IF(D394&lt;&gt;"T",IF(I394&lt;&gt;"",I394&amp;" =&gt; "&amp;I394&amp;"_o,","  --  "),"  -- "&amp;H394))</f>
        <v>--  end record;  --  SP2TE_BEAM_Pkt_300_Type</v>
      </c>
      <c r="W394" t="str">
        <f>IF(D394="","--  "&amp;F394,IF(D394&lt;&gt;"T",IF(I394&lt;&gt;"","  signal "&amp;I394&amp;"_o : "&amp;M394&amp;";","  --  "),"  --  "&amp;H394))</f>
        <v>--  end record;  --  SP2TE_BEAM_Pkt_300_Type</v>
      </c>
    </row>
    <row r="395" spans="2:23">
      <c r="C395">
        <f>SUM(C383:C393)</f>
        <v>2400</v>
      </c>
      <c r="D395">
        <f>C382+E382</f>
        <v>2400</v>
      </c>
      <c r="E395">
        <f>C393+E393</f>
        <v>2400</v>
      </c>
      <c r="F395" s="86" t="s">
        <v>516</v>
      </c>
      <c r="I395" t="str">
        <f t="shared" si="286"/>
        <v/>
      </c>
      <c r="J395">
        <f t="shared" si="273"/>
        <v>252</v>
      </c>
      <c r="L395" t="str">
        <f t="shared" si="302"/>
        <v/>
      </c>
      <c r="M395" t="str">
        <f>IF(C395=1,"std_logic",(IF(D395="W","std_logic_vector("&amp;C395-1&amp;" downto 0)","")))</f>
        <v/>
      </c>
      <c r="N395" s="86" t="s">
        <v>516</v>
      </c>
      <c r="O395" s="86" t="s">
        <v>516</v>
      </c>
      <c r="P395" s="86" t="s">
        <v>516</v>
      </c>
      <c r="Q395" s="86" t="s">
        <v>516</v>
      </c>
      <c r="R395" s="86" t="s">
        <v>516</v>
      </c>
      <c r="S395" s="86" t="s">
        <v>516</v>
      </c>
      <c r="T395" t="str">
        <f>IF(K395=1,IF(D395="","--  "&amp;F395,IF(D395&lt;&gt;"T",I395&amp;" : out "&amp;M395&amp;";    --               order( "&amp;J395&amp;" ) bit( "&amp;C395&amp;" )","--  "&amp;H395)),"  -- not used ")</f>
        <v xml:space="preserve">  -- not used </v>
      </c>
      <c r="U395" t="str">
        <f t="shared" si="277"/>
        <v xml:space="preserve">  -- not used</v>
      </c>
      <c r="V395" s="86"/>
    </row>
    <row r="396" spans="2:23">
      <c r="F396" s="86" t="s">
        <v>516</v>
      </c>
      <c r="J396">
        <f t="shared" si="273"/>
        <v>252</v>
      </c>
      <c r="L396" t="str">
        <f t="shared" si="302"/>
        <v/>
      </c>
      <c r="N396" s="86" t="s">
        <v>516</v>
      </c>
      <c r="O396" s="86" t="s">
        <v>516</v>
      </c>
      <c r="P396" s="86" t="s">
        <v>516</v>
      </c>
      <c r="Q396" s="86"/>
      <c r="R396" s="86" t="s">
        <v>516</v>
      </c>
      <c r="S396" s="86" t="s">
        <v>516</v>
      </c>
      <c r="T396" t="str">
        <f>IF(K396=1,IF(D396="","--  "&amp;F396,IF(D396&lt;&gt;"T",I396&amp;" : out "&amp;M396&amp;";    --               order( "&amp;J396&amp;" ) bit( "&amp;C396&amp;" )","--  "&amp;H396)),"  -- not used ")</f>
        <v xml:space="preserve">  -- not used </v>
      </c>
      <c r="U396" s="86"/>
      <c r="V396" s="86"/>
    </row>
    <row r="397" spans="2:23">
      <c r="B397" t="s">
        <v>730</v>
      </c>
      <c r="J397">
        <f t="shared" si="273"/>
        <v>252</v>
      </c>
      <c r="L397" t="str">
        <f t="shared" si="302"/>
        <v/>
      </c>
      <c r="P397" s="90" t="s">
        <v>542</v>
      </c>
      <c r="Q397" s="90"/>
      <c r="R397" s="85" t="s">
        <v>525</v>
      </c>
      <c r="S397" s="89" t="s">
        <v>524</v>
      </c>
      <c r="T397" s="89"/>
      <c r="U397" s="89"/>
      <c r="V397" s="89"/>
    </row>
    <row r="398" spans="2:23">
      <c r="B398" t="s">
        <v>730</v>
      </c>
      <c r="J398">
        <f t="shared" si="273"/>
        <v>252</v>
      </c>
      <c r="L398" t="str">
        <f t="shared" si="302"/>
        <v/>
      </c>
      <c r="P398" s="90" t="s">
        <v>542</v>
      </c>
      <c r="Q398" s="90"/>
      <c r="R398" s="86" t="s">
        <v>516</v>
      </c>
      <c r="S398" s="86" t="s">
        <v>516</v>
      </c>
      <c r="T398" s="86"/>
      <c r="U398" s="86"/>
      <c r="V398" s="86"/>
    </row>
    <row r="399" spans="2:23">
      <c r="J399">
        <f t="shared" si="273"/>
        <v>252</v>
      </c>
      <c r="L399" t="str">
        <f t="shared" si="302"/>
        <v/>
      </c>
      <c r="P399" s="89" t="str">
        <f>"  function conv_ch_packet (bitvector : std_logic_vector) return "&amp;F381&amp;";"</f>
        <v>  function conv_ch_packet (bitvector : std_logic_vector) return SP2TE_BEAM_Pkt_300_Type;</v>
      </c>
      <c r="Q399" s="89"/>
      <c r="R399" s="86" t="s">
        <v>516</v>
      </c>
      <c r="S399" s="86" t="s">
        <v>516</v>
      </c>
      <c r="T399" s="86"/>
      <c r="U399" s="86"/>
      <c r="V399" s="86"/>
    </row>
    <row r="400" spans="2:23">
      <c r="J400">
        <f t="shared" si="273"/>
        <v>252</v>
      </c>
      <c r="L400" t="str">
        <f t="shared" si="302"/>
        <v/>
      </c>
      <c r="P400" s="89" t="str">
        <f>"  function conv_ch_bitvector (pkt : "&amp;F381&amp;") return std_logic_vector;"</f>
        <v>  function conv_ch_bitvector (pkt : SP2TE_BEAM_Pkt_300_Type) return std_logic_vector;</v>
      </c>
      <c r="Q400" s="89"/>
      <c r="R400" s="65"/>
      <c r="S400" s="89" t="str">
        <f>"end package body "&amp;A1&amp;"_Type;"</f>
        <v>end package body SP2TE_BEAM_Type;</v>
      </c>
      <c r="T400" s="89"/>
      <c r="U400" s="89"/>
      <c r="V400" s="89"/>
    </row>
    <row r="401" spans="3:23">
      <c r="J401">
        <f t="shared" si="273"/>
        <v>252</v>
      </c>
      <c r="L401" t="str">
        <f t="shared" si="302"/>
        <v/>
      </c>
      <c r="P401" s="85"/>
      <c r="Q401" s="85"/>
    </row>
    <row r="402" spans="3:23">
      <c r="J402">
        <f t="shared" si="273"/>
        <v>252</v>
      </c>
      <c r="L402" t="str">
        <f t="shared" si="302"/>
        <v/>
      </c>
      <c r="P402" s="89" t="str">
        <f>"end package "&amp;A1&amp;"_Type;"</f>
        <v>end package SP2TE_BEAM_Type;</v>
      </c>
      <c r="Q402" s="89"/>
    </row>
    <row r="403" spans="3:23">
      <c r="J403">
        <f t="shared" si="273"/>
        <v>252</v>
      </c>
      <c r="L403" t="str">
        <f t="shared" si="302"/>
        <v/>
      </c>
    </row>
    <row r="404" spans="3:23">
      <c r="C404">
        <v>32</v>
      </c>
      <c r="D404" t="s">
        <v>373</v>
      </c>
      <c r="E404" s="113">
        <f>E390</f>
        <v>1152</v>
      </c>
      <c r="G404" t="s">
        <v>756</v>
      </c>
      <c r="H404">
        <v>0</v>
      </c>
      <c r="I404" t="str">
        <f>IF(G404&lt;&gt;"",G404&amp;"_"&amp;H404,"")</f>
        <v>pkt_SUM_Beam_Data_0</v>
      </c>
      <c r="J404">
        <f t="shared" si="273"/>
        <v>252</v>
      </c>
      <c r="K404">
        <v>1</v>
      </c>
      <c r="L404" t="str">
        <f t="shared" si="302"/>
        <v>connect_bd_net [get_bd_pins gen_ila_0/ila_0/probe252] [get_bd_pins gen_ila_0/bs_scb_data_record_p_0/pkt_SUM_Beam_Data_0]</v>
      </c>
      <c r="M404" t="str">
        <f>IF(C404=1,"std_logic",(IF(D404="W","std_logic_vector("&amp;C404-1&amp;" downto 0)","")))</f>
        <v>std_logic_vector(31 downto 0)</v>
      </c>
      <c r="T404" t="str">
        <f t="shared" ref="T404:T438" si="303">IF(I404&lt;&gt;"",I404&amp;" : out  std_logic_vector(31 downto 0); --   order( "&amp;J404&amp;" ) (32)   ("&amp;S404*32-1+E404&amp;" downto "&amp;(S404*32-32+E404)&amp;");","")</f>
        <v>pkt_SUM_Beam_Data_0 : out  std_logic_vector(31 downto 0); --   order( 252 ) (32)   (1151 downto 1120);</v>
      </c>
      <c r="U404" t="str">
        <f t="shared" ref="U404:U440" si="304">IF(I404&lt;&gt;"",I404&amp;" &lt;= bitvector("&amp;S404 * 32 - 1 +E404&amp;" downto "&amp;(S404 * 32 - 32 +E404)&amp;");","")</f>
        <v>pkt_SUM_Beam_Data_0 &lt;= bitvector(1151 downto 1120);</v>
      </c>
      <c r="V404" t="str">
        <f>IF(I404&lt;&gt;"",I404&amp;" =&gt;"&amp;I404&amp;"_o,","")</f>
        <v>pkt_SUM_Beam_Data_0 =&gt;pkt_SUM_Beam_Data_0_o,</v>
      </c>
      <c r="W404" t="str">
        <f>IF(I404&lt;&gt;"","signal "&amp;I404&amp;"_o : std_logic_vector(31 downto 0);","")</f>
        <v>signal pkt_SUM_Beam_Data_0_o : std_logic_vector(31 downto 0);</v>
      </c>
    </row>
    <row r="405" spans="3:23">
      <c r="C405">
        <v>32</v>
      </c>
      <c r="D405" t="s">
        <v>373</v>
      </c>
      <c r="E405">
        <f>C404+E404</f>
        <v>1184</v>
      </c>
      <c r="G405" t="s">
        <v>756</v>
      </c>
      <c r="H405">
        <v>1</v>
      </c>
      <c r="I405" t="str">
        <f t="shared" ref="I405:I443" si="305">IF(G405&lt;&gt;"",G405&amp;"_"&amp;H405,"")</f>
        <v>pkt_SUM_Beam_Data_1</v>
      </c>
      <c r="J405">
        <f t="shared" si="273"/>
        <v>253</v>
      </c>
      <c r="K405">
        <v>1</v>
      </c>
      <c r="L405" t="str">
        <f t="shared" si="302"/>
        <v>connect_bd_net [get_bd_pins gen_ila_0/ila_0/probe253] [get_bd_pins gen_ila_0/bs_scb_data_record_p_0/pkt_SUM_Beam_Data_1]</v>
      </c>
      <c r="M405" t="str">
        <f t="shared" ref="M405:M440" si="306">IF(C405=1,"std_logic",(IF(D405="W","std_logic_vector("&amp;C405-1&amp;" downto 0)","")))</f>
        <v>std_logic_vector(31 downto 0)</v>
      </c>
      <c r="T405" t="str">
        <f t="shared" si="303"/>
        <v>pkt_SUM_Beam_Data_1 : out  std_logic_vector(31 downto 0); --   order( 253 ) (32)   (1183 downto 1152);</v>
      </c>
      <c r="U405" t="str">
        <f t="shared" si="304"/>
        <v>pkt_SUM_Beam_Data_1 &lt;= bitvector(1183 downto 1152);</v>
      </c>
      <c r="V405" t="str">
        <f t="shared" ref="V405:V440" si="307">IF(I405&lt;&gt;"",I405&amp;" =&gt;"&amp;I405&amp;"_o,","")</f>
        <v>pkt_SUM_Beam_Data_1 =&gt;pkt_SUM_Beam_Data_1_o,</v>
      </c>
      <c r="W405" t="str">
        <f t="shared" ref="W405:W440" si="308">IF(I405&lt;&gt;"","signal "&amp;I405&amp;"_o : std_logic_vector(31 downto 0);","")</f>
        <v>signal pkt_SUM_Beam_Data_1_o : std_logic_vector(31 downto 0);</v>
      </c>
    </row>
    <row r="406" spans="3:23">
      <c r="C406">
        <v>32</v>
      </c>
      <c r="D406" t="s">
        <v>373</v>
      </c>
      <c r="E406">
        <f t="shared" ref="E406:E438" si="309">C405+E405</f>
        <v>1216</v>
      </c>
      <c r="F406" s="65"/>
      <c r="G406" t="s">
        <v>756</v>
      </c>
      <c r="H406">
        <v>2</v>
      </c>
      <c r="I406" t="str">
        <f t="shared" si="305"/>
        <v>pkt_SUM_Beam_Data_2</v>
      </c>
      <c r="J406">
        <f t="shared" si="273"/>
        <v>254</v>
      </c>
      <c r="K406">
        <v>1</v>
      </c>
      <c r="L406" t="str">
        <f t="shared" si="302"/>
        <v>connect_bd_net [get_bd_pins gen_ila_0/ila_0/probe254] [get_bd_pins gen_ila_0/bs_scb_data_record_p_0/pkt_SUM_Beam_Data_2]</v>
      </c>
      <c r="M406" t="str">
        <f t="shared" si="306"/>
        <v>std_logic_vector(31 downto 0)</v>
      </c>
      <c r="T406" t="str">
        <f t="shared" si="303"/>
        <v>pkt_SUM_Beam_Data_2 : out  std_logic_vector(31 downto 0); --   order( 254 ) (32)   (1215 downto 1184);</v>
      </c>
      <c r="U406" t="str">
        <f t="shared" si="304"/>
        <v>pkt_SUM_Beam_Data_2 &lt;= bitvector(1215 downto 1184);</v>
      </c>
      <c r="V406" t="str">
        <f t="shared" si="307"/>
        <v>pkt_SUM_Beam_Data_2 =&gt;pkt_SUM_Beam_Data_2_o,</v>
      </c>
      <c r="W406" t="str">
        <f t="shared" si="308"/>
        <v>signal pkt_SUM_Beam_Data_2_o : std_logic_vector(31 downto 0);</v>
      </c>
    </row>
    <row r="407" spans="3:23">
      <c r="C407">
        <v>32</v>
      </c>
      <c r="D407" t="s">
        <v>373</v>
      </c>
      <c r="E407">
        <f t="shared" si="309"/>
        <v>1248</v>
      </c>
      <c r="F407" s="65"/>
      <c r="G407" t="s">
        <v>756</v>
      </c>
      <c r="H407">
        <v>3</v>
      </c>
      <c r="I407" t="str">
        <f t="shared" si="305"/>
        <v>pkt_SUM_Beam_Data_3</v>
      </c>
      <c r="J407">
        <f t="shared" si="273"/>
        <v>255</v>
      </c>
      <c r="K407">
        <v>1</v>
      </c>
      <c r="L407" t="str">
        <f t="shared" si="302"/>
        <v>connect_bd_net [get_bd_pins gen_ila_0/ila_0/probe255] [get_bd_pins gen_ila_0/bs_scb_data_record_p_0/pkt_SUM_Beam_Data_3]</v>
      </c>
      <c r="M407" t="str">
        <f t="shared" si="306"/>
        <v>std_logic_vector(31 downto 0)</v>
      </c>
      <c r="T407" t="str">
        <f t="shared" si="303"/>
        <v>pkt_SUM_Beam_Data_3 : out  std_logic_vector(31 downto 0); --   order( 255 ) (32)   (1247 downto 1216);</v>
      </c>
      <c r="U407" t="str">
        <f t="shared" si="304"/>
        <v>pkt_SUM_Beam_Data_3 &lt;= bitvector(1247 downto 1216);</v>
      </c>
      <c r="V407" t="str">
        <f t="shared" si="307"/>
        <v>pkt_SUM_Beam_Data_3 =&gt;pkt_SUM_Beam_Data_3_o,</v>
      </c>
      <c r="W407" t="str">
        <f t="shared" si="308"/>
        <v>signal pkt_SUM_Beam_Data_3_o : std_logic_vector(31 downto 0);</v>
      </c>
    </row>
    <row r="408" spans="3:23">
      <c r="C408">
        <v>32</v>
      </c>
      <c r="D408" t="s">
        <v>373</v>
      </c>
      <c r="E408">
        <f t="shared" si="309"/>
        <v>1280</v>
      </c>
      <c r="F408" s="65"/>
      <c r="G408" t="s">
        <v>756</v>
      </c>
      <c r="H408">
        <v>4</v>
      </c>
      <c r="I408" t="str">
        <f t="shared" si="305"/>
        <v>pkt_SUM_Beam_Data_4</v>
      </c>
      <c r="J408">
        <f t="shared" si="273"/>
        <v>256</v>
      </c>
      <c r="K408">
        <v>1</v>
      </c>
      <c r="L408" t="str">
        <f t="shared" si="302"/>
        <v>connect_bd_net [get_bd_pins gen_ila_0/ila_0/probe256] [get_bd_pins gen_ila_0/bs_scb_data_record_p_0/pkt_SUM_Beam_Data_4]</v>
      </c>
      <c r="M408" t="str">
        <f t="shared" si="306"/>
        <v>std_logic_vector(31 downto 0)</v>
      </c>
      <c r="T408" t="str">
        <f t="shared" si="303"/>
        <v>pkt_SUM_Beam_Data_4 : out  std_logic_vector(31 downto 0); --   order( 256 ) (32)   (1279 downto 1248);</v>
      </c>
      <c r="U408" t="str">
        <f t="shared" si="304"/>
        <v>pkt_SUM_Beam_Data_4 &lt;= bitvector(1279 downto 1248);</v>
      </c>
      <c r="V408" t="str">
        <f t="shared" si="307"/>
        <v>pkt_SUM_Beam_Data_4 =&gt;pkt_SUM_Beam_Data_4_o,</v>
      </c>
      <c r="W408" t="str">
        <f t="shared" si="308"/>
        <v>signal pkt_SUM_Beam_Data_4_o : std_logic_vector(31 downto 0);</v>
      </c>
    </row>
    <row r="409" spans="3:23">
      <c r="C409">
        <v>32</v>
      </c>
      <c r="D409" t="s">
        <v>373</v>
      </c>
      <c r="E409">
        <f t="shared" si="309"/>
        <v>1312</v>
      </c>
      <c r="F409" s="65"/>
      <c r="G409" t="s">
        <v>756</v>
      </c>
      <c r="H409">
        <v>5</v>
      </c>
      <c r="I409" t="str">
        <f t="shared" si="305"/>
        <v>pkt_SUM_Beam_Data_5</v>
      </c>
      <c r="J409">
        <f t="shared" si="273"/>
        <v>257</v>
      </c>
      <c r="K409">
        <v>1</v>
      </c>
      <c r="L409" t="str">
        <f t="shared" si="302"/>
        <v>connect_bd_net [get_bd_pins gen_ila_0/ila_0/probe257] [get_bd_pins gen_ila_0/bs_scb_data_record_p_0/pkt_SUM_Beam_Data_5]</v>
      </c>
      <c r="M409" t="str">
        <f t="shared" si="306"/>
        <v>std_logic_vector(31 downto 0)</v>
      </c>
      <c r="T409" t="str">
        <f t="shared" si="303"/>
        <v>pkt_SUM_Beam_Data_5 : out  std_logic_vector(31 downto 0); --   order( 257 ) (32)   (1311 downto 1280);</v>
      </c>
      <c r="U409" t="str">
        <f t="shared" si="304"/>
        <v>pkt_SUM_Beam_Data_5 &lt;= bitvector(1311 downto 1280);</v>
      </c>
      <c r="V409" t="str">
        <f t="shared" si="307"/>
        <v>pkt_SUM_Beam_Data_5 =&gt;pkt_SUM_Beam_Data_5_o,</v>
      </c>
      <c r="W409" t="str">
        <f t="shared" si="308"/>
        <v>signal pkt_SUM_Beam_Data_5_o : std_logic_vector(31 downto 0);</v>
      </c>
    </row>
    <row r="410" spans="3:23">
      <c r="C410">
        <v>32</v>
      </c>
      <c r="D410" t="s">
        <v>373</v>
      </c>
      <c r="E410">
        <f t="shared" si="309"/>
        <v>1344</v>
      </c>
      <c r="G410" t="s">
        <v>756</v>
      </c>
      <c r="H410">
        <v>6</v>
      </c>
      <c r="I410" t="str">
        <f t="shared" si="305"/>
        <v>pkt_SUM_Beam_Data_6</v>
      </c>
      <c r="J410">
        <f t="shared" si="273"/>
        <v>258</v>
      </c>
      <c r="K410">
        <v>1</v>
      </c>
      <c r="L410" t="str">
        <f t="shared" si="302"/>
        <v>connect_bd_net [get_bd_pins gen_ila_0/ila_0/probe258] [get_bd_pins gen_ila_0/bs_scb_data_record_p_0/pkt_SUM_Beam_Data_6]</v>
      </c>
      <c r="M410" t="str">
        <f t="shared" si="306"/>
        <v>std_logic_vector(31 downto 0)</v>
      </c>
      <c r="T410" t="str">
        <f t="shared" si="303"/>
        <v>pkt_SUM_Beam_Data_6 : out  std_logic_vector(31 downto 0); --   order( 258 ) (32)   (1343 downto 1312);</v>
      </c>
      <c r="U410" t="str">
        <f t="shared" si="304"/>
        <v>pkt_SUM_Beam_Data_6 &lt;= bitvector(1343 downto 1312);</v>
      </c>
      <c r="V410" t="str">
        <f t="shared" si="307"/>
        <v>pkt_SUM_Beam_Data_6 =&gt;pkt_SUM_Beam_Data_6_o,</v>
      </c>
      <c r="W410" t="str">
        <f t="shared" si="308"/>
        <v>signal pkt_SUM_Beam_Data_6_o : std_logic_vector(31 downto 0);</v>
      </c>
    </row>
    <row r="411" spans="3:23">
      <c r="C411">
        <v>32</v>
      </c>
      <c r="D411" t="s">
        <v>373</v>
      </c>
      <c r="E411" s="113">
        <f>E391</f>
        <v>1408</v>
      </c>
      <c r="G411" t="s">
        <v>757</v>
      </c>
      <c r="H411">
        <v>0</v>
      </c>
      <c r="I411" t="str">
        <f t="shared" si="305"/>
        <v>pkt_UDRL_Beam_Data_L3_0</v>
      </c>
      <c r="J411">
        <f t="shared" si="273"/>
        <v>259</v>
      </c>
      <c r="K411">
        <v>1</v>
      </c>
      <c r="L411" t="str">
        <f t="shared" si="302"/>
        <v>connect_bd_net [get_bd_pins gen_ila_0/ila_0/probe259] [get_bd_pins gen_ila_0/bs_scb_data_record_p_0/pkt_UDRL_Beam_Data_L3_0]</v>
      </c>
      <c r="M411" t="str">
        <f t="shared" si="306"/>
        <v>std_logic_vector(31 downto 0)</v>
      </c>
      <c r="T411" t="str">
        <f t="shared" si="303"/>
        <v>pkt_UDRL_Beam_Data_L3_0 : out  std_logic_vector(31 downto 0); --   order( 259 ) (32)   (1407 downto 1376);</v>
      </c>
      <c r="U411" t="str">
        <f t="shared" si="304"/>
        <v>pkt_UDRL_Beam_Data_L3_0 &lt;= bitvector(1407 downto 1376);</v>
      </c>
      <c r="V411" t="str">
        <f t="shared" si="307"/>
        <v>pkt_UDRL_Beam_Data_L3_0 =&gt;pkt_UDRL_Beam_Data_L3_0_o,</v>
      </c>
      <c r="W411" t="str">
        <f t="shared" si="308"/>
        <v>signal pkt_UDRL_Beam_Data_L3_0_o : std_logic_vector(31 downto 0);</v>
      </c>
    </row>
    <row r="412" spans="3:23">
      <c r="C412">
        <v>32</v>
      </c>
      <c r="D412" t="s">
        <v>373</v>
      </c>
      <c r="E412">
        <f t="shared" si="309"/>
        <v>1440</v>
      </c>
      <c r="G412" t="s">
        <v>757</v>
      </c>
      <c r="H412">
        <v>1</v>
      </c>
      <c r="I412" t="str">
        <f t="shared" si="305"/>
        <v>pkt_UDRL_Beam_Data_L3_1</v>
      </c>
      <c r="J412">
        <f t="shared" si="273"/>
        <v>260</v>
      </c>
      <c r="K412">
        <v>1</v>
      </c>
      <c r="L412" t="str">
        <f t="shared" si="302"/>
        <v>connect_bd_net [get_bd_pins gen_ila_0/ila_0/probe260] [get_bd_pins gen_ila_0/bs_scb_data_record_p_0/pkt_UDRL_Beam_Data_L3_1]</v>
      </c>
      <c r="M412" t="str">
        <f t="shared" si="306"/>
        <v>std_logic_vector(31 downto 0)</v>
      </c>
      <c r="T412" t="str">
        <f t="shared" si="303"/>
        <v>pkt_UDRL_Beam_Data_L3_1 : out  std_logic_vector(31 downto 0); --   order( 260 ) (32)   (1439 downto 1408);</v>
      </c>
      <c r="U412" t="str">
        <f t="shared" si="304"/>
        <v>pkt_UDRL_Beam_Data_L3_1 &lt;= bitvector(1439 downto 1408);</v>
      </c>
      <c r="V412" t="str">
        <f t="shared" si="307"/>
        <v>pkt_UDRL_Beam_Data_L3_1 =&gt;pkt_UDRL_Beam_Data_L3_1_o,</v>
      </c>
      <c r="W412" t="str">
        <f t="shared" si="308"/>
        <v>signal pkt_UDRL_Beam_Data_L3_1_o : std_logic_vector(31 downto 0);</v>
      </c>
    </row>
    <row r="413" spans="3:23">
      <c r="C413">
        <v>32</v>
      </c>
      <c r="D413" t="s">
        <v>373</v>
      </c>
      <c r="E413">
        <f t="shared" si="309"/>
        <v>1472</v>
      </c>
      <c r="G413" t="s">
        <v>757</v>
      </c>
      <c r="H413">
        <v>2</v>
      </c>
      <c r="I413" t="str">
        <f t="shared" si="305"/>
        <v>pkt_UDRL_Beam_Data_L3_2</v>
      </c>
      <c r="J413">
        <f t="shared" si="273"/>
        <v>261</v>
      </c>
      <c r="K413">
        <v>1</v>
      </c>
      <c r="L413" t="str">
        <f t="shared" si="302"/>
        <v>connect_bd_net [get_bd_pins gen_ila_0/ila_0/probe261] [get_bd_pins gen_ila_0/bs_scb_data_record_p_0/pkt_UDRL_Beam_Data_L3_2]</v>
      </c>
      <c r="M413" t="str">
        <f t="shared" si="306"/>
        <v>std_logic_vector(31 downto 0)</v>
      </c>
      <c r="T413" t="str">
        <f t="shared" si="303"/>
        <v>pkt_UDRL_Beam_Data_L3_2 : out  std_logic_vector(31 downto 0); --   order( 261 ) (32)   (1471 downto 1440);</v>
      </c>
      <c r="U413" t="str">
        <f t="shared" si="304"/>
        <v>pkt_UDRL_Beam_Data_L3_2 &lt;= bitvector(1471 downto 1440);</v>
      </c>
      <c r="V413" t="str">
        <f t="shared" si="307"/>
        <v>pkt_UDRL_Beam_Data_L3_2 =&gt;pkt_UDRL_Beam_Data_L3_2_o,</v>
      </c>
      <c r="W413" t="str">
        <f t="shared" si="308"/>
        <v>signal pkt_UDRL_Beam_Data_L3_2_o : std_logic_vector(31 downto 0);</v>
      </c>
    </row>
    <row r="414" spans="3:23">
      <c r="C414">
        <v>32</v>
      </c>
      <c r="D414" t="s">
        <v>373</v>
      </c>
      <c r="E414">
        <f t="shared" si="309"/>
        <v>1504</v>
      </c>
      <c r="G414" t="s">
        <v>757</v>
      </c>
      <c r="H414">
        <v>3</v>
      </c>
      <c r="I414" t="str">
        <f t="shared" si="305"/>
        <v>pkt_UDRL_Beam_Data_L3_3</v>
      </c>
      <c r="J414">
        <f t="shared" si="273"/>
        <v>262</v>
      </c>
      <c r="K414">
        <v>1</v>
      </c>
      <c r="L414" t="str">
        <f t="shared" si="302"/>
        <v>connect_bd_net [get_bd_pins gen_ila_0/ila_0/probe262] [get_bd_pins gen_ila_0/bs_scb_data_record_p_0/pkt_UDRL_Beam_Data_L3_3]</v>
      </c>
      <c r="M414" t="str">
        <f t="shared" si="306"/>
        <v>std_logic_vector(31 downto 0)</v>
      </c>
      <c r="T414" t="str">
        <f t="shared" si="303"/>
        <v>pkt_UDRL_Beam_Data_L3_3 : out  std_logic_vector(31 downto 0); --   order( 262 ) (32)   (1503 downto 1472);</v>
      </c>
      <c r="U414" t="str">
        <f t="shared" si="304"/>
        <v>pkt_UDRL_Beam_Data_L3_3 &lt;= bitvector(1503 downto 1472);</v>
      </c>
      <c r="V414" t="str">
        <f t="shared" si="307"/>
        <v>pkt_UDRL_Beam_Data_L3_3 =&gt;pkt_UDRL_Beam_Data_L3_3_o,</v>
      </c>
      <c r="W414" t="str">
        <f t="shared" si="308"/>
        <v>signal pkt_UDRL_Beam_Data_L3_3_o : std_logic_vector(31 downto 0);</v>
      </c>
    </row>
    <row r="415" spans="3:23">
      <c r="C415">
        <v>32</v>
      </c>
      <c r="D415" t="s">
        <v>373</v>
      </c>
      <c r="E415">
        <f t="shared" si="309"/>
        <v>1536</v>
      </c>
      <c r="G415" t="s">
        <v>758</v>
      </c>
      <c r="H415">
        <v>0</v>
      </c>
      <c r="I415" t="str">
        <f t="shared" si="305"/>
        <v>pkt_UDRL_Beam_Data_L2_0</v>
      </c>
      <c r="J415">
        <f t="shared" si="273"/>
        <v>263</v>
      </c>
      <c r="K415">
        <v>1</v>
      </c>
      <c r="L415" t="str">
        <f t="shared" si="302"/>
        <v>connect_bd_net [get_bd_pins gen_ila_0/ila_0/probe263] [get_bd_pins gen_ila_0/bs_scb_data_record_p_0/pkt_UDRL_Beam_Data_L2_0]</v>
      </c>
      <c r="M415" t="str">
        <f t="shared" si="306"/>
        <v>std_logic_vector(31 downto 0)</v>
      </c>
      <c r="T415" t="str">
        <f t="shared" si="303"/>
        <v>pkt_UDRL_Beam_Data_L2_0 : out  std_logic_vector(31 downto 0); --   order( 263 ) (32)   (1535 downto 1504);</v>
      </c>
      <c r="U415" t="str">
        <f t="shared" si="304"/>
        <v>pkt_UDRL_Beam_Data_L2_0 &lt;= bitvector(1535 downto 1504);</v>
      </c>
      <c r="V415" t="str">
        <f t="shared" si="307"/>
        <v>pkt_UDRL_Beam_Data_L2_0 =&gt;pkt_UDRL_Beam_Data_L2_0_o,</v>
      </c>
      <c r="W415" t="str">
        <f t="shared" si="308"/>
        <v>signal pkt_UDRL_Beam_Data_L2_0_o : std_logic_vector(31 downto 0);</v>
      </c>
    </row>
    <row r="416" spans="3:23">
      <c r="C416">
        <v>32</v>
      </c>
      <c r="D416" t="s">
        <v>373</v>
      </c>
      <c r="E416">
        <f t="shared" si="309"/>
        <v>1568</v>
      </c>
      <c r="G416" t="s">
        <v>758</v>
      </c>
      <c r="H416">
        <v>1</v>
      </c>
      <c r="I416" t="str">
        <f t="shared" si="305"/>
        <v>pkt_UDRL_Beam_Data_L2_1</v>
      </c>
      <c r="J416">
        <f t="shared" si="273"/>
        <v>264</v>
      </c>
      <c r="K416">
        <v>1</v>
      </c>
      <c r="L416" t="str">
        <f t="shared" si="302"/>
        <v>connect_bd_net [get_bd_pins gen_ila_0/ila_0/probe264] [get_bd_pins gen_ila_0/bs_scb_data_record_p_0/pkt_UDRL_Beam_Data_L2_1]</v>
      </c>
      <c r="M416" t="str">
        <f t="shared" si="306"/>
        <v>std_logic_vector(31 downto 0)</v>
      </c>
      <c r="T416" t="str">
        <f t="shared" si="303"/>
        <v>pkt_UDRL_Beam_Data_L2_1 : out  std_logic_vector(31 downto 0); --   order( 264 ) (32)   (1567 downto 1536);</v>
      </c>
      <c r="U416" t="str">
        <f t="shared" si="304"/>
        <v>pkt_UDRL_Beam_Data_L2_1 &lt;= bitvector(1567 downto 1536);</v>
      </c>
      <c r="V416" t="str">
        <f t="shared" si="307"/>
        <v>pkt_UDRL_Beam_Data_L2_1 =&gt;pkt_UDRL_Beam_Data_L2_1_o,</v>
      </c>
      <c r="W416" t="str">
        <f t="shared" si="308"/>
        <v>signal pkt_UDRL_Beam_Data_L2_1_o : std_logic_vector(31 downto 0);</v>
      </c>
    </row>
    <row r="417" spans="3:23">
      <c r="C417">
        <v>32</v>
      </c>
      <c r="D417" t="s">
        <v>373</v>
      </c>
      <c r="E417">
        <f t="shared" si="309"/>
        <v>1600</v>
      </c>
      <c r="G417" t="s">
        <v>758</v>
      </c>
      <c r="H417">
        <v>2</v>
      </c>
      <c r="I417" t="str">
        <f t="shared" si="305"/>
        <v>pkt_UDRL_Beam_Data_L2_2</v>
      </c>
      <c r="J417">
        <f t="shared" si="273"/>
        <v>265</v>
      </c>
      <c r="K417">
        <v>1</v>
      </c>
      <c r="L417" t="str">
        <f t="shared" si="302"/>
        <v>connect_bd_net [get_bd_pins gen_ila_0/ila_0/probe265] [get_bd_pins gen_ila_0/bs_scb_data_record_p_0/pkt_UDRL_Beam_Data_L2_2]</v>
      </c>
      <c r="M417" t="str">
        <f t="shared" si="306"/>
        <v>std_logic_vector(31 downto 0)</v>
      </c>
      <c r="T417" t="str">
        <f t="shared" si="303"/>
        <v>pkt_UDRL_Beam_Data_L2_2 : out  std_logic_vector(31 downto 0); --   order( 265 ) (32)   (1599 downto 1568);</v>
      </c>
      <c r="U417" t="str">
        <f t="shared" si="304"/>
        <v>pkt_UDRL_Beam_Data_L2_2 &lt;= bitvector(1599 downto 1568);</v>
      </c>
      <c r="V417" t="str">
        <f t="shared" si="307"/>
        <v>pkt_UDRL_Beam_Data_L2_2 =&gt;pkt_UDRL_Beam_Data_L2_2_o,</v>
      </c>
      <c r="W417" t="str">
        <f t="shared" si="308"/>
        <v>signal pkt_UDRL_Beam_Data_L2_2_o : std_logic_vector(31 downto 0);</v>
      </c>
    </row>
    <row r="418" spans="3:23">
      <c r="C418">
        <v>32</v>
      </c>
      <c r="D418" t="s">
        <v>373</v>
      </c>
      <c r="E418">
        <f t="shared" si="309"/>
        <v>1632</v>
      </c>
      <c r="G418" t="s">
        <v>758</v>
      </c>
      <c r="H418">
        <v>3</v>
      </c>
      <c r="I418" t="str">
        <f t="shared" si="305"/>
        <v>pkt_UDRL_Beam_Data_L2_3</v>
      </c>
      <c r="J418">
        <f t="shared" si="273"/>
        <v>266</v>
      </c>
      <c r="K418">
        <v>1</v>
      </c>
      <c r="L418" t="str">
        <f t="shared" si="302"/>
        <v>connect_bd_net [get_bd_pins gen_ila_0/ila_0/probe266] [get_bd_pins gen_ila_0/bs_scb_data_record_p_0/pkt_UDRL_Beam_Data_L2_3]</v>
      </c>
      <c r="M418" t="str">
        <f t="shared" si="306"/>
        <v>std_logic_vector(31 downto 0)</v>
      </c>
      <c r="T418" t="str">
        <f t="shared" si="303"/>
        <v>pkt_UDRL_Beam_Data_L2_3 : out  std_logic_vector(31 downto 0); --   order( 266 ) (32)   (1631 downto 1600);</v>
      </c>
      <c r="U418" t="str">
        <f t="shared" si="304"/>
        <v>pkt_UDRL_Beam_Data_L2_3 &lt;= bitvector(1631 downto 1600);</v>
      </c>
      <c r="V418" t="str">
        <f t="shared" si="307"/>
        <v>pkt_UDRL_Beam_Data_L2_3 =&gt;pkt_UDRL_Beam_Data_L2_3_o,</v>
      </c>
      <c r="W418" t="str">
        <f t="shared" si="308"/>
        <v>signal pkt_UDRL_Beam_Data_L2_3_o : std_logic_vector(31 downto 0);</v>
      </c>
    </row>
    <row r="419" spans="3:23">
      <c r="C419">
        <v>32</v>
      </c>
      <c r="D419" t="s">
        <v>373</v>
      </c>
      <c r="E419">
        <f t="shared" si="309"/>
        <v>1664</v>
      </c>
      <c r="G419" t="s">
        <v>759</v>
      </c>
      <c r="H419">
        <v>0</v>
      </c>
      <c r="I419" t="str">
        <f t="shared" si="305"/>
        <v>pkt_UDRL_Beam_Data_L1_0</v>
      </c>
      <c r="J419">
        <f t="shared" si="273"/>
        <v>267</v>
      </c>
      <c r="K419">
        <v>1</v>
      </c>
      <c r="L419" t="str">
        <f t="shared" si="302"/>
        <v>connect_bd_net [get_bd_pins gen_ila_0/ila_0/probe267] [get_bd_pins gen_ila_0/bs_scb_data_record_p_0/pkt_UDRL_Beam_Data_L1_0]</v>
      </c>
      <c r="M419" t="str">
        <f t="shared" si="306"/>
        <v>std_logic_vector(31 downto 0)</v>
      </c>
      <c r="T419" t="str">
        <f t="shared" si="303"/>
        <v>pkt_UDRL_Beam_Data_L1_0 : out  std_logic_vector(31 downto 0); --   order( 267 ) (32)   (1663 downto 1632);</v>
      </c>
      <c r="U419" t="str">
        <f t="shared" si="304"/>
        <v>pkt_UDRL_Beam_Data_L1_0 &lt;= bitvector(1663 downto 1632);</v>
      </c>
      <c r="V419" t="str">
        <f t="shared" si="307"/>
        <v>pkt_UDRL_Beam_Data_L1_0 =&gt;pkt_UDRL_Beam_Data_L1_0_o,</v>
      </c>
      <c r="W419" t="str">
        <f t="shared" si="308"/>
        <v>signal pkt_UDRL_Beam_Data_L1_0_o : std_logic_vector(31 downto 0);</v>
      </c>
    </row>
    <row r="420" spans="3:23">
      <c r="C420">
        <v>32</v>
      </c>
      <c r="D420" t="s">
        <v>373</v>
      </c>
      <c r="E420">
        <f t="shared" si="309"/>
        <v>1696</v>
      </c>
      <c r="G420" t="s">
        <v>759</v>
      </c>
      <c r="H420">
        <v>1</v>
      </c>
      <c r="I420" t="str">
        <f t="shared" si="305"/>
        <v>pkt_UDRL_Beam_Data_L1_1</v>
      </c>
      <c r="J420">
        <f t="shared" si="273"/>
        <v>268</v>
      </c>
      <c r="K420">
        <v>1</v>
      </c>
      <c r="L420" t="str">
        <f t="shared" si="302"/>
        <v>connect_bd_net [get_bd_pins gen_ila_0/ila_0/probe268] [get_bd_pins gen_ila_0/bs_scb_data_record_p_0/pkt_UDRL_Beam_Data_L1_1]</v>
      </c>
      <c r="M420" t="str">
        <f t="shared" si="306"/>
        <v>std_logic_vector(31 downto 0)</v>
      </c>
      <c r="T420" t="str">
        <f t="shared" si="303"/>
        <v>pkt_UDRL_Beam_Data_L1_1 : out  std_logic_vector(31 downto 0); --   order( 268 ) (32)   (1695 downto 1664);</v>
      </c>
      <c r="U420" t="str">
        <f t="shared" si="304"/>
        <v>pkt_UDRL_Beam_Data_L1_1 &lt;= bitvector(1695 downto 1664);</v>
      </c>
      <c r="V420" t="str">
        <f t="shared" si="307"/>
        <v>pkt_UDRL_Beam_Data_L1_1 =&gt;pkt_UDRL_Beam_Data_L1_1_o,</v>
      </c>
      <c r="W420" t="str">
        <f t="shared" si="308"/>
        <v>signal pkt_UDRL_Beam_Data_L1_1_o : std_logic_vector(31 downto 0);</v>
      </c>
    </row>
    <row r="421" spans="3:23">
      <c r="C421">
        <v>32</v>
      </c>
      <c r="D421" t="s">
        <v>373</v>
      </c>
      <c r="E421">
        <f t="shared" si="309"/>
        <v>1728</v>
      </c>
      <c r="G421" t="s">
        <v>759</v>
      </c>
      <c r="H421">
        <v>2</v>
      </c>
      <c r="I421" t="str">
        <f t="shared" si="305"/>
        <v>pkt_UDRL_Beam_Data_L1_2</v>
      </c>
      <c r="J421">
        <f t="shared" si="273"/>
        <v>269</v>
      </c>
      <c r="K421">
        <v>1</v>
      </c>
      <c r="L421" t="str">
        <f t="shared" si="302"/>
        <v>connect_bd_net [get_bd_pins gen_ila_0/ila_0/probe269] [get_bd_pins gen_ila_0/bs_scb_data_record_p_0/pkt_UDRL_Beam_Data_L1_2]</v>
      </c>
      <c r="M421" t="str">
        <f t="shared" si="306"/>
        <v>std_logic_vector(31 downto 0)</v>
      </c>
      <c r="T421" t="str">
        <f t="shared" si="303"/>
        <v>pkt_UDRL_Beam_Data_L1_2 : out  std_logic_vector(31 downto 0); --   order( 269 ) (32)   (1727 downto 1696);</v>
      </c>
      <c r="U421" t="str">
        <f t="shared" si="304"/>
        <v>pkt_UDRL_Beam_Data_L1_2 &lt;= bitvector(1727 downto 1696);</v>
      </c>
      <c r="V421" t="str">
        <f t="shared" si="307"/>
        <v>pkt_UDRL_Beam_Data_L1_2 =&gt;pkt_UDRL_Beam_Data_L1_2_o,</v>
      </c>
      <c r="W421" t="str">
        <f t="shared" si="308"/>
        <v>signal pkt_UDRL_Beam_Data_L1_2_o : std_logic_vector(31 downto 0);</v>
      </c>
    </row>
    <row r="422" spans="3:23">
      <c r="C422">
        <v>32</v>
      </c>
      <c r="D422" t="s">
        <v>373</v>
      </c>
      <c r="E422">
        <f t="shared" si="309"/>
        <v>1760</v>
      </c>
      <c r="G422" t="s">
        <v>759</v>
      </c>
      <c r="H422">
        <v>3</v>
      </c>
      <c r="I422" t="str">
        <f t="shared" si="305"/>
        <v>pkt_UDRL_Beam_Data_L1_3</v>
      </c>
      <c r="J422">
        <f t="shared" si="273"/>
        <v>270</v>
      </c>
      <c r="K422">
        <v>1</v>
      </c>
      <c r="L422" t="str">
        <f t="shared" si="302"/>
        <v>connect_bd_net [get_bd_pins gen_ila_0/ila_0/probe270] [get_bd_pins gen_ila_0/bs_scb_data_record_p_0/pkt_UDRL_Beam_Data_L1_3]</v>
      </c>
      <c r="M422" t="str">
        <f t="shared" si="306"/>
        <v>std_logic_vector(31 downto 0)</v>
      </c>
      <c r="T422" t="str">
        <f t="shared" si="303"/>
        <v>pkt_UDRL_Beam_Data_L1_3 : out  std_logic_vector(31 downto 0); --   order( 270 ) (32)   (1759 downto 1728);</v>
      </c>
      <c r="U422" t="str">
        <f t="shared" si="304"/>
        <v>pkt_UDRL_Beam_Data_L1_3 &lt;= bitvector(1759 downto 1728);</v>
      </c>
      <c r="V422" t="str">
        <f t="shared" si="307"/>
        <v>pkt_UDRL_Beam_Data_L1_3 =&gt;pkt_UDRL_Beam_Data_L1_3_o,</v>
      </c>
      <c r="W422" t="str">
        <f t="shared" si="308"/>
        <v>signal pkt_UDRL_Beam_Data_L1_3_o : std_logic_vector(31 downto 0);</v>
      </c>
    </row>
    <row r="423" spans="3:23">
      <c r="C423">
        <v>32</v>
      </c>
      <c r="D423" t="s">
        <v>373</v>
      </c>
      <c r="E423">
        <f t="shared" si="309"/>
        <v>1792</v>
      </c>
      <c r="G423" t="s">
        <v>760</v>
      </c>
      <c r="H423">
        <v>0</v>
      </c>
      <c r="I423" t="str">
        <f t="shared" si="305"/>
        <v>pkt_UDRL_Beam_Data_C0_0</v>
      </c>
      <c r="J423">
        <f t="shared" si="273"/>
        <v>271</v>
      </c>
      <c r="K423">
        <v>1</v>
      </c>
      <c r="L423" t="str">
        <f t="shared" ref="L423:L440" si="310">IF(K423=1,"connect_bd_net [get_bd_pins "&amp;$L$31&amp;J423&amp;"] [get_bd_pins "&amp;$L$34&amp;I423&amp;"]","")</f>
        <v>connect_bd_net [get_bd_pins gen_ila_0/ila_0/probe271] [get_bd_pins gen_ila_0/bs_scb_data_record_p_0/pkt_UDRL_Beam_Data_C0_0]</v>
      </c>
      <c r="M423" t="str">
        <f t="shared" si="306"/>
        <v>std_logic_vector(31 downto 0)</v>
      </c>
      <c r="T423" t="str">
        <f t="shared" si="303"/>
        <v>pkt_UDRL_Beam_Data_C0_0 : out  std_logic_vector(31 downto 0); --   order( 271 ) (32)   (1791 downto 1760);</v>
      </c>
      <c r="U423" t="str">
        <f t="shared" si="304"/>
        <v>pkt_UDRL_Beam_Data_C0_0 &lt;= bitvector(1791 downto 1760);</v>
      </c>
      <c r="V423" t="str">
        <f t="shared" si="307"/>
        <v>pkt_UDRL_Beam_Data_C0_0 =&gt;pkt_UDRL_Beam_Data_C0_0_o,</v>
      </c>
      <c r="W423" t="str">
        <f t="shared" si="308"/>
        <v>signal pkt_UDRL_Beam_Data_C0_0_o : std_logic_vector(31 downto 0);</v>
      </c>
    </row>
    <row r="424" spans="3:23">
      <c r="C424">
        <v>32</v>
      </c>
      <c r="D424" t="s">
        <v>373</v>
      </c>
      <c r="E424">
        <f t="shared" si="309"/>
        <v>1824</v>
      </c>
      <c r="G424" t="s">
        <v>760</v>
      </c>
      <c r="H424">
        <v>1</v>
      </c>
      <c r="I424" t="str">
        <f t="shared" si="305"/>
        <v>pkt_UDRL_Beam_Data_C0_1</v>
      </c>
      <c r="J424">
        <f t="shared" si="273"/>
        <v>272</v>
      </c>
      <c r="K424">
        <v>1</v>
      </c>
      <c r="L424" t="str">
        <f t="shared" si="310"/>
        <v>connect_bd_net [get_bd_pins gen_ila_0/ila_0/probe272] [get_bd_pins gen_ila_0/bs_scb_data_record_p_0/pkt_UDRL_Beam_Data_C0_1]</v>
      </c>
      <c r="M424" t="str">
        <f t="shared" si="306"/>
        <v>std_logic_vector(31 downto 0)</v>
      </c>
      <c r="T424" t="str">
        <f t="shared" si="303"/>
        <v>pkt_UDRL_Beam_Data_C0_1 : out  std_logic_vector(31 downto 0); --   order( 272 ) (32)   (1823 downto 1792);</v>
      </c>
      <c r="U424" t="str">
        <f t="shared" si="304"/>
        <v>pkt_UDRL_Beam_Data_C0_1 &lt;= bitvector(1823 downto 1792);</v>
      </c>
      <c r="V424" t="str">
        <f t="shared" si="307"/>
        <v>pkt_UDRL_Beam_Data_C0_1 =&gt;pkt_UDRL_Beam_Data_C0_1_o,</v>
      </c>
      <c r="W424" t="str">
        <f t="shared" si="308"/>
        <v>signal pkt_UDRL_Beam_Data_C0_1_o : std_logic_vector(31 downto 0);</v>
      </c>
    </row>
    <row r="425" spans="3:23">
      <c r="C425">
        <v>32</v>
      </c>
      <c r="D425" t="s">
        <v>373</v>
      </c>
      <c r="E425">
        <f t="shared" si="309"/>
        <v>1856</v>
      </c>
      <c r="G425" t="s">
        <v>760</v>
      </c>
      <c r="H425">
        <v>2</v>
      </c>
      <c r="I425" t="str">
        <f t="shared" si="305"/>
        <v>pkt_UDRL_Beam_Data_C0_2</v>
      </c>
      <c r="J425">
        <f t="shared" si="273"/>
        <v>273</v>
      </c>
      <c r="K425">
        <v>1</v>
      </c>
      <c r="L425" t="str">
        <f t="shared" si="310"/>
        <v>connect_bd_net [get_bd_pins gen_ila_0/ila_0/probe273] [get_bd_pins gen_ila_0/bs_scb_data_record_p_0/pkt_UDRL_Beam_Data_C0_2]</v>
      </c>
      <c r="M425" t="str">
        <f t="shared" si="306"/>
        <v>std_logic_vector(31 downto 0)</v>
      </c>
      <c r="T425" t="str">
        <f t="shared" si="303"/>
        <v>pkt_UDRL_Beam_Data_C0_2 : out  std_logic_vector(31 downto 0); --   order( 273 ) (32)   (1855 downto 1824);</v>
      </c>
      <c r="U425" t="str">
        <f t="shared" si="304"/>
        <v>pkt_UDRL_Beam_Data_C0_2 &lt;= bitvector(1855 downto 1824);</v>
      </c>
      <c r="V425" t="str">
        <f t="shared" si="307"/>
        <v>pkt_UDRL_Beam_Data_C0_2 =&gt;pkt_UDRL_Beam_Data_C0_2_o,</v>
      </c>
      <c r="W425" t="str">
        <f t="shared" si="308"/>
        <v>signal pkt_UDRL_Beam_Data_C0_2_o : std_logic_vector(31 downto 0);</v>
      </c>
    </row>
    <row r="426" spans="3:23">
      <c r="C426">
        <v>32</v>
      </c>
      <c r="D426" t="s">
        <v>373</v>
      </c>
      <c r="E426">
        <f t="shared" si="309"/>
        <v>1888</v>
      </c>
      <c r="G426" t="s">
        <v>760</v>
      </c>
      <c r="H426">
        <v>3</v>
      </c>
      <c r="I426" t="str">
        <f t="shared" si="305"/>
        <v>pkt_UDRL_Beam_Data_C0_3</v>
      </c>
      <c r="J426">
        <f t="shared" si="273"/>
        <v>274</v>
      </c>
      <c r="K426">
        <v>1</v>
      </c>
      <c r="L426" t="str">
        <f t="shared" si="310"/>
        <v>connect_bd_net [get_bd_pins gen_ila_0/ila_0/probe274] [get_bd_pins gen_ila_0/bs_scb_data_record_p_0/pkt_UDRL_Beam_Data_C0_3]</v>
      </c>
      <c r="M426" t="str">
        <f t="shared" si="306"/>
        <v>std_logic_vector(31 downto 0)</v>
      </c>
      <c r="T426" t="str">
        <f t="shared" si="303"/>
        <v>pkt_UDRL_Beam_Data_C0_3 : out  std_logic_vector(31 downto 0); --   order( 274 ) (32)   (1887 downto 1856);</v>
      </c>
      <c r="U426" t="str">
        <f t="shared" si="304"/>
        <v>pkt_UDRL_Beam_Data_C0_3 &lt;= bitvector(1887 downto 1856);</v>
      </c>
      <c r="V426" t="str">
        <f t="shared" si="307"/>
        <v>pkt_UDRL_Beam_Data_C0_3 =&gt;pkt_UDRL_Beam_Data_C0_3_o,</v>
      </c>
      <c r="W426" t="str">
        <f t="shared" si="308"/>
        <v>signal pkt_UDRL_Beam_Data_C0_3_o : std_logic_vector(31 downto 0);</v>
      </c>
    </row>
    <row r="427" spans="3:23">
      <c r="C427">
        <v>32</v>
      </c>
      <c r="D427" t="s">
        <v>373</v>
      </c>
      <c r="E427">
        <f t="shared" si="309"/>
        <v>1920</v>
      </c>
      <c r="G427" t="s">
        <v>763</v>
      </c>
      <c r="H427">
        <v>0</v>
      </c>
      <c r="I427" t="str">
        <f t="shared" si="305"/>
        <v>pkt_UDRL_Beam_Data_R1_0</v>
      </c>
      <c r="J427">
        <f t="shared" si="273"/>
        <v>275</v>
      </c>
      <c r="K427">
        <v>1</v>
      </c>
      <c r="L427" t="str">
        <f t="shared" si="310"/>
        <v>connect_bd_net [get_bd_pins gen_ila_0/ila_0/probe275] [get_bd_pins gen_ila_0/bs_scb_data_record_p_0/pkt_UDRL_Beam_Data_R1_0]</v>
      </c>
      <c r="M427" t="str">
        <f t="shared" si="306"/>
        <v>std_logic_vector(31 downto 0)</v>
      </c>
      <c r="T427" t="str">
        <f t="shared" si="303"/>
        <v>pkt_UDRL_Beam_Data_R1_0 : out  std_logic_vector(31 downto 0); --   order( 275 ) (32)   (1919 downto 1888);</v>
      </c>
      <c r="U427" t="str">
        <f t="shared" si="304"/>
        <v>pkt_UDRL_Beam_Data_R1_0 &lt;= bitvector(1919 downto 1888);</v>
      </c>
      <c r="V427" t="str">
        <f t="shared" si="307"/>
        <v>pkt_UDRL_Beam_Data_R1_0 =&gt;pkt_UDRL_Beam_Data_R1_0_o,</v>
      </c>
      <c r="W427" t="str">
        <f t="shared" si="308"/>
        <v>signal pkt_UDRL_Beam_Data_R1_0_o : std_logic_vector(31 downto 0);</v>
      </c>
    </row>
    <row r="428" spans="3:23">
      <c r="C428">
        <v>32</v>
      </c>
      <c r="D428" t="s">
        <v>373</v>
      </c>
      <c r="E428">
        <f t="shared" si="309"/>
        <v>1952</v>
      </c>
      <c r="G428" t="s">
        <v>763</v>
      </c>
      <c r="H428">
        <v>1</v>
      </c>
      <c r="I428" t="str">
        <f t="shared" si="305"/>
        <v>pkt_UDRL_Beam_Data_R1_1</v>
      </c>
      <c r="J428">
        <f t="shared" si="273"/>
        <v>276</v>
      </c>
      <c r="K428">
        <v>1</v>
      </c>
      <c r="L428" t="str">
        <f t="shared" si="310"/>
        <v>connect_bd_net [get_bd_pins gen_ila_0/ila_0/probe276] [get_bd_pins gen_ila_0/bs_scb_data_record_p_0/pkt_UDRL_Beam_Data_R1_1]</v>
      </c>
      <c r="M428" t="str">
        <f t="shared" si="306"/>
        <v>std_logic_vector(31 downto 0)</v>
      </c>
      <c r="T428" t="str">
        <f t="shared" si="303"/>
        <v>pkt_UDRL_Beam_Data_R1_1 : out  std_logic_vector(31 downto 0); --   order( 276 ) (32)   (1951 downto 1920);</v>
      </c>
      <c r="U428" t="str">
        <f t="shared" si="304"/>
        <v>pkt_UDRL_Beam_Data_R1_1 &lt;= bitvector(1951 downto 1920);</v>
      </c>
      <c r="V428" t="str">
        <f t="shared" si="307"/>
        <v>pkt_UDRL_Beam_Data_R1_1 =&gt;pkt_UDRL_Beam_Data_R1_1_o,</v>
      </c>
      <c r="W428" t="str">
        <f t="shared" si="308"/>
        <v>signal pkt_UDRL_Beam_Data_R1_1_o : std_logic_vector(31 downto 0);</v>
      </c>
    </row>
    <row r="429" spans="3:23">
      <c r="C429">
        <v>32</v>
      </c>
      <c r="D429" t="s">
        <v>373</v>
      </c>
      <c r="E429">
        <f t="shared" si="309"/>
        <v>1984</v>
      </c>
      <c r="G429" t="s">
        <v>763</v>
      </c>
      <c r="H429">
        <v>2</v>
      </c>
      <c r="I429" t="str">
        <f t="shared" si="305"/>
        <v>pkt_UDRL_Beam_Data_R1_2</v>
      </c>
      <c r="J429">
        <f t="shared" si="273"/>
        <v>277</v>
      </c>
      <c r="K429">
        <v>1</v>
      </c>
      <c r="L429" t="str">
        <f t="shared" si="310"/>
        <v>connect_bd_net [get_bd_pins gen_ila_0/ila_0/probe277] [get_bd_pins gen_ila_0/bs_scb_data_record_p_0/pkt_UDRL_Beam_Data_R1_2]</v>
      </c>
      <c r="M429" t="str">
        <f t="shared" si="306"/>
        <v>std_logic_vector(31 downto 0)</v>
      </c>
      <c r="T429" t="str">
        <f t="shared" si="303"/>
        <v>pkt_UDRL_Beam_Data_R1_2 : out  std_logic_vector(31 downto 0); --   order( 277 ) (32)   (1983 downto 1952);</v>
      </c>
      <c r="U429" t="str">
        <f t="shared" si="304"/>
        <v>pkt_UDRL_Beam_Data_R1_2 &lt;= bitvector(1983 downto 1952);</v>
      </c>
      <c r="V429" t="str">
        <f t="shared" si="307"/>
        <v>pkt_UDRL_Beam_Data_R1_2 =&gt;pkt_UDRL_Beam_Data_R1_2_o,</v>
      </c>
      <c r="W429" t="str">
        <f t="shared" si="308"/>
        <v>signal pkt_UDRL_Beam_Data_R1_2_o : std_logic_vector(31 downto 0);</v>
      </c>
    </row>
    <row r="430" spans="3:23">
      <c r="C430">
        <v>32</v>
      </c>
      <c r="D430" t="s">
        <v>373</v>
      </c>
      <c r="E430">
        <f t="shared" si="309"/>
        <v>2016</v>
      </c>
      <c r="G430" t="s">
        <v>763</v>
      </c>
      <c r="H430">
        <v>3</v>
      </c>
      <c r="I430" t="str">
        <f t="shared" si="305"/>
        <v>pkt_UDRL_Beam_Data_R1_3</v>
      </c>
      <c r="J430">
        <f t="shared" si="273"/>
        <v>278</v>
      </c>
      <c r="K430">
        <v>1</v>
      </c>
      <c r="L430" t="str">
        <f t="shared" si="310"/>
        <v>connect_bd_net [get_bd_pins gen_ila_0/ila_0/probe278] [get_bd_pins gen_ila_0/bs_scb_data_record_p_0/pkt_UDRL_Beam_Data_R1_3]</v>
      </c>
      <c r="M430" t="str">
        <f>IF(C430=1,"std_logic",(IF(D430="W","std_logic_vector("&amp;C430-1&amp;" downto 0)","")))</f>
        <v>std_logic_vector(31 downto 0)</v>
      </c>
      <c r="T430" t="str">
        <f t="shared" si="303"/>
        <v>pkt_UDRL_Beam_Data_R1_3 : out  std_logic_vector(31 downto 0); --   order( 278 ) (32)   (2015 downto 1984);</v>
      </c>
      <c r="U430" t="str">
        <f t="shared" si="304"/>
        <v>pkt_UDRL_Beam_Data_R1_3 &lt;= bitvector(2015 downto 1984);</v>
      </c>
      <c r="V430" t="str">
        <f t="shared" si="307"/>
        <v>pkt_UDRL_Beam_Data_R1_3 =&gt;pkt_UDRL_Beam_Data_R1_3_o,</v>
      </c>
      <c r="W430" t="str">
        <f t="shared" si="308"/>
        <v>signal pkt_UDRL_Beam_Data_R1_3_o : std_logic_vector(31 downto 0);</v>
      </c>
    </row>
    <row r="431" spans="3:23">
      <c r="C431">
        <v>32</v>
      </c>
      <c r="D431" t="s">
        <v>373</v>
      </c>
      <c r="E431">
        <f t="shared" si="309"/>
        <v>2048</v>
      </c>
      <c r="G431" t="s">
        <v>762</v>
      </c>
      <c r="H431">
        <v>0</v>
      </c>
      <c r="I431" t="str">
        <f t="shared" si="305"/>
        <v>pkt_UDRL_Beam_Data_R2_0</v>
      </c>
      <c r="J431">
        <f t="shared" si="273"/>
        <v>279</v>
      </c>
      <c r="K431">
        <v>1</v>
      </c>
      <c r="L431" t="str">
        <f t="shared" si="310"/>
        <v>connect_bd_net [get_bd_pins gen_ila_0/ila_0/probe279] [get_bd_pins gen_ila_0/bs_scb_data_record_p_0/pkt_UDRL_Beam_Data_R2_0]</v>
      </c>
      <c r="M431" t="str">
        <f t="shared" si="306"/>
        <v>std_logic_vector(31 downto 0)</v>
      </c>
      <c r="T431" t="str">
        <f t="shared" si="303"/>
        <v>pkt_UDRL_Beam_Data_R2_0 : out  std_logic_vector(31 downto 0); --   order( 279 ) (32)   (2047 downto 2016);</v>
      </c>
      <c r="U431" t="str">
        <f t="shared" si="304"/>
        <v>pkt_UDRL_Beam_Data_R2_0 &lt;= bitvector(2047 downto 2016);</v>
      </c>
      <c r="V431" t="str">
        <f t="shared" si="307"/>
        <v>pkt_UDRL_Beam_Data_R2_0 =&gt;pkt_UDRL_Beam_Data_R2_0_o,</v>
      </c>
      <c r="W431" t="str">
        <f t="shared" si="308"/>
        <v>signal pkt_UDRL_Beam_Data_R2_0_o : std_logic_vector(31 downto 0);</v>
      </c>
    </row>
    <row r="432" spans="3:23">
      <c r="C432">
        <v>32</v>
      </c>
      <c r="D432" t="s">
        <v>373</v>
      </c>
      <c r="E432">
        <f t="shared" si="309"/>
        <v>2080</v>
      </c>
      <c r="G432" t="s">
        <v>762</v>
      </c>
      <c r="H432">
        <v>1</v>
      </c>
      <c r="I432" t="str">
        <f t="shared" si="305"/>
        <v>pkt_UDRL_Beam_Data_R2_1</v>
      </c>
      <c r="J432">
        <f t="shared" si="273"/>
        <v>280</v>
      </c>
      <c r="K432">
        <v>1</v>
      </c>
      <c r="L432" t="str">
        <f t="shared" si="310"/>
        <v>connect_bd_net [get_bd_pins gen_ila_0/ila_0/probe280] [get_bd_pins gen_ila_0/bs_scb_data_record_p_0/pkt_UDRL_Beam_Data_R2_1]</v>
      </c>
      <c r="M432" t="str">
        <f t="shared" si="306"/>
        <v>std_logic_vector(31 downto 0)</v>
      </c>
      <c r="T432" t="str">
        <f t="shared" si="303"/>
        <v>pkt_UDRL_Beam_Data_R2_1 : out  std_logic_vector(31 downto 0); --   order( 280 ) (32)   (2079 downto 2048);</v>
      </c>
      <c r="U432" t="str">
        <f t="shared" si="304"/>
        <v>pkt_UDRL_Beam_Data_R2_1 &lt;= bitvector(2079 downto 2048);</v>
      </c>
      <c r="V432" t="str">
        <f t="shared" si="307"/>
        <v>pkt_UDRL_Beam_Data_R2_1 =&gt;pkt_UDRL_Beam_Data_R2_1_o,</v>
      </c>
      <c r="W432" t="str">
        <f t="shared" si="308"/>
        <v>signal pkt_UDRL_Beam_Data_R2_1_o : std_logic_vector(31 downto 0);</v>
      </c>
    </row>
    <row r="433" spans="3:23">
      <c r="C433">
        <v>32</v>
      </c>
      <c r="D433" t="s">
        <v>373</v>
      </c>
      <c r="E433">
        <f t="shared" si="309"/>
        <v>2112</v>
      </c>
      <c r="G433" t="s">
        <v>762</v>
      </c>
      <c r="H433">
        <v>2</v>
      </c>
      <c r="I433" t="str">
        <f t="shared" si="305"/>
        <v>pkt_UDRL_Beam_Data_R2_2</v>
      </c>
      <c r="J433">
        <f t="shared" si="273"/>
        <v>281</v>
      </c>
      <c r="K433">
        <v>1</v>
      </c>
      <c r="L433" t="str">
        <f t="shared" si="310"/>
        <v>connect_bd_net [get_bd_pins gen_ila_0/ila_0/probe281] [get_bd_pins gen_ila_0/bs_scb_data_record_p_0/pkt_UDRL_Beam_Data_R2_2]</v>
      </c>
      <c r="M433" t="str">
        <f t="shared" si="306"/>
        <v>std_logic_vector(31 downto 0)</v>
      </c>
      <c r="T433" t="str">
        <f t="shared" si="303"/>
        <v>pkt_UDRL_Beam_Data_R2_2 : out  std_logic_vector(31 downto 0); --   order( 281 ) (32)   (2111 downto 2080);</v>
      </c>
      <c r="U433" t="str">
        <f t="shared" si="304"/>
        <v>pkt_UDRL_Beam_Data_R2_2 &lt;= bitvector(2111 downto 2080);</v>
      </c>
      <c r="V433" t="str">
        <f t="shared" si="307"/>
        <v>pkt_UDRL_Beam_Data_R2_2 =&gt;pkt_UDRL_Beam_Data_R2_2_o,</v>
      </c>
      <c r="W433" t="str">
        <f t="shared" si="308"/>
        <v>signal pkt_UDRL_Beam_Data_R2_2_o : std_logic_vector(31 downto 0);</v>
      </c>
    </row>
    <row r="434" spans="3:23">
      <c r="C434">
        <v>32</v>
      </c>
      <c r="D434" t="s">
        <v>373</v>
      </c>
      <c r="E434">
        <f t="shared" si="309"/>
        <v>2144</v>
      </c>
      <c r="G434" t="s">
        <v>762</v>
      </c>
      <c r="H434">
        <v>3</v>
      </c>
      <c r="I434" t="str">
        <f t="shared" si="305"/>
        <v>pkt_UDRL_Beam_Data_R2_3</v>
      </c>
      <c r="J434">
        <f t="shared" si="273"/>
        <v>282</v>
      </c>
      <c r="K434">
        <v>1</v>
      </c>
      <c r="L434" t="str">
        <f t="shared" si="310"/>
        <v>connect_bd_net [get_bd_pins gen_ila_0/ila_0/probe282] [get_bd_pins gen_ila_0/bs_scb_data_record_p_0/pkt_UDRL_Beam_Data_R2_3]</v>
      </c>
      <c r="M434" t="str">
        <f t="shared" si="306"/>
        <v>std_logic_vector(31 downto 0)</v>
      </c>
      <c r="T434" t="str">
        <f t="shared" si="303"/>
        <v>pkt_UDRL_Beam_Data_R2_3 : out  std_logic_vector(31 downto 0); --   order( 282 ) (32)   (2143 downto 2112);</v>
      </c>
      <c r="U434" t="str">
        <f t="shared" si="304"/>
        <v>pkt_UDRL_Beam_Data_R2_3 &lt;= bitvector(2143 downto 2112);</v>
      </c>
      <c r="V434" t="str">
        <f t="shared" si="307"/>
        <v>pkt_UDRL_Beam_Data_R2_3 =&gt;pkt_UDRL_Beam_Data_R2_3_o,</v>
      </c>
      <c r="W434" t="str">
        <f t="shared" si="308"/>
        <v>signal pkt_UDRL_Beam_Data_R2_3_o : std_logic_vector(31 downto 0);</v>
      </c>
    </row>
    <row r="435" spans="3:23">
      <c r="C435">
        <v>32</v>
      </c>
      <c r="D435" t="s">
        <v>373</v>
      </c>
      <c r="E435">
        <f t="shared" si="309"/>
        <v>2176</v>
      </c>
      <c r="G435" t="s">
        <v>761</v>
      </c>
      <c r="H435">
        <v>0</v>
      </c>
      <c r="I435" t="str">
        <f t="shared" si="305"/>
        <v>pkt_UDRL_Beam_Data_R3_0</v>
      </c>
      <c r="J435">
        <f t="shared" si="273"/>
        <v>283</v>
      </c>
      <c r="K435">
        <v>1</v>
      </c>
      <c r="L435" t="str">
        <f t="shared" si="310"/>
        <v>connect_bd_net [get_bd_pins gen_ila_0/ila_0/probe283] [get_bd_pins gen_ila_0/bs_scb_data_record_p_0/pkt_UDRL_Beam_Data_R3_0]</v>
      </c>
      <c r="M435" t="str">
        <f t="shared" si="306"/>
        <v>std_logic_vector(31 downto 0)</v>
      </c>
      <c r="T435" t="str">
        <f t="shared" si="303"/>
        <v>pkt_UDRL_Beam_Data_R3_0 : out  std_logic_vector(31 downto 0); --   order( 283 ) (32)   (2175 downto 2144);</v>
      </c>
      <c r="U435" t="str">
        <f t="shared" si="304"/>
        <v>pkt_UDRL_Beam_Data_R3_0 &lt;= bitvector(2175 downto 2144);</v>
      </c>
      <c r="V435" t="str">
        <f t="shared" si="307"/>
        <v>pkt_UDRL_Beam_Data_R3_0 =&gt;pkt_UDRL_Beam_Data_R3_0_o,</v>
      </c>
      <c r="W435" t="str">
        <f t="shared" si="308"/>
        <v>signal pkt_UDRL_Beam_Data_R3_0_o : std_logic_vector(31 downto 0);</v>
      </c>
    </row>
    <row r="436" spans="3:23">
      <c r="C436">
        <v>32</v>
      </c>
      <c r="D436" t="s">
        <v>373</v>
      </c>
      <c r="E436">
        <f t="shared" si="309"/>
        <v>2208</v>
      </c>
      <c r="G436" t="s">
        <v>761</v>
      </c>
      <c r="H436">
        <v>1</v>
      </c>
      <c r="I436" t="str">
        <f t="shared" si="305"/>
        <v>pkt_UDRL_Beam_Data_R3_1</v>
      </c>
      <c r="J436">
        <f t="shared" si="273"/>
        <v>284</v>
      </c>
      <c r="K436">
        <v>1</v>
      </c>
      <c r="L436" t="str">
        <f t="shared" si="310"/>
        <v>connect_bd_net [get_bd_pins gen_ila_0/ila_0/probe284] [get_bd_pins gen_ila_0/bs_scb_data_record_p_0/pkt_UDRL_Beam_Data_R3_1]</v>
      </c>
      <c r="M436" t="str">
        <f t="shared" si="306"/>
        <v>std_logic_vector(31 downto 0)</v>
      </c>
      <c r="T436" t="str">
        <f t="shared" si="303"/>
        <v>pkt_UDRL_Beam_Data_R3_1 : out  std_logic_vector(31 downto 0); --   order( 284 ) (32)   (2207 downto 2176);</v>
      </c>
      <c r="U436" t="str">
        <f t="shared" si="304"/>
        <v>pkt_UDRL_Beam_Data_R3_1 &lt;= bitvector(2207 downto 2176);</v>
      </c>
      <c r="V436" t="str">
        <f t="shared" si="307"/>
        <v>pkt_UDRL_Beam_Data_R3_1 =&gt;pkt_UDRL_Beam_Data_R3_1_o,</v>
      </c>
      <c r="W436" t="str">
        <f t="shared" si="308"/>
        <v>signal pkt_UDRL_Beam_Data_R3_1_o : std_logic_vector(31 downto 0);</v>
      </c>
    </row>
    <row r="437" spans="3:23">
      <c r="C437">
        <v>32</v>
      </c>
      <c r="D437" t="s">
        <v>373</v>
      </c>
      <c r="E437">
        <f t="shared" si="309"/>
        <v>2240</v>
      </c>
      <c r="G437" t="s">
        <v>761</v>
      </c>
      <c r="H437">
        <v>2</v>
      </c>
      <c r="I437" t="str">
        <f t="shared" si="305"/>
        <v>pkt_UDRL_Beam_Data_R3_2</v>
      </c>
      <c r="J437">
        <f t="shared" ref="J437:J440" si="311">IF(D436&lt;&gt;"T",IF(K436=1,J436+1,J436),J436)</f>
        <v>285</v>
      </c>
      <c r="K437">
        <v>1</v>
      </c>
      <c r="L437" t="str">
        <f t="shared" si="310"/>
        <v>connect_bd_net [get_bd_pins gen_ila_0/ila_0/probe285] [get_bd_pins gen_ila_0/bs_scb_data_record_p_0/pkt_UDRL_Beam_Data_R3_2]</v>
      </c>
      <c r="M437" t="str">
        <f t="shared" si="306"/>
        <v>std_logic_vector(31 downto 0)</v>
      </c>
      <c r="T437" t="str">
        <f t="shared" si="303"/>
        <v>pkt_UDRL_Beam_Data_R3_2 : out  std_logic_vector(31 downto 0); --   order( 285 ) (32)   (2239 downto 2208);</v>
      </c>
      <c r="U437" t="str">
        <f t="shared" si="304"/>
        <v>pkt_UDRL_Beam_Data_R3_2 &lt;= bitvector(2239 downto 2208);</v>
      </c>
      <c r="V437" t="str">
        <f t="shared" si="307"/>
        <v>pkt_UDRL_Beam_Data_R3_2 =&gt;pkt_UDRL_Beam_Data_R3_2_o,</v>
      </c>
      <c r="W437" t="str">
        <f t="shared" si="308"/>
        <v>signal pkt_UDRL_Beam_Data_R3_2_o : std_logic_vector(31 downto 0);</v>
      </c>
    </row>
    <row r="438" spans="3:23">
      <c r="C438">
        <v>32</v>
      </c>
      <c r="D438" t="s">
        <v>373</v>
      </c>
      <c r="E438">
        <f t="shared" si="309"/>
        <v>2272</v>
      </c>
      <c r="G438" t="s">
        <v>761</v>
      </c>
      <c r="H438">
        <v>3</v>
      </c>
      <c r="I438" t="str">
        <f t="shared" si="305"/>
        <v>pkt_UDRL_Beam_Data_R3_3</v>
      </c>
      <c r="J438">
        <f t="shared" si="311"/>
        <v>286</v>
      </c>
      <c r="K438">
        <v>1</v>
      </c>
      <c r="L438" t="str">
        <f t="shared" si="310"/>
        <v>connect_bd_net [get_bd_pins gen_ila_0/ila_0/probe286] [get_bd_pins gen_ila_0/bs_scb_data_record_p_0/pkt_UDRL_Beam_Data_R3_3]</v>
      </c>
      <c r="M438" t="str">
        <f t="shared" si="306"/>
        <v>std_logic_vector(31 downto 0)</v>
      </c>
      <c r="T438" t="str">
        <f t="shared" si="303"/>
        <v>pkt_UDRL_Beam_Data_R3_3 : out  std_logic_vector(31 downto 0); --   order( 286 ) (32)   (2271 downto 2240);</v>
      </c>
      <c r="U438" t="str">
        <f t="shared" si="304"/>
        <v>pkt_UDRL_Beam_Data_R3_3 &lt;= bitvector(2271 downto 2240);</v>
      </c>
      <c r="V438" t="str">
        <f t="shared" si="307"/>
        <v>pkt_UDRL_Beam_Data_R3_3 =&gt;pkt_UDRL_Beam_Data_R3_3_o,</v>
      </c>
      <c r="W438" t="str">
        <f t="shared" si="308"/>
        <v>signal pkt_UDRL_Beam_Data_R3_3_o : std_logic_vector(31 downto 0);</v>
      </c>
    </row>
    <row r="439" spans="3:23">
      <c r="C439" t="s">
        <v>730</v>
      </c>
      <c r="D439" t="s">
        <v>730</v>
      </c>
      <c r="H439" t="s">
        <v>730</v>
      </c>
      <c r="I439" t="str">
        <f t="shared" si="305"/>
        <v/>
      </c>
      <c r="J439">
        <f t="shared" si="311"/>
        <v>287</v>
      </c>
      <c r="K439">
        <v>1</v>
      </c>
      <c r="L439" t="str">
        <f t="shared" si="310"/>
        <v>connect_bd_net [get_bd_pins gen_ila_0/ila_0/probe287] [get_bd_pins gen_ila_0/bs_scb_data_record_p_0/]</v>
      </c>
      <c r="M439" t="str">
        <f t="shared" si="306"/>
        <v/>
      </c>
      <c r="T439" t="str">
        <f>IF(I439&lt;&gt;"",I439&amp;" : out  std_logic_vector(31 downto 0); --   order( "&amp;J439&amp;" ) (32)   ("&amp;S439*32-1+E439&amp;" downto "&amp;(S439*32-32+E439)&amp;");","")</f>
        <v/>
      </c>
      <c r="U439" t="str">
        <f t="shared" si="304"/>
        <v/>
      </c>
      <c r="V439" t="str">
        <f t="shared" si="307"/>
        <v/>
      </c>
      <c r="W439" t="str">
        <f t="shared" si="308"/>
        <v/>
      </c>
    </row>
    <row r="440" spans="3:23">
      <c r="C440" t="s">
        <v>730</v>
      </c>
      <c r="D440" t="s">
        <v>730</v>
      </c>
      <c r="H440" t="s">
        <v>730</v>
      </c>
      <c r="I440" t="str">
        <f t="shared" si="305"/>
        <v/>
      </c>
      <c r="J440">
        <f t="shared" si="311"/>
        <v>288</v>
      </c>
      <c r="K440">
        <v>1</v>
      </c>
      <c r="L440" t="str">
        <f t="shared" si="310"/>
        <v>connect_bd_net [get_bd_pins gen_ila_0/ila_0/probe288] [get_bd_pins gen_ila_0/bs_scb_data_record_p_0/]</v>
      </c>
      <c r="M440" t="str">
        <f t="shared" si="306"/>
        <v/>
      </c>
      <c r="T440" t="str">
        <f>IF(I440&lt;&gt;"",I440&amp;" : out  std_logic_vector(31 downto 0); --   order( "&amp;J440&amp;" ) (32)   ("&amp;S440*32-1+E440&amp;" downto "&amp;(S440*32-32+E440)&amp;");","")</f>
        <v/>
      </c>
      <c r="U440" t="str">
        <f t="shared" si="304"/>
        <v/>
      </c>
      <c r="V440" t="str">
        <f t="shared" si="307"/>
        <v/>
      </c>
      <c r="W440" t="str">
        <f t="shared" si="308"/>
        <v/>
      </c>
    </row>
    <row r="441" spans="3:23">
      <c r="I441" t="str">
        <f t="shared" si="305"/>
        <v/>
      </c>
      <c r="T441" s="86" t="s">
        <v>516</v>
      </c>
    </row>
    <row r="442" spans="3:23">
      <c r="I442" t="str">
        <f t="shared" si="305"/>
        <v/>
      </c>
      <c r="T442" t="s">
        <v>552</v>
      </c>
    </row>
    <row r="443" spans="3:23">
      <c r="I443" t="str">
        <f t="shared" si="305"/>
        <v/>
      </c>
      <c r="T443" s="88" t="s">
        <v>547</v>
      </c>
    </row>
    <row r="444" spans="3:23">
      <c r="I444" t="str">
        <f>IF(G447&lt;&gt;"",G447&amp;"_"&amp;H444,"")</f>
        <v/>
      </c>
      <c r="T444" s="88" t="s">
        <v>548</v>
      </c>
      <c r="U444" s="117" t="s">
        <v>767</v>
      </c>
    </row>
    <row r="445" spans="3:23">
      <c r="I445" t="str">
        <f>IF(G448&lt;&gt;"",G448&amp;"_"&amp;H445,"")</f>
        <v/>
      </c>
      <c r="T445" s="88" t="s">
        <v>515</v>
      </c>
    </row>
    <row r="446" spans="3:23">
      <c r="I446" t="str">
        <f>IF(G449&lt;&gt;"",G449&amp;"_"&amp;H446,"")</f>
        <v/>
      </c>
    </row>
    <row r="447" spans="3:23">
      <c r="I447" t="str">
        <f>IF(G450&lt;&gt;"",G450&amp;"_"&amp;H447,"")</f>
        <v/>
      </c>
    </row>
    <row r="448" spans="3:23">
      <c r="I448" t="str">
        <f>IF(G451&lt;&gt;"",G451&amp;"_"&amp;H448,"")</f>
        <v/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ABE8-FA6E-4252-ADC7-CFBD80E90958}">
  <dimension ref="A1:O18"/>
  <sheetViews>
    <sheetView workbookViewId="0">
      <selection activeCell="O1" sqref="O1:O8"/>
    </sheetView>
  </sheetViews>
  <sheetFormatPr defaultRowHeight="16.899999999999999"/>
  <cols>
    <col min="1" max="1" width="15.8125" bestFit="1" customWidth="1"/>
    <col min="2" max="2" width="12.0625" bestFit="1" customWidth="1"/>
    <col min="3" max="3" width="12.5625" bestFit="1" customWidth="1"/>
    <col min="4" max="4" width="12.6875" bestFit="1" customWidth="1"/>
    <col min="5" max="6" width="13.1875" bestFit="1" customWidth="1"/>
    <col min="7" max="8" width="11.1875" bestFit="1" customWidth="1"/>
    <col min="15" max="15" width="21.6875" customWidth="1"/>
  </cols>
  <sheetData>
    <row r="1" spans="1:15">
      <c r="A1" s="111" t="s">
        <v>30</v>
      </c>
      <c r="B1" s="111" t="s">
        <v>31</v>
      </c>
      <c r="C1" s="111" t="s">
        <v>32</v>
      </c>
      <c r="D1" s="111" t="s">
        <v>33</v>
      </c>
      <c r="E1" s="111" t="s">
        <v>34</v>
      </c>
      <c r="F1" s="111" t="s">
        <v>306</v>
      </c>
      <c r="G1" s="111" t="s">
        <v>652</v>
      </c>
      <c r="H1" s="111" t="s">
        <v>307</v>
      </c>
      <c r="O1" t="str">
        <f>A10</f>
        <v>TX_TRIG</v>
      </c>
    </row>
    <row r="2" spans="1:15">
      <c r="A2" s="111" t="s">
        <v>646</v>
      </c>
      <c r="B2" s="111" t="s">
        <v>647</v>
      </c>
      <c r="C2" s="111" t="s">
        <v>648</v>
      </c>
      <c r="D2" s="111" t="s">
        <v>649</v>
      </c>
      <c r="E2" s="111" t="s">
        <v>34</v>
      </c>
      <c r="F2" s="111" t="s">
        <v>35</v>
      </c>
      <c r="G2" s="112" t="s">
        <v>650</v>
      </c>
      <c r="H2" s="111" t="s">
        <v>651</v>
      </c>
      <c r="O2" t="str">
        <f>A9</f>
        <v>RX_TRIG</v>
      </c>
    </row>
    <row r="3" spans="1:15">
      <c r="A3" s="65" t="str" cm="1">
        <f t="array" ref="A3:A10">TRANSPOSE(A1:H1)</f>
        <v>ReservedBit07</v>
      </c>
      <c r="B3">
        <v>1</v>
      </c>
      <c r="O3" t="str">
        <f>A8</f>
        <v>TX_P_GATE</v>
      </c>
    </row>
    <row r="4" spans="1:15">
      <c r="A4" s="65" t="str">
        <v>ReservedBit06</v>
      </c>
      <c r="B4">
        <v>2</v>
      </c>
      <c r="O4" t="str">
        <f>A7</f>
        <v>ReservedBit03</v>
      </c>
    </row>
    <row r="5" spans="1:15">
      <c r="A5" s="65" t="str">
        <v>ReservedBit05</v>
      </c>
      <c r="B5">
        <v>3</v>
      </c>
      <c r="O5" t="str">
        <f>A6</f>
        <v>ReservedBit04</v>
      </c>
    </row>
    <row r="6" spans="1:15">
      <c r="A6" s="65" t="str">
        <v>ReservedBit04</v>
      </c>
      <c r="B6">
        <v>4</v>
      </c>
      <c r="O6" t="str">
        <f>A5</f>
        <v>ReservedBit05</v>
      </c>
    </row>
    <row r="7" spans="1:15">
      <c r="A7" s="65" t="str">
        <v>ReservedBit03</v>
      </c>
      <c r="B7">
        <v>5</v>
      </c>
      <c r="O7" t="str">
        <f>A4</f>
        <v>ReservedBit06</v>
      </c>
    </row>
    <row r="8" spans="1:15">
      <c r="A8" s="65" t="str">
        <v>TX_P_GATE</v>
      </c>
      <c r="B8">
        <v>6</v>
      </c>
      <c r="O8" t="str">
        <f>A3</f>
        <v>ReservedBit07</v>
      </c>
    </row>
    <row r="9" spans="1:15">
      <c r="A9" s="65" t="str">
        <v>RX_TRIG</v>
      </c>
      <c r="B9">
        <v>7</v>
      </c>
      <c r="O9" t="str">
        <f>A18</f>
        <v>SPC_GTP</v>
      </c>
    </row>
    <row r="10" spans="1:15">
      <c r="A10" s="65" t="str">
        <v>TX_TRIG</v>
      </c>
      <c r="B10">
        <v>8</v>
      </c>
      <c r="O10" t="str">
        <f>A17</f>
        <v>SP_UART</v>
      </c>
    </row>
    <row r="11" spans="1:15">
      <c r="A11" s="65" t="str" cm="1">
        <f t="array" ref="A11:A18">TRANSPOSE(A2:H2)</f>
        <v>SC_CHK_ACK</v>
      </c>
      <c r="O11" t="str">
        <f>A16</f>
        <v>ReservedBit02</v>
      </c>
    </row>
    <row r="12" spans="1:15">
      <c r="A12" s="65" t="str">
        <v>PA_CHK_ACK</v>
      </c>
      <c r="O12" t="str">
        <f>A15</f>
        <v>ReservedBit03</v>
      </c>
    </row>
    <row r="13" spans="1:15">
      <c r="A13" t="str">
        <v>SC_CMD_ACK</v>
      </c>
      <c r="O13" t="str">
        <f>A14</f>
        <v>PA_CMD_ACK</v>
      </c>
    </row>
    <row r="14" spans="1:15">
      <c r="A14" t="str">
        <v>PA_CMD_ACK</v>
      </c>
      <c r="O14" t="str">
        <f>A13</f>
        <v>SC_CMD_ACK</v>
      </c>
    </row>
    <row r="15" spans="1:15">
      <c r="A15" t="str">
        <v>ReservedBit03</v>
      </c>
      <c r="O15" t="str">
        <f>A12</f>
        <v>PA_CHK_ACK</v>
      </c>
    </row>
    <row r="16" spans="1:15">
      <c r="A16" t="str">
        <v>ReservedBit02</v>
      </c>
      <c r="O16" t="str">
        <f>A11</f>
        <v>SC_CHK_ACK</v>
      </c>
    </row>
    <row r="17" spans="1:1">
      <c r="A17" t="str">
        <v>SP_UART</v>
      </c>
    </row>
    <row r="18" spans="1:1">
      <c r="A18" t="str">
        <v>SPC_GTP</v>
      </c>
    </row>
  </sheetData>
  <sortState xmlns:xlrd2="http://schemas.microsoft.com/office/spreadsheetml/2017/richdata2" ref="O1:P14">
    <sortCondition descending="1" ref="P1:P14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11"/>
  <sheetViews>
    <sheetView topLeftCell="A94" workbookViewId="0">
      <selection activeCell="G145" sqref="G145"/>
    </sheetView>
  </sheetViews>
  <sheetFormatPr defaultColWidth="8.6875" defaultRowHeight="16.899999999999999"/>
  <cols>
    <col min="1" max="1" width="3.5625" style="1" customWidth="1"/>
    <col min="2" max="2" width="11.25" style="1" bestFit="1" customWidth="1"/>
    <col min="3" max="3" width="17.75" style="2" bestFit="1" customWidth="1"/>
    <col min="4" max="4" width="14.3125" style="2" bestFit="1" customWidth="1"/>
    <col min="5" max="5" width="9.5625" style="1" bestFit="1" customWidth="1"/>
    <col min="6" max="6" width="11.75" style="2" bestFit="1" customWidth="1"/>
    <col min="7" max="7" width="7.25" style="1" bestFit="1" customWidth="1"/>
    <col min="8" max="15" width="18.75" style="1" customWidth="1"/>
    <col min="16" max="16" width="51.5" style="2" bestFit="1" customWidth="1"/>
    <col min="17" max="17" width="3.5625" style="1" customWidth="1"/>
    <col min="18" max="18" width="24.0625" style="1" bestFit="1" customWidth="1"/>
    <col min="19" max="19" width="6.5" style="1" bestFit="1" customWidth="1"/>
    <col min="20" max="20" width="153" style="1" bestFit="1" customWidth="1"/>
    <col min="21" max="21" width="8.0625" style="1" bestFit="1" customWidth="1"/>
    <col min="22" max="22" width="5.5625" style="1" bestFit="1" customWidth="1"/>
    <col min="23" max="16384" width="8.6875" style="1"/>
  </cols>
  <sheetData>
    <row r="1" spans="2:22" ht="17.25" thickBot="1"/>
    <row r="2" spans="2:22" ht="28.9" thickBot="1">
      <c r="C2" s="179" t="s">
        <v>672</v>
      </c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1"/>
    </row>
    <row r="3" spans="2:22" ht="17.25" thickBot="1">
      <c r="E3" s="2"/>
      <c r="G3" s="2"/>
    </row>
    <row r="4" spans="2:22" ht="16.5" customHeight="1">
      <c r="B4" s="240" t="s">
        <v>0</v>
      </c>
      <c r="C4" s="242" t="s">
        <v>1</v>
      </c>
      <c r="D4" s="184"/>
      <c r="E4" s="184"/>
      <c r="F4" s="184" t="s">
        <v>2</v>
      </c>
      <c r="G4" s="182" t="s">
        <v>3</v>
      </c>
      <c r="H4" s="184" t="s">
        <v>4</v>
      </c>
      <c r="I4" s="184"/>
      <c r="J4" s="184"/>
      <c r="K4" s="184"/>
      <c r="L4" s="184"/>
      <c r="M4" s="184"/>
      <c r="N4" s="184"/>
      <c r="O4" s="185"/>
      <c r="P4" s="208" t="s">
        <v>5</v>
      </c>
      <c r="R4" s="6" t="s">
        <v>6</v>
      </c>
      <c r="S4" s="6"/>
      <c r="T4" s="6"/>
      <c r="U4" s="6"/>
      <c r="V4" s="6"/>
    </row>
    <row r="5" spans="2:22" ht="17.25" thickBot="1">
      <c r="B5" s="241"/>
      <c r="C5" s="243"/>
      <c r="D5" s="244"/>
      <c r="E5" s="244"/>
      <c r="F5" s="244"/>
      <c r="G5" s="183"/>
      <c r="H5" s="105">
        <v>7</v>
      </c>
      <c r="I5" s="105">
        <v>6</v>
      </c>
      <c r="J5" s="105">
        <v>5</v>
      </c>
      <c r="K5" s="105">
        <v>4</v>
      </c>
      <c r="L5" s="105">
        <v>3</v>
      </c>
      <c r="M5" s="105">
        <v>2</v>
      </c>
      <c r="N5" s="105">
        <v>1</v>
      </c>
      <c r="O5" s="106">
        <v>0</v>
      </c>
      <c r="P5" s="209"/>
      <c r="R5" s="11" t="s">
        <v>7</v>
      </c>
      <c r="S5" s="11" t="s">
        <v>8</v>
      </c>
      <c r="T5" s="11" t="s">
        <v>9</v>
      </c>
      <c r="U5" s="11" t="s">
        <v>10</v>
      </c>
      <c r="V5" s="11" t="s">
        <v>11</v>
      </c>
    </row>
    <row r="6" spans="2:22">
      <c r="B6" s="12">
        <f>G6</f>
        <v>1</v>
      </c>
      <c r="C6" s="222" t="s">
        <v>12</v>
      </c>
      <c r="D6" s="210"/>
      <c r="E6" s="210"/>
      <c r="F6" s="219" t="s">
        <v>13</v>
      </c>
      <c r="G6" s="4">
        <v>1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5">
        <v>1</v>
      </c>
      <c r="P6" s="115"/>
      <c r="R6" s="13" t="s">
        <v>14</v>
      </c>
      <c r="S6" s="13">
        <v>4</v>
      </c>
      <c r="T6" s="14" t="s">
        <v>15</v>
      </c>
      <c r="U6" s="13">
        <v>0</v>
      </c>
      <c r="V6" s="14"/>
    </row>
    <row r="7" spans="2:22">
      <c r="B7" s="15">
        <f>B6+G7</f>
        <v>2</v>
      </c>
      <c r="C7" s="223"/>
      <c r="D7" s="118"/>
      <c r="E7" s="118"/>
      <c r="F7" s="224"/>
      <c r="G7" s="17">
        <v>1</v>
      </c>
      <c r="H7" s="16">
        <v>0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8">
        <v>1</v>
      </c>
      <c r="P7" s="116"/>
      <c r="R7" s="67" t="s">
        <v>16</v>
      </c>
      <c r="S7" s="67">
        <v>2</v>
      </c>
      <c r="T7" s="68" t="s">
        <v>416</v>
      </c>
      <c r="U7" s="19">
        <v>1</v>
      </c>
      <c r="V7" s="20"/>
    </row>
    <row r="8" spans="2:22">
      <c r="B8" s="15">
        <f t="shared" ref="B8:B71" si="0">B7+G8</f>
        <v>3</v>
      </c>
      <c r="C8" s="223"/>
      <c r="D8" s="118"/>
      <c r="E8" s="118"/>
      <c r="F8" s="224"/>
      <c r="G8" s="17">
        <v>1</v>
      </c>
      <c r="H8" s="16">
        <v>0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8">
        <v>1</v>
      </c>
      <c r="P8" s="116"/>
      <c r="R8" s="13" t="s">
        <v>17</v>
      </c>
      <c r="S8" s="13">
        <v>1</v>
      </c>
      <c r="T8" s="21" t="s">
        <v>18</v>
      </c>
      <c r="U8" s="13">
        <v>0</v>
      </c>
      <c r="V8" s="13"/>
    </row>
    <row r="9" spans="2:22" ht="17.25" thickBot="1">
      <c r="B9" s="22">
        <f t="shared" si="0"/>
        <v>4</v>
      </c>
      <c r="C9" s="225">
        <f>SUM(G6:G9)</f>
        <v>4</v>
      </c>
      <c r="D9" s="226"/>
      <c r="E9" s="226"/>
      <c r="F9" s="220"/>
      <c r="G9" s="9">
        <v>1</v>
      </c>
      <c r="H9" s="8">
        <v>0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10">
        <v>1</v>
      </c>
      <c r="P9" s="114"/>
      <c r="R9" s="13" t="s">
        <v>19</v>
      </c>
      <c r="S9" s="13">
        <v>1</v>
      </c>
      <c r="T9" s="21" t="s">
        <v>20</v>
      </c>
      <c r="U9" s="13">
        <v>0</v>
      </c>
      <c r="V9" s="13"/>
    </row>
    <row r="10" spans="2:22">
      <c r="B10" s="23">
        <f t="shared" si="0"/>
        <v>8</v>
      </c>
      <c r="C10" s="222" t="s">
        <v>21</v>
      </c>
      <c r="D10" s="210"/>
      <c r="E10" s="210"/>
      <c r="F10" s="210" t="s">
        <v>22</v>
      </c>
      <c r="G10" s="210">
        <v>4</v>
      </c>
      <c r="H10" s="211" t="s">
        <v>23</v>
      </c>
      <c r="I10" s="212"/>
      <c r="J10" s="212"/>
      <c r="K10" s="212"/>
      <c r="L10" s="212"/>
      <c r="M10" s="212"/>
      <c r="N10" s="212"/>
      <c r="O10" s="213"/>
      <c r="P10" s="217"/>
      <c r="R10" s="69" t="s">
        <v>61</v>
      </c>
      <c r="S10" s="70">
        <v>1</v>
      </c>
      <c r="T10" s="71" t="s">
        <v>417</v>
      </c>
      <c r="U10" s="70">
        <v>0</v>
      </c>
      <c r="V10" s="70"/>
    </row>
    <row r="11" spans="2:22" ht="17.25" thickBot="1">
      <c r="B11" s="24">
        <f t="shared" si="0"/>
        <v>8</v>
      </c>
      <c r="C11" s="227">
        <f>G10</f>
        <v>4</v>
      </c>
      <c r="D11" s="228"/>
      <c r="E11" s="228"/>
      <c r="F11" s="205"/>
      <c r="G11" s="205"/>
      <c r="H11" s="214"/>
      <c r="I11" s="215"/>
      <c r="J11" s="215"/>
      <c r="K11" s="215"/>
      <c r="L11" s="215"/>
      <c r="M11" s="215"/>
      <c r="N11" s="215"/>
      <c r="O11" s="216"/>
      <c r="P11" s="218"/>
      <c r="R11" s="13" t="s">
        <v>24</v>
      </c>
      <c r="S11" s="13">
        <v>1</v>
      </c>
      <c r="T11" s="21" t="s">
        <v>25</v>
      </c>
      <c r="U11" s="13">
        <v>1</v>
      </c>
      <c r="V11" s="13"/>
    </row>
    <row r="12" spans="2:22">
      <c r="B12" s="12">
        <f t="shared" si="0"/>
        <v>10</v>
      </c>
      <c r="C12" s="229" t="s">
        <v>28</v>
      </c>
      <c r="D12" s="172"/>
      <c r="E12" s="230"/>
      <c r="F12" s="219" t="s">
        <v>29</v>
      </c>
      <c r="G12" s="219">
        <v>2</v>
      </c>
      <c r="H12" s="25" t="s">
        <v>30</v>
      </c>
      <c r="I12" s="25" t="s">
        <v>31</v>
      </c>
      <c r="J12" s="25" t="s">
        <v>32</v>
      </c>
      <c r="K12" s="25" t="s">
        <v>33</v>
      </c>
      <c r="L12" s="25" t="s">
        <v>34</v>
      </c>
      <c r="M12" s="25" t="s">
        <v>35</v>
      </c>
      <c r="N12" s="25" t="s">
        <v>36</v>
      </c>
      <c r="O12" s="26" t="s">
        <v>37</v>
      </c>
      <c r="P12" s="221" t="s">
        <v>38</v>
      </c>
      <c r="R12" s="19" t="s">
        <v>26</v>
      </c>
      <c r="S12" s="19">
        <v>1</v>
      </c>
      <c r="T12" s="20" t="s">
        <v>27</v>
      </c>
      <c r="U12" s="19">
        <v>1</v>
      </c>
      <c r="V12" s="20"/>
    </row>
    <row r="13" spans="2:22" ht="17.25" thickBot="1">
      <c r="B13" s="7">
        <f t="shared" si="0"/>
        <v>10</v>
      </c>
      <c r="C13" s="231">
        <f>SUM(G12)</f>
        <v>2</v>
      </c>
      <c r="D13" s="232"/>
      <c r="E13" s="233"/>
      <c r="F13" s="220"/>
      <c r="G13" s="220"/>
      <c r="H13" s="27" t="s">
        <v>41</v>
      </c>
      <c r="I13" s="27" t="s">
        <v>42</v>
      </c>
      <c r="J13" s="27" t="s">
        <v>43</v>
      </c>
      <c r="K13" s="27" t="s">
        <v>44</v>
      </c>
      <c r="L13" s="27" t="s">
        <v>45</v>
      </c>
      <c r="M13" s="27" t="s">
        <v>46</v>
      </c>
      <c r="N13" s="27" t="s">
        <v>47</v>
      </c>
      <c r="O13" s="28" t="s">
        <v>48</v>
      </c>
      <c r="P13" s="218"/>
      <c r="R13" s="19" t="s">
        <v>380</v>
      </c>
      <c r="S13" s="19">
        <v>1</v>
      </c>
      <c r="T13" s="20" t="s">
        <v>40</v>
      </c>
      <c r="U13" s="19">
        <v>0</v>
      </c>
      <c r="V13" s="20"/>
    </row>
    <row r="14" spans="2:22">
      <c r="B14" s="12">
        <f t="shared" si="0"/>
        <v>12</v>
      </c>
      <c r="C14" s="229" t="s">
        <v>51</v>
      </c>
      <c r="D14" s="172"/>
      <c r="E14" s="230"/>
      <c r="F14" s="210" t="s">
        <v>29</v>
      </c>
      <c r="G14" s="210">
        <v>2</v>
      </c>
      <c r="H14" s="25" t="s">
        <v>30</v>
      </c>
      <c r="I14" s="25" t="s">
        <v>31</v>
      </c>
      <c r="J14" s="25" t="s">
        <v>32</v>
      </c>
      <c r="K14" s="25" t="s">
        <v>33</v>
      </c>
      <c r="L14" s="25" t="s">
        <v>34</v>
      </c>
      <c r="M14" s="25" t="s">
        <v>35</v>
      </c>
      <c r="N14" s="25" t="s">
        <v>36</v>
      </c>
      <c r="O14" s="26" t="s">
        <v>37</v>
      </c>
      <c r="P14" s="115"/>
      <c r="R14" s="19" t="s">
        <v>49</v>
      </c>
      <c r="S14" s="19">
        <v>1</v>
      </c>
      <c r="T14" s="20" t="s">
        <v>50</v>
      </c>
      <c r="U14" s="19">
        <v>0</v>
      </c>
      <c r="V14" s="20"/>
    </row>
    <row r="15" spans="2:22" ht="17.25" thickBot="1">
      <c r="B15" s="7">
        <f t="shared" si="0"/>
        <v>12</v>
      </c>
      <c r="C15" s="231">
        <f>SUM(G14)</f>
        <v>2</v>
      </c>
      <c r="D15" s="232"/>
      <c r="E15" s="233"/>
      <c r="F15" s="205"/>
      <c r="G15" s="205"/>
      <c r="H15" s="27" t="s">
        <v>41</v>
      </c>
      <c r="I15" s="27" t="s">
        <v>42</v>
      </c>
      <c r="J15" s="27" t="s">
        <v>43</v>
      </c>
      <c r="K15" s="27" t="s">
        <v>44</v>
      </c>
      <c r="L15" s="27" t="s">
        <v>45</v>
      </c>
      <c r="M15" s="27" t="s">
        <v>46</v>
      </c>
      <c r="N15" s="27" t="s">
        <v>47</v>
      </c>
      <c r="O15" s="28" t="s">
        <v>48</v>
      </c>
      <c r="P15" s="22"/>
      <c r="R15" s="19" t="s">
        <v>52</v>
      </c>
      <c r="S15" s="19">
        <v>1</v>
      </c>
      <c r="T15" s="20" t="s">
        <v>418</v>
      </c>
      <c r="U15" s="19">
        <v>0</v>
      </c>
      <c r="V15" s="19"/>
    </row>
    <row r="16" spans="2:22">
      <c r="B16" s="30">
        <f t="shared" si="0"/>
        <v>16</v>
      </c>
      <c r="C16" s="167" t="s">
        <v>53</v>
      </c>
      <c r="D16" s="229" t="s">
        <v>56</v>
      </c>
      <c r="E16" s="230"/>
      <c r="F16" s="3" t="s">
        <v>55</v>
      </c>
      <c r="G16" s="3">
        <v>4</v>
      </c>
      <c r="H16" s="171" t="s">
        <v>56</v>
      </c>
      <c r="I16" s="172"/>
      <c r="J16" s="172"/>
      <c r="K16" s="172"/>
      <c r="L16" s="172"/>
      <c r="M16" s="172"/>
      <c r="N16" s="172"/>
      <c r="O16" s="173"/>
      <c r="P16" s="44" t="s">
        <v>57</v>
      </c>
      <c r="R16" s="19" t="s">
        <v>419</v>
      </c>
      <c r="S16" s="19">
        <v>1</v>
      </c>
      <c r="T16" s="20" t="s">
        <v>59</v>
      </c>
      <c r="U16" s="19">
        <v>0</v>
      </c>
      <c r="V16" s="20"/>
    </row>
    <row r="17" spans="2:22">
      <c r="B17" s="15">
        <f t="shared" si="0"/>
        <v>17</v>
      </c>
      <c r="C17" s="168"/>
      <c r="D17" s="177" t="s">
        <v>58</v>
      </c>
      <c r="E17" s="178"/>
      <c r="F17" s="31" t="s">
        <v>55</v>
      </c>
      <c r="G17" s="31">
        <v>1</v>
      </c>
      <c r="H17" s="32" t="s">
        <v>30</v>
      </c>
      <c r="I17" s="32" t="s">
        <v>31</v>
      </c>
      <c r="J17" s="195" t="s">
        <v>16</v>
      </c>
      <c r="K17" s="196"/>
      <c r="L17" s="197" t="s">
        <v>14</v>
      </c>
      <c r="M17" s="198"/>
      <c r="N17" s="198"/>
      <c r="O17" s="199"/>
      <c r="P17" s="57"/>
      <c r="R17" s="67" t="s">
        <v>420</v>
      </c>
      <c r="S17" s="72">
        <v>2</v>
      </c>
      <c r="T17" s="71" t="s">
        <v>421</v>
      </c>
      <c r="U17" s="72">
        <v>0</v>
      </c>
      <c r="V17" s="72"/>
    </row>
    <row r="18" spans="2:22">
      <c r="B18" s="15">
        <f t="shared" si="0"/>
        <v>18</v>
      </c>
      <c r="C18" s="168"/>
      <c r="D18" s="191"/>
      <c r="E18" s="192"/>
      <c r="F18" s="16" t="s">
        <v>55</v>
      </c>
      <c r="G18" s="16">
        <v>1</v>
      </c>
      <c r="H18" s="33" t="s">
        <v>52</v>
      </c>
      <c r="I18" s="16" t="s">
        <v>49</v>
      </c>
      <c r="J18" s="33" t="s">
        <v>39</v>
      </c>
      <c r="K18" s="16" t="s">
        <v>26</v>
      </c>
      <c r="L18" s="33" t="s">
        <v>60</v>
      </c>
      <c r="M18" s="72" t="s">
        <v>61</v>
      </c>
      <c r="N18" s="33" t="s">
        <v>19</v>
      </c>
      <c r="O18" s="34" t="s">
        <v>62</v>
      </c>
      <c r="P18" s="41"/>
      <c r="R18" s="72" t="s">
        <v>422</v>
      </c>
      <c r="S18" s="72">
        <v>1</v>
      </c>
      <c r="T18" s="73" t="s">
        <v>423</v>
      </c>
      <c r="U18" s="72">
        <v>0</v>
      </c>
      <c r="V18" s="72"/>
    </row>
    <row r="19" spans="2:22">
      <c r="B19" s="15">
        <f t="shared" si="0"/>
        <v>19</v>
      </c>
      <c r="C19" s="168"/>
      <c r="D19" s="191"/>
      <c r="E19" s="192"/>
      <c r="F19" s="16" t="s">
        <v>55</v>
      </c>
      <c r="G19" s="16">
        <v>1</v>
      </c>
      <c r="H19" s="35" t="s">
        <v>30</v>
      </c>
      <c r="I19" s="35" t="s">
        <v>31</v>
      </c>
      <c r="J19" s="35" t="s">
        <v>32</v>
      </c>
      <c r="K19" s="35" t="s">
        <v>33</v>
      </c>
      <c r="L19" s="70" t="s">
        <v>422</v>
      </c>
      <c r="M19" s="200" t="s">
        <v>420</v>
      </c>
      <c r="N19" s="201"/>
      <c r="O19" s="34" t="s">
        <v>424</v>
      </c>
      <c r="P19" s="41"/>
      <c r="R19" s="19" t="s">
        <v>63</v>
      </c>
      <c r="S19" s="19">
        <v>8</v>
      </c>
      <c r="T19" s="20" t="s">
        <v>64</v>
      </c>
      <c r="U19" s="13">
        <v>0</v>
      </c>
      <c r="V19" s="13"/>
    </row>
    <row r="20" spans="2:22">
      <c r="B20" s="15">
        <f t="shared" si="0"/>
        <v>20</v>
      </c>
      <c r="C20" s="168"/>
      <c r="D20" s="193"/>
      <c r="E20" s="194"/>
      <c r="F20" s="16" t="s">
        <v>55</v>
      </c>
      <c r="G20" s="16">
        <v>1</v>
      </c>
      <c r="H20" s="164" t="s">
        <v>63</v>
      </c>
      <c r="I20" s="165"/>
      <c r="J20" s="165"/>
      <c r="K20" s="165"/>
      <c r="L20" s="165"/>
      <c r="M20" s="165"/>
      <c r="N20" s="165"/>
      <c r="O20" s="166"/>
      <c r="P20" s="41"/>
    </row>
    <row r="21" spans="2:22" ht="17.25" thickBot="1">
      <c r="B21" s="36">
        <f t="shared" si="0"/>
        <v>24</v>
      </c>
      <c r="C21" s="168"/>
      <c r="D21" s="202">
        <f>SUM(G17:G21)</f>
        <v>8</v>
      </c>
      <c r="E21" s="203"/>
      <c r="F21" s="8" t="s">
        <v>55</v>
      </c>
      <c r="G21" s="8">
        <v>4</v>
      </c>
      <c r="H21" s="188" t="s">
        <v>56</v>
      </c>
      <c r="I21" s="189"/>
      <c r="J21" s="189"/>
      <c r="K21" s="189"/>
      <c r="L21" s="189"/>
      <c r="M21" s="189"/>
      <c r="N21" s="189"/>
      <c r="O21" s="190"/>
      <c r="P21" s="29" t="s">
        <v>57</v>
      </c>
      <c r="R21" s="6" t="s">
        <v>65</v>
      </c>
      <c r="S21" s="6"/>
      <c r="T21" s="6"/>
      <c r="U21" s="6"/>
      <c r="V21" s="6"/>
    </row>
    <row r="22" spans="2:22">
      <c r="B22" s="15">
        <f t="shared" si="0"/>
        <v>25</v>
      </c>
      <c r="C22" s="168"/>
      <c r="D22" s="236" t="s">
        <v>68</v>
      </c>
      <c r="E22" s="237"/>
      <c r="F22" s="3" t="s">
        <v>55</v>
      </c>
      <c r="G22" s="3">
        <v>1</v>
      </c>
      <c r="H22" s="3" t="s">
        <v>69</v>
      </c>
      <c r="I22" s="3" t="s">
        <v>70</v>
      </c>
      <c r="J22" s="171" t="s">
        <v>71</v>
      </c>
      <c r="K22" s="172"/>
      <c r="L22" s="172"/>
      <c r="M22" s="172"/>
      <c r="N22" s="172"/>
      <c r="O22" s="173"/>
      <c r="P22" s="44"/>
      <c r="R22" s="37" t="s">
        <v>67</v>
      </c>
      <c r="S22" s="37" t="s">
        <v>8</v>
      </c>
      <c r="T22" s="37" t="s">
        <v>9</v>
      </c>
      <c r="U22" s="37" t="s">
        <v>10</v>
      </c>
      <c r="V22" s="37" t="s">
        <v>11</v>
      </c>
    </row>
    <row r="23" spans="2:22">
      <c r="B23" s="15">
        <f t="shared" si="0"/>
        <v>26</v>
      </c>
      <c r="C23" s="168"/>
      <c r="D23" s="238"/>
      <c r="E23" s="192"/>
      <c r="F23" s="16" t="s">
        <v>55</v>
      </c>
      <c r="G23" s="16">
        <v>1</v>
      </c>
      <c r="H23" s="16" t="s">
        <v>73</v>
      </c>
      <c r="I23" s="164" t="s">
        <v>74</v>
      </c>
      <c r="J23" s="165"/>
      <c r="K23" s="165"/>
      <c r="L23" s="165"/>
      <c r="M23" s="165"/>
      <c r="N23" s="165"/>
      <c r="O23" s="166"/>
      <c r="P23" s="15"/>
      <c r="R23" s="13" t="s">
        <v>71</v>
      </c>
      <c r="S23" s="13">
        <v>6</v>
      </c>
      <c r="T23" s="21" t="s">
        <v>72</v>
      </c>
      <c r="U23" s="13">
        <v>0</v>
      </c>
      <c r="V23" s="13"/>
    </row>
    <row r="24" spans="2:22">
      <c r="B24" s="15">
        <f t="shared" si="0"/>
        <v>27</v>
      </c>
      <c r="C24" s="168"/>
      <c r="D24" s="238"/>
      <c r="E24" s="192"/>
      <c r="F24" s="16" t="s">
        <v>55</v>
      </c>
      <c r="G24" s="16">
        <v>1</v>
      </c>
      <c r="H24" s="164" t="s">
        <v>76</v>
      </c>
      <c r="I24" s="165"/>
      <c r="J24" s="165"/>
      <c r="K24" s="165"/>
      <c r="L24" s="165"/>
      <c r="M24" s="165"/>
      <c r="N24" s="165"/>
      <c r="O24" s="166"/>
      <c r="P24" s="15"/>
      <c r="R24" s="19" t="s">
        <v>70</v>
      </c>
      <c r="S24" s="19">
        <v>1</v>
      </c>
      <c r="T24" s="20" t="s">
        <v>75</v>
      </c>
      <c r="U24" s="19">
        <v>0</v>
      </c>
      <c r="V24" s="20"/>
    </row>
    <row r="25" spans="2:22">
      <c r="B25" s="15">
        <f t="shared" si="0"/>
        <v>28</v>
      </c>
      <c r="C25" s="168"/>
      <c r="D25" s="238"/>
      <c r="E25" s="192"/>
      <c r="F25" s="16" t="s">
        <v>55</v>
      </c>
      <c r="G25" s="16">
        <v>1</v>
      </c>
      <c r="H25" s="16" t="s">
        <v>78</v>
      </c>
      <c r="I25" s="164" t="s">
        <v>79</v>
      </c>
      <c r="J25" s="165"/>
      <c r="K25" s="165"/>
      <c r="L25" s="165"/>
      <c r="M25" s="165"/>
      <c r="N25" s="165"/>
      <c r="O25" s="166"/>
      <c r="P25" s="15"/>
      <c r="R25" s="13" t="s">
        <v>69</v>
      </c>
      <c r="S25" s="13">
        <v>1</v>
      </c>
      <c r="T25" s="14" t="s">
        <v>77</v>
      </c>
      <c r="U25" s="13">
        <v>0</v>
      </c>
      <c r="V25" s="13"/>
    </row>
    <row r="26" spans="2:22">
      <c r="B26" s="15">
        <f t="shared" si="0"/>
        <v>29</v>
      </c>
      <c r="C26" s="168"/>
      <c r="D26" s="238"/>
      <c r="E26" s="192"/>
      <c r="F26" s="16" t="s">
        <v>55</v>
      </c>
      <c r="G26" s="16">
        <v>1</v>
      </c>
      <c r="H26" s="164" t="s">
        <v>81</v>
      </c>
      <c r="I26" s="165"/>
      <c r="J26" s="165"/>
      <c r="K26" s="165"/>
      <c r="L26" s="165"/>
      <c r="M26" s="165"/>
      <c r="N26" s="165"/>
      <c r="O26" s="166"/>
      <c r="P26" s="15"/>
      <c r="R26" s="19" t="s">
        <v>74</v>
      </c>
      <c r="S26" s="19">
        <v>7</v>
      </c>
      <c r="T26" s="20" t="s">
        <v>80</v>
      </c>
      <c r="U26" s="19">
        <v>0</v>
      </c>
      <c r="V26" s="13"/>
    </row>
    <row r="27" spans="2:22">
      <c r="B27" s="15">
        <f t="shared" si="0"/>
        <v>30</v>
      </c>
      <c r="C27" s="168"/>
      <c r="D27" s="238"/>
      <c r="E27" s="192"/>
      <c r="F27" s="16" t="s">
        <v>55</v>
      </c>
      <c r="G27" s="16">
        <v>1</v>
      </c>
      <c r="H27" s="104" t="s">
        <v>30</v>
      </c>
      <c r="I27" s="164" t="s">
        <v>83</v>
      </c>
      <c r="J27" s="165"/>
      <c r="K27" s="165"/>
      <c r="L27" s="165"/>
      <c r="M27" s="165"/>
      <c r="N27" s="165"/>
      <c r="O27" s="166"/>
      <c r="P27" s="15"/>
      <c r="R27" s="19" t="s">
        <v>73</v>
      </c>
      <c r="S27" s="19"/>
      <c r="T27" s="20" t="s">
        <v>82</v>
      </c>
      <c r="U27" s="19">
        <v>1</v>
      </c>
      <c r="V27" s="20"/>
    </row>
    <row r="28" spans="2:22">
      <c r="B28" s="15">
        <f t="shared" si="0"/>
        <v>31</v>
      </c>
      <c r="C28" s="168"/>
      <c r="D28" s="238"/>
      <c r="E28" s="192"/>
      <c r="F28" s="16" t="s">
        <v>55</v>
      </c>
      <c r="G28" s="16">
        <v>1</v>
      </c>
      <c r="H28" s="164" t="s">
        <v>86</v>
      </c>
      <c r="I28" s="165"/>
      <c r="J28" s="165"/>
      <c r="K28" s="165"/>
      <c r="L28" s="165"/>
      <c r="M28" s="165"/>
      <c r="N28" s="165"/>
      <c r="O28" s="166"/>
      <c r="P28" s="15"/>
      <c r="R28" s="19" t="s">
        <v>84</v>
      </c>
      <c r="S28" s="19">
        <v>8</v>
      </c>
      <c r="T28" s="20" t="s">
        <v>85</v>
      </c>
      <c r="U28" s="19">
        <v>90</v>
      </c>
      <c r="V28" s="20"/>
    </row>
    <row r="29" spans="2:22">
      <c r="B29" s="36">
        <f t="shared" si="0"/>
        <v>32</v>
      </c>
      <c r="C29" s="168"/>
      <c r="D29" s="238"/>
      <c r="E29" s="192"/>
      <c r="F29" s="16" t="s">
        <v>55</v>
      </c>
      <c r="G29" s="16">
        <v>1</v>
      </c>
      <c r="H29" s="16" t="s">
        <v>89</v>
      </c>
      <c r="I29" s="164" t="s">
        <v>90</v>
      </c>
      <c r="J29" s="165"/>
      <c r="K29" s="165"/>
      <c r="L29" s="165"/>
      <c r="M29" s="165"/>
      <c r="N29" s="165"/>
      <c r="O29" s="166"/>
      <c r="P29" s="15"/>
      <c r="R29" s="19" t="s">
        <v>87</v>
      </c>
      <c r="S29" s="19">
        <v>7</v>
      </c>
      <c r="T29" s="20" t="s">
        <v>88</v>
      </c>
      <c r="U29" s="19">
        <v>60</v>
      </c>
      <c r="V29" s="20"/>
    </row>
    <row r="30" spans="2:22">
      <c r="B30" s="15">
        <f t="shared" si="0"/>
        <v>33</v>
      </c>
      <c r="C30" s="168"/>
      <c r="D30" s="238"/>
      <c r="E30" s="192"/>
      <c r="F30" s="16" t="s">
        <v>55</v>
      </c>
      <c r="G30" s="16">
        <v>1</v>
      </c>
      <c r="H30" s="164" t="s">
        <v>92</v>
      </c>
      <c r="I30" s="165"/>
      <c r="J30" s="165"/>
      <c r="K30" s="165"/>
      <c r="L30" s="165"/>
      <c r="M30" s="165"/>
      <c r="N30" s="165"/>
      <c r="O30" s="166"/>
      <c r="P30" s="15"/>
      <c r="R30" s="19" t="s">
        <v>78</v>
      </c>
      <c r="S30" s="19">
        <v>1</v>
      </c>
      <c r="T30" s="20" t="s">
        <v>91</v>
      </c>
      <c r="U30" s="19">
        <v>0</v>
      </c>
      <c r="V30" s="20"/>
    </row>
    <row r="31" spans="2:22">
      <c r="B31" s="15">
        <f t="shared" si="0"/>
        <v>34</v>
      </c>
      <c r="C31" s="168"/>
      <c r="D31" s="238"/>
      <c r="E31" s="192"/>
      <c r="F31" s="16" t="s">
        <v>55</v>
      </c>
      <c r="G31" s="16">
        <v>1</v>
      </c>
      <c r="H31" s="104" t="s">
        <v>30</v>
      </c>
      <c r="I31" s="164" t="s">
        <v>96</v>
      </c>
      <c r="J31" s="165"/>
      <c r="K31" s="165"/>
      <c r="L31" s="165"/>
      <c r="M31" s="165"/>
      <c r="N31" s="165"/>
      <c r="O31" s="166"/>
      <c r="P31" s="15"/>
      <c r="R31" s="19" t="s">
        <v>93</v>
      </c>
      <c r="S31" s="19">
        <v>15</v>
      </c>
      <c r="T31" s="20" t="s">
        <v>94</v>
      </c>
      <c r="U31" s="19" t="s">
        <v>95</v>
      </c>
      <c r="V31" s="20"/>
    </row>
    <row r="32" spans="2:22">
      <c r="B32" s="15">
        <f t="shared" si="0"/>
        <v>35</v>
      </c>
      <c r="C32" s="168"/>
      <c r="D32" s="238"/>
      <c r="E32" s="192"/>
      <c r="F32" s="16" t="s">
        <v>55</v>
      </c>
      <c r="G32" s="16">
        <v>1</v>
      </c>
      <c r="H32" s="164" t="s">
        <v>99</v>
      </c>
      <c r="I32" s="165"/>
      <c r="J32" s="165"/>
      <c r="K32" s="165"/>
      <c r="L32" s="165"/>
      <c r="M32" s="165"/>
      <c r="N32" s="165"/>
      <c r="O32" s="166"/>
      <c r="P32" s="15"/>
      <c r="R32" s="19" t="s">
        <v>97</v>
      </c>
      <c r="S32" s="19">
        <v>8</v>
      </c>
      <c r="T32" s="20" t="s">
        <v>98</v>
      </c>
      <c r="U32" s="19">
        <v>0</v>
      </c>
      <c r="V32" s="20"/>
    </row>
    <row r="33" spans="2:22">
      <c r="B33" s="15">
        <f t="shared" si="0"/>
        <v>36</v>
      </c>
      <c r="C33" s="168"/>
      <c r="D33" s="238"/>
      <c r="E33" s="192"/>
      <c r="F33" s="16" t="s">
        <v>55</v>
      </c>
      <c r="G33" s="16">
        <v>1</v>
      </c>
      <c r="H33" s="174" t="s">
        <v>425</v>
      </c>
      <c r="I33" s="175"/>
      <c r="J33" s="175"/>
      <c r="K33" s="176"/>
      <c r="L33" s="164" t="s">
        <v>100</v>
      </c>
      <c r="M33" s="165"/>
      <c r="N33" s="165"/>
      <c r="O33" s="166"/>
      <c r="P33" s="15"/>
      <c r="R33" s="19" t="s">
        <v>90</v>
      </c>
      <c r="S33" s="19">
        <v>7</v>
      </c>
      <c r="T33" s="20" t="s">
        <v>88</v>
      </c>
      <c r="U33" s="19">
        <v>60</v>
      </c>
      <c r="V33" s="20"/>
    </row>
    <row r="34" spans="2:22">
      <c r="B34" s="15">
        <f t="shared" si="0"/>
        <v>37</v>
      </c>
      <c r="C34" s="168"/>
      <c r="D34" s="238"/>
      <c r="E34" s="192"/>
      <c r="F34" s="16" t="s">
        <v>55</v>
      </c>
      <c r="G34" s="16">
        <v>1</v>
      </c>
      <c r="H34" s="164" t="s">
        <v>101</v>
      </c>
      <c r="I34" s="165"/>
      <c r="J34" s="165"/>
      <c r="K34" s="165"/>
      <c r="L34" s="165"/>
      <c r="M34" s="165"/>
      <c r="N34" s="165"/>
      <c r="O34" s="166"/>
      <c r="P34" s="15"/>
      <c r="R34" s="19" t="s">
        <v>89</v>
      </c>
      <c r="S34" s="19">
        <v>1</v>
      </c>
      <c r="T34" s="20" t="s">
        <v>91</v>
      </c>
      <c r="U34" s="19">
        <v>0</v>
      </c>
      <c r="V34" s="20"/>
    </row>
    <row r="35" spans="2:22">
      <c r="B35" s="15">
        <f t="shared" si="0"/>
        <v>38</v>
      </c>
      <c r="C35" s="168"/>
      <c r="D35" s="238"/>
      <c r="E35" s="192"/>
      <c r="F35" s="16" t="s">
        <v>55</v>
      </c>
      <c r="G35" s="16">
        <v>1</v>
      </c>
      <c r="H35" s="164" t="s">
        <v>103</v>
      </c>
      <c r="I35" s="165"/>
      <c r="J35" s="165"/>
      <c r="K35" s="165"/>
      <c r="L35" s="165"/>
      <c r="M35" s="165"/>
      <c r="N35" s="165"/>
      <c r="O35" s="166"/>
      <c r="P35" s="15"/>
      <c r="R35" s="19" t="s">
        <v>102</v>
      </c>
      <c r="S35" s="19">
        <v>15</v>
      </c>
      <c r="T35" s="20" t="s">
        <v>94</v>
      </c>
      <c r="U35" s="19" t="s">
        <v>95</v>
      </c>
      <c r="V35" s="20"/>
    </row>
    <row r="36" spans="2:22">
      <c r="B36" s="38">
        <f t="shared" si="0"/>
        <v>39</v>
      </c>
      <c r="C36" s="168"/>
      <c r="D36" s="239"/>
      <c r="E36" s="194"/>
      <c r="F36" s="33" t="s">
        <v>55</v>
      </c>
      <c r="G36" s="16">
        <v>1</v>
      </c>
      <c r="H36" s="16" t="s">
        <v>104</v>
      </c>
      <c r="I36" s="16" t="s">
        <v>105</v>
      </c>
      <c r="J36" s="16" t="s">
        <v>56</v>
      </c>
      <c r="K36" s="16" t="s">
        <v>56</v>
      </c>
      <c r="L36" s="164" t="s">
        <v>106</v>
      </c>
      <c r="M36" s="165"/>
      <c r="N36" s="165"/>
      <c r="O36" s="166"/>
      <c r="P36" s="15"/>
      <c r="R36" s="19" t="s">
        <v>99</v>
      </c>
      <c r="S36" s="19">
        <v>8</v>
      </c>
      <c r="T36" s="20" t="s">
        <v>98</v>
      </c>
      <c r="U36" s="19">
        <v>0</v>
      </c>
      <c r="V36" s="20"/>
    </row>
    <row r="37" spans="2:22" ht="17.25" thickBot="1">
      <c r="B37" s="39">
        <f t="shared" si="0"/>
        <v>40</v>
      </c>
      <c r="C37" s="168"/>
      <c r="D37" s="186">
        <f>SUM(G22:G37)</f>
        <v>16</v>
      </c>
      <c r="E37" s="187"/>
      <c r="F37" s="40" t="s">
        <v>55</v>
      </c>
      <c r="G37" s="40">
        <v>1</v>
      </c>
      <c r="H37" s="188" t="s">
        <v>109</v>
      </c>
      <c r="I37" s="189"/>
      <c r="J37" s="189"/>
      <c r="K37" s="189"/>
      <c r="L37" s="189"/>
      <c r="M37" s="189"/>
      <c r="N37" s="189"/>
      <c r="O37" s="190"/>
      <c r="P37" s="22"/>
      <c r="R37" s="19" t="s">
        <v>425</v>
      </c>
      <c r="S37" s="19">
        <v>4</v>
      </c>
      <c r="T37" s="20" t="s">
        <v>426</v>
      </c>
      <c r="U37" s="19">
        <v>0</v>
      </c>
      <c r="V37" s="20"/>
    </row>
    <row r="38" spans="2:22">
      <c r="B38" s="38">
        <f t="shared" si="0"/>
        <v>42</v>
      </c>
      <c r="C38" s="168"/>
      <c r="D38" s="236" t="s">
        <v>427</v>
      </c>
      <c r="E38" s="237"/>
      <c r="F38" s="246" t="s">
        <v>55</v>
      </c>
      <c r="G38" s="246">
        <v>2</v>
      </c>
      <c r="H38" s="74" t="s">
        <v>113</v>
      </c>
      <c r="I38" s="75" t="s">
        <v>114</v>
      </c>
      <c r="J38" s="75" t="s">
        <v>118</v>
      </c>
      <c r="K38" s="75" t="s">
        <v>115</v>
      </c>
      <c r="L38" s="75" t="s">
        <v>119</v>
      </c>
      <c r="M38" s="75" t="s">
        <v>116</v>
      </c>
      <c r="N38" s="75" t="s">
        <v>117</v>
      </c>
      <c r="O38" s="76" t="s">
        <v>428</v>
      </c>
      <c r="P38" s="12"/>
      <c r="R38" s="19" t="s">
        <v>107</v>
      </c>
      <c r="S38" s="19">
        <v>4</v>
      </c>
      <c r="T38" s="20" t="s">
        <v>108</v>
      </c>
      <c r="U38" s="19">
        <v>0</v>
      </c>
      <c r="V38" s="20"/>
    </row>
    <row r="39" spans="2:22">
      <c r="B39" s="38">
        <f t="shared" si="0"/>
        <v>42</v>
      </c>
      <c r="C39" s="245"/>
      <c r="D39" s="239"/>
      <c r="E39" s="194"/>
      <c r="F39" s="130"/>
      <c r="G39" s="130"/>
      <c r="H39" s="77" t="s">
        <v>112</v>
      </c>
      <c r="I39" s="78" t="s">
        <v>31</v>
      </c>
      <c r="J39" s="78" t="s">
        <v>32</v>
      </c>
      <c r="K39" s="78" t="s">
        <v>33</v>
      </c>
      <c r="L39" s="247" t="s">
        <v>429</v>
      </c>
      <c r="M39" s="201"/>
      <c r="N39" s="69" t="s">
        <v>430</v>
      </c>
      <c r="O39" s="79" t="s">
        <v>431</v>
      </c>
      <c r="P39" s="15"/>
      <c r="R39" s="19" t="s">
        <v>110</v>
      </c>
      <c r="S39" s="19">
        <v>16</v>
      </c>
      <c r="T39" s="20" t="s">
        <v>111</v>
      </c>
      <c r="U39" s="19">
        <v>0</v>
      </c>
      <c r="V39" s="20"/>
    </row>
    <row r="40" spans="2:22" ht="17.25" thickBot="1">
      <c r="B40" s="39">
        <f t="shared" si="0"/>
        <v>48</v>
      </c>
      <c r="C40" s="43">
        <f>SUM(G16:G40)</f>
        <v>36</v>
      </c>
      <c r="D40" s="157">
        <f>SUM(G38:G40)</f>
        <v>8</v>
      </c>
      <c r="E40" s="158"/>
      <c r="F40" s="40" t="s">
        <v>55</v>
      </c>
      <c r="G40" s="40">
        <v>6</v>
      </c>
      <c r="H40" s="126" t="s">
        <v>56</v>
      </c>
      <c r="I40" s="127"/>
      <c r="J40" s="127"/>
      <c r="K40" s="127"/>
      <c r="L40" s="127"/>
      <c r="M40" s="127"/>
      <c r="N40" s="127"/>
      <c r="O40" s="128"/>
      <c r="P40" s="22"/>
      <c r="R40" s="19" t="s">
        <v>120</v>
      </c>
      <c r="S40" s="19">
        <v>4</v>
      </c>
      <c r="T40" s="20" t="s">
        <v>121</v>
      </c>
      <c r="U40" s="19">
        <v>0</v>
      </c>
      <c r="V40" s="20"/>
    </row>
    <row r="41" spans="2:22">
      <c r="B41" s="38">
        <f t="shared" si="0"/>
        <v>52</v>
      </c>
      <c r="C41" s="167" t="s">
        <v>124</v>
      </c>
      <c r="D41" s="169" t="s">
        <v>125</v>
      </c>
      <c r="E41" s="170"/>
      <c r="F41" s="92" t="s">
        <v>13</v>
      </c>
      <c r="G41" s="92">
        <v>4</v>
      </c>
      <c r="H41" s="171" t="s">
        <v>23</v>
      </c>
      <c r="I41" s="172"/>
      <c r="J41" s="172"/>
      <c r="K41" s="172"/>
      <c r="L41" s="172"/>
      <c r="M41" s="172"/>
      <c r="N41" s="172"/>
      <c r="O41" s="173"/>
      <c r="P41" s="115"/>
      <c r="R41" s="19" t="s">
        <v>105</v>
      </c>
      <c r="S41" s="19">
        <v>1</v>
      </c>
      <c r="T41" s="20" t="s">
        <v>122</v>
      </c>
      <c r="U41" s="19">
        <v>0</v>
      </c>
      <c r="V41" s="20"/>
    </row>
    <row r="42" spans="2:22">
      <c r="B42" s="38">
        <f t="shared" si="0"/>
        <v>54</v>
      </c>
      <c r="C42" s="168"/>
      <c r="D42" s="160" t="s">
        <v>128</v>
      </c>
      <c r="E42" s="161"/>
      <c r="F42" s="151" t="s">
        <v>29</v>
      </c>
      <c r="G42" s="151">
        <v>2</v>
      </c>
      <c r="H42" s="35" t="s">
        <v>30</v>
      </c>
      <c r="I42" s="35" t="s">
        <v>31</v>
      </c>
      <c r="J42" s="16" t="s">
        <v>129</v>
      </c>
      <c r="K42" s="16" t="s">
        <v>130</v>
      </c>
      <c r="L42" s="35" t="s">
        <v>34</v>
      </c>
      <c r="M42" s="35" t="s">
        <v>35</v>
      </c>
      <c r="N42" s="33" t="s">
        <v>61</v>
      </c>
      <c r="O42" s="18" t="s">
        <v>17</v>
      </c>
      <c r="P42" s="116"/>
      <c r="R42" s="19" t="s">
        <v>104</v>
      </c>
      <c r="S42" s="19">
        <v>1</v>
      </c>
      <c r="T42" s="20" t="s">
        <v>123</v>
      </c>
      <c r="U42" s="19">
        <v>0</v>
      </c>
      <c r="V42" s="20"/>
    </row>
    <row r="43" spans="2:22">
      <c r="B43" s="15">
        <f t="shared" si="0"/>
        <v>54</v>
      </c>
      <c r="C43" s="168"/>
      <c r="D43" s="162"/>
      <c r="E43" s="163"/>
      <c r="F43" s="152"/>
      <c r="G43" s="152"/>
      <c r="H43" s="35" t="s">
        <v>41</v>
      </c>
      <c r="I43" s="33" t="s">
        <v>131</v>
      </c>
      <c r="J43" s="33" t="s">
        <v>196</v>
      </c>
      <c r="K43" s="16" t="s">
        <v>132</v>
      </c>
      <c r="L43" s="33" t="s">
        <v>133</v>
      </c>
      <c r="M43" s="16" t="s">
        <v>134</v>
      </c>
      <c r="N43" s="16" t="s">
        <v>135</v>
      </c>
      <c r="O43" s="34" t="s">
        <v>136</v>
      </c>
      <c r="P43" s="116"/>
      <c r="R43" s="19" t="s">
        <v>126</v>
      </c>
      <c r="S43" s="19">
        <v>8</v>
      </c>
      <c r="T43" s="20" t="s">
        <v>127</v>
      </c>
      <c r="U43" s="19">
        <v>0</v>
      </c>
      <c r="V43" s="20"/>
    </row>
    <row r="44" spans="2:22">
      <c r="B44" s="36">
        <f t="shared" si="0"/>
        <v>56</v>
      </c>
      <c r="C44" s="168"/>
      <c r="D44" s="177" t="s">
        <v>56</v>
      </c>
      <c r="E44" s="178"/>
      <c r="F44" s="46" t="s">
        <v>55</v>
      </c>
      <c r="G44" s="46">
        <v>2</v>
      </c>
      <c r="H44" s="129" t="s">
        <v>56</v>
      </c>
      <c r="I44" s="129"/>
      <c r="J44" s="129"/>
      <c r="K44" s="129"/>
      <c r="L44" s="129"/>
      <c r="M44" s="129"/>
      <c r="N44" s="129"/>
      <c r="O44" s="159"/>
      <c r="P44" s="116" t="s">
        <v>66</v>
      </c>
      <c r="R44" s="2"/>
      <c r="S44" s="2"/>
      <c r="U44" s="2"/>
    </row>
    <row r="45" spans="2:22">
      <c r="B45" s="15">
        <f t="shared" si="0"/>
        <v>58</v>
      </c>
      <c r="C45" s="168"/>
      <c r="D45" s="160" t="s">
        <v>139</v>
      </c>
      <c r="E45" s="161"/>
      <c r="F45" s="118" t="s">
        <v>55</v>
      </c>
      <c r="G45" s="118">
        <v>2</v>
      </c>
      <c r="H45" s="33" t="s">
        <v>140</v>
      </c>
      <c r="I45" s="33" t="s">
        <v>141</v>
      </c>
      <c r="J45" s="35" t="s">
        <v>32</v>
      </c>
      <c r="K45" s="33" t="s">
        <v>142</v>
      </c>
      <c r="L45" s="33" t="s">
        <v>143</v>
      </c>
      <c r="M45" s="33" t="s">
        <v>144</v>
      </c>
      <c r="N45" s="33" t="s">
        <v>145</v>
      </c>
      <c r="O45" s="48" t="s">
        <v>37</v>
      </c>
      <c r="P45" s="116"/>
      <c r="R45" s="6" t="s">
        <v>621</v>
      </c>
      <c r="S45" s="6"/>
      <c r="T45" s="6"/>
      <c r="U45" s="6"/>
      <c r="V45" s="6"/>
    </row>
    <row r="46" spans="2:22">
      <c r="B46" s="15">
        <f t="shared" si="0"/>
        <v>58</v>
      </c>
      <c r="C46" s="168"/>
      <c r="D46" s="162"/>
      <c r="E46" s="163"/>
      <c r="F46" s="118"/>
      <c r="G46" s="118"/>
      <c r="H46" s="16" t="s">
        <v>147</v>
      </c>
      <c r="I46" s="33" t="s">
        <v>148</v>
      </c>
      <c r="J46" s="33" t="s">
        <v>149</v>
      </c>
      <c r="K46" s="33" t="s">
        <v>150</v>
      </c>
      <c r="L46" s="33" t="s">
        <v>151</v>
      </c>
      <c r="M46" s="33" t="s">
        <v>152</v>
      </c>
      <c r="N46" s="16" t="s">
        <v>153</v>
      </c>
      <c r="O46" s="49" t="s">
        <v>154</v>
      </c>
      <c r="P46" s="116"/>
      <c r="R46" s="80" t="s">
        <v>432</v>
      </c>
      <c r="S46" s="80" t="s">
        <v>8</v>
      </c>
      <c r="T46" s="80" t="s">
        <v>9</v>
      </c>
      <c r="U46" s="80" t="s">
        <v>10</v>
      </c>
      <c r="V46" s="80" t="s">
        <v>11</v>
      </c>
    </row>
    <row r="47" spans="2:22">
      <c r="B47" s="15">
        <f t="shared" si="0"/>
        <v>60</v>
      </c>
      <c r="C47" s="168"/>
      <c r="D47" s="160" t="s">
        <v>156</v>
      </c>
      <c r="E47" s="161"/>
      <c r="F47" s="118" t="s">
        <v>55</v>
      </c>
      <c r="G47" s="118">
        <v>2</v>
      </c>
      <c r="H47" s="16" t="s">
        <v>157</v>
      </c>
      <c r="I47" s="16" t="s">
        <v>158</v>
      </c>
      <c r="J47" s="16" t="s">
        <v>159</v>
      </c>
      <c r="K47" s="33" t="s">
        <v>160</v>
      </c>
      <c r="L47" s="33" t="s">
        <v>161</v>
      </c>
      <c r="M47" s="33" t="s">
        <v>162</v>
      </c>
      <c r="N47" s="33" t="s">
        <v>129</v>
      </c>
      <c r="O47" s="18" t="s">
        <v>130</v>
      </c>
      <c r="P47" s="116"/>
      <c r="R47" s="13" t="s">
        <v>433</v>
      </c>
      <c r="S47" s="13">
        <v>8</v>
      </c>
      <c r="T47" s="21" t="s">
        <v>434</v>
      </c>
      <c r="U47" s="13">
        <v>0</v>
      </c>
      <c r="V47" s="13"/>
    </row>
    <row r="48" spans="2:22">
      <c r="B48" s="15">
        <f t="shared" si="0"/>
        <v>60</v>
      </c>
      <c r="C48" s="168"/>
      <c r="D48" s="162"/>
      <c r="E48" s="163"/>
      <c r="F48" s="118"/>
      <c r="G48" s="118"/>
      <c r="H48" s="35" t="s">
        <v>41</v>
      </c>
      <c r="I48" s="35" t="s">
        <v>42</v>
      </c>
      <c r="J48" s="16" t="s">
        <v>164</v>
      </c>
      <c r="K48" s="33" t="s">
        <v>165</v>
      </c>
      <c r="L48" s="33" t="s">
        <v>166</v>
      </c>
      <c r="M48" s="33" t="s">
        <v>167</v>
      </c>
      <c r="N48" s="33" t="s">
        <v>168</v>
      </c>
      <c r="O48" s="18" t="s">
        <v>169</v>
      </c>
      <c r="P48" s="116"/>
      <c r="R48" s="67" t="s">
        <v>431</v>
      </c>
      <c r="S48" s="72">
        <v>1</v>
      </c>
      <c r="T48" s="73" t="s">
        <v>435</v>
      </c>
      <c r="U48" s="72">
        <v>0</v>
      </c>
      <c r="V48" s="73"/>
    </row>
    <row r="49" spans="2:22">
      <c r="B49" s="15">
        <f t="shared" si="0"/>
        <v>62</v>
      </c>
      <c r="C49" s="168"/>
      <c r="D49" s="160" t="s">
        <v>171</v>
      </c>
      <c r="E49" s="161"/>
      <c r="F49" s="118" t="s">
        <v>55</v>
      </c>
      <c r="G49" s="118">
        <v>2</v>
      </c>
      <c r="H49" s="35" t="s">
        <v>30</v>
      </c>
      <c r="I49" s="35" t="s">
        <v>31</v>
      </c>
      <c r="J49" s="35" t="s">
        <v>32</v>
      </c>
      <c r="K49" s="35" t="s">
        <v>33</v>
      </c>
      <c r="L49" s="124" t="s">
        <v>172</v>
      </c>
      <c r="M49" s="124"/>
      <c r="N49" s="124"/>
      <c r="O49" s="125"/>
      <c r="P49" s="116"/>
      <c r="R49" s="70" t="s">
        <v>430</v>
      </c>
      <c r="S49" s="70">
        <v>1</v>
      </c>
      <c r="T49" s="73" t="s">
        <v>436</v>
      </c>
      <c r="U49" s="70">
        <v>0</v>
      </c>
      <c r="V49" s="70"/>
    </row>
    <row r="50" spans="2:22">
      <c r="B50" s="15">
        <f t="shared" si="0"/>
        <v>62</v>
      </c>
      <c r="C50" s="168"/>
      <c r="D50" s="162"/>
      <c r="E50" s="163"/>
      <c r="F50" s="118"/>
      <c r="G50" s="118"/>
      <c r="H50" s="35" t="s">
        <v>41</v>
      </c>
      <c r="I50" s="35" t="s">
        <v>42</v>
      </c>
      <c r="J50" s="35" t="s">
        <v>43</v>
      </c>
      <c r="K50" s="35" t="s">
        <v>44</v>
      </c>
      <c r="L50" s="35" t="s">
        <v>45</v>
      </c>
      <c r="M50" s="35" t="s">
        <v>46</v>
      </c>
      <c r="N50" s="35" t="s">
        <v>47</v>
      </c>
      <c r="O50" s="48" t="s">
        <v>48</v>
      </c>
      <c r="P50" s="116"/>
      <c r="R50" s="72" t="s">
        <v>429</v>
      </c>
      <c r="S50" s="72">
        <v>2</v>
      </c>
      <c r="T50" s="73" t="s">
        <v>437</v>
      </c>
      <c r="U50" s="72">
        <v>0</v>
      </c>
      <c r="V50" s="70"/>
    </row>
    <row r="51" spans="2:22">
      <c r="B51" s="36">
        <f t="shared" si="0"/>
        <v>64</v>
      </c>
      <c r="C51" s="168"/>
      <c r="D51" s="160" t="s">
        <v>176</v>
      </c>
      <c r="E51" s="161"/>
      <c r="F51" s="118" t="s">
        <v>55</v>
      </c>
      <c r="G51" s="118">
        <v>2</v>
      </c>
      <c r="H51" s="35" t="s">
        <v>30</v>
      </c>
      <c r="I51" s="51" t="s">
        <v>177</v>
      </c>
      <c r="J51" s="51" t="s">
        <v>178</v>
      </c>
      <c r="K51" s="51" t="s">
        <v>179</v>
      </c>
      <c r="L51" s="51" t="s">
        <v>180</v>
      </c>
      <c r="M51" s="51" t="s">
        <v>181</v>
      </c>
      <c r="N51" s="51" t="s">
        <v>182</v>
      </c>
      <c r="O51" s="49" t="s">
        <v>129</v>
      </c>
      <c r="P51" s="116"/>
      <c r="R51" s="2"/>
      <c r="S51" s="2"/>
      <c r="U51" s="2"/>
    </row>
    <row r="52" spans="2:22">
      <c r="B52" s="36">
        <f t="shared" si="0"/>
        <v>64</v>
      </c>
      <c r="C52" s="168"/>
      <c r="D52" s="162"/>
      <c r="E52" s="163"/>
      <c r="F52" s="118"/>
      <c r="G52" s="118"/>
      <c r="H52" s="33" t="s">
        <v>184</v>
      </c>
      <c r="I52" s="35" t="s">
        <v>185</v>
      </c>
      <c r="J52" s="35" t="s">
        <v>186</v>
      </c>
      <c r="K52" s="51" t="s">
        <v>187</v>
      </c>
      <c r="L52" s="35" t="s">
        <v>188</v>
      </c>
      <c r="M52" s="35" t="s">
        <v>189</v>
      </c>
      <c r="N52" s="35" t="s">
        <v>47</v>
      </c>
      <c r="O52" s="48" t="s">
        <v>48</v>
      </c>
      <c r="P52" s="116"/>
      <c r="R52" s="120" t="s">
        <v>137</v>
      </c>
      <c r="S52" s="120"/>
      <c r="T52" s="120"/>
      <c r="U52" s="120"/>
      <c r="V52" s="120"/>
    </row>
    <row r="53" spans="2:22">
      <c r="B53" s="15">
        <f t="shared" si="0"/>
        <v>65</v>
      </c>
      <c r="C53" s="168"/>
      <c r="D53" s="146" t="s">
        <v>191</v>
      </c>
      <c r="E53" s="133"/>
      <c r="F53" s="16" t="s">
        <v>192</v>
      </c>
      <c r="G53" s="16">
        <v>1</v>
      </c>
      <c r="H53" s="124" t="s">
        <v>193</v>
      </c>
      <c r="I53" s="124"/>
      <c r="J53" s="124"/>
      <c r="K53" s="124"/>
      <c r="L53" s="124"/>
      <c r="M53" s="124"/>
      <c r="N53" s="124"/>
      <c r="O53" s="125"/>
      <c r="P53" s="116"/>
      <c r="R53" s="47" t="s">
        <v>138</v>
      </c>
      <c r="S53" s="47" t="s">
        <v>8</v>
      </c>
      <c r="T53" s="47" t="s">
        <v>9</v>
      </c>
      <c r="U53" s="47" t="s">
        <v>10</v>
      </c>
      <c r="V53" s="47" t="s">
        <v>11</v>
      </c>
    </row>
    <row r="54" spans="2:22">
      <c r="B54" s="15">
        <f t="shared" si="0"/>
        <v>66</v>
      </c>
      <c r="C54" s="168"/>
      <c r="D54" s="146" t="s">
        <v>438</v>
      </c>
      <c r="E54" s="133"/>
      <c r="F54" s="16" t="s">
        <v>195</v>
      </c>
      <c r="G54" s="16">
        <v>1</v>
      </c>
      <c r="H54" s="124" t="s">
        <v>439</v>
      </c>
      <c r="I54" s="124"/>
      <c r="J54" s="124"/>
      <c r="K54" s="124"/>
      <c r="L54" s="124"/>
      <c r="M54" s="124"/>
      <c r="N54" s="124"/>
      <c r="O54" s="125"/>
      <c r="P54" s="116"/>
      <c r="R54" s="19" t="s">
        <v>17</v>
      </c>
      <c r="S54" s="19">
        <v>1</v>
      </c>
      <c r="T54" s="20" t="s">
        <v>146</v>
      </c>
      <c r="U54" s="19">
        <v>0</v>
      </c>
      <c r="V54" s="20"/>
    </row>
    <row r="55" spans="2:22">
      <c r="B55" s="15">
        <f t="shared" si="0"/>
        <v>67</v>
      </c>
      <c r="C55" s="168"/>
      <c r="D55" s="146" t="s">
        <v>198</v>
      </c>
      <c r="E55" s="133"/>
      <c r="F55" s="16" t="s">
        <v>195</v>
      </c>
      <c r="G55" s="16">
        <v>1</v>
      </c>
      <c r="H55" s="124" t="s">
        <v>199</v>
      </c>
      <c r="I55" s="124"/>
      <c r="J55" s="124"/>
      <c r="K55" s="124"/>
      <c r="L55" s="124"/>
      <c r="M55" s="124"/>
      <c r="N55" s="124"/>
      <c r="O55" s="125"/>
      <c r="P55" s="116"/>
      <c r="R55" s="19" t="s">
        <v>61</v>
      </c>
      <c r="S55" s="19">
        <v>1</v>
      </c>
      <c r="T55" s="50" t="s">
        <v>155</v>
      </c>
      <c r="U55" s="19">
        <v>0</v>
      </c>
      <c r="V55" s="20"/>
    </row>
    <row r="56" spans="2:22">
      <c r="B56" s="15">
        <f t="shared" si="0"/>
        <v>68</v>
      </c>
      <c r="C56" s="168"/>
      <c r="D56" s="146" t="s">
        <v>201</v>
      </c>
      <c r="E56" s="133"/>
      <c r="F56" s="16" t="s">
        <v>195</v>
      </c>
      <c r="G56" s="16">
        <v>1</v>
      </c>
      <c r="H56" s="124" t="s">
        <v>202</v>
      </c>
      <c r="I56" s="124"/>
      <c r="J56" s="124"/>
      <c r="K56" s="124"/>
      <c r="L56" s="124"/>
      <c r="M56" s="124"/>
      <c r="N56" s="124"/>
      <c r="O56" s="125"/>
      <c r="P56" s="116"/>
      <c r="R56" s="19" t="s">
        <v>130</v>
      </c>
      <c r="S56" s="19">
        <v>1</v>
      </c>
      <c r="T56" s="20" t="s">
        <v>163</v>
      </c>
      <c r="U56" s="19">
        <v>0</v>
      </c>
      <c r="V56" s="20"/>
    </row>
    <row r="57" spans="2:22">
      <c r="B57" s="15">
        <f t="shared" si="0"/>
        <v>69</v>
      </c>
      <c r="C57" s="168"/>
      <c r="D57" s="146" t="s">
        <v>203</v>
      </c>
      <c r="E57" s="133"/>
      <c r="F57" s="16" t="s">
        <v>195</v>
      </c>
      <c r="G57" s="16">
        <v>1</v>
      </c>
      <c r="H57" s="124" t="s">
        <v>204</v>
      </c>
      <c r="I57" s="124"/>
      <c r="J57" s="124"/>
      <c r="K57" s="124"/>
      <c r="L57" s="124"/>
      <c r="M57" s="124"/>
      <c r="N57" s="124"/>
      <c r="O57" s="125"/>
      <c r="P57" s="116"/>
      <c r="R57" s="19" t="s">
        <v>129</v>
      </c>
      <c r="S57" s="19">
        <v>1</v>
      </c>
      <c r="T57" s="20" t="s">
        <v>170</v>
      </c>
      <c r="U57" s="19">
        <v>0</v>
      </c>
      <c r="V57" s="20"/>
    </row>
    <row r="58" spans="2:22">
      <c r="B58" s="15">
        <f t="shared" si="0"/>
        <v>70</v>
      </c>
      <c r="C58" s="168"/>
      <c r="D58" s="155" t="s">
        <v>206</v>
      </c>
      <c r="E58" s="156"/>
      <c r="F58" s="33" t="s">
        <v>195</v>
      </c>
      <c r="G58" s="33">
        <v>1</v>
      </c>
      <c r="H58" s="124" t="s">
        <v>207</v>
      </c>
      <c r="I58" s="124"/>
      <c r="J58" s="124"/>
      <c r="K58" s="124"/>
      <c r="L58" s="124"/>
      <c r="M58" s="124"/>
      <c r="N58" s="124"/>
      <c r="O58" s="125"/>
      <c r="P58" s="116"/>
      <c r="R58" s="19" t="s">
        <v>173</v>
      </c>
      <c r="S58" s="19">
        <v>1</v>
      </c>
      <c r="T58" s="20" t="s">
        <v>174</v>
      </c>
      <c r="U58" s="19">
        <v>0</v>
      </c>
      <c r="V58" s="20"/>
    </row>
    <row r="59" spans="2:22">
      <c r="B59" s="15">
        <f t="shared" si="0"/>
        <v>71</v>
      </c>
      <c r="C59" s="168"/>
      <c r="D59" s="146" t="s">
        <v>71</v>
      </c>
      <c r="E59" s="133"/>
      <c r="F59" s="16" t="s">
        <v>195</v>
      </c>
      <c r="G59" s="16">
        <v>1</v>
      </c>
      <c r="H59" s="124" t="s">
        <v>72</v>
      </c>
      <c r="I59" s="124"/>
      <c r="J59" s="124"/>
      <c r="K59" s="124"/>
      <c r="L59" s="124"/>
      <c r="M59" s="124"/>
      <c r="N59" s="124"/>
      <c r="O59" s="125"/>
      <c r="P59" s="116"/>
      <c r="R59" s="19" t="s">
        <v>135</v>
      </c>
      <c r="S59" s="19">
        <v>1</v>
      </c>
      <c r="T59" s="20" t="s">
        <v>175</v>
      </c>
      <c r="U59" s="19">
        <v>0</v>
      </c>
      <c r="V59" s="20"/>
    </row>
    <row r="60" spans="2:22">
      <c r="B60" s="36">
        <f t="shared" si="0"/>
        <v>72</v>
      </c>
      <c r="C60" s="168"/>
      <c r="D60" s="146" t="s">
        <v>172</v>
      </c>
      <c r="E60" s="133"/>
      <c r="F60" s="16" t="s">
        <v>195</v>
      </c>
      <c r="G60" s="16">
        <v>1</v>
      </c>
      <c r="H60" s="124" t="s">
        <v>210</v>
      </c>
      <c r="I60" s="124"/>
      <c r="J60" s="124"/>
      <c r="K60" s="124"/>
      <c r="L60" s="124"/>
      <c r="M60" s="124"/>
      <c r="N60" s="124"/>
      <c r="O60" s="125"/>
      <c r="P60" s="116"/>
      <c r="R60" s="19" t="s">
        <v>134</v>
      </c>
      <c r="S60" s="19">
        <v>1</v>
      </c>
      <c r="T60" s="20" t="s">
        <v>183</v>
      </c>
      <c r="U60" s="19">
        <v>0</v>
      </c>
      <c r="V60" s="20"/>
    </row>
    <row r="61" spans="2:22">
      <c r="B61" s="15">
        <f t="shared" si="0"/>
        <v>74</v>
      </c>
      <c r="C61" s="168"/>
      <c r="D61" s="155" t="s">
        <v>213</v>
      </c>
      <c r="E61" s="156"/>
      <c r="F61" s="33" t="s">
        <v>195</v>
      </c>
      <c r="G61" s="33">
        <v>2</v>
      </c>
      <c r="H61" s="124" t="s">
        <v>214</v>
      </c>
      <c r="I61" s="124"/>
      <c r="J61" s="124"/>
      <c r="K61" s="124"/>
      <c r="L61" s="124"/>
      <c r="M61" s="124"/>
      <c r="N61" s="124"/>
      <c r="O61" s="125"/>
      <c r="P61" s="116"/>
      <c r="R61" s="19" t="s">
        <v>133</v>
      </c>
      <c r="S61" s="19">
        <v>1</v>
      </c>
      <c r="T61" s="20" t="s">
        <v>190</v>
      </c>
      <c r="U61" s="19">
        <v>0</v>
      </c>
      <c r="V61" s="20"/>
    </row>
    <row r="62" spans="2:22">
      <c r="B62" s="36">
        <f t="shared" si="0"/>
        <v>80</v>
      </c>
      <c r="C62" s="168"/>
      <c r="D62" s="177" t="s">
        <v>56</v>
      </c>
      <c r="E62" s="178"/>
      <c r="F62" s="46" t="s">
        <v>55</v>
      </c>
      <c r="G62" s="46">
        <v>6</v>
      </c>
      <c r="H62" s="129" t="s">
        <v>56</v>
      </c>
      <c r="I62" s="129"/>
      <c r="J62" s="129"/>
      <c r="K62" s="129"/>
      <c r="L62" s="129"/>
      <c r="M62" s="129"/>
      <c r="N62" s="129"/>
      <c r="O62" s="159"/>
      <c r="P62" s="15" t="s">
        <v>216</v>
      </c>
      <c r="R62" s="19" t="s">
        <v>132</v>
      </c>
      <c r="S62" s="19">
        <v>1</v>
      </c>
      <c r="T62" s="20" t="s">
        <v>194</v>
      </c>
      <c r="U62" s="19">
        <v>0</v>
      </c>
      <c r="V62" s="20"/>
    </row>
    <row r="63" spans="2:22">
      <c r="B63" s="15">
        <f t="shared" si="0"/>
        <v>84</v>
      </c>
      <c r="C63" s="168"/>
      <c r="D63" s="155" t="s">
        <v>219</v>
      </c>
      <c r="E63" s="156"/>
      <c r="F63" s="33" t="s">
        <v>220</v>
      </c>
      <c r="G63" s="33">
        <v>4</v>
      </c>
      <c r="H63" s="124" t="s">
        <v>221</v>
      </c>
      <c r="I63" s="124"/>
      <c r="J63" s="124"/>
      <c r="K63" s="124"/>
      <c r="L63" s="124"/>
      <c r="M63" s="124"/>
      <c r="N63" s="124"/>
      <c r="O63" s="125"/>
      <c r="P63" s="116"/>
      <c r="R63" s="19" t="s">
        <v>196</v>
      </c>
      <c r="S63" s="19">
        <v>1</v>
      </c>
      <c r="T63" s="20" t="s">
        <v>197</v>
      </c>
      <c r="U63" s="19">
        <v>0</v>
      </c>
      <c r="V63" s="20"/>
    </row>
    <row r="64" spans="2:22">
      <c r="B64" s="36">
        <f t="shared" si="0"/>
        <v>88</v>
      </c>
      <c r="C64" s="168"/>
      <c r="D64" s="155" t="s">
        <v>223</v>
      </c>
      <c r="E64" s="156"/>
      <c r="F64" s="33" t="s">
        <v>220</v>
      </c>
      <c r="G64" s="33">
        <v>4</v>
      </c>
      <c r="H64" s="124" t="s">
        <v>224</v>
      </c>
      <c r="I64" s="124"/>
      <c r="J64" s="124"/>
      <c r="K64" s="124"/>
      <c r="L64" s="124"/>
      <c r="M64" s="124"/>
      <c r="N64" s="124"/>
      <c r="O64" s="125"/>
      <c r="P64" s="116"/>
      <c r="R64" s="19" t="s">
        <v>131</v>
      </c>
      <c r="S64" s="19">
        <v>1</v>
      </c>
      <c r="T64" s="20" t="s">
        <v>200</v>
      </c>
      <c r="U64" s="19">
        <v>0</v>
      </c>
      <c r="V64" s="20"/>
    </row>
    <row r="65" spans="2:22">
      <c r="B65" s="15">
        <f t="shared" si="0"/>
        <v>90</v>
      </c>
      <c r="C65" s="168"/>
      <c r="D65" s="155" t="s">
        <v>226</v>
      </c>
      <c r="E65" s="156"/>
      <c r="F65" s="33" t="s">
        <v>29</v>
      </c>
      <c r="G65" s="33">
        <v>2</v>
      </c>
      <c r="H65" s="124" t="s">
        <v>227</v>
      </c>
      <c r="I65" s="124"/>
      <c r="J65" s="124"/>
      <c r="K65" s="124"/>
      <c r="L65" s="124"/>
      <c r="M65" s="124"/>
      <c r="N65" s="124"/>
      <c r="O65" s="125"/>
      <c r="P65" s="116"/>
      <c r="R65" s="2"/>
      <c r="S65" s="2"/>
      <c r="U65" s="2"/>
    </row>
    <row r="66" spans="2:22">
      <c r="B66" s="15">
        <f t="shared" si="0"/>
        <v>92</v>
      </c>
      <c r="C66" s="168"/>
      <c r="D66" s="155" t="s">
        <v>230</v>
      </c>
      <c r="E66" s="156"/>
      <c r="F66" s="33" t="s">
        <v>231</v>
      </c>
      <c r="G66" s="33">
        <v>2</v>
      </c>
      <c r="H66" s="124" t="s">
        <v>232</v>
      </c>
      <c r="I66" s="124"/>
      <c r="J66" s="124"/>
      <c r="K66" s="124"/>
      <c r="L66" s="124"/>
      <c r="M66" s="124"/>
      <c r="N66" s="124"/>
      <c r="O66" s="125"/>
      <c r="P66" s="116"/>
      <c r="R66" s="120" t="s">
        <v>205</v>
      </c>
      <c r="S66" s="120"/>
      <c r="T66" s="120"/>
      <c r="U66" s="120"/>
      <c r="V66" s="120"/>
    </row>
    <row r="67" spans="2:22">
      <c r="B67" s="15">
        <f t="shared" si="0"/>
        <v>94</v>
      </c>
      <c r="C67" s="168"/>
      <c r="D67" s="155" t="s">
        <v>235</v>
      </c>
      <c r="E67" s="156"/>
      <c r="F67" s="33" t="s">
        <v>231</v>
      </c>
      <c r="G67" s="33">
        <v>2</v>
      </c>
      <c r="H67" s="124" t="s">
        <v>236</v>
      </c>
      <c r="I67" s="124"/>
      <c r="J67" s="124"/>
      <c r="K67" s="124"/>
      <c r="L67" s="124"/>
      <c r="M67" s="124"/>
      <c r="N67" s="124"/>
      <c r="O67" s="125"/>
      <c r="P67" s="116"/>
      <c r="R67" s="52" t="s">
        <v>139</v>
      </c>
      <c r="S67" s="52" t="s">
        <v>8</v>
      </c>
      <c r="T67" s="52" t="s">
        <v>9</v>
      </c>
      <c r="U67" s="53" t="s">
        <v>10</v>
      </c>
      <c r="V67" s="52" t="s">
        <v>11</v>
      </c>
    </row>
    <row r="68" spans="2:22">
      <c r="B68" s="36">
        <f t="shared" si="0"/>
        <v>96</v>
      </c>
      <c r="C68" s="168"/>
      <c r="D68" s="155" t="s">
        <v>239</v>
      </c>
      <c r="E68" s="156"/>
      <c r="F68" s="33" t="s">
        <v>231</v>
      </c>
      <c r="G68" s="33">
        <v>2</v>
      </c>
      <c r="H68" s="124" t="s">
        <v>240</v>
      </c>
      <c r="I68" s="124"/>
      <c r="J68" s="124"/>
      <c r="K68" s="124"/>
      <c r="L68" s="124"/>
      <c r="M68" s="124"/>
      <c r="N68" s="124"/>
      <c r="O68" s="125"/>
      <c r="P68" s="15"/>
      <c r="R68" s="19" t="s">
        <v>208</v>
      </c>
      <c r="S68" s="19">
        <v>1</v>
      </c>
      <c r="T68" s="20" t="s">
        <v>209</v>
      </c>
      <c r="U68" s="19">
        <v>0</v>
      </c>
      <c r="V68" s="20"/>
    </row>
    <row r="69" spans="2:22">
      <c r="B69" s="15">
        <f t="shared" si="0"/>
        <v>97</v>
      </c>
      <c r="C69" s="168"/>
      <c r="D69" s="155" t="s">
        <v>242</v>
      </c>
      <c r="E69" s="156"/>
      <c r="F69" s="33" t="s">
        <v>55</v>
      </c>
      <c r="G69" s="33">
        <v>1</v>
      </c>
      <c r="H69" s="124" t="s">
        <v>243</v>
      </c>
      <c r="I69" s="124"/>
      <c r="J69" s="124"/>
      <c r="K69" s="124"/>
      <c r="L69" s="124"/>
      <c r="M69" s="124"/>
      <c r="N69" s="124"/>
      <c r="O69" s="125"/>
      <c r="P69" s="15"/>
      <c r="R69" s="19" t="s">
        <v>211</v>
      </c>
      <c r="S69" s="19">
        <v>1</v>
      </c>
      <c r="T69" s="20" t="s">
        <v>212</v>
      </c>
      <c r="U69" s="19">
        <v>0</v>
      </c>
      <c r="V69" s="20"/>
    </row>
    <row r="70" spans="2:22" ht="17.25" thickBot="1">
      <c r="B70" s="42">
        <f t="shared" si="0"/>
        <v>104</v>
      </c>
      <c r="C70" s="43">
        <f>SUM(G41:G70)</f>
        <v>56</v>
      </c>
      <c r="D70" s="215" t="s">
        <v>56</v>
      </c>
      <c r="E70" s="234"/>
      <c r="F70" s="40" t="s">
        <v>55</v>
      </c>
      <c r="G70" s="40">
        <v>7</v>
      </c>
      <c r="H70" s="126" t="s">
        <v>56</v>
      </c>
      <c r="I70" s="127"/>
      <c r="J70" s="127"/>
      <c r="K70" s="127"/>
      <c r="L70" s="127"/>
      <c r="M70" s="127"/>
      <c r="N70" s="127"/>
      <c r="O70" s="128"/>
      <c r="P70" s="7" t="s">
        <v>245</v>
      </c>
      <c r="R70" s="19" t="s">
        <v>143</v>
      </c>
      <c r="S70" s="19">
        <v>1</v>
      </c>
      <c r="T70" s="20" t="s">
        <v>215</v>
      </c>
      <c r="U70" s="19">
        <v>0</v>
      </c>
      <c r="V70" s="20"/>
    </row>
    <row r="71" spans="2:22">
      <c r="B71" s="44">
        <f t="shared" si="0"/>
        <v>108</v>
      </c>
      <c r="C71" s="138" t="s">
        <v>247</v>
      </c>
      <c r="D71" s="235" t="s">
        <v>248</v>
      </c>
      <c r="E71" s="141"/>
      <c r="F71" s="56" t="s">
        <v>55</v>
      </c>
      <c r="G71" s="56">
        <v>4</v>
      </c>
      <c r="H71" s="141" t="s">
        <v>249</v>
      </c>
      <c r="I71" s="141"/>
      <c r="J71" s="141"/>
      <c r="K71" s="141"/>
      <c r="L71" s="141"/>
      <c r="M71" s="141"/>
      <c r="N71" s="141"/>
      <c r="O71" s="142"/>
      <c r="P71" s="44"/>
      <c r="R71" s="13" t="s">
        <v>217</v>
      </c>
      <c r="S71" s="13">
        <v>1</v>
      </c>
      <c r="T71" s="14" t="s">
        <v>218</v>
      </c>
      <c r="U71" s="13">
        <v>0</v>
      </c>
      <c r="V71" s="14"/>
    </row>
    <row r="72" spans="2:22">
      <c r="B72" s="15">
        <f t="shared" ref="B72:B96" si="1">B71+G72</f>
        <v>109</v>
      </c>
      <c r="C72" s="139"/>
      <c r="D72" s="156" t="s">
        <v>251</v>
      </c>
      <c r="E72" s="124"/>
      <c r="F72" s="33" t="s">
        <v>55</v>
      </c>
      <c r="G72" s="33">
        <v>1</v>
      </c>
      <c r="H72" s="124" t="s">
        <v>252</v>
      </c>
      <c r="I72" s="124"/>
      <c r="J72" s="124"/>
      <c r="K72" s="124"/>
      <c r="L72" s="124"/>
      <c r="M72" s="124"/>
      <c r="N72" s="124"/>
      <c r="O72" s="125"/>
      <c r="P72" s="15"/>
      <c r="R72" s="19" t="s">
        <v>141</v>
      </c>
      <c r="S72" s="19">
        <v>1</v>
      </c>
      <c r="T72" s="20" t="s">
        <v>222</v>
      </c>
      <c r="U72" s="19">
        <v>0</v>
      </c>
      <c r="V72" s="20"/>
    </row>
    <row r="73" spans="2:22">
      <c r="B73" s="15">
        <f t="shared" si="1"/>
        <v>110</v>
      </c>
      <c r="C73" s="139"/>
      <c r="D73" s="156" t="s">
        <v>673</v>
      </c>
      <c r="E73" s="124"/>
      <c r="F73" s="33" t="s">
        <v>55</v>
      </c>
      <c r="G73" s="33">
        <v>1</v>
      </c>
      <c r="H73" s="33" t="s">
        <v>254</v>
      </c>
      <c r="I73" s="33" t="s">
        <v>255</v>
      </c>
      <c r="J73" s="33" t="s">
        <v>256</v>
      </c>
      <c r="K73" s="35" t="s">
        <v>33</v>
      </c>
      <c r="L73" s="35" t="s">
        <v>34</v>
      </c>
      <c r="M73" s="111" t="s">
        <v>35</v>
      </c>
      <c r="N73" s="33" t="s">
        <v>19</v>
      </c>
      <c r="O73" s="34" t="s">
        <v>257</v>
      </c>
      <c r="P73" s="15"/>
      <c r="R73" s="19" t="s">
        <v>225</v>
      </c>
      <c r="S73" s="19">
        <v>1</v>
      </c>
      <c r="T73" s="20" t="s">
        <v>440</v>
      </c>
      <c r="U73" s="19">
        <v>0</v>
      </c>
      <c r="V73" s="20"/>
    </row>
    <row r="74" spans="2:22">
      <c r="B74" s="15">
        <f t="shared" si="1"/>
        <v>111</v>
      </c>
      <c r="C74" s="139"/>
      <c r="D74" s="155" t="s">
        <v>258</v>
      </c>
      <c r="E74" s="156"/>
      <c r="F74" s="33" t="s">
        <v>55</v>
      </c>
      <c r="G74" s="33">
        <v>1</v>
      </c>
      <c r="H74" s="143" t="s">
        <v>622</v>
      </c>
      <c r="I74" s="144"/>
      <c r="J74" s="144"/>
      <c r="K74" s="144"/>
      <c r="L74" s="144"/>
      <c r="M74" s="144"/>
      <c r="N74" s="144"/>
      <c r="O74" s="145"/>
      <c r="P74" s="15"/>
      <c r="R74" s="54" t="s">
        <v>228</v>
      </c>
      <c r="S74" s="54">
        <v>1</v>
      </c>
      <c r="T74" s="55" t="s">
        <v>229</v>
      </c>
      <c r="U74" s="54">
        <v>0</v>
      </c>
      <c r="V74" s="55"/>
    </row>
    <row r="75" spans="2:22">
      <c r="B75" s="36">
        <f t="shared" si="1"/>
        <v>112</v>
      </c>
      <c r="C75" s="139"/>
      <c r="D75" s="146" t="s">
        <v>260</v>
      </c>
      <c r="E75" s="133"/>
      <c r="F75" s="33" t="s">
        <v>55</v>
      </c>
      <c r="G75" s="33">
        <v>1</v>
      </c>
      <c r="H75" s="143" t="s">
        <v>623</v>
      </c>
      <c r="I75" s="144"/>
      <c r="J75" s="144"/>
      <c r="K75" s="144"/>
      <c r="L75" s="144"/>
      <c r="M75" s="144"/>
      <c r="N75" s="144"/>
      <c r="O75" s="145"/>
      <c r="P75" s="15"/>
      <c r="R75" s="19" t="s">
        <v>233</v>
      </c>
      <c r="S75" s="19">
        <v>1</v>
      </c>
      <c r="T75" s="20" t="s">
        <v>234</v>
      </c>
      <c r="U75" s="19">
        <v>0</v>
      </c>
      <c r="V75" s="20"/>
    </row>
    <row r="76" spans="2:22">
      <c r="B76" s="15">
        <f t="shared" si="1"/>
        <v>113</v>
      </c>
      <c r="C76" s="139"/>
      <c r="D76" s="155" t="s">
        <v>484</v>
      </c>
      <c r="E76" s="156"/>
      <c r="F76" s="33" t="s">
        <v>55</v>
      </c>
      <c r="G76" s="33">
        <v>1</v>
      </c>
      <c r="H76" s="121" t="s">
        <v>624</v>
      </c>
      <c r="I76" s="122"/>
      <c r="J76" s="122"/>
      <c r="K76" s="122"/>
      <c r="L76" s="122"/>
      <c r="M76" s="122"/>
      <c r="N76" s="122"/>
      <c r="O76" s="123"/>
      <c r="P76" s="15"/>
      <c r="R76" s="19" t="s">
        <v>237</v>
      </c>
      <c r="S76" s="19">
        <v>1</v>
      </c>
      <c r="T76" s="20" t="s">
        <v>238</v>
      </c>
      <c r="U76" s="19">
        <v>0</v>
      </c>
      <c r="V76" s="20"/>
    </row>
    <row r="77" spans="2:22">
      <c r="B77" s="15">
        <f t="shared" si="1"/>
        <v>114</v>
      </c>
      <c r="C77" s="139"/>
      <c r="D77" s="155" t="s">
        <v>485</v>
      </c>
      <c r="E77" s="156"/>
      <c r="F77" s="33" t="s">
        <v>55</v>
      </c>
      <c r="G77" s="33">
        <v>1</v>
      </c>
      <c r="H77" s="121" t="s">
        <v>625</v>
      </c>
      <c r="I77" s="122"/>
      <c r="J77" s="122"/>
      <c r="K77" s="122"/>
      <c r="L77" s="122"/>
      <c r="M77" s="122"/>
      <c r="N77" s="122"/>
      <c r="O77" s="123"/>
      <c r="P77" s="15"/>
      <c r="R77" s="19" t="s">
        <v>151</v>
      </c>
      <c r="S77" s="19">
        <v>1</v>
      </c>
      <c r="T77" s="20" t="s">
        <v>241</v>
      </c>
      <c r="U77" s="19">
        <v>0</v>
      </c>
      <c r="V77" s="20"/>
    </row>
    <row r="78" spans="2:22">
      <c r="B78" s="15">
        <f t="shared" si="1"/>
        <v>115</v>
      </c>
      <c r="C78" s="139"/>
      <c r="D78" s="155" t="s">
        <v>486</v>
      </c>
      <c r="E78" s="156"/>
      <c r="F78" s="33" t="s">
        <v>55</v>
      </c>
      <c r="G78" s="33">
        <v>1</v>
      </c>
      <c r="H78" s="121" t="s">
        <v>626</v>
      </c>
      <c r="I78" s="122"/>
      <c r="J78" s="122"/>
      <c r="K78" s="122"/>
      <c r="L78" s="122"/>
      <c r="M78" s="122"/>
      <c r="N78" s="122"/>
      <c r="O78" s="123"/>
      <c r="P78" s="15"/>
      <c r="R78" s="19" t="s">
        <v>150</v>
      </c>
      <c r="S78" s="19">
        <v>1</v>
      </c>
      <c r="T78" s="20" t="s">
        <v>244</v>
      </c>
      <c r="U78" s="19">
        <v>0</v>
      </c>
      <c r="V78" s="20"/>
    </row>
    <row r="79" spans="2:22">
      <c r="B79" s="15">
        <f t="shared" si="1"/>
        <v>116</v>
      </c>
      <c r="C79" s="139"/>
      <c r="D79" s="153" t="s">
        <v>627</v>
      </c>
      <c r="E79" s="154"/>
      <c r="F79" s="33" t="s">
        <v>55</v>
      </c>
      <c r="G79" s="33">
        <v>1</v>
      </c>
      <c r="H79" s="111" t="s">
        <v>487</v>
      </c>
      <c r="I79" s="121" t="s">
        <v>628</v>
      </c>
      <c r="J79" s="122"/>
      <c r="K79" s="122"/>
      <c r="L79" s="122"/>
      <c r="M79" s="122"/>
      <c r="N79" s="122"/>
      <c r="O79" s="123"/>
      <c r="P79" s="15"/>
      <c r="R79" s="19" t="s">
        <v>149</v>
      </c>
      <c r="S79" s="19">
        <v>1</v>
      </c>
      <c r="T79" s="20" t="s">
        <v>246</v>
      </c>
      <c r="U79" s="19">
        <v>0</v>
      </c>
      <c r="V79" s="20"/>
    </row>
    <row r="80" spans="2:22">
      <c r="B80" s="15">
        <f t="shared" si="1"/>
        <v>117</v>
      </c>
      <c r="C80" s="139"/>
      <c r="D80" s="153" t="s">
        <v>629</v>
      </c>
      <c r="E80" s="154"/>
      <c r="F80" s="33" t="s">
        <v>55</v>
      </c>
      <c r="G80" s="33">
        <v>1</v>
      </c>
      <c r="H80" s="111" t="s">
        <v>488</v>
      </c>
      <c r="I80" s="122" t="s">
        <v>630</v>
      </c>
      <c r="J80" s="122"/>
      <c r="K80" s="122"/>
      <c r="L80" s="122"/>
      <c r="M80" s="122"/>
      <c r="N80" s="122"/>
      <c r="O80" s="123"/>
      <c r="P80" s="15"/>
      <c r="R80" s="19" t="s">
        <v>148</v>
      </c>
      <c r="S80" s="19">
        <v>1</v>
      </c>
      <c r="T80" s="20" t="s">
        <v>250</v>
      </c>
      <c r="U80" s="19">
        <v>0</v>
      </c>
      <c r="V80" s="20"/>
    </row>
    <row r="81" spans="2:22">
      <c r="B81" s="15">
        <f t="shared" si="1"/>
        <v>118</v>
      </c>
      <c r="C81" s="139"/>
      <c r="D81" s="153" t="s">
        <v>631</v>
      </c>
      <c r="E81" s="154"/>
      <c r="F81" s="33" t="s">
        <v>55</v>
      </c>
      <c r="G81" s="33">
        <v>1</v>
      </c>
      <c r="H81" s="111" t="s">
        <v>489</v>
      </c>
      <c r="I81" s="122" t="s">
        <v>632</v>
      </c>
      <c r="J81" s="122"/>
      <c r="K81" s="122"/>
      <c r="L81" s="122"/>
      <c r="M81" s="122"/>
      <c r="N81" s="122"/>
      <c r="O81" s="123"/>
      <c r="P81" s="15"/>
      <c r="R81" s="19" t="s">
        <v>147</v>
      </c>
      <c r="S81" s="19">
        <v>1</v>
      </c>
      <c r="T81" s="20" t="s">
        <v>253</v>
      </c>
      <c r="U81" s="19">
        <v>0</v>
      </c>
      <c r="V81" s="20"/>
    </row>
    <row r="82" spans="2:22">
      <c r="B82" s="15">
        <f t="shared" si="1"/>
        <v>119</v>
      </c>
      <c r="C82" s="139"/>
      <c r="D82" s="153" t="s">
        <v>633</v>
      </c>
      <c r="E82" s="154"/>
      <c r="F82" s="33" t="s">
        <v>55</v>
      </c>
      <c r="G82" s="33">
        <v>1</v>
      </c>
      <c r="H82" s="111" t="s">
        <v>634</v>
      </c>
      <c r="I82" s="122" t="s">
        <v>635</v>
      </c>
      <c r="J82" s="122"/>
      <c r="K82" s="122"/>
      <c r="L82" s="122"/>
      <c r="M82" s="122"/>
      <c r="N82" s="122"/>
      <c r="O82" s="123"/>
      <c r="P82" s="15"/>
      <c r="R82" s="2"/>
      <c r="S82" s="2"/>
      <c r="U82" s="2"/>
    </row>
    <row r="83" spans="2:22">
      <c r="B83" s="36">
        <f t="shared" si="1"/>
        <v>120</v>
      </c>
      <c r="C83" s="139"/>
      <c r="D83" s="153" t="s">
        <v>636</v>
      </c>
      <c r="E83" s="154"/>
      <c r="F83" s="33" t="s">
        <v>55</v>
      </c>
      <c r="G83" s="33">
        <v>1</v>
      </c>
      <c r="H83" s="111" t="s">
        <v>637</v>
      </c>
      <c r="I83" s="122" t="s">
        <v>638</v>
      </c>
      <c r="J83" s="122"/>
      <c r="K83" s="122"/>
      <c r="L83" s="122"/>
      <c r="M83" s="122"/>
      <c r="N83" s="122"/>
      <c r="O83" s="123"/>
      <c r="P83" s="38"/>
      <c r="R83" s="120" t="s">
        <v>259</v>
      </c>
      <c r="S83" s="120"/>
      <c r="T83" s="120"/>
      <c r="U83" s="120"/>
      <c r="V83" s="120"/>
    </row>
    <row r="84" spans="2:22">
      <c r="B84" s="15">
        <f t="shared" si="1"/>
        <v>122</v>
      </c>
      <c r="C84" s="139"/>
      <c r="D84" s="134" t="s">
        <v>271</v>
      </c>
      <c r="E84" s="135"/>
      <c r="F84" s="129" t="s">
        <v>55</v>
      </c>
      <c r="G84" s="129">
        <v>2</v>
      </c>
      <c r="H84" s="35" t="s">
        <v>30</v>
      </c>
      <c r="I84" s="35" t="s">
        <v>31</v>
      </c>
      <c r="J84" s="35" t="s">
        <v>32</v>
      </c>
      <c r="K84" s="33" t="s">
        <v>272</v>
      </c>
      <c r="L84" s="35" t="s">
        <v>34</v>
      </c>
      <c r="M84" s="35" t="s">
        <v>35</v>
      </c>
      <c r="N84" s="35" t="s">
        <v>36</v>
      </c>
      <c r="O84" s="33" t="s">
        <v>273</v>
      </c>
      <c r="P84" s="131" t="s">
        <v>274</v>
      </c>
      <c r="R84" s="52" t="s">
        <v>156</v>
      </c>
      <c r="S84" s="52" t="s">
        <v>8</v>
      </c>
      <c r="T84" s="52" t="s">
        <v>9</v>
      </c>
      <c r="U84" s="52" t="s">
        <v>10</v>
      </c>
      <c r="V84" s="52" t="s">
        <v>11</v>
      </c>
    </row>
    <row r="85" spans="2:22">
      <c r="B85" s="15">
        <f t="shared" si="1"/>
        <v>122</v>
      </c>
      <c r="C85" s="139"/>
      <c r="D85" s="136"/>
      <c r="E85" s="137"/>
      <c r="F85" s="130"/>
      <c r="G85" s="130"/>
      <c r="H85" s="35" t="s">
        <v>30</v>
      </c>
      <c r="I85" s="35" t="s">
        <v>31</v>
      </c>
      <c r="J85" s="35" t="s">
        <v>32</v>
      </c>
      <c r="K85" s="35" t="s">
        <v>33</v>
      </c>
      <c r="L85" s="35" t="s">
        <v>34</v>
      </c>
      <c r="M85" s="33" t="s">
        <v>275</v>
      </c>
      <c r="N85" s="33" t="s">
        <v>276</v>
      </c>
      <c r="O85" s="33" t="s">
        <v>277</v>
      </c>
      <c r="P85" s="132"/>
      <c r="R85" s="19" t="s">
        <v>130</v>
      </c>
      <c r="S85" s="19">
        <v>1</v>
      </c>
      <c r="T85" s="20" t="s">
        <v>261</v>
      </c>
      <c r="U85" s="19">
        <v>0</v>
      </c>
      <c r="V85" s="20"/>
    </row>
    <row r="86" spans="2:22">
      <c r="B86" s="15">
        <f t="shared" si="1"/>
        <v>124</v>
      </c>
      <c r="C86" s="139"/>
      <c r="D86" s="134" t="s">
        <v>280</v>
      </c>
      <c r="E86" s="135"/>
      <c r="F86" s="151" t="s">
        <v>55</v>
      </c>
      <c r="G86" s="151">
        <v>2</v>
      </c>
      <c r="H86" s="81" t="s">
        <v>441</v>
      </c>
      <c r="I86" s="33" t="s">
        <v>442</v>
      </c>
      <c r="J86" s="33" t="s">
        <v>443</v>
      </c>
      <c r="K86" s="33" t="s">
        <v>444</v>
      </c>
      <c r="L86" s="33" t="s">
        <v>445</v>
      </c>
      <c r="M86" s="81" t="s">
        <v>446</v>
      </c>
      <c r="N86" s="33" t="s">
        <v>447</v>
      </c>
      <c r="O86" s="33" t="s">
        <v>448</v>
      </c>
      <c r="P86" s="131" t="s">
        <v>281</v>
      </c>
      <c r="R86" s="19" t="s">
        <v>129</v>
      </c>
      <c r="S86" s="19">
        <v>1</v>
      </c>
      <c r="T86" s="20" t="s">
        <v>262</v>
      </c>
      <c r="U86" s="19">
        <v>0</v>
      </c>
      <c r="V86" s="20"/>
    </row>
    <row r="87" spans="2:22">
      <c r="B87" s="15">
        <f t="shared" si="1"/>
        <v>124</v>
      </c>
      <c r="C87" s="139"/>
      <c r="D87" s="136"/>
      <c r="E87" s="137"/>
      <c r="F87" s="152"/>
      <c r="G87" s="152"/>
      <c r="H87" s="35" t="s">
        <v>30</v>
      </c>
      <c r="I87" s="35" t="s">
        <v>31</v>
      </c>
      <c r="J87" s="35" t="s">
        <v>32</v>
      </c>
      <c r="K87" s="81" t="s">
        <v>449</v>
      </c>
      <c r="L87" s="35" t="s">
        <v>34</v>
      </c>
      <c r="M87" s="35" t="s">
        <v>35</v>
      </c>
      <c r="N87" s="81" t="s">
        <v>450</v>
      </c>
      <c r="O87" s="33" t="s">
        <v>451</v>
      </c>
      <c r="P87" s="132"/>
      <c r="R87" s="19" t="s">
        <v>162</v>
      </c>
      <c r="S87" s="19">
        <v>1</v>
      </c>
      <c r="T87" s="20" t="s">
        <v>263</v>
      </c>
      <c r="U87" s="19">
        <v>0</v>
      </c>
      <c r="V87" s="20"/>
    </row>
    <row r="88" spans="2:22">
      <c r="B88" s="15">
        <f t="shared" si="1"/>
        <v>126</v>
      </c>
      <c r="C88" s="139"/>
      <c r="D88" s="147" t="s">
        <v>639</v>
      </c>
      <c r="E88" s="148"/>
      <c r="F88" s="129" t="s">
        <v>55</v>
      </c>
      <c r="G88" s="129">
        <v>2</v>
      </c>
      <c r="H88" s="111" t="s">
        <v>30</v>
      </c>
      <c r="I88" s="111" t="s">
        <v>640</v>
      </c>
      <c r="J88" s="111" t="s">
        <v>641</v>
      </c>
      <c r="K88" s="111" t="s">
        <v>642</v>
      </c>
      <c r="L88" s="111" t="s">
        <v>34</v>
      </c>
      <c r="M88" s="111" t="s">
        <v>643</v>
      </c>
      <c r="N88" s="111" t="s">
        <v>644</v>
      </c>
      <c r="O88" s="111" t="s">
        <v>645</v>
      </c>
      <c r="P88" s="131" t="s">
        <v>284</v>
      </c>
      <c r="R88" s="19" t="s">
        <v>161</v>
      </c>
      <c r="S88" s="19">
        <v>1</v>
      </c>
      <c r="T88" s="20" t="s">
        <v>264</v>
      </c>
      <c r="U88" s="19">
        <v>0</v>
      </c>
      <c r="V88" s="20"/>
    </row>
    <row r="89" spans="2:22">
      <c r="B89" s="15">
        <f t="shared" si="1"/>
        <v>126</v>
      </c>
      <c r="C89" s="139"/>
      <c r="D89" s="149"/>
      <c r="E89" s="150"/>
      <c r="F89" s="130"/>
      <c r="G89" s="130"/>
      <c r="H89" s="111" t="s">
        <v>646</v>
      </c>
      <c r="I89" s="111" t="s">
        <v>647</v>
      </c>
      <c r="J89" s="111" t="s">
        <v>648</v>
      </c>
      <c r="K89" s="111" t="s">
        <v>649</v>
      </c>
      <c r="L89" s="111" t="s">
        <v>34</v>
      </c>
      <c r="M89" s="111" t="s">
        <v>35</v>
      </c>
      <c r="N89" s="112" t="s">
        <v>650</v>
      </c>
      <c r="O89" s="111" t="s">
        <v>651</v>
      </c>
      <c r="P89" s="132"/>
      <c r="R89" s="19" t="s">
        <v>160</v>
      </c>
      <c r="S89" s="19">
        <v>1</v>
      </c>
      <c r="T89" s="20" t="s">
        <v>265</v>
      </c>
      <c r="U89" s="19">
        <v>0</v>
      </c>
      <c r="V89" s="20"/>
    </row>
    <row r="90" spans="2:22" ht="16.5" customHeight="1">
      <c r="B90" s="36">
        <f t="shared" si="1"/>
        <v>128</v>
      </c>
      <c r="C90" s="139"/>
      <c r="D90" s="133" t="s">
        <v>289</v>
      </c>
      <c r="E90" s="118"/>
      <c r="F90" s="16" t="s">
        <v>55</v>
      </c>
      <c r="G90" s="16">
        <v>2</v>
      </c>
      <c r="H90" s="118" t="s">
        <v>290</v>
      </c>
      <c r="I90" s="118"/>
      <c r="J90" s="118"/>
      <c r="K90" s="118"/>
      <c r="L90" s="118"/>
      <c r="M90" s="118"/>
      <c r="N90" s="118"/>
      <c r="O90" s="119"/>
      <c r="P90" s="15" t="s">
        <v>66</v>
      </c>
      <c r="R90" s="19" t="s">
        <v>266</v>
      </c>
      <c r="S90" s="19">
        <v>1</v>
      </c>
      <c r="T90" s="20" t="s">
        <v>267</v>
      </c>
      <c r="U90" s="19">
        <v>0</v>
      </c>
      <c r="V90" s="20"/>
    </row>
    <row r="91" spans="2:22">
      <c r="B91" s="15">
        <f t="shared" si="1"/>
        <v>130</v>
      </c>
      <c r="C91" s="139"/>
      <c r="D91" s="133" t="s">
        <v>293</v>
      </c>
      <c r="E91" s="118"/>
      <c r="F91" s="16" t="s">
        <v>55</v>
      </c>
      <c r="G91" s="16">
        <v>2</v>
      </c>
      <c r="H91" s="118" t="s">
        <v>294</v>
      </c>
      <c r="I91" s="118"/>
      <c r="J91" s="118"/>
      <c r="K91" s="118"/>
      <c r="L91" s="118"/>
      <c r="M91" s="118"/>
      <c r="N91" s="118"/>
      <c r="O91" s="119"/>
      <c r="P91" s="15" t="s">
        <v>66</v>
      </c>
      <c r="R91" s="19" t="s">
        <v>268</v>
      </c>
      <c r="S91" s="19">
        <v>1</v>
      </c>
      <c r="T91" s="20" t="s">
        <v>452</v>
      </c>
      <c r="U91" s="19">
        <v>0</v>
      </c>
      <c r="V91" s="20"/>
    </row>
    <row r="92" spans="2:22">
      <c r="B92" s="15">
        <f t="shared" si="1"/>
        <v>132</v>
      </c>
      <c r="C92" s="139"/>
      <c r="D92" s="133" t="s">
        <v>295</v>
      </c>
      <c r="E92" s="118"/>
      <c r="F92" s="16" t="s">
        <v>55</v>
      </c>
      <c r="G92" s="16">
        <v>2</v>
      </c>
      <c r="H92" s="118" t="s">
        <v>296</v>
      </c>
      <c r="I92" s="118"/>
      <c r="J92" s="118"/>
      <c r="K92" s="118"/>
      <c r="L92" s="118"/>
      <c r="M92" s="118"/>
      <c r="N92" s="118"/>
      <c r="O92" s="119"/>
      <c r="P92" s="15" t="s">
        <v>66</v>
      </c>
      <c r="R92" s="19" t="s">
        <v>269</v>
      </c>
      <c r="S92" s="19">
        <v>1</v>
      </c>
      <c r="T92" s="20" t="s">
        <v>270</v>
      </c>
      <c r="U92" s="19">
        <v>0</v>
      </c>
      <c r="V92" s="20"/>
    </row>
    <row r="93" spans="2:22">
      <c r="B93" s="15">
        <f t="shared" si="1"/>
        <v>134</v>
      </c>
      <c r="C93" s="139"/>
      <c r="D93" s="133" t="s">
        <v>297</v>
      </c>
      <c r="E93" s="118"/>
      <c r="F93" s="16" t="s">
        <v>55</v>
      </c>
      <c r="G93" s="16">
        <v>2</v>
      </c>
      <c r="H93" s="118" t="s">
        <v>298</v>
      </c>
      <c r="I93" s="118"/>
      <c r="J93" s="118"/>
      <c r="K93" s="118"/>
      <c r="L93" s="118"/>
      <c r="M93" s="118"/>
      <c r="N93" s="118"/>
      <c r="O93" s="119"/>
      <c r="P93" s="15" t="s">
        <v>66</v>
      </c>
      <c r="R93" s="19"/>
      <c r="S93" s="19"/>
      <c r="T93" s="20"/>
      <c r="U93" s="19"/>
      <c r="V93" s="20"/>
    </row>
    <row r="94" spans="2:22">
      <c r="B94" s="36">
        <f t="shared" si="1"/>
        <v>136</v>
      </c>
      <c r="C94" s="139"/>
      <c r="D94" s="133" t="s">
        <v>300</v>
      </c>
      <c r="E94" s="118"/>
      <c r="F94" s="16" t="s">
        <v>55</v>
      </c>
      <c r="G94" s="16">
        <v>2</v>
      </c>
      <c r="H94" s="118" t="s">
        <v>301</v>
      </c>
      <c r="I94" s="118"/>
      <c r="J94" s="118"/>
      <c r="K94" s="118"/>
      <c r="L94" s="118"/>
      <c r="M94" s="118"/>
      <c r="N94" s="118"/>
      <c r="O94" s="119"/>
      <c r="P94" s="15" t="s">
        <v>66</v>
      </c>
      <c r="R94" s="19" t="s">
        <v>278</v>
      </c>
      <c r="S94" s="19">
        <v>1</v>
      </c>
      <c r="T94" s="20" t="s">
        <v>279</v>
      </c>
      <c r="U94" s="19">
        <v>0</v>
      </c>
      <c r="V94" s="20"/>
    </row>
    <row r="95" spans="2:22">
      <c r="B95" s="15">
        <f t="shared" si="1"/>
        <v>138</v>
      </c>
      <c r="C95" s="139"/>
      <c r="D95" s="133" t="s">
        <v>302</v>
      </c>
      <c r="E95" s="118"/>
      <c r="F95" s="16" t="s">
        <v>55</v>
      </c>
      <c r="G95" s="16">
        <v>2</v>
      </c>
      <c r="H95" s="118" t="s">
        <v>303</v>
      </c>
      <c r="I95" s="118"/>
      <c r="J95" s="118"/>
      <c r="K95" s="118"/>
      <c r="L95" s="118"/>
      <c r="M95" s="118"/>
      <c r="N95" s="118"/>
      <c r="O95" s="119"/>
      <c r="P95" s="15" t="s">
        <v>66</v>
      </c>
      <c r="R95" s="19"/>
      <c r="S95" s="19"/>
      <c r="T95" s="20"/>
      <c r="U95" s="19"/>
      <c r="V95" s="20"/>
    </row>
    <row r="96" spans="2:22">
      <c r="B96" s="15">
        <f t="shared" si="1"/>
        <v>139</v>
      </c>
      <c r="C96" s="140"/>
      <c r="D96" s="146" t="s">
        <v>305</v>
      </c>
      <c r="E96" s="133"/>
      <c r="F96" s="16" t="s">
        <v>55</v>
      </c>
      <c r="G96" s="45">
        <v>1</v>
      </c>
      <c r="H96" s="111" t="s">
        <v>30</v>
      </c>
      <c r="I96" s="111" t="s">
        <v>31</v>
      </c>
      <c r="J96" s="111" t="s">
        <v>32</v>
      </c>
      <c r="K96" s="111" t="s">
        <v>33</v>
      </c>
      <c r="L96" s="111" t="s">
        <v>34</v>
      </c>
      <c r="M96" s="111" t="s">
        <v>306</v>
      </c>
      <c r="N96" s="111" t="s">
        <v>652</v>
      </c>
      <c r="O96" s="111" t="s">
        <v>307</v>
      </c>
      <c r="P96" s="38" t="s">
        <v>308</v>
      </c>
      <c r="R96" s="19" t="s">
        <v>282</v>
      </c>
      <c r="S96" s="19">
        <v>1</v>
      </c>
      <c r="T96" s="20" t="s">
        <v>283</v>
      </c>
      <c r="U96" s="19">
        <v>0</v>
      </c>
      <c r="V96" s="20"/>
    </row>
    <row r="97" spans="2:22" ht="17.25" thickBot="1">
      <c r="B97" s="42">
        <f>B96+G97</f>
        <v>144</v>
      </c>
      <c r="C97" s="58">
        <f>SUM(G71:G97)</f>
        <v>40</v>
      </c>
      <c r="D97" s="204" t="s">
        <v>56</v>
      </c>
      <c r="E97" s="205"/>
      <c r="F97" s="59" t="s">
        <v>55</v>
      </c>
      <c r="G97" s="59">
        <v>5</v>
      </c>
      <c r="H97" s="206" t="s">
        <v>56</v>
      </c>
      <c r="I97" s="206"/>
      <c r="J97" s="206"/>
      <c r="K97" s="206"/>
      <c r="L97" s="206"/>
      <c r="M97" s="206"/>
      <c r="N97" s="206"/>
      <c r="O97" s="207"/>
      <c r="P97" s="22" t="s">
        <v>309</v>
      </c>
      <c r="R97" s="19" t="s">
        <v>285</v>
      </c>
      <c r="S97" s="19">
        <v>1</v>
      </c>
      <c r="T97" s="20" t="s">
        <v>286</v>
      </c>
      <c r="U97" s="19">
        <v>0</v>
      </c>
      <c r="V97" s="19"/>
    </row>
    <row r="98" spans="2:22">
      <c r="B98" s="44">
        <f t="shared" ref="B98:B111" si="2">B97+G98</f>
        <v>172</v>
      </c>
      <c r="C98" s="248" t="s">
        <v>728</v>
      </c>
      <c r="D98" s="251" t="s">
        <v>674</v>
      </c>
      <c r="E98" s="252"/>
      <c r="F98" s="246" t="s">
        <v>675</v>
      </c>
      <c r="G98" s="246">
        <v>28</v>
      </c>
      <c r="H98" s="267" t="s">
        <v>676</v>
      </c>
      <c r="I98" s="268"/>
      <c r="J98" s="268"/>
      <c r="K98" s="268"/>
      <c r="L98" s="268"/>
      <c r="M98" s="268"/>
      <c r="N98" s="268"/>
      <c r="O98" s="269"/>
      <c r="P98" s="12"/>
      <c r="R98" s="19" t="s">
        <v>287</v>
      </c>
      <c r="S98" s="19">
        <v>1</v>
      </c>
      <c r="T98" s="20" t="s">
        <v>288</v>
      </c>
      <c r="U98" s="19">
        <v>0</v>
      </c>
      <c r="V98" s="19"/>
    </row>
    <row r="99" spans="2:22">
      <c r="B99" s="15">
        <f t="shared" si="2"/>
        <v>172</v>
      </c>
      <c r="C99" s="249"/>
      <c r="D99" s="253"/>
      <c r="E99" s="254"/>
      <c r="F99" s="255"/>
      <c r="G99" s="255"/>
      <c r="H99" s="102" t="s">
        <v>677</v>
      </c>
      <c r="I99" s="93"/>
      <c r="J99" s="93"/>
      <c r="K99" s="93"/>
      <c r="L99" s="93"/>
      <c r="M99" s="93"/>
      <c r="N99" s="93"/>
      <c r="O99" s="103"/>
      <c r="P99" s="44"/>
      <c r="R99" s="19" t="s">
        <v>291</v>
      </c>
      <c r="S99" s="19">
        <v>1</v>
      </c>
      <c r="T99" s="20" t="s">
        <v>292</v>
      </c>
      <c r="U99" s="19">
        <v>0</v>
      </c>
      <c r="V99" s="19"/>
    </row>
    <row r="100" spans="2:22">
      <c r="B100" s="15">
        <f t="shared" si="2"/>
        <v>172</v>
      </c>
      <c r="C100" s="249"/>
      <c r="D100" s="253"/>
      <c r="E100" s="254"/>
      <c r="F100" s="255"/>
      <c r="G100" s="255"/>
      <c r="H100" s="102" t="s">
        <v>678</v>
      </c>
      <c r="I100" s="93"/>
      <c r="J100" s="93"/>
      <c r="K100" s="93"/>
      <c r="L100" s="93"/>
      <c r="M100" s="93"/>
      <c r="N100" s="93"/>
      <c r="O100" s="103"/>
      <c r="P100" s="15"/>
      <c r="Q100" s="2"/>
      <c r="R100" s="19"/>
      <c r="S100" s="19"/>
      <c r="T100" s="20"/>
      <c r="U100" s="19"/>
      <c r="V100" s="19"/>
    </row>
    <row r="101" spans="2:22">
      <c r="B101" s="15">
        <f t="shared" si="2"/>
        <v>172</v>
      </c>
      <c r="C101" s="249"/>
      <c r="D101" s="253"/>
      <c r="E101" s="254"/>
      <c r="F101" s="255"/>
      <c r="G101" s="255"/>
      <c r="H101" s="102" t="s">
        <v>679</v>
      </c>
      <c r="I101" s="93"/>
      <c r="J101" s="93"/>
      <c r="K101" s="93"/>
      <c r="L101" s="93"/>
      <c r="M101" s="93"/>
      <c r="N101" s="93"/>
      <c r="O101" s="103"/>
      <c r="P101" s="15"/>
      <c r="Q101" s="2"/>
      <c r="R101" s="19"/>
      <c r="S101" s="19"/>
      <c r="T101" s="20"/>
      <c r="U101" s="19"/>
      <c r="V101" s="19"/>
    </row>
    <row r="102" spans="2:22">
      <c r="B102" s="15">
        <f t="shared" si="2"/>
        <v>172</v>
      </c>
      <c r="C102" s="249"/>
      <c r="D102" s="253"/>
      <c r="E102" s="254"/>
      <c r="F102" s="255"/>
      <c r="G102" s="255"/>
      <c r="H102" s="102" t="s">
        <v>680</v>
      </c>
      <c r="I102" s="93"/>
      <c r="J102" s="93"/>
      <c r="K102" s="93"/>
      <c r="L102" s="93"/>
      <c r="M102" s="93"/>
      <c r="N102" s="93"/>
      <c r="O102" s="103"/>
      <c r="P102" s="15"/>
      <c r="Q102" s="2"/>
      <c r="R102" s="19" t="s">
        <v>164</v>
      </c>
      <c r="S102" s="19">
        <v>1</v>
      </c>
      <c r="T102" s="20" t="s">
        <v>299</v>
      </c>
      <c r="U102" s="19"/>
      <c r="V102" s="19"/>
    </row>
    <row r="103" spans="2:22">
      <c r="B103" s="15">
        <f t="shared" si="2"/>
        <v>172</v>
      </c>
      <c r="C103" s="249"/>
      <c r="D103" s="253"/>
      <c r="E103" s="254"/>
      <c r="F103" s="255"/>
      <c r="G103" s="255"/>
      <c r="H103" s="102" t="s">
        <v>681</v>
      </c>
      <c r="I103" s="93"/>
      <c r="J103" s="93"/>
      <c r="K103" s="93"/>
      <c r="L103" s="93"/>
      <c r="M103" s="93"/>
      <c r="N103" s="93"/>
      <c r="O103" s="103"/>
      <c r="P103" s="15"/>
      <c r="Q103" s="2"/>
      <c r="R103" s="2"/>
      <c r="S103" s="2"/>
      <c r="U103" s="2"/>
    </row>
    <row r="104" spans="2:22">
      <c r="B104" s="15">
        <f t="shared" si="2"/>
        <v>172</v>
      </c>
      <c r="C104" s="249"/>
      <c r="D104" s="253"/>
      <c r="E104" s="254"/>
      <c r="F104" s="255"/>
      <c r="G104" s="255"/>
      <c r="H104" s="102" t="s">
        <v>682</v>
      </c>
      <c r="I104" s="93"/>
      <c r="J104" s="93"/>
      <c r="K104" s="93"/>
      <c r="L104" s="93"/>
      <c r="M104" s="93"/>
      <c r="N104" s="93"/>
      <c r="O104" s="103"/>
      <c r="P104" s="15"/>
      <c r="Q104" s="2"/>
    </row>
    <row r="105" spans="2:22">
      <c r="B105" s="15">
        <f t="shared" si="2"/>
        <v>172</v>
      </c>
      <c r="C105" s="249"/>
      <c r="D105" s="253"/>
      <c r="E105" s="254"/>
      <c r="F105" s="255"/>
      <c r="G105" s="255"/>
      <c r="H105" s="102" t="s">
        <v>683</v>
      </c>
      <c r="I105" s="93"/>
      <c r="J105" s="93"/>
      <c r="K105" s="93"/>
      <c r="L105" s="93"/>
      <c r="M105" s="93"/>
      <c r="N105" s="93"/>
      <c r="O105" s="103"/>
      <c r="P105" s="15"/>
      <c r="Q105" s="2"/>
    </row>
    <row r="106" spans="2:22">
      <c r="B106" s="15">
        <f t="shared" si="2"/>
        <v>172</v>
      </c>
      <c r="C106" s="249"/>
      <c r="D106" s="253"/>
      <c r="E106" s="254"/>
      <c r="F106" s="255"/>
      <c r="G106" s="255"/>
      <c r="H106" s="102" t="s">
        <v>684</v>
      </c>
      <c r="I106" s="93"/>
      <c r="J106" s="93"/>
      <c r="K106" s="93"/>
      <c r="L106" s="93"/>
      <c r="M106" s="93"/>
      <c r="N106" s="93"/>
      <c r="O106" s="103"/>
      <c r="P106" s="15"/>
      <c r="Q106" s="2"/>
    </row>
    <row r="107" spans="2:22">
      <c r="B107" s="15">
        <f t="shared" si="2"/>
        <v>172</v>
      </c>
      <c r="C107" s="249"/>
      <c r="D107" s="253"/>
      <c r="E107" s="254"/>
      <c r="F107" s="255"/>
      <c r="G107" s="255"/>
      <c r="H107" s="102" t="s">
        <v>685</v>
      </c>
      <c r="I107" s="93"/>
      <c r="J107" s="93"/>
      <c r="K107" s="93"/>
      <c r="L107" s="93"/>
      <c r="M107" s="93"/>
      <c r="N107" s="93"/>
      <c r="O107" s="103"/>
      <c r="P107" s="15"/>
      <c r="Q107" s="2"/>
      <c r="R107" s="256" t="s">
        <v>304</v>
      </c>
      <c r="S107" s="257"/>
      <c r="T107" s="257"/>
      <c r="U107" s="257"/>
      <c r="V107" s="258"/>
    </row>
    <row r="108" spans="2:22">
      <c r="B108" s="15">
        <f t="shared" si="2"/>
        <v>172</v>
      </c>
      <c r="C108" s="249"/>
      <c r="D108" s="253"/>
      <c r="E108" s="254"/>
      <c r="F108" s="255"/>
      <c r="G108" s="255"/>
      <c r="H108" s="143" t="s">
        <v>686</v>
      </c>
      <c r="I108" s="144"/>
      <c r="J108" s="144"/>
      <c r="K108" s="144"/>
      <c r="L108" s="144"/>
      <c r="M108" s="144"/>
      <c r="N108" s="144"/>
      <c r="O108" s="145"/>
      <c r="P108" s="15"/>
      <c r="Q108" s="2"/>
      <c r="R108" s="52" t="s">
        <v>171</v>
      </c>
      <c r="S108" s="52" t="s">
        <v>8</v>
      </c>
      <c r="T108" s="52" t="s">
        <v>9</v>
      </c>
      <c r="U108" s="52" t="s">
        <v>10</v>
      </c>
      <c r="V108" s="52" t="s">
        <v>11</v>
      </c>
    </row>
    <row r="109" spans="2:22">
      <c r="B109" s="15">
        <f t="shared" si="2"/>
        <v>172</v>
      </c>
      <c r="C109" s="249"/>
      <c r="D109" s="253"/>
      <c r="E109" s="254"/>
      <c r="F109" s="255"/>
      <c r="G109" s="255"/>
      <c r="H109" s="102" t="s">
        <v>687</v>
      </c>
      <c r="I109" s="95"/>
      <c r="J109" s="95"/>
      <c r="K109" s="95"/>
      <c r="L109" s="95"/>
      <c r="M109" s="95"/>
      <c r="N109" s="95"/>
      <c r="O109" s="96"/>
      <c r="P109" s="15"/>
      <c r="Q109" s="2"/>
      <c r="R109" s="19" t="s">
        <v>172</v>
      </c>
      <c r="S109" s="19">
        <v>4</v>
      </c>
      <c r="T109" s="20" t="s">
        <v>310</v>
      </c>
      <c r="U109" s="19"/>
      <c r="V109" s="19"/>
    </row>
    <row r="110" spans="2:22">
      <c r="B110" s="15">
        <f t="shared" si="2"/>
        <v>172</v>
      </c>
      <c r="C110" s="250"/>
      <c r="D110" s="253"/>
      <c r="E110" s="254"/>
      <c r="F110" s="255"/>
      <c r="G110" s="255"/>
      <c r="H110" s="102" t="s">
        <v>688</v>
      </c>
      <c r="I110" s="97"/>
      <c r="J110" s="97"/>
      <c r="K110" s="97"/>
      <c r="L110" s="97"/>
      <c r="M110" s="97"/>
      <c r="N110" s="97"/>
      <c r="O110" s="98"/>
      <c r="P110" s="15"/>
      <c r="Q110" s="2"/>
      <c r="R110" s="2"/>
      <c r="S110" s="2"/>
      <c r="U110" s="2"/>
    </row>
    <row r="111" spans="2:22" ht="17.25" thickBot="1">
      <c r="B111" s="36">
        <f t="shared" si="2"/>
        <v>176</v>
      </c>
      <c r="C111" s="58">
        <f>SUM(G98:G111)</f>
        <v>32</v>
      </c>
      <c r="D111" s="259" t="s">
        <v>56</v>
      </c>
      <c r="E111" s="204"/>
      <c r="F111" s="59" t="s">
        <v>55</v>
      </c>
      <c r="G111" s="59">
        <v>4</v>
      </c>
      <c r="H111" s="264" t="s">
        <v>56</v>
      </c>
      <c r="I111" s="265"/>
      <c r="J111" s="265"/>
      <c r="K111" s="265"/>
      <c r="L111" s="265"/>
      <c r="M111" s="265"/>
      <c r="N111" s="265"/>
      <c r="O111" s="266"/>
      <c r="P111" s="22" t="s">
        <v>57</v>
      </c>
      <c r="Q111" s="2"/>
      <c r="R111" s="256" t="s">
        <v>311</v>
      </c>
      <c r="S111" s="257"/>
      <c r="T111" s="257"/>
      <c r="U111" s="257"/>
      <c r="V111" s="258"/>
    </row>
    <row r="112" spans="2:22">
      <c r="B112" s="30">
        <f>B111+G112</f>
        <v>288</v>
      </c>
      <c r="C112" s="248" t="s">
        <v>723</v>
      </c>
      <c r="D112" s="260" t="s">
        <v>689</v>
      </c>
      <c r="E112" s="252"/>
      <c r="F112" s="246" t="s">
        <v>675</v>
      </c>
      <c r="G112" s="246">
        <v>112</v>
      </c>
      <c r="H112" s="267" t="s">
        <v>690</v>
      </c>
      <c r="I112" s="268"/>
      <c r="J112" s="268"/>
      <c r="K112" s="268"/>
      <c r="L112" s="268"/>
      <c r="M112" s="268"/>
      <c r="N112" s="268"/>
      <c r="O112" s="269"/>
      <c r="P112" s="44"/>
      <c r="Q112" s="2"/>
      <c r="R112" s="52" t="s">
        <v>176</v>
      </c>
      <c r="S112" s="52" t="s">
        <v>8</v>
      </c>
      <c r="T112" s="52" t="s">
        <v>9</v>
      </c>
      <c r="U112" s="52" t="s">
        <v>10</v>
      </c>
      <c r="V112" s="52" t="s">
        <v>11</v>
      </c>
    </row>
    <row r="113" spans="2:22">
      <c r="B113" s="36">
        <f t="shared" ref="B113:B145" si="3">B112+G113</f>
        <v>288</v>
      </c>
      <c r="C113" s="249"/>
      <c r="D113" s="261"/>
      <c r="E113" s="254"/>
      <c r="F113" s="255"/>
      <c r="G113" s="255"/>
      <c r="H113" s="102" t="s">
        <v>691</v>
      </c>
      <c r="I113" s="93"/>
      <c r="J113" s="93"/>
      <c r="K113" s="93"/>
      <c r="L113" s="93"/>
      <c r="M113" s="93"/>
      <c r="N113" s="93"/>
      <c r="O113" s="103"/>
      <c r="P113" s="15"/>
      <c r="Q113" s="2"/>
      <c r="R113" s="54" t="s">
        <v>129</v>
      </c>
      <c r="S113" s="54">
        <v>1</v>
      </c>
      <c r="T113" s="55" t="s">
        <v>312</v>
      </c>
      <c r="U113" s="54"/>
      <c r="V113" s="54"/>
    </row>
    <row r="114" spans="2:22">
      <c r="B114" s="36">
        <f t="shared" si="3"/>
        <v>288</v>
      </c>
      <c r="C114" s="249"/>
      <c r="D114" s="261"/>
      <c r="E114" s="254"/>
      <c r="F114" s="255"/>
      <c r="G114" s="255"/>
      <c r="H114" s="102" t="s">
        <v>692</v>
      </c>
      <c r="I114" s="93"/>
      <c r="J114" s="93"/>
      <c r="K114" s="93"/>
      <c r="L114" s="93"/>
      <c r="M114" s="93"/>
      <c r="N114" s="93"/>
      <c r="O114" s="103"/>
      <c r="P114" s="15"/>
      <c r="Q114" s="2"/>
      <c r="R114" s="54" t="s">
        <v>182</v>
      </c>
      <c r="S114" s="54">
        <v>1</v>
      </c>
      <c r="T114" s="55" t="s">
        <v>313</v>
      </c>
      <c r="U114" s="54"/>
      <c r="V114" s="54"/>
    </row>
    <row r="115" spans="2:22">
      <c r="B115" s="36">
        <f t="shared" si="3"/>
        <v>288</v>
      </c>
      <c r="C115" s="249"/>
      <c r="D115" s="261"/>
      <c r="E115" s="254"/>
      <c r="F115" s="255"/>
      <c r="G115" s="255"/>
      <c r="H115" s="94" t="s">
        <v>693</v>
      </c>
      <c r="I115" s="95"/>
      <c r="J115" s="95"/>
      <c r="K115" s="95"/>
      <c r="L115" s="95"/>
      <c r="M115" s="95"/>
      <c r="N115" s="95"/>
      <c r="O115" s="96"/>
      <c r="P115" s="15"/>
      <c r="Q115" s="2"/>
      <c r="R115" s="54" t="s">
        <v>181</v>
      </c>
      <c r="S115" s="54">
        <v>1</v>
      </c>
      <c r="T115" s="55" t="s">
        <v>314</v>
      </c>
      <c r="U115" s="54"/>
      <c r="V115" s="54"/>
    </row>
    <row r="116" spans="2:22">
      <c r="B116" s="36">
        <f t="shared" si="3"/>
        <v>288</v>
      </c>
      <c r="C116" s="249"/>
      <c r="D116" s="261"/>
      <c r="E116" s="254"/>
      <c r="F116" s="255"/>
      <c r="G116" s="255"/>
      <c r="H116" s="143" t="s">
        <v>694</v>
      </c>
      <c r="I116" s="144"/>
      <c r="J116" s="144"/>
      <c r="K116" s="144"/>
      <c r="L116" s="144"/>
      <c r="M116" s="144"/>
      <c r="N116" s="144"/>
      <c r="O116" s="145"/>
      <c r="P116" s="15"/>
      <c r="Q116" s="2"/>
      <c r="R116" s="54" t="s">
        <v>180</v>
      </c>
      <c r="S116" s="54">
        <v>1</v>
      </c>
      <c r="T116" s="55" t="s">
        <v>315</v>
      </c>
      <c r="U116" s="54"/>
      <c r="V116" s="54"/>
    </row>
    <row r="117" spans="2:22">
      <c r="B117" s="36">
        <f t="shared" si="3"/>
        <v>288</v>
      </c>
      <c r="C117" s="249"/>
      <c r="D117" s="261"/>
      <c r="E117" s="254"/>
      <c r="F117" s="255"/>
      <c r="G117" s="255"/>
      <c r="H117" s="94" t="s">
        <v>695</v>
      </c>
      <c r="I117" s="95"/>
      <c r="J117" s="95"/>
      <c r="K117" s="95"/>
      <c r="L117" s="95"/>
      <c r="M117" s="95"/>
      <c r="N117" s="95"/>
      <c r="O117" s="96"/>
      <c r="P117" s="15"/>
      <c r="Q117" s="2"/>
      <c r="R117" s="54" t="s">
        <v>179</v>
      </c>
      <c r="S117" s="54">
        <v>1</v>
      </c>
      <c r="T117" s="55" t="s">
        <v>316</v>
      </c>
      <c r="U117" s="54"/>
      <c r="V117" s="54"/>
    </row>
    <row r="118" spans="2:22">
      <c r="B118" s="36">
        <f t="shared" si="3"/>
        <v>288</v>
      </c>
      <c r="C118" s="249"/>
      <c r="D118" s="261"/>
      <c r="E118" s="254"/>
      <c r="F118" s="255"/>
      <c r="G118" s="255"/>
      <c r="H118" s="94" t="s">
        <v>696</v>
      </c>
      <c r="I118" s="95"/>
      <c r="J118" s="95"/>
      <c r="K118" s="95"/>
      <c r="L118" s="95"/>
      <c r="M118" s="95"/>
      <c r="N118" s="95"/>
      <c r="O118" s="96"/>
      <c r="P118" s="15"/>
      <c r="Q118" s="2"/>
      <c r="R118" s="54" t="s">
        <v>178</v>
      </c>
      <c r="S118" s="54">
        <v>1</v>
      </c>
      <c r="T118" s="55" t="s">
        <v>317</v>
      </c>
      <c r="U118" s="54"/>
      <c r="V118" s="54"/>
    </row>
    <row r="119" spans="2:22">
      <c r="B119" s="36">
        <f t="shared" si="3"/>
        <v>288</v>
      </c>
      <c r="C119" s="249"/>
      <c r="D119" s="261"/>
      <c r="E119" s="254"/>
      <c r="F119" s="255"/>
      <c r="G119" s="255"/>
      <c r="H119" s="94" t="s">
        <v>697</v>
      </c>
      <c r="I119" s="95"/>
      <c r="J119" s="95"/>
      <c r="K119" s="95"/>
      <c r="L119" s="95"/>
      <c r="M119" s="95"/>
      <c r="N119" s="95"/>
      <c r="O119" s="96"/>
      <c r="P119" s="15"/>
      <c r="Q119" s="2"/>
      <c r="R119" s="54" t="s">
        <v>177</v>
      </c>
      <c r="S119" s="54">
        <v>1</v>
      </c>
      <c r="T119" s="55" t="s">
        <v>318</v>
      </c>
      <c r="U119" s="54"/>
      <c r="V119" s="54"/>
    </row>
    <row r="120" spans="2:22">
      <c r="B120" s="36">
        <f t="shared" si="3"/>
        <v>288</v>
      </c>
      <c r="C120" s="249"/>
      <c r="D120" s="261"/>
      <c r="E120" s="254"/>
      <c r="F120" s="255"/>
      <c r="G120" s="255"/>
      <c r="H120" s="143" t="s">
        <v>698</v>
      </c>
      <c r="I120" s="144"/>
      <c r="J120" s="144"/>
      <c r="K120" s="144"/>
      <c r="L120" s="144"/>
      <c r="M120" s="144"/>
      <c r="N120" s="144"/>
      <c r="O120" s="145"/>
      <c r="P120" s="15"/>
      <c r="Q120" s="2"/>
      <c r="R120" s="54" t="s">
        <v>187</v>
      </c>
      <c r="S120" s="54">
        <v>1</v>
      </c>
      <c r="T120" s="55" t="s">
        <v>319</v>
      </c>
      <c r="U120" s="54"/>
      <c r="V120" s="54"/>
    </row>
    <row r="121" spans="2:22">
      <c r="B121" s="36">
        <f t="shared" si="3"/>
        <v>288</v>
      </c>
      <c r="C121" s="249"/>
      <c r="D121" s="261"/>
      <c r="E121" s="254"/>
      <c r="F121" s="255"/>
      <c r="G121" s="255"/>
      <c r="H121" s="94" t="s">
        <v>699</v>
      </c>
      <c r="I121" s="95"/>
      <c r="J121" s="95"/>
      <c r="K121" s="95"/>
      <c r="L121" s="95"/>
      <c r="M121" s="95"/>
      <c r="N121" s="95"/>
      <c r="O121" s="96"/>
      <c r="P121" s="15"/>
      <c r="Q121" s="2"/>
      <c r="R121" s="2"/>
      <c r="S121" s="2"/>
      <c r="U121" s="2"/>
    </row>
    <row r="122" spans="2:22">
      <c r="B122" s="36">
        <f t="shared" si="3"/>
        <v>288</v>
      </c>
      <c r="C122" s="249"/>
      <c r="D122" s="261"/>
      <c r="E122" s="254"/>
      <c r="F122" s="255"/>
      <c r="G122" s="255"/>
      <c r="H122" s="94" t="s">
        <v>700</v>
      </c>
      <c r="I122" s="95"/>
      <c r="J122" s="95"/>
      <c r="K122" s="95"/>
      <c r="L122" s="95"/>
      <c r="M122" s="95"/>
      <c r="N122" s="95"/>
      <c r="O122" s="96"/>
      <c r="P122" s="15"/>
      <c r="Q122" s="2"/>
      <c r="R122" s="256" t="s">
        <v>304</v>
      </c>
      <c r="S122" s="257"/>
      <c r="T122" s="257"/>
      <c r="U122" s="257"/>
      <c r="V122" s="258"/>
    </row>
    <row r="123" spans="2:22">
      <c r="B123" s="36">
        <f t="shared" si="3"/>
        <v>288</v>
      </c>
      <c r="C123" s="249"/>
      <c r="D123" s="261"/>
      <c r="E123" s="254"/>
      <c r="F123" s="255"/>
      <c r="G123" s="255"/>
      <c r="H123" s="94" t="s">
        <v>701</v>
      </c>
      <c r="I123" s="95"/>
      <c r="J123" s="95"/>
      <c r="K123" s="95"/>
      <c r="L123" s="95"/>
      <c r="M123" s="95"/>
      <c r="N123" s="95"/>
      <c r="O123" s="96"/>
      <c r="P123" s="15"/>
      <c r="Q123" s="2"/>
      <c r="R123" s="52" t="s">
        <v>171</v>
      </c>
      <c r="S123" s="52" t="s">
        <v>8</v>
      </c>
      <c r="T123" s="52" t="s">
        <v>9</v>
      </c>
      <c r="U123" s="52" t="s">
        <v>10</v>
      </c>
      <c r="V123" s="52" t="s">
        <v>11</v>
      </c>
    </row>
    <row r="124" spans="2:22">
      <c r="B124" s="36">
        <f t="shared" si="3"/>
        <v>288</v>
      </c>
      <c r="C124" s="249"/>
      <c r="D124" s="261"/>
      <c r="E124" s="254"/>
      <c r="F124" s="255"/>
      <c r="G124" s="255"/>
      <c r="H124" s="143" t="s">
        <v>702</v>
      </c>
      <c r="I124" s="144"/>
      <c r="J124" s="144"/>
      <c r="K124" s="144"/>
      <c r="L124" s="144"/>
      <c r="M124" s="144"/>
      <c r="N124" s="144"/>
      <c r="O124" s="145"/>
      <c r="P124" s="15"/>
      <c r="Q124" s="2"/>
      <c r="R124" s="19" t="s">
        <v>172</v>
      </c>
      <c r="S124" s="19">
        <v>4</v>
      </c>
      <c r="T124" s="20" t="s">
        <v>310</v>
      </c>
      <c r="U124" s="19"/>
      <c r="V124" s="19"/>
    </row>
    <row r="125" spans="2:22">
      <c r="B125" s="36">
        <f t="shared" si="3"/>
        <v>288</v>
      </c>
      <c r="C125" s="249"/>
      <c r="D125" s="261"/>
      <c r="E125" s="254"/>
      <c r="F125" s="255"/>
      <c r="G125" s="255"/>
      <c r="H125" s="102" t="s">
        <v>703</v>
      </c>
      <c r="I125" s="93"/>
      <c r="J125" s="93"/>
      <c r="K125" s="93"/>
      <c r="L125" s="93"/>
      <c r="M125" s="93"/>
      <c r="N125" s="93"/>
      <c r="O125" s="103"/>
      <c r="P125" s="15"/>
      <c r="Q125" s="2"/>
      <c r="R125" s="2"/>
      <c r="S125" s="2"/>
      <c r="U125" s="2"/>
    </row>
    <row r="126" spans="2:22">
      <c r="B126" s="36">
        <f t="shared" si="3"/>
        <v>288</v>
      </c>
      <c r="C126" s="249"/>
      <c r="D126" s="261"/>
      <c r="E126" s="254"/>
      <c r="F126" s="255"/>
      <c r="G126" s="255"/>
      <c r="H126" s="102" t="s">
        <v>704</v>
      </c>
      <c r="I126" s="93"/>
      <c r="J126" s="93"/>
      <c r="K126" s="93"/>
      <c r="L126" s="93"/>
      <c r="M126" s="93"/>
      <c r="N126" s="93"/>
      <c r="O126" s="103"/>
      <c r="P126" s="15"/>
      <c r="Q126" s="2"/>
      <c r="R126" s="256" t="s">
        <v>311</v>
      </c>
      <c r="S126" s="257"/>
      <c r="T126" s="257"/>
      <c r="U126" s="257"/>
      <c r="V126" s="258"/>
    </row>
    <row r="127" spans="2:22">
      <c r="B127" s="36">
        <f t="shared" si="3"/>
        <v>288</v>
      </c>
      <c r="C127" s="249"/>
      <c r="D127" s="261"/>
      <c r="E127" s="254"/>
      <c r="F127" s="255"/>
      <c r="G127" s="255"/>
      <c r="H127" s="102" t="s">
        <v>705</v>
      </c>
      <c r="I127" s="93"/>
      <c r="J127" s="93"/>
      <c r="K127" s="93"/>
      <c r="L127" s="93"/>
      <c r="M127" s="93"/>
      <c r="N127" s="93"/>
      <c r="O127" s="103"/>
      <c r="P127" s="15"/>
      <c r="Q127" s="2"/>
      <c r="R127" s="52" t="s">
        <v>176</v>
      </c>
      <c r="S127" s="52" t="s">
        <v>8</v>
      </c>
      <c r="T127" s="52" t="s">
        <v>9</v>
      </c>
      <c r="U127" s="52" t="s">
        <v>10</v>
      </c>
      <c r="V127" s="52" t="s">
        <v>11</v>
      </c>
    </row>
    <row r="128" spans="2:22">
      <c r="B128" s="36">
        <f t="shared" si="3"/>
        <v>288</v>
      </c>
      <c r="C128" s="249"/>
      <c r="D128" s="261"/>
      <c r="E128" s="254"/>
      <c r="F128" s="255"/>
      <c r="G128" s="255"/>
      <c r="H128" s="94" t="s">
        <v>706</v>
      </c>
      <c r="I128" s="95"/>
      <c r="J128" s="95"/>
      <c r="K128" s="95"/>
      <c r="L128" s="95"/>
      <c r="M128" s="95"/>
      <c r="N128" s="95"/>
      <c r="O128" s="96"/>
      <c r="P128" s="15"/>
      <c r="Q128" s="2"/>
      <c r="R128" s="54" t="s">
        <v>129</v>
      </c>
      <c r="S128" s="54">
        <v>1</v>
      </c>
      <c r="T128" s="55" t="s">
        <v>312</v>
      </c>
      <c r="U128" s="54"/>
      <c r="V128" s="54"/>
    </row>
    <row r="129" spans="2:22">
      <c r="B129" s="36">
        <f t="shared" si="3"/>
        <v>288</v>
      </c>
      <c r="C129" s="249"/>
      <c r="D129" s="261"/>
      <c r="E129" s="254"/>
      <c r="F129" s="255"/>
      <c r="G129" s="255"/>
      <c r="H129" s="262" t="s">
        <v>707</v>
      </c>
      <c r="I129" s="239"/>
      <c r="J129" s="239"/>
      <c r="K129" s="239"/>
      <c r="L129" s="239"/>
      <c r="M129" s="239"/>
      <c r="N129" s="239"/>
      <c r="O129" s="263"/>
      <c r="P129" s="15"/>
      <c r="Q129" s="2"/>
      <c r="R129" s="54" t="s">
        <v>182</v>
      </c>
      <c r="S129" s="54">
        <v>1</v>
      </c>
      <c r="T129" s="55" t="s">
        <v>313</v>
      </c>
      <c r="U129" s="54"/>
      <c r="V129" s="54"/>
    </row>
    <row r="130" spans="2:22">
      <c r="B130" s="36">
        <f t="shared" si="3"/>
        <v>288</v>
      </c>
      <c r="C130" s="249"/>
      <c r="D130" s="261"/>
      <c r="E130" s="254"/>
      <c r="F130" s="255"/>
      <c r="G130" s="255"/>
      <c r="H130" s="102" t="s">
        <v>708</v>
      </c>
      <c r="I130" s="93"/>
      <c r="J130" s="93"/>
      <c r="K130" s="93"/>
      <c r="L130" s="93"/>
      <c r="M130" s="93"/>
      <c r="N130" s="93"/>
      <c r="O130" s="103"/>
      <c r="P130" s="15"/>
      <c r="Q130" s="2"/>
      <c r="R130" s="54" t="s">
        <v>181</v>
      </c>
      <c r="S130" s="54">
        <v>1</v>
      </c>
      <c r="T130" s="55" t="s">
        <v>314</v>
      </c>
      <c r="U130" s="54"/>
      <c r="V130" s="54"/>
    </row>
    <row r="131" spans="2:22">
      <c r="B131" s="36">
        <f t="shared" si="3"/>
        <v>288</v>
      </c>
      <c r="C131" s="249"/>
      <c r="D131" s="261"/>
      <c r="E131" s="254"/>
      <c r="F131" s="255"/>
      <c r="G131" s="255"/>
      <c r="H131" s="102" t="s">
        <v>709</v>
      </c>
      <c r="I131" s="93"/>
      <c r="J131" s="93"/>
      <c r="K131" s="93"/>
      <c r="L131" s="93"/>
      <c r="M131" s="93"/>
      <c r="N131" s="93"/>
      <c r="O131" s="103"/>
      <c r="P131" s="15"/>
      <c r="Q131" s="2"/>
      <c r="R131" s="54" t="s">
        <v>180</v>
      </c>
      <c r="S131" s="54">
        <v>1</v>
      </c>
      <c r="T131" s="55" t="s">
        <v>315</v>
      </c>
      <c r="U131" s="54"/>
      <c r="V131" s="54"/>
    </row>
    <row r="132" spans="2:22">
      <c r="B132" s="36">
        <f t="shared" si="3"/>
        <v>288</v>
      </c>
      <c r="C132" s="249"/>
      <c r="D132" s="261"/>
      <c r="E132" s="254"/>
      <c r="F132" s="255"/>
      <c r="G132" s="255"/>
      <c r="H132" s="94" t="s">
        <v>710</v>
      </c>
      <c r="I132" s="95"/>
      <c r="J132" s="95"/>
      <c r="K132" s="95"/>
      <c r="L132" s="95"/>
      <c r="M132" s="95"/>
      <c r="N132" s="95"/>
      <c r="O132" s="96"/>
      <c r="P132" s="15"/>
      <c r="Q132" s="2"/>
      <c r="R132" s="54" t="s">
        <v>179</v>
      </c>
      <c r="S132" s="54">
        <v>1</v>
      </c>
      <c r="T132" s="55" t="s">
        <v>316</v>
      </c>
      <c r="U132" s="54"/>
      <c r="V132" s="54"/>
    </row>
    <row r="133" spans="2:22">
      <c r="B133" s="36">
        <f t="shared" si="3"/>
        <v>288</v>
      </c>
      <c r="C133" s="249"/>
      <c r="D133" s="261"/>
      <c r="E133" s="254"/>
      <c r="F133" s="255"/>
      <c r="G133" s="255"/>
      <c r="H133" s="143" t="s">
        <v>711</v>
      </c>
      <c r="I133" s="144"/>
      <c r="J133" s="144"/>
      <c r="K133" s="144"/>
      <c r="L133" s="144"/>
      <c r="M133" s="144"/>
      <c r="N133" s="144"/>
      <c r="O133" s="145"/>
      <c r="P133" s="15"/>
      <c r="Q133" s="2"/>
      <c r="R133" s="54" t="s">
        <v>178</v>
      </c>
      <c r="S133" s="54">
        <v>1</v>
      </c>
      <c r="T133" s="55" t="s">
        <v>317</v>
      </c>
      <c r="U133" s="54"/>
      <c r="V133" s="54"/>
    </row>
    <row r="134" spans="2:22">
      <c r="B134" s="36">
        <f t="shared" si="3"/>
        <v>288</v>
      </c>
      <c r="C134" s="249"/>
      <c r="D134" s="261"/>
      <c r="E134" s="254"/>
      <c r="F134" s="255"/>
      <c r="G134" s="255"/>
      <c r="H134" s="94" t="s">
        <v>712</v>
      </c>
      <c r="I134" s="95"/>
      <c r="J134" s="95"/>
      <c r="K134" s="95"/>
      <c r="L134" s="95"/>
      <c r="M134" s="95"/>
      <c r="N134" s="95"/>
      <c r="O134" s="96"/>
      <c r="P134" s="15"/>
      <c r="Q134" s="2"/>
      <c r="R134" s="54" t="s">
        <v>177</v>
      </c>
      <c r="S134" s="54">
        <v>1</v>
      </c>
      <c r="T134" s="55" t="s">
        <v>318</v>
      </c>
      <c r="U134" s="54"/>
      <c r="V134" s="54"/>
    </row>
    <row r="135" spans="2:22">
      <c r="B135" s="36">
        <f t="shared" si="3"/>
        <v>288</v>
      </c>
      <c r="C135" s="249"/>
      <c r="D135" s="261"/>
      <c r="E135" s="254"/>
      <c r="F135" s="255"/>
      <c r="G135" s="255"/>
      <c r="H135" s="94" t="s">
        <v>713</v>
      </c>
      <c r="I135" s="95"/>
      <c r="J135" s="95"/>
      <c r="K135" s="95"/>
      <c r="L135" s="95"/>
      <c r="M135" s="95"/>
      <c r="N135" s="95"/>
      <c r="O135" s="96"/>
      <c r="P135" s="15"/>
      <c r="Q135" s="2"/>
      <c r="R135" s="54" t="s">
        <v>187</v>
      </c>
      <c r="S135" s="54">
        <v>1</v>
      </c>
      <c r="T135" s="55" t="s">
        <v>319</v>
      </c>
      <c r="U135" s="54"/>
      <c r="V135" s="54"/>
    </row>
    <row r="136" spans="2:22">
      <c r="B136" s="36">
        <f t="shared" si="3"/>
        <v>288</v>
      </c>
      <c r="C136" s="249"/>
      <c r="D136" s="261"/>
      <c r="E136" s="254"/>
      <c r="F136" s="255"/>
      <c r="G136" s="255"/>
      <c r="H136" s="94" t="s">
        <v>714</v>
      </c>
      <c r="I136" s="95"/>
      <c r="J136" s="95"/>
      <c r="K136" s="95"/>
      <c r="L136" s="95"/>
      <c r="M136" s="95"/>
      <c r="N136" s="95"/>
      <c r="O136" s="96"/>
      <c r="P136" s="15"/>
      <c r="Q136" s="2"/>
      <c r="R136" s="19" t="s">
        <v>320</v>
      </c>
      <c r="S136" s="19">
        <v>1</v>
      </c>
      <c r="T136" s="20" t="s">
        <v>321</v>
      </c>
      <c r="U136" s="19"/>
      <c r="V136" s="19"/>
    </row>
    <row r="137" spans="2:22">
      <c r="B137" s="36">
        <f t="shared" si="3"/>
        <v>288</v>
      </c>
      <c r="C137" s="249"/>
      <c r="D137" s="261"/>
      <c r="E137" s="254"/>
      <c r="F137" s="255"/>
      <c r="G137" s="255"/>
      <c r="H137" s="143" t="s">
        <v>715</v>
      </c>
      <c r="I137" s="144"/>
      <c r="J137" s="144"/>
      <c r="K137" s="144"/>
      <c r="L137" s="144"/>
      <c r="M137" s="144"/>
      <c r="N137" s="144"/>
      <c r="O137" s="145"/>
      <c r="P137" s="15"/>
      <c r="Q137" s="2"/>
    </row>
    <row r="138" spans="2:22">
      <c r="B138" s="36">
        <f t="shared" si="3"/>
        <v>288</v>
      </c>
      <c r="C138" s="249"/>
      <c r="D138" s="261"/>
      <c r="E138" s="254"/>
      <c r="F138" s="255"/>
      <c r="G138" s="255"/>
      <c r="H138" s="94" t="s">
        <v>716</v>
      </c>
      <c r="I138" s="95"/>
      <c r="J138" s="95"/>
      <c r="K138" s="95"/>
      <c r="L138" s="95"/>
      <c r="M138" s="95"/>
      <c r="N138" s="95"/>
      <c r="O138" s="96"/>
      <c r="P138" s="15"/>
      <c r="Q138" s="2"/>
    </row>
    <row r="139" spans="2:22">
      <c r="B139" s="36">
        <f t="shared" si="3"/>
        <v>288</v>
      </c>
      <c r="C139" s="249"/>
      <c r="D139" s="261"/>
      <c r="E139" s="254"/>
      <c r="F139" s="255"/>
      <c r="G139" s="255"/>
      <c r="H139" s="94" t="s">
        <v>717</v>
      </c>
      <c r="I139" s="95"/>
      <c r="J139" s="95"/>
      <c r="K139" s="95"/>
      <c r="L139" s="95"/>
      <c r="M139" s="95"/>
      <c r="N139" s="95"/>
      <c r="O139" s="96"/>
      <c r="P139" s="15"/>
      <c r="Q139" s="2"/>
    </row>
    <row r="140" spans="2:22">
      <c r="B140" s="36">
        <f t="shared" si="3"/>
        <v>288</v>
      </c>
      <c r="C140" s="249"/>
      <c r="D140" s="261"/>
      <c r="E140" s="254"/>
      <c r="F140" s="255"/>
      <c r="G140" s="255"/>
      <c r="H140" s="94" t="s">
        <v>718</v>
      </c>
      <c r="I140" s="95"/>
      <c r="J140" s="95"/>
      <c r="K140" s="95"/>
      <c r="L140" s="95"/>
      <c r="M140" s="95"/>
      <c r="N140" s="95"/>
      <c r="O140" s="96"/>
      <c r="P140" s="15"/>
      <c r="Q140" s="2"/>
    </row>
    <row r="141" spans="2:22">
      <c r="B141" s="36">
        <f t="shared" si="3"/>
        <v>288</v>
      </c>
      <c r="C141" s="249"/>
      <c r="D141" s="261"/>
      <c r="E141" s="254"/>
      <c r="F141" s="255"/>
      <c r="G141" s="255"/>
      <c r="H141" s="143" t="s">
        <v>719</v>
      </c>
      <c r="I141" s="144"/>
      <c r="J141" s="144"/>
      <c r="K141" s="144"/>
      <c r="L141" s="144"/>
      <c r="M141" s="144"/>
      <c r="N141" s="144"/>
      <c r="O141" s="145"/>
      <c r="P141" s="15"/>
      <c r="Q141" s="2"/>
    </row>
    <row r="142" spans="2:22">
      <c r="B142" s="36">
        <f t="shared" si="3"/>
        <v>288</v>
      </c>
      <c r="C142" s="249"/>
      <c r="D142" s="261"/>
      <c r="E142" s="254"/>
      <c r="F142" s="255"/>
      <c r="G142" s="255"/>
      <c r="H142" s="102" t="s">
        <v>720</v>
      </c>
      <c r="I142" s="93"/>
      <c r="J142" s="93"/>
      <c r="K142" s="93"/>
      <c r="L142" s="93"/>
      <c r="M142" s="93"/>
      <c r="N142" s="93"/>
      <c r="O142" s="103"/>
      <c r="P142" s="15"/>
      <c r="Q142" s="2"/>
    </row>
    <row r="143" spans="2:22">
      <c r="B143" s="36">
        <f t="shared" si="3"/>
        <v>288</v>
      </c>
      <c r="C143" s="249"/>
      <c r="D143" s="261"/>
      <c r="E143" s="254"/>
      <c r="F143" s="255"/>
      <c r="G143" s="255"/>
      <c r="H143" s="102" t="s">
        <v>721</v>
      </c>
      <c r="I143" s="93"/>
      <c r="J143" s="93"/>
      <c r="K143" s="93"/>
      <c r="L143" s="93"/>
      <c r="M143" s="93"/>
      <c r="N143" s="93"/>
      <c r="O143" s="103"/>
      <c r="P143" s="15"/>
      <c r="Q143" s="2"/>
    </row>
    <row r="144" spans="2:22">
      <c r="B144" s="36">
        <f t="shared" si="3"/>
        <v>288</v>
      </c>
      <c r="C144" s="249"/>
      <c r="D144" s="261"/>
      <c r="E144" s="254"/>
      <c r="F144" s="255"/>
      <c r="G144" s="255"/>
      <c r="H144" s="102" t="s">
        <v>722</v>
      </c>
      <c r="I144" s="93"/>
      <c r="J144" s="93"/>
      <c r="K144" s="93"/>
      <c r="L144" s="93"/>
      <c r="M144" s="93"/>
      <c r="N144" s="93"/>
      <c r="O144" s="103"/>
      <c r="P144" s="15"/>
      <c r="Q144" s="2"/>
    </row>
    <row r="145" spans="2:17" ht="17.25" thickBot="1">
      <c r="B145" s="42">
        <f t="shared" si="3"/>
        <v>296</v>
      </c>
      <c r="C145" s="58">
        <f>SUM(G112:G145)</f>
        <v>120</v>
      </c>
      <c r="D145" s="272" t="s">
        <v>56</v>
      </c>
      <c r="E145" s="273"/>
      <c r="F145" s="59" t="s">
        <v>55</v>
      </c>
      <c r="G145" s="59">
        <v>8</v>
      </c>
      <c r="H145" s="99" t="s">
        <v>56</v>
      </c>
      <c r="I145" s="100"/>
      <c r="J145" s="100"/>
      <c r="K145" s="100"/>
      <c r="L145" s="100"/>
      <c r="M145" s="100"/>
      <c r="N145" s="100"/>
      <c r="O145" s="101"/>
      <c r="P145" s="22"/>
      <c r="Q145" s="2"/>
    </row>
    <row r="146" spans="2:17">
      <c r="B146" s="44">
        <f>B145+G146</f>
        <v>298</v>
      </c>
      <c r="C146" s="274" t="s">
        <v>322</v>
      </c>
      <c r="D146" s="275"/>
      <c r="E146" s="276"/>
      <c r="F146" s="152" t="s">
        <v>29</v>
      </c>
      <c r="G146" s="152">
        <v>2</v>
      </c>
      <c r="H146" s="277" t="s">
        <v>323</v>
      </c>
      <c r="I146" s="278"/>
      <c r="J146" s="278"/>
      <c r="K146" s="278"/>
      <c r="L146" s="278"/>
      <c r="M146" s="278"/>
      <c r="N146" s="278"/>
      <c r="O146" s="279"/>
      <c r="P146" s="280"/>
      <c r="Q146" s="2"/>
    </row>
    <row r="147" spans="2:17" ht="17.25" thickBot="1">
      <c r="B147" s="22">
        <f t="shared" ref="B147:B149" si="4">B146+G147</f>
        <v>298</v>
      </c>
      <c r="C147" s="281">
        <v>2</v>
      </c>
      <c r="D147" s="282"/>
      <c r="E147" s="283"/>
      <c r="F147" s="205"/>
      <c r="G147" s="205"/>
      <c r="H147" s="214"/>
      <c r="I147" s="215"/>
      <c r="J147" s="215"/>
      <c r="K147" s="215"/>
      <c r="L147" s="215"/>
      <c r="M147" s="215"/>
      <c r="N147" s="215"/>
      <c r="O147" s="216"/>
      <c r="P147" s="241"/>
      <c r="Q147" s="2"/>
    </row>
    <row r="148" spans="2:17">
      <c r="B148" s="44">
        <f t="shared" si="4"/>
        <v>300</v>
      </c>
      <c r="C148" s="274" t="s">
        <v>324</v>
      </c>
      <c r="D148" s="284"/>
      <c r="E148" s="285"/>
      <c r="F148" s="210" t="s">
        <v>29</v>
      </c>
      <c r="G148" s="210">
        <v>2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5">
        <v>1</v>
      </c>
      <c r="P148" s="44"/>
    </row>
    <row r="149" spans="2:17" ht="17.25" thickBot="1">
      <c r="B149" s="22">
        <f t="shared" si="4"/>
        <v>300</v>
      </c>
      <c r="C149" s="281">
        <f>SUM(G148)</f>
        <v>2</v>
      </c>
      <c r="D149" s="282"/>
      <c r="E149" s="283"/>
      <c r="F149" s="205"/>
      <c r="G149" s="205"/>
      <c r="H149" s="8">
        <v>1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10">
        <v>1</v>
      </c>
      <c r="P149" s="22"/>
    </row>
    <row r="150" spans="2:17">
      <c r="B150" s="2"/>
      <c r="E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7">
      <c r="B151" s="2"/>
      <c r="E151" s="2"/>
      <c r="G151" s="2"/>
    </row>
    <row r="152" spans="2:17" ht="17.25" thickBot="1">
      <c r="B152" s="2"/>
      <c r="C152" s="2" t="s">
        <v>325</v>
      </c>
      <c r="E152" s="2"/>
      <c r="G152" s="2"/>
    </row>
    <row r="153" spans="2:17">
      <c r="B153" s="2"/>
      <c r="C153" s="270">
        <f>SUM(G6:G149)</f>
        <v>300</v>
      </c>
      <c r="E153" s="2"/>
      <c r="G153" s="2"/>
    </row>
    <row r="154" spans="2:17" ht="21" thickBot="1">
      <c r="B154" s="2"/>
      <c r="C154" s="271"/>
      <c r="D154" s="60" t="s">
        <v>326</v>
      </c>
      <c r="E154" s="2"/>
      <c r="G154" s="2"/>
    </row>
    <row r="155" spans="2:17" ht="17.25" customHeight="1">
      <c r="B155" s="2"/>
      <c r="E155" s="2"/>
      <c r="G155" s="2"/>
    </row>
    <row r="156" spans="2:17" ht="17.25" customHeight="1">
      <c r="B156" s="2"/>
      <c r="C156" s="82">
        <f>10/8*8</f>
        <v>10</v>
      </c>
      <c r="D156" s="107" t="s">
        <v>329</v>
      </c>
      <c r="E156" s="2"/>
      <c r="G156" s="2"/>
    </row>
    <row r="157" spans="2:17" ht="17.25" customHeight="1">
      <c r="B157" s="2"/>
      <c r="C157" s="83">
        <v>100000</v>
      </c>
      <c r="D157" s="108" t="s">
        <v>330</v>
      </c>
      <c r="E157" s="2"/>
      <c r="G157" s="2"/>
    </row>
    <row r="158" spans="2:17" ht="17.25" customHeight="1">
      <c r="B158" s="2"/>
      <c r="C158" s="61">
        <f>C153*C156*C157</f>
        <v>300000000</v>
      </c>
      <c r="D158" s="62" t="s">
        <v>327</v>
      </c>
      <c r="E158" s="64" t="s">
        <v>653</v>
      </c>
      <c r="G158" s="2"/>
    </row>
    <row r="159" spans="2:17" ht="20.65">
      <c r="B159" s="2"/>
      <c r="C159" s="63">
        <f>C153*C156*C157/1000000</f>
        <v>300</v>
      </c>
      <c r="D159" s="62" t="s">
        <v>328</v>
      </c>
      <c r="E159" s="2"/>
      <c r="G159" s="2"/>
    </row>
    <row r="160" spans="2:17" ht="20.65">
      <c r="B160" s="2"/>
      <c r="C160" s="109"/>
      <c r="D160" s="109"/>
      <c r="E160" s="64"/>
    </row>
    <row r="161" spans="2:6" ht="20.65">
      <c r="B161" s="2"/>
      <c r="C161" s="110"/>
      <c r="D161" s="109"/>
    </row>
    <row r="162" spans="2:6">
      <c r="B162" s="2"/>
    </row>
    <row r="163" spans="2:6">
      <c r="B163" s="2"/>
      <c r="C163" s="1"/>
      <c r="D163" s="1"/>
      <c r="F163" s="1"/>
    </row>
    <row r="164" spans="2:6">
      <c r="B164" s="2"/>
      <c r="C164" s="1"/>
      <c r="D164" s="1"/>
      <c r="F164" s="1"/>
    </row>
    <row r="165" spans="2:6">
      <c r="B165" s="2"/>
      <c r="C165" s="1"/>
      <c r="D165" s="1"/>
      <c r="F165" s="1"/>
    </row>
    <row r="166" spans="2:6">
      <c r="B166" s="2"/>
    </row>
    <row r="167" spans="2:6">
      <c r="B167" s="2"/>
    </row>
    <row r="168" spans="2:6">
      <c r="B168" s="2"/>
    </row>
    <row r="169" spans="2:6">
      <c r="B169" s="2"/>
    </row>
    <row r="170" spans="2:6">
      <c r="B170" s="2"/>
    </row>
    <row r="171" spans="2:6">
      <c r="B171" s="2"/>
    </row>
    <row r="172" spans="2:6">
      <c r="B172" s="2"/>
    </row>
    <row r="173" spans="2:6">
      <c r="B173" s="2"/>
    </row>
    <row r="174" spans="2:6">
      <c r="B174" s="2"/>
    </row>
    <row r="175" spans="2:6">
      <c r="B175" s="2"/>
    </row>
    <row r="176" spans="2:6">
      <c r="B176" s="2"/>
    </row>
    <row r="177" spans="2:22">
      <c r="B177" s="2"/>
    </row>
    <row r="178" spans="2:22" s="2" customFormat="1">
      <c r="E178" s="1"/>
      <c r="G178" s="1"/>
      <c r="H178" s="1"/>
      <c r="I178" s="1"/>
      <c r="J178" s="1"/>
      <c r="K178" s="1"/>
      <c r="L178" s="1"/>
      <c r="M178" s="1"/>
      <c r="N178" s="1"/>
      <c r="O178" s="1"/>
      <c r="Q178" s="1"/>
      <c r="R178" s="1"/>
      <c r="S178" s="1"/>
      <c r="T178" s="1"/>
      <c r="U178" s="1"/>
      <c r="V178" s="1"/>
    </row>
    <row r="179" spans="2:22" s="2" customFormat="1">
      <c r="E179" s="1"/>
      <c r="G179" s="1"/>
      <c r="H179" s="1"/>
      <c r="I179" s="1"/>
      <c r="J179" s="1"/>
      <c r="K179" s="1"/>
      <c r="L179" s="1"/>
      <c r="M179" s="1"/>
      <c r="N179" s="1"/>
      <c r="O179" s="1"/>
      <c r="Q179" s="1"/>
      <c r="R179" s="1"/>
      <c r="S179" s="1"/>
      <c r="T179" s="1"/>
      <c r="U179" s="1"/>
      <c r="V179" s="1"/>
    </row>
    <row r="180" spans="2:22" s="2" customFormat="1">
      <c r="E180" s="1"/>
      <c r="G180" s="1"/>
      <c r="H180" s="1"/>
      <c r="I180" s="1"/>
      <c r="J180" s="1"/>
      <c r="K180" s="1"/>
      <c r="L180" s="1"/>
      <c r="M180" s="1"/>
      <c r="N180" s="1"/>
      <c r="O180" s="1"/>
      <c r="Q180" s="1"/>
      <c r="R180" s="1"/>
      <c r="S180" s="1"/>
      <c r="T180" s="1"/>
      <c r="U180" s="1"/>
      <c r="V180" s="1"/>
    </row>
    <row r="181" spans="2:22" s="2" customFormat="1">
      <c r="E181" s="1"/>
      <c r="G181" s="1"/>
      <c r="H181" s="1"/>
      <c r="I181" s="1"/>
      <c r="J181" s="1"/>
      <c r="K181" s="1"/>
      <c r="L181" s="1"/>
      <c r="M181" s="1"/>
      <c r="N181" s="1"/>
      <c r="O181" s="1"/>
      <c r="Q181" s="1"/>
      <c r="R181" s="1"/>
      <c r="S181" s="1"/>
      <c r="T181" s="1"/>
      <c r="U181" s="1"/>
      <c r="V181" s="1"/>
    </row>
    <row r="182" spans="2:22" s="2" customFormat="1">
      <c r="E182" s="1"/>
      <c r="G182" s="1"/>
      <c r="H182" s="1"/>
      <c r="I182" s="1"/>
      <c r="J182" s="1"/>
      <c r="K182" s="1"/>
      <c r="L182" s="1"/>
      <c r="M182" s="1"/>
      <c r="N182" s="1"/>
      <c r="O182" s="1"/>
      <c r="Q182" s="1"/>
      <c r="R182" s="1"/>
      <c r="S182" s="1"/>
      <c r="T182" s="1"/>
      <c r="U182" s="1"/>
      <c r="V182" s="1"/>
    </row>
    <row r="183" spans="2:22" s="2" customFormat="1">
      <c r="E183" s="1"/>
      <c r="G183" s="1"/>
      <c r="H183" s="1"/>
      <c r="I183" s="1"/>
      <c r="J183" s="1"/>
      <c r="K183" s="1"/>
      <c r="L183" s="1"/>
      <c r="M183" s="1"/>
      <c r="N183" s="1"/>
      <c r="O183" s="1"/>
      <c r="Q183" s="1"/>
      <c r="R183" s="1"/>
      <c r="S183" s="1"/>
      <c r="T183" s="1"/>
      <c r="U183" s="1"/>
      <c r="V183" s="1"/>
    </row>
    <row r="184" spans="2:22" s="2" customFormat="1">
      <c r="E184" s="1"/>
      <c r="G184" s="1"/>
      <c r="H184" s="1"/>
      <c r="I184" s="1"/>
      <c r="J184" s="1"/>
      <c r="K184" s="1"/>
      <c r="L184" s="1"/>
      <c r="M184" s="1"/>
      <c r="N184" s="1"/>
      <c r="O184" s="1"/>
      <c r="Q184" s="1"/>
      <c r="R184" s="1"/>
      <c r="S184" s="1"/>
      <c r="T184" s="1"/>
      <c r="U184" s="1"/>
      <c r="V184" s="1"/>
    </row>
    <row r="185" spans="2:22" s="2" customFormat="1">
      <c r="E185" s="1"/>
      <c r="G185" s="1"/>
      <c r="H185" s="1"/>
      <c r="I185" s="1"/>
      <c r="J185" s="1"/>
      <c r="K185" s="1"/>
      <c r="L185" s="1"/>
      <c r="M185" s="1"/>
      <c r="N185" s="1"/>
      <c r="O185" s="1"/>
      <c r="Q185" s="1"/>
      <c r="R185" s="1"/>
      <c r="S185" s="1"/>
      <c r="T185" s="1"/>
      <c r="U185" s="1"/>
      <c r="V185" s="1"/>
    </row>
    <row r="186" spans="2:22" s="2" customFormat="1">
      <c r="E186" s="1"/>
      <c r="G186" s="1"/>
      <c r="H186" s="1"/>
      <c r="I186" s="1"/>
      <c r="J186" s="1"/>
      <c r="K186" s="1"/>
      <c r="L186" s="1"/>
      <c r="M186" s="1"/>
      <c r="N186" s="1"/>
      <c r="O186" s="1"/>
      <c r="Q186" s="1"/>
      <c r="R186" s="1"/>
      <c r="S186" s="1"/>
      <c r="T186" s="1"/>
      <c r="U186" s="1"/>
      <c r="V186" s="1"/>
    </row>
    <row r="187" spans="2:22" s="2" customFormat="1">
      <c r="E187" s="1"/>
      <c r="G187" s="1"/>
      <c r="H187" s="1"/>
      <c r="I187" s="1"/>
      <c r="J187" s="1"/>
      <c r="K187" s="1"/>
      <c r="L187" s="1"/>
      <c r="M187" s="1"/>
      <c r="N187" s="1"/>
      <c r="O187" s="1"/>
      <c r="Q187" s="1"/>
      <c r="R187" s="1"/>
      <c r="S187" s="1"/>
      <c r="T187" s="1"/>
      <c r="U187" s="1"/>
      <c r="V187" s="1"/>
    </row>
    <row r="188" spans="2:22" s="2" customFormat="1">
      <c r="E188" s="1"/>
      <c r="G188" s="1"/>
      <c r="H188" s="1"/>
      <c r="I188" s="1"/>
      <c r="J188" s="1"/>
      <c r="K188" s="1"/>
      <c r="L188" s="1"/>
      <c r="M188" s="1"/>
      <c r="N188" s="1"/>
      <c r="O188" s="1"/>
      <c r="Q188" s="1"/>
      <c r="R188" s="1"/>
      <c r="S188" s="1"/>
      <c r="T188" s="1"/>
      <c r="U188" s="1"/>
      <c r="V188" s="1"/>
    </row>
    <row r="189" spans="2:22" s="2" customFormat="1">
      <c r="E189" s="1"/>
      <c r="G189" s="1"/>
      <c r="H189" s="1"/>
      <c r="I189" s="1"/>
      <c r="J189" s="1"/>
      <c r="K189" s="1"/>
      <c r="L189" s="1"/>
      <c r="M189" s="1"/>
      <c r="N189" s="1"/>
      <c r="O189" s="1"/>
      <c r="Q189" s="1"/>
      <c r="R189" s="1"/>
      <c r="S189" s="1"/>
      <c r="T189" s="1"/>
      <c r="U189" s="1"/>
      <c r="V189" s="1"/>
    </row>
    <row r="190" spans="2:22" s="2" customFormat="1">
      <c r="E190" s="1"/>
      <c r="G190" s="1"/>
      <c r="H190" s="1"/>
      <c r="I190" s="1"/>
      <c r="J190" s="1"/>
      <c r="K190" s="1"/>
      <c r="L190" s="1"/>
      <c r="M190" s="1"/>
      <c r="N190" s="1"/>
      <c r="O190" s="1"/>
      <c r="Q190" s="1"/>
      <c r="R190" s="1"/>
      <c r="S190" s="1"/>
      <c r="T190" s="1"/>
      <c r="U190" s="1"/>
      <c r="V190" s="1"/>
    </row>
    <row r="191" spans="2:22" s="2" customFormat="1">
      <c r="E191" s="1"/>
      <c r="G191" s="1"/>
      <c r="H191" s="1"/>
      <c r="I191" s="1"/>
      <c r="J191" s="1"/>
      <c r="K191" s="1"/>
      <c r="L191" s="1"/>
      <c r="M191" s="1"/>
      <c r="N191" s="1"/>
      <c r="O191" s="1"/>
      <c r="Q191" s="1"/>
      <c r="R191" s="1"/>
      <c r="S191" s="1"/>
      <c r="T191" s="1"/>
      <c r="U191" s="1"/>
      <c r="V191" s="1"/>
    </row>
    <row r="192" spans="2:22" s="2" customFormat="1">
      <c r="E192" s="1"/>
      <c r="G192" s="1"/>
      <c r="H192" s="1"/>
      <c r="I192" s="1"/>
      <c r="J192" s="1"/>
      <c r="K192" s="1"/>
      <c r="L192" s="1"/>
      <c r="M192" s="1"/>
      <c r="N192" s="1"/>
      <c r="O192" s="1"/>
      <c r="Q192" s="1"/>
      <c r="R192" s="1"/>
      <c r="S192" s="1"/>
      <c r="T192" s="1"/>
      <c r="U192" s="1"/>
      <c r="V192" s="1"/>
    </row>
    <row r="193" spans="5:22" s="2" customFormat="1">
      <c r="E193" s="1"/>
      <c r="G193" s="1"/>
      <c r="H193" s="1"/>
      <c r="I193" s="1"/>
      <c r="J193" s="1"/>
      <c r="K193" s="1"/>
      <c r="L193" s="1"/>
      <c r="M193" s="1"/>
      <c r="N193" s="1"/>
      <c r="O193" s="1"/>
      <c r="Q193" s="1"/>
      <c r="R193" s="1"/>
      <c r="S193" s="1"/>
      <c r="T193" s="1"/>
      <c r="U193" s="1"/>
      <c r="V193" s="1"/>
    </row>
    <row r="194" spans="5:22" s="2" customFormat="1">
      <c r="E194" s="1"/>
      <c r="G194" s="1"/>
      <c r="H194" s="1"/>
      <c r="I194" s="1"/>
      <c r="J194" s="1"/>
      <c r="K194" s="1"/>
      <c r="L194" s="1"/>
      <c r="M194" s="1"/>
      <c r="N194" s="1"/>
      <c r="O194" s="1"/>
      <c r="Q194" s="1"/>
      <c r="R194" s="1"/>
      <c r="S194" s="1"/>
      <c r="T194" s="1"/>
      <c r="U194" s="1"/>
      <c r="V194" s="1"/>
    </row>
    <row r="195" spans="5:22" s="2" customFormat="1">
      <c r="E195" s="1"/>
      <c r="G195" s="1"/>
      <c r="H195" s="1"/>
      <c r="I195" s="1"/>
      <c r="J195" s="1"/>
      <c r="K195" s="1"/>
      <c r="L195" s="1"/>
      <c r="M195" s="1"/>
      <c r="N195" s="1"/>
      <c r="O195" s="1"/>
      <c r="Q195" s="1"/>
      <c r="R195" s="1"/>
      <c r="S195" s="1"/>
      <c r="T195" s="1"/>
      <c r="U195" s="1"/>
      <c r="V195" s="1"/>
    </row>
    <row r="196" spans="5:22" s="2" customFormat="1">
      <c r="E196" s="1"/>
      <c r="G196" s="1"/>
      <c r="H196" s="1"/>
      <c r="I196" s="1"/>
      <c r="J196" s="1"/>
      <c r="K196" s="1"/>
      <c r="L196" s="1"/>
      <c r="M196" s="1"/>
      <c r="N196" s="1"/>
      <c r="O196" s="1"/>
      <c r="Q196" s="1"/>
      <c r="R196" s="1"/>
      <c r="S196" s="1"/>
      <c r="T196" s="1"/>
      <c r="U196" s="1"/>
      <c r="V196" s="1"/>
    </row>
    <row r="197" spans="5:22" s="2" customFormat="1">
      <c r="E197" s="1"/>
      <c r="G197" s="1"/>
      <c r="H197" s="1"/>
      <c r="I197" s="1"/>
      <c r="J197" s="1"/>
      <c r="K197" s="1"/>
      <c r="L197" s="1"/>
      <c r="M197" s="1"/>
      <c r="N197" s="1"/>
      <c r="O197" s="1"/>
      <c r="Q197" s="1"/>
      <c r="R197" s="1"/>
      <c r="S197" s="1"/>
      <c r="T197" s="1"/>
      <c r="U197" s="1"/>
      <c r="V197" s="1"/>
    </row>
    <row r="198" spans="5:22" s="2" customFormat="1">
      <c r="E198" s="1"/>
      <c r="G198" s="1"/>
      <c r="H198" s="1"/>
      <c r="I198" s="1"/>
      <c r="J198" s="1"/>
      <c r="K198" s="1"/>
      <c r="L198" s="1"/>
      <c r="M198" s="1"/>
      <c r="N198" s="1"/>
      <c r="O198" s="1"/>
      <c r="Q198" s="1"/>
      <c r="R198" s="1"/>
      <c r="S198" s="1"/>
      <c r="T198" s="1"/>
      <c r="U198" s="1"/>
      <c r="V198" s="1"/>
    </row>
    <row r="199" spans="5:22" s="2" customFormat="1">
      <c r="E199" s="1"/>
      <c r="G199" s="1"/>
      <c r="H199" s="1"/>
      <c r="I199" s="1"/>
      <c r="J199" s="1"/>
      <c r="K199" s="1"/>
      <c r="L199" s="1"/>
      <c r="M199" s="1"/>
      <c r="N199" s="1"/>
      <c r="O199" s="1"/>
      <c r="Q199" s="1"/>
      <c r="R199" s="1"/>
      <c r="S199" s="1"/>
      <c r="T199" s="1"/>
      <c r="U199" s="1"/>
      <c r="V199" s="1"/>
    </row>
    <row r="200" spans="5:22" s="2" customFormat="1">
      <c r="E200" s="1"/>
      <c r="G200" s="1"/>
      <c r="H200" s="1"/>
      <c r="I200" s="1"/>
      <c r="J200" s="1"/>
      <c r="K200" s="1"/>
      <c r="L200" s="1"/>
      <c r="M200" s="1"/>
      <c r="N200" s="1"/>
      <c r="O200" s="1"/>
      <c r="Q200" s="1"/>
      <c r="R200" s="1"/>
      <c r="S200" s="1"/>
      <c r="T200" s="1"/>
      <c r="U200" s="1"/>
      <c r="V200" s="1"/>
    </row>
    <row r="201" spans="5:22" s="2" customFormat="1">
      <c r="E201" s="1"/>
      <c r="G201" s="1"/>
      <c r="H201" s="1"/>
      <c r="I201" s="1"/>
      <c r="J201" s="1"/>
      <c r="K201" s="1"/>
      <c r="L201" s="1"/>
      <c r="M201" s="1"/>
      <c r="N201" s="1"/>
      <c r="O201" s="1"/>
      <c r="Q201" s="1"/>
      <c r="R201" s="1"/>
      <c r="S201" s="1"/>
      <c r="T201" s="1"/>
      <c r="U201" s="1"/>
      <c r="V201" s="1"/>
    </row>
    <row r="202" spans="5:22" s="2" customFormat="1">
      <c r="E202" s="1"/>
      <c r="G202" s="1"/>
      <c r="H202" s="1"/>
      <c r="I202" s="1"/>
      <c r="J202" s="1"/>
      <c r="K202" s="1"/>
      <c r="L202" s="1"/>
      <c r="M202" s="1"/>
      <c r="N202" s="1"/>
      <c r="O202" s="1"/>
      <c r="Q202" s="1"/>
      <c r="R202" s="1"/>
      <c r="S202" s="1"/>
      <c r="T202" s="1"/>
      <c r="U202" s="1"/>
      <c r="V202" s="1"/>
    </row>
    <row r="203" spans="5:22" s="2" customFormat="1">
      <c r="E203" s="1"/>
      <c r="G203" s="1"/>
      <c r="H203" s="1"/>
      <c r="I203" s="1"/>
      <c r="J203" s="1"/>
      <c r="K203" s="1"/>
      <c r="L203" s="1"/>
      <c r="M203" s="1"/>
      <c r="N203" s="1"/>
      <c r="O203" s="1"/>
      <c r="Q203" s="1"/>
      <c r="R203" s="1"/>
      <c r="S203" s="1"/>
      <c r="T203" s="1"/>
      <c r="U203" s="1"/>
      <c r="V203" s="1"/>
    </row>
    <row r="204" spans="5:22" s="2" customFormat="1">
      <c r="E204" s="1"/>
      <c r="G204" s="1"/>
      <c r="H204" s="1"/>
      <c r="I204" s="1"/>
      <c r="J204" s="1"/>
      <c r="K204" s="1"/>
      <c r="L204" s="1"/>
      <c r="M204" s="1"/>
      <c r="N204" s="1"/>
      <c r="O204" s="1"/>
      <c r="Q204" s="1"/>
      <c r="R204" s="1"/>
      <c r="S204" s="1"/>
      <c r="T204" s="1"/>
      <c r="U204" s="1"/>
      <c r="V204" s="1"/>
    </row>
    <row r="205" spans="5:22" s="2" customFormat="1">
      <c r="E205" s="1"/>
      <c r="G205" s="1"/>
      <c r="H205" s="1"/>
      <c r="I205" s="1"/>
      <c r="J205" s="1"/>
      <c r="K205" s="1"/>
      <c r="L205" s="1"/>
      <c r="M205" s="1"/>
      <c r="N205" s="1"/>
      <c r="O205" s="1"/>
      <c r="Q205" s="1"/>
      <c r="R205" s="1"/>
      <c r="S205" s="1"/>
      <c r="T205" s="1"/>
      <c r="U205" s="1"/>
      <c r="V205" s="1"/>
    </row>
    <row r="206" spans="5:22" s="2" customFormat="1">
      <c r="E206" s="1"/>
      <c r="G206" s="1"/>
      <c r="H206" s="1"/>
      <c r="I206" s="1"/>
      <c r="J206" s="1"/>
      <c r="K206" s="1"/>
      <c r="L206" s="1"/>
      <c r="M206" s="1"/>
      <c r="N206" s="1"/>
      <c r="O206" s="1"/>
      <c r="Q206" s="1"/>
      <c r="R206" s="1"/>
      <c r="S206" s="1"/>
      <c r="T206" s="1"/>
      <c r="U206" s="1"/>
      <c r="V206" s="1"/>
    </row>
    <row r="207" spans="5:22" s="2" customFormat="1">
      <c r="E207" s="1"/>
      <c r="G207" s="1"/>
      <c r="H207" s="1"/>
      <c r="I207" s="1"/>
      <c r="J207" s="1"/>
      <c r="K207" s="1"/>
      <c r="L207" s="1"/>
      <c r="M207" s="1"/>
      <c r="N207" s="1"/>
      <c r="O207" s="1"/>
      <c r="Q207" s="1"/>
      <c r="R207" s="1"/>
      <c r="S207" s="1"/>
      <c r="T207" s="1"/>
      <c r="U207" s="1"/>
      <c r="V207" s="1"/>
    </row>
    <row r="208" spans="5:22" s="2" customFormat="1">
      <c r="E208" s="1"/>
      <c r="G208" s="1"/>
      <c r="H208" s="1"/>
      <c r="I208" s="1"/>
      <c r="J208" s="1"/>
      <c r="K208" s="1"/>
      <c r="L208" s="1"/>
      <c r="M208" s="1"/>
      <c r="N208" s="1"/>
      <c r="O208" s="1"/>
      <c r="Q208" s="1"/>
      <c r="R208" s="1"/>
      <c r="S208" s="1"/>
      <c r="T208" s="1"/>
      <c r="U208" s="1"/>
      <c r="V208" s="1"/>
    </row>
    <row r="209" spans="2:22" s="2" customFormat="1">
      <c r="E209" s="1"/>
      <c r="G209" s="1"/>
      <c r="H209" s="1"/>
      <c r="I209" s="1"/>
      <c r="J209" s="1"/>
      <c r="K209" s="1"/>
      <c r="L209" s="1"/>
      <c r="M209" s="1"/>
      <c r="N209" s="1"/>
      <c r="O209" s="1"/>
      <c r="Q209" s="1"/>
      <c r="R209" s="1"/>
      <c r="S209" s="1"/>
      <c r="T209" s="1"/>
      <c r="U209" s="1"/>
      <c r="V209" s="1"/>
    </row>
    <row r="210" spans="2:22" s="2" customFormat="1">
      <c r="B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Q210" s="1"/>
      <c r="R210" s="1"/>
      <c r="S210" s="1"/>
      <c r="T210" s="1"/>
      <c r="U210" s="1"/>
      <c r="V210" s="1"/>
    </row>
    <row r="211" spans="2:22" s="2" customFormat="1">
      <c r="B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Q211" s="1"/>
      <c r="R211" s="1"/>
      <c r="S211" s="1"/>
      <c r="T211" s="1"/>
      <c r="U211" s="1"/>
      <c r="V211" s="1"/>
    </row>
  </sheetData>
  <mergeCells count="209">
    <mergeCell ref="C153:C154"/>
    <mergeCell ref="D145:E145"/>
    <mergeCell ref="C146:E146"/>
    <mergeCell ref="F146:F147"/>
    <mergeCell ref="G146:G147"/>
    <mergeCell ref="H146:O147"/>
    <mergeCell ref="P146:P147"/>
    <mergeCell ref="C147:E147"/>
    <mergeCell ref="C148:E148"/>
    <mergeCell ref="F148:F149"/>
    <mergeCell ref="G148:G149"/>
    <mergeCell ref="C149:E149"/>
    <mergeCell ref="C98:C110"/>
    <mergeCell ref="D98:E110"/>
    <mergeCell ref="F98:F110"/>
    <mergeCell ref="G98:G110"/>
    <mergeCell ref="R107:V107"/>
    <mergeCell ref="H108:O108"/>
    <mergeCell ref="D111:E111"/>
    <mergeCell ref="R111:V111"/>
    <mergeCell ref="C112:C144"/>
    <mergeCell ref="D112:E144"/>
    <mergeCell ref="F112:F144"/>
    <mergeCell ref="G112:G144"/>
    <mergeCell ref="H116:O116"/>
    <mergeCell ref="H120:O120"/>
    <mergeCell ref="R122:V122"/>
    <mergeCell ref="H124:O124"/>
    <mergeCell ref="R126:V126"/>
    <mergeCell ref="H129:O129"/>
    <mergeCell ref="H133:O133"/>
    <mergeCell ref="H137:O137"/>
    <mergeCell ref="H141:O141"/>
    <mergeCell ref="H111:O111"/>
    <mergeCell ref="H112:O112"/>
    <mergeCell ref="H98:O98"/>
    <mergeCell ref="H21:O21"/>
    <mergeCell ref="D22:E36"/>
    <mergeCell ref="J22:O22"/>
    <mergeCell ref="I23:O23"/>
    <mergeCell ref="H24:O24"/>
    <mergeCell ref="B4:B5"/>
    <mergeCell ref="C4:E5"/>
    <mergeCell ref="F4:F5"/>
    <mergeCell ref="C14:E14"/>
    <mergeCell ref="F14:F15"/>
    <mergeCell ref="C15:E15"/>
    <mergeCell ref="D16:E16"/>
    <mergeCell ref="G14:G15"/>
    <mergeCell ref="C16:C39"/>
    <mergeCell ref="D38:E39"/>
    <mergeCell ref="F38:F39"/>
    <mergeCell ref="G38:G39"/>
    <mergeCell ref="L39:M39"/>
    <mergeCell ref="D79:E79"/>
    <mergeCell ref="D73:E73"/>
    <mergeCell ref="D74:E74"/>
    <mergeCell ref="D75:E75"/>
    <mergeCell ref="D76:E76"/>
    <mergeCell ref="D80:E80"/>
    <mergeCell ref="D70:E70"/>
    <mergeCell ref="D71:E71"/>
    <mergeCell ref="D72:E72"/>
    <mergeCell ref="D97:E97"/>
    <mergeCell ref="H95:O95"/>
    <mergeCell ref="H97:O97"/>
    <mergeCell ref="P4:P5"/>
    <mergeCell ref="G10:G11"/>
    <mergeCell ref="H10:O11"/>
    <mergeCell ref="P10:P11"/>
    <mergeCell ref="G12:G13"/>
    <mergeCell ref="P12:P13"/>
    <mergeCell ref="C6:E8"/>
    <mergeCell ref="F6:F9"/>
    <mergeCell ref="C9:E9"/>
    <mergeCell ref="C10:E10"/>
    <mergeCell ref="C11:E11"/>
    <mergeCell ref="C12:E12"/>
    <mergeCell ref="F12:F13"/>
    <mergeCell ref="C13:E13"/>
    <mergeCell ref="F10:F11"/>
    <mergeCell ref="D65:E65"/>
    <mergeCell ref="D66:E66"/>
    <mergeCell ref="H64:O64"/>
    <mergeCell ref="H65:O65"/>
    <mergeCell ref="D61:E61"/>
    <mergeCell ref="D62:E62"/>
    <mergeCell ref="D63:E63"/>
    <mergeCell ref="C2:O2"/>
    <mergeCell ref="G4:G5"/>
    <mergeCell ref="H4:O4"/>
    <mergeCell ref="H26:O26"/>
    <mergeCell ref="I27:O27"/>
    <mergeCell ref="D37:E37"/>
    <mergeCell ref="H37:O37"/>
    <mergeCell ref="H34:O34"/>
    <mergeCell ref="H35:O35"/>
    <mergeCell ref="L36:O36"/>
    <mergeCell ref="H16:O16"/>
    <mergeCell ref="D17:E20"/>
    <mergeCell ref="J17:K17"/>
    <mergeCell ref="L17:O17"/>
    <mergeCell ref="M19:N19"/>
    <mergeCell ref="H20:O20"/>
    <mergeCell ref="D21:E21"/>
    <mergeCell ref="G49:G50"/>
    <mergeCell ref="L49:O49"/>
    <mergeCell ref="D47:E48"/>
    <mergeCell ref="F47:F48"/>
    <mergeCell ref="G47:G48"/>
    <mergeCell ref="D49:E50"/>
    <mergeCell ref="F49:F50"/>
    <mergeCell ref="I25:O25"/>
    <mergeCell ref="C41:C69"/>
    <mergeCell ref="D41:E41"/>
    <mergeCell ref="H41:O41"/>
    <mergeCell ref="D42:E43"/>
    <mergeCell ref="F42:F43"/>
    <mergeCell ref="H28:O28"/>
    <mergeCell ref="I29:O29"/>
    <mergeCell ref="H30:O30"/>
    <mergeCell ref="I31:O31"/>
    <mergeCell ref="H32:O32"/>
    <mergeCell ref="H33:K33"/>
    <mergeCell ref="L33:O33"/>
    <mergeCell ref="D67:E67"/>
    <mergeCell ref="D68:E68"/>
    <mergeCell ref="D69:E69"/>
    <mergeCell ref="D64:E64"/>
    <mergeCell ref="G42:G43"/>
    <mergeCell ref="D44:E44"/>
    <mergeCell ref="H44:O44"/>
    <mergeCell ref="D45:E46"/>
    <mergeCell ref="F45:F46"/>
    <mergeCell ref="G45:G46"/>
    <mergeCell ref="D40:E40"/>
    <mergeCell ref="H40:O40"/>
    <mergeCell ref="G51:G52"/>
    <mergeCell ref="D53:E53"/>
    <mergeCell ref="H53:O53"/>
    <mergeCell ref="D54:E54"/>
    <mergeCell ref="H54:O54"/>
    <mergeCell ref="H62:O62"/>
    <mergeCell ref="H63:O63"/>
    <mergeCell ref="D58:E58"/>
    <mergeCell ref="D59:E59"/>
    <mergeCell ref="D60:E60"/>
    <mergeCell ref="H58:O58"/>
    <mergeCell ref="H59:O59"/>
    <mergeCell ref="H60:O60"/>
    <mergeCell ref="D55:E55"/>
    <mergeCell ref="D56:E56"/>
    <mergeCell ref="D57:E57"/>
    <mergeCell ref="H55:O55"/>
    <mergeCell ref="H61:O61"/>
    <mergeCell ref="H56:O56"/>
    <mergeCell ref="H57:O57"/>
    <mergeCell ref="D51:E52"/>
    <mergeCell ref="F51:F52"/>
    <mergeCell ref="C71:C96"/>
    <mergeCell ref="H71:O71"/>
    <mergeCell ref="H72:O72"/>
    <mergeCell ref="H74:O74"/>
    <mergeCell ref="H75:O75"/>
    <mergeCell ref="H76:O76"/>
    <mergeCell ref="H77:O77"/>
    <mergeCell ref="H78:O78"/>
    <mergeCell ref="D95:E95"/>
    <mergeCell ref="D96:E96"/>
    <mergeCell ref="D88:E89"/>
    <mergeCell ref="F88:F89"/>
    <mergeCell ref="G86:G87"/>
    <mergeCell ref="D86:E87"/>
    <mergeCell ref="F86:F87"/>
    <mergeCell ref="D81:E81"/>
    <mergeCell ref="D82:E82"/>
    <mergeCell ref="D83:E83"/>
    <mergeCell ref="D77:E77"/>
    <mergeCell ref="D78:E78"/>
    <mergeCell ref="D92:E92"/>
    <mergeCell ref="D93:E93"/>
    <mergeCell ref="D94:E94"/>
    <mergeCell ref="H92:O92"/>
    <mergeCell ref="G88:G89"/>
    <mergeCell ref="P88:P89"/>
    <mergeCell ref="D90:E90"/>
    <mergeCell ref="H90:O90"/>
    <mergeCell ref="D91:E91"/>
    <mergeCell ref="H91:O91"/>
    <mergeCell ref="D84:E85"/>
    <mergeCell ref="F84:F85"/>
    <mergeCell ref="G84:G85"/>
    <mergeCell ref="P84:P85"/>
    <mergeCell ref="P86:P87"/>
    <mergeCell ref="H93:O93"/>
    <mergeCell ref="H94:O94"/>
    <mergeCell ref="R52:V52"/>
    <mergeCell ref="R66:V66"/>
    <mergeCell ref="I79:O79"/>
    <mergeCell ref="I80:O80"/>
    <mergeCell ref="I81:O81"/>
    <mergeCell ref="I82:O82"/>
    <mergeCell ref="I83:O83"/>
    <mergeCell ref="R83:V83"/>
    <mergeCell ref="H66:O66"/>
    <mergeCell ref="H67:O67"/>
    <mergeCell ref="H68:O68"/>
    <mergeCell ref="H69:O69"/>
    <mergeCell ref="H70:O70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B814-A675-4A8A-82B9-2C92E00EBB34}">
  <dimension ref="A1:B64"/>
  <sheetViews>
    <sheetView workbookViewId="0">
      <selection activeCell="B7" sqref="B7"/>
    </sheetView>
  </sheetViews>
  <sheetFormatPr defaultRowHeight="16.899999999999999"/>
  <cols>
    <col min="2" max="2" width="146.25" bestFit="1" customWidth="1"/>
  </cols>
  <sheetData>
    <row r="1" spans="1:2">
      <c r="A1">
        <v>23</v>
      </c>
      <c r="B1" t="s">
        <v>556</v>
      </c>
    </row>
    <row r="2" spans="1:2">
      <c r="A2">
        <v>24</v>
      </c>
      <c r="B2" t="s">
        <v>557</v>
      </c>
    </row>
    <row r="3" spans="1:2">
      <c r="A3">
        <v>25</v>
      </c>
      <c r="B3" t="s">
        <v>558</v>
      </c>
    </row>
    <row r="4" spans="1:2">
      <c r="A4">
        <v>28</v>
      </c>
      <c r="B4" t="s">
        <v>559</v>
      </c>
    </row>
    <row r="5" spans="1:2">
      <c r="A5">
        <v>29</v>
      </c>
      <c r="B5" t="s">
        <v>560</v>
      </c>
    </row>
    <row r="6" spans="1:2">
      <c r="A6">
        <v>30</v>
      </c>
      <c r="B6" t="s">
        <v>561</v>
      </c>
    </row>
    <row r="7" spans="1:2">
      <c r="A7">
        <v>35</v>
      </c>
      <c r="B7" t="s">
        <v>562</v>
      </c>
    </row>
    <row r="8" spans="1:2">
      <c r="A8">
        <v>36</v>
      </c>
      <c r="B8" t="s">
        <v>563</v>
      </c>
    </row>
    <row r="9" spans="1:2">
      <c r="A9">
        <v>160</v>
      </c>
      <c r="B9" t="s">
        <v>564</v>
      </c>
    </row>
    <row r="10" spans="1:2">
      <c r="A10">
        <v>189</v>
      </c>
      <c r="B10" t="s">
        <v>565</v>
      </c>
    </row>
    <row r="11" spans="1:2">
      <c r="A11">
        <v>190</v>
      </c>
      <c r="B11" t="s">
        <v>566</v>
      </c>
    </row>
    <row r="12" spans="1:2">
      <c r="A12">
        <v>191</v>
      </c>
      <c r="B12" t="s">
        <v>567</v>
      </c>
    </row>
    <row r="13" spans="1:2">
      <c r="A13">
        <v>192</v>
      </c>
      <c r="B13" t="s">
        <v>568</v>
      </c>
    </row>
    <row r="14" spans="1:2">
      <c r="A14">
        <v>193</v>
      </c>
      <c r="B14" t="s">
        <v>569</v>
      </c>
    </row>
    <row r="15" spans="1:2">
      <c r="A15">
        <v>194</v>
      </c>
      <c r="B15" t="s">
        <v>570</v>
      </c>
    </row>
    <row r="16" spans="1:2">
      <c r="A16">
        <v>195</v>
      </c>
      <c r="B16" t="s">
        <v>571</v>
      </c>
    </row>
    <row r="17" spans="1:2">
      <c r="A17">
        <v>196</v>
      </c>
      <c r="B17" t="s">
        <v>572</v>
      </c>
    </row>
    <row r="18" spans="1:2">
      <c r="A18">
        <v>197</v>
      </c>
      <c r="B18" t="s">
        <v>573</v>
      </c>
    </row>
    <row r="19" spans="1:2">
      <c r="A19">
        <v>198</v>
      </c>
      <c r="B19" t="s">
        <v>574</v>
      </c>
    </row>
    <row r="20" spans="1:2">
      <c r="A20">
        <v>199</v>
      </c>
      <c r="B20" t="s">
        <v>575</v>
      </c>
    </row>
    <row r="21" spans="1:2">
      <c r="A21">
        <v>203</v>
      </c>
      <c r="B21" t="s">
        <v>576</v>
      </c>
    </row>
    <row r="22" spans="1:2">
      <c r="A22">
        <v>208</v>
      </c>
      <c r="B22" t="s">
        <v>577</v>
      </c>
    </row>
    <row r="23" spans="1:2">
      <c r="A23">
        <v>209</v>
      </c>
      <c r="B23" t="s">
        <v>578</v>
      </c>
    </row>
    <row r="24" spans="1:2">
      <c r="A24">
        <v>210</v>
      </c>
      <c r="B24" t="s">
        <v>579</v>
      </c>
    </row>
    <row r="25" spans="1:2">
      <c r="A25">
        <v>211</v>
      </c>
      <c r="B25" t="s">
        <v>580</v>
      </c>
    </row>
    <row r="26" spans="1:2">
      <c r="A26">
        <v>212</v>
      </c>
      <c r="B26" t="s">
        <v>581</v>
      </c>
    </row>
    <row r="27" spans="1:2">
      <c r="A27">
        <v>213</v>
      </c>
      <c r="B27" t="s">
        <v>582</v>
      </c>
    </row>
    <row r="28" spans="1:2">
      <c r="A28">
        <v>231</v>
      </c>
      <c r="B28" t="s">
        <v>583</v>
      </c>
    </row>
    <row r="29" spans="1:2">
      <c r="A29">
        <v>232</v>
      </c>
      <c r="B29" t="s">
        <v>584</v>
      </c>
    </row>
    <row r="30" spans="1:2">
      <c r="A30">
        <v>237</v>
      </c>
      <c r="B30" t="s">
        <v>585</v>
      </c>
    </row>
    <row r="31" spans="1:2">
      <c r="A31">
        <v>238</v>
      </c>
      <c r="B31" t="s">
        <v>586</v>
      </c>
    </row>
    <row r="32" spans="1:2">
      <c r="A32">
        <v>241</v>
      </c>
      <c r="B32" t="s">
        <v>587</v>
      </c>
    </row>
    <row r="33" spans="1:2">
      <c r="A33">
        <v>242</v>
      </c>
      <c r="B33" t="s">
        <v>588</v>
      </c>
    </row>
    <row r="34" spans="1:2">
      <c r="A34">
        <v>243</v>
      </c>
      <c r="B34" t="s">
        <v>589</v>
      </c>
    </row>
    <row r="35" spans="1:2">
      <c r="A35">
        <v>244</v>
      </c>
      <c r="B35" t="s">
        <v>590</v>
      </c>
    </row>
    <row r="36" spans="1:2">
      <c r="A36">
        <v>245</v>
      </c>
      <c r="B36" t="s">
        <v>591</v>
      </c>
    </row>
    <row r="37" spans="1:2">
      <c r="A37">
        <v>246</v>
      </c>
      <c r="B37" t="s">
        <v>592</v>
      </c>
    </row>
    <row r="38" spans="1:2">
      <c r="A38">
        <v>247</v>
      </c>
      <c r="B38" t="s">
        <v>593</v>
      </c>
    </row>
    <row r="39" spans="1:2">
      <c r="A39">
        <v>248</v>
      </c>
      <c r="B39" t="s">
        <v>594</v>
      </c>
    </row>
    <row r="40" spans="1:2">
      <c r="A40">
        <v>249</v>
      </c>
      <c r="B40" t="s">
        <v>595</v>
      </c>
    </row>
    <row r="41" spans="1:2">
      <c r="A41">
        <v>250</v>
      </c>
      <c r="B41" t="s">
        <v>596</v>
      </c>
    </row>
    <row r="42" spans="1:2">
      <c r="A42">
        <v>251</v>
      </c>
      <c r="B42" t="s">
        <v>597</v>
      </c>
    </row>
    <row r="43" spans="1:2">
      <c r="A43">
        <v>256</v>
      </c>
      <c r="B43" t="s">
        <v>598</v>
      </c>
    </row>
    <row r="44" spans="1:2">
      <c r="A44">
        <v>257</v>
      </c>
      <c r="B44" t="s">
        <v>599</v>
      </c>
    </row>
    <row r="45" spans="1:2">
      <c r="A45">
        <v>271</v>
      </c>
      <c r="B45" t="s">
        <v>600</v>
      </c>
    </row>
    <row r="46" spans="1:2">
      <c r="A46">
        <v>272</v>
      </c>
      <c r="B46" t="s">
        <v>601</v>
      </c>
    </row>
    <row r="47" spans="1:2">
      <c r="A47">
        <v>273</v>
      </c>
      <c r="B47" t="s">
        <v>602</v>
      </c>
    </row>
    <row r="48" spans="1:2">
      <c r="A48">
        <v>274</v>
      </c>
      <c r="B48" t="s">
        <v>603</v>
      </c>
    </row>
    <row r="49" spans="1:2">
      <c r="A49">
        <v>279</v>
      </c>
      <c r="B49" t="s">
        <v>604</v>
      </c>
    </row>
    <row r="50" spans="1:2">
      <c r="A50">
        <v>280</v>
      </c>
      <c r="B50" t="s">
        <v>605</v>
      </c>
    </row>
    <row r="51" spans="1:2">
      <c r="A51">
        <v>291</v>
      </c>
      <c r="B51" t="s">
        <v>606</v>
      </c>
    </row>
    <row r="52" spans="1:2">
      <c r="A52">
        <v>292</v>
      </c>
      <c r="B52" t="s">
        <v>607</v>
      </c>
    </row>
    <row r="53" spans="1:2">
      <c r="A53">
        <v>293</v>
      </c>
      <c r="B53" t="s">
        <v>608</v>
      </c>
    </row>
    <row r="54" spans="1:2">
      <c r="A54">
        <v>294</v>
      </c>
      <c r="B54" t="s">
        <v>609</v>
      </c>
    </row>
    <row r="55" spans="1:2">
      <c r="A55">
        <v>295</v>
      </c>
      <c r="B55" t="s">
        <v>610</v>
      </c>
    </row>
    <row r="56" spans="1:2">
      <c r="A56">
        <v>296</v>
      </c>
      <c r="B56" t="s">
        <v>611</v>
      </c>
    </row>
    <row r="57" spans="1:2">
      <c r="A57">
        <v>297</v>
      </c>
      <c r="B57" t="s">
        <v>612</v>
      </c>
    </row>
    <row r="58" spans="1:2">
      <c r="A58">
        <v>321</v>
      </c>
      <c r="B58" t="s">
        <v>613</v>
      </c>
    </row>
    <row r="59" spans="1:2">
      <c r="A59">
        <v>322</v>
      </c>
      <c r="B59" t="s">
        <v>614</v>
      </c>
    </row>
    <row r="60" spans="1:2">
      <c r="A60">
        <v>323</v>
      </c>
      <c r="B60" t="s">
        <v>615</v>
      </c>
    </row>
    <row r="61" spans="1:2">
      <c r="A61">
        <v>324</v>
      </c>
      <c r="B61" t="s">
        <v>616</v>
      </c>
    </row>
    <row r="62" spans="1:2">
      <c r="A62">
        <v>325</v>
      </c>
      <c r="B62" t="s">
        <v>617</v>
      </c>
    </row>
    <row r="63" spans="1:2">
      <c r="A63">
        <v>326</v>
      </c>
      <c r="B63" t="s">
        <v>618</v>
      </c>
    </row>
    <row r="64" spans="1:2">
      <c r="A64">
        <v>327</v>
      </c>
      <c r="B64" t="s">
        <v>619</v>
      </c>
    </row>
  </sheetData>
  <sortState xmlns:xlrd2="http://schemas.microsoft.com/office/spreadsheetml/2017/richdata2" ref="A1:B346">
    <sortCondition ref="A1:A346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392D-5C1B-4F9A-A679-409CCAD7329B}">
  <dimension ref="A1:A25"/>
  <sheetViews>
    <sheetView workbookViewId="0">
      <selection activeCell="A25" sqref="A10:A25"/>
    </sheetView>
  </sheetViews>
  <sheetFormatPr defaultRowHeight="16.899999999999999"/>
  <cols>
    <col min="1" max="1" width="23.75" bestFit="1" customWidth="1"/>
  </cols>
  <sheetData>
    <row r="1" spans="1:1">
      <c r="A1" t="s">
        <v>484</v>
      </c>
    </row>
    <row r="2" spans="1:1">
      <c r="A2" t="s">
        <v>485</v>
      </c>
    </row>
    <row r="3" spans="1:1">
      <c r="A3" t="s">
        <v>486</v>
      </c>
    </row>
    <row r="4" spans="1:1">
      <c r="A4" t="s">
        <v>627</v>
      </c>
    </row>
    <row r="5" spans="1:1">
      <c r="A5" t="s">
        <v>629</v>
      </c>
    </row>
    <row r="6" spans="1:1">
      <c r="A6" t="s">
        <v>631</v>
      </c>
    </row>
    <row r="7" spans="1:1">
      <c r="A7" t="s">
        <v>655</v>
      </c>
    </row>
    <row r="8" spans="1:1">
      <c r="A8" t="s">
        <v>656</v>
      </c>
    </row>
    <row r="10" spans="1:1">
      <c r="A10" t="s">
        <v>374</v>
      </c>
    </row>
    <row r="11" spans="1:1">
      <c r="A11" t="s">
        <v>657</v>
      </c>
    </row>
    <row r="12" spans="1:1">
      <c r="A12" t="s">
        <v>658</v>
      </c>
    </row>
    <row r="13" spans="1:1">
      <c r="A13" t="s">
        <v>659</v>
      </c>
    </row>
    <row r="14" spans="1:1">
      <c r="A14" t="s">
        <v>388</v>
      </c>
    </row>
    <row r="15" spans="1:1">
      <c r="A15" t="s">
        <v>660</v>
      </c>
    </row>
    <row r="16" spans="1:1">
      <c r="A16" t="s">
        <v>661</v>
      </c>
    </row>
    <row r="17" spans="1:1">
      <c r="A17" t="s">
        <v>662</v>
      </c>
    </row>
    <row r="18" spans="1:1">
      <c r="A18" t="s">
        <v>663</v>
      </c>
    </row>
    <row r="19" spans="1:1">
      <c r="A19" t="s">
        <v>664</v>
      </c>
    </row>
    <row r="20" spans="1:1">
      <c r="A20" t="s">
        <v>665</v>
      </c>
    </row>
    <row r="21" spans="1:1">
      <c r="A21" t="s">
        <v>666</v>
      </c>
    </row>
    <row r="22" spans="1:1">
      <c r="A22" t="s">
        <v>388</v>
      </c>
    </row>
    <row r="23" spans="1:1">
      <c r="A23" t="s">
        <v>461</v>
      </c>
    </row>
    <row r="24" spans="1:1">
      <c r="A24" t="s">
        <v>667</v>
      </c>
    </row>
    <row r="25" spans="1:1">
      <c r="A25" t="s">
        <v>668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record</vt:lpstr>
      <vt:lpstr>bit_reverse</vt:lpstr>
      <vt:lpstr>SP2TE(beam)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yooaroma</dc:creator>
  <cp:lastModifiedBy>승현 유</cp:lastModifiedBy>
  <dcterms:created xsi:type="dcterms:W3CDTF">2015-06-05T18:19:34Z</dcterms:created>
  <dcterms:modified xsi:type="dcterms:W3CDTF">2024-02-03T08:38:19Z</dcterms:modified>
</cp:coreProperties>
</file>