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ymedia\vivado\zsrc\doc\vhdl_entity\"/>
    </mc:Choice>
  </mc:AlternateContent>
  <xr:revisionPtr revIDLastSave="0" documentId="13_ncr:1_{2E243990-12A3-4D59-8E38-5B1E8D1787C8}" xr6:coauthVersionLast="47" xr6:coauthVersionMax="47" xr10:uidLastSave="{00000000-0000-0000-0000-000000000000}"/>
  <bookViews>
    <workbookView xWindow="4150" yWindow="720" windowWidth="32660" windowHeight="17510" activeTab="2" xr2:uid="{00000000-000D-0000-FFFF-FFFF00000000}"/>
  </bookViews>
  <sheets>
    <sheet name="record" sheetId="5" r:id="rId1"/>
    <sheet name="bit_reverse" sheetId="2" r:id="rId2"/>
    <sheet name="SP2TE(ch)" sheetId="1" r:id="rId3"/>
    <sheet name="Sheet1" sheetId="6" r:id="rId4"/>
    <sheet name="Sheet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" i="1" l="1"/>
  <c r="C118" i="1"/>
  <c r="C114" i="1"/>
  <c r="G98" i="1"/>
  <c r="C122" i="1" s="1"/>
  <c r="C97" i="1"/>
  <c r="C70" i="1"/>
  <c r="D40" i="1"/>
  <c r="C40" i="1"/>
  <c r="D37" i="1"/>
  <c r="D21" i="1"/>
  <c r="C15" i="1"/>
  <c r="C13" i="1"/>
  <c r="C11" i="1"/>
  <c r="C9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U47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88" i="5"/>
  <c r="U89" i="5"/>
  <c r="U91" i="5"/>
  <c r="U92" i="5"/>
  <c r="U93" i="5"/>
  <c r="U94" i="5"/>
  <c r="U95" i="5"/>
  <c r="U96" i="5"/>
  <c r="U97" i="5"/>
  <c r="U99" i="5"/>
  <c r="U100" i="5"/>
  <c r="U101" i="5"/>
  <c r="U103" i="5"/>
  <c r="U104" i="5"/>
  <c r="U105" i="5"/>
  <c r="U109" i="5"/>
  <c r="U110" i="5"/>
  <c r="U111" i="5"/>
  <c r="U112" i="5"/>
  <c r="U113" i="5"/>
  <c r="U114" i="5"/>
  <c r="U115" i="5"/>
  <c r="U116" i="5"/>
  <c r="U117" i="5"/>
  <c r="U121" i="5"/>
  <c r="U122" i="5"/>
  <c r="U126" i="5"/>
  <c r="U127" i="5"/>
  <c r="U128" i="5"/>
  <c r="U129" i="5"/>
  <c r="U132" i="5"/>
  <c r="U143" i="5"/>
  <c r="U144" i="5"/>
  <c r="U145" i="5"/>
  <c r="U152" i="5"/>
  <c r="U153" i="5"/>
  <c r="U154" i="5"/>
  <c r="U155" i="5"/>
  <c r="U156" i="5"/>
  <c r="U157" i="5"/>
  <c r="U165" i="5"/>
  <c r="U166" i="5"/>
  <c r="U167" i="5"/>
  <c r="U168" i="5"/>
  <c r="U169" i="5"/>
  <c r="U171" i="5"/>
  <c r="U172" i="5"/>
  <c r="U174" i="5"/>
  <c r="U175" i="5"/>
  <c r="U176" i="5"/>
  <c r="U177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209" i="5"/>
  <c r="U210" i="5"/>
  <c r="U211" i="5"/>
  <c r="U212" i="5"/>
  <c r="U213" i="5"/>
  <c r="U214" i="5"/>
  <c r="U215" i="5"/>
  <c r="U231" i="5"/>
  <c r="U232" i="5"/>
  <c r="U233" i="5"/>
  <c r="U234" i="5"/>
  <c r="U237" i="5"/>
  <c r="U238" i="5"/>
  <c r="U241" i="5"/>
  <c r="U242" i="5"/>
  <c r="U250" i="5"/>
  <c r="U251" i="5"/>
  <c r="U252" i="5"/>
  <c r="U253" i="5"/>
  <c r="U254" i="5"/>
  <c r="U256" i="5"/>
  <c r="U257" i="5"/>
  <c r="U258" i="5"/>
  <c r="U259" i="5"/>
  <c r="U260" i="5"/>
  <c r="U261" i="5"/>
  <c r="U271" i="5"/>
  <c r="U279" i="5"/>
  <c r="U280" i="5"/>
  <c r="U281" i="5"/>
  <c r="U282" i="5"/>
  <c r="U283" i="5"/>
  <c r="U295" i="5"/>
  <c r="U296" i="5"/>
  <c r="U297" i="5"/>
  <c r="U299" i="5"/>
  <c r="U300" i="5"/>
  <c r="U301" i="5"/>
  <c r="U302" i="5"/>
  <c r="U312" i="5"/>
  <c r="U317" i="5"/>
  <c r="U323" i="5"/>
  <c r="U324" i="5"/>
  <c r="U328" i="5"/>
  <c r="U329" i="5"/>
  <c r="U330" i="5"/>
  <c r="U331" i="5"/>
  <c r="U334" i="5"/>
  <c r="U335" i="5"/>
  <c r="U347" i="5"/>
  <c r="U348" i="5"/>
  <c r="U349" i="5"/>
  <c r="U350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70" i="5"/>
  <c r="U371" i="5"/>
  <c r="U372" i="5"/>
  <c r="U373" i="5"/>
  <c r="U376" i="5"/>
  <c r="U377" i="5"/>
  <c r="U378" i="5"/>
  <c r="U39" i="5"/>
  <c r="U40" i="5"/>
  <c r="U41" i="5"/>
  <c r="U42" i="5"/>
  <c r="U43" i="5"/>
  <c r="U44" i="5"/>
  <c r="U45" i="5"/>
  <c r="U46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9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L376" i="5"/>
  <c r="L377" i="5"/>
  <c r="L378" i="5"/>
  <c r="L379" i="5"/>
  <c r="L380" i="5"/>
  <c r="L381" i="5"/>
  <c r="L382" i="5"/>
  <c r="L383" i="5"/>
  <c r="L384" i="5"/>
  <c r="L385" i="5"/>
  <c r="I412" i="5"/>
  <c r="I413" i="5"/>
  <c r="I414" i="5"/>
  <c r="I415" i="5"/>
  <c r="I416" i="5"/>
  <c r="I417" i="5"/>
  <c r="I418" i="5"/>
  <c r="I419" i="5"/>
  <c r="I420" i="5"/>
  <c r="I421" i="5"/>
  <c r="I422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386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88" i="5"/>
  <c r="L89" i="5"/>
  <c r="L91" i="5"/>
  <c r="L92" i="5"/>
  <c r="L93" i="5"/>
  <c r="L94" i="5"/>
  <c r="L95" i="5"/>
  <c r="L96" i="5"/>
  <c r="L97" i="5"/>
  <c r="L99" i="5"/>
  <c r="L100" i="5"/>
  <c r="L101" i="5"/>
  <c r="L103" i="5"/>
  <c r="L104" i="5"/>
  <c r="L105" i="5"/>
  <c r="L109" i="5"/>
  <c r="L110" i="5"/>
  <c r="L111" i="5"/>
  <c r="L112" i="5"/>
  <c r="L113" i="5"/>
  <c r="L114" i="5"/>
  <c r="L115" i="5"/>
  <c r="L116" i="5"/>
  <c r="L117" i="5"/>
  <c r="L121" i="5"/>
  <c r="L122" i="5"/>
  <c r="L126" i="5"/>
  <c r="L127" i="5"/>
  <c r="L128" i="5"/>
  <c r="L129" i="5"/>
  <c r="L132" i="5"/>
  <c r="L143" i="5"/>
  <c r="L144" i="5"/>
  <c r="L145" i="5"/>
  <c r="L152" i="5"/>
  <c r="L153" i="5"/>
  <c r="L154" i="5"/>
  <c r="L155" i="5"/>
  <c r="L156" i="5"/>
  <c r="L157" i="5"/>
  <c r="L165" i="5"/>
  <c r="L166" i="5"/>
  <c r="L167" i="5"/>
  <c r="L168" i="5"/>
  <c r="L169" i="5"/>
  <c r="L171" i="5"/>
  <c r="L172" i="5"/>
  <c r="L174" i="5"/>
  <c r="L175" i="5"/>
  <c r="L176" i="5"/>
  <c r="L177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209" i="5"/>
  <c r="L210" i="5"/>
  <c r="L211" i="5"/>
  <c r="L212" i="5"/>
  <c r="L213" i="5"/>
  <c r="L214" i="5"/>
  <c r="L215" i="5"/>
  <c r="L231" i="5"/>
  <c r="L232" i="5"/>
  <c r="L233" i="5"/>
  <c r="L234" i="5"/>
  <c r="L237" i="5"/>
  <c r="L238" i="5"/>
  <c r="L241" i="5"/>
  <c r="L242" i="5"/>
  <c r="L250" i="5"/>
  <c r="L251" i="5"/>
  <c r="L252" i="5"/>
  <c r="L253" i="5"/>
  <c r="L254" i="5"/>
  <c r="L256" i="5"/>
  <c r="L257" i="5"/>
  <c r="L258" i="5"/>
  <c r="L259" i="5"/>
  <c r="L260" i="5"/>
  <c r="L261" i="5"/>
  <c r="L271" i="5"/>
  <c r="L279" i="5"/>
  <c r="L280" i="5"/>
  <c r="L281" i="5"/>
  <c r="L282" i="5"/>
  <c r="L283" i="5"/>
  <c r="L295" i="5"/>
  <c r="L296" i="5"/>
  <c r="L297" i="5"/>
  <c r="L299" i="5"/>
  <c r="L300" i="5"/>
  <c r="L301" i="5"/>
  <c r="L302" i="5"/>
  <c r="L312" i="5"/>
  <c r="L317" i="5"/>
  <c r="L323" i="5"/>
  <c r="L324" i="5"/>
  <c r="L328" i="5"/>
  <c r="L329" i="5"/>
  <c r="L330" i="5"/>
  <c r="L331" i="5"/>
  <c r="L334" i="5"/>
  <c r="L335" i="5"/>
  <c r="L347" i="5"/>
  <c r="L348" i="5"/>
  <c r="L349" i="5"/>
  <c r="L350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70" i="5"/>
  <c r="L371" i="5"/>
  <c r="L372" i="5"/>
  <c r="L373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46" i="5"/>
  <c r="J48" i="5"/>
  <c r="J49" i="5" s="1"/>
  <c r="J47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386" i="5"/>
  <c r="V56" i="5"/>
  <c r="W56" i="5"/>
  <c r="V76" i="5"/>
  <c r="W76" i="5"/>
  <c r="V96" i="5"/>
  <c r="W96" i="5"/>
  <c r="V116" i="5"/>
  <c r="W116" i="5"/>
  <c r="V128" i="5"/>
  <c r="W128" i="5"/>
  <c r="V156" i="5"/>
  <c r="W156" i="5"/>
  <c r="V176" i="5"/>
  <c r="W176" i="5"/>
  <c r="V193" i="5"/>
  <c r="W193" i="5"/>
  <c r="V213" i="5"/>
  <c r="W213" i="5"/>
  <c r="V233" i="5"/>
  <c r="W233" i="5"/>
  <c r="V253" i="5"/>
  <c r="W253" i="5"/>
  <c r="V282" i="5"/>
  <c r="W282" i="5"/>
  <c r="V301" i="5"/>
  <c r="W301" i="5"/>
  <c r="V330" i="5"/>
  <c r="W330" i="5"/>
  <c r="V355" i="5"/>
  <c r="W355" i="5"/>
  <c r="V44" i="5"/>
  <c r="W44" i="5"/>
  <c r="P384" i="5"/>
  <c r="S382" i="5"/>
  <c r="R26" i="5"/>
  <c r="F15" i="5"/>
  <c r="F7" i="5"/>
  <c r="F6" i="5"/>
  <c r="B365" i="5"/>
  <c r="P365" i="5" s="1"/>
  <c r="M374" i="5"/>
  <c r="G370" i="5"/>
  <c r="G355" i="5" s="1"/>
  <c r="G358" i="5" s="1"/>
  <c r="G330" i="5" s="1"/>
  <c r="N34" i="5"/>
  <c r="P34" i="5" s="1"/>
  <c r="M34" i="5"/>
  <c r="F34" i="5"/>
  <c r="E34" i="5"/>
  <c r="H34" i="5" s="1"/>
  <c r="D37" i="5"/>
  <c r="P36" i="5"/>
  <c r="F36" i="5"/>
  <c r="N35" i="5"/>
  <c r="P35" i="5" s="1"/>
  <c r="M35" i="5"/>
  <c r="F35" i="5"/>
  <c r="N33" i="5"/>
  <c r="P33" i="5" s="1"/>
  <c r="M33" i="5"/>
  <c r="F33" i="5"/>
  <c r="E33" i="5"/>
  <c r="C37" i="5"/>
  <c r="P32" i="5"/>
  <c r="M32" i="5"/>
  <c r="I32" i="5"/>
  <c r="F32" i="5"/>
  <c r="M31" i="5"/>
  <c r="I31" i="5"/>
  <c r="P42" i="5"/>
  <c r="P39" i="5"/>
  <c r="P54" i="5"/>
  <c r="P45" i="5"/>
  <c r="P74" i="5"/>
  <c r="P57" i="5"/>
  <c r="P94" i="5"/>
  <c r="P77" i="5"/>
  <c r="P114" i="5"/>
  <c r="P97" i="5"/>
  <c r="P126" i="5"/>
  <c r="P117" i="5"/>
  <c r="P154" i="5"/>
  <c r="P129" i="5"/>
  <c r="P174" i="5"/>
  <c r="P157" i="5"/>
  <c r="P191" i="5"/>
  <c r="P177" i="5"/>
  <c r="P211" i="5"/>
  <c r="P194" i="5"/>
  <c r="P231" i="5"/>
  <c r="P214" i="5"/>
  <c r="P251" i="5"/>
  <c r="P234" i="5"/>
  <c r="P280" i="5"/>
  <c r="P254" i="5"/>
  <c r="P299" i="5"/>
  <c r="P283" i="5"/>
  <c r="P328" i="5"/>
  <c r="P302" i="5"/>
  <c r="P353" i="5"/>
  <c r="P331" i="5"/>
  <c r="P362" i="5"/>
  <c r="P356" i="5"/>
  <c r="P376" i="5"/>
  <c r="P372" i="5"/>
  <c r="P358" i="5"/>
  <c r="P360" i="5"/>
  <c r="P256" i="5"/>
  <c r="P258" i="5"/>
  <c r="P259" i="5"/>
  <c r="P260" i="5"/>
  <c r="P261" i="5"/>
  <c r="P132" i="5"/>
  <c r="P143" i="5"/>
  <c r="P144" i="5"/>
  <c r="P145" i="5"/>
  <c r="P152" i="5"/>
  <c r="N79" i="5"/>
  <c r="P79" i="5" s="1"/>
  <c r="N80" i="5"/>
  <c r="P80" i="5" s="1"/>
  <c r="N81" i="5"/>
  <c r="P81" i="5" s="1"/>
  <c r="N82" i="5"/>
  <c r="P82" i="5" s="1"/>
  <c r="N83" i="5"/>
  <c r="P83" i="5" s="1"/>
  <c r="N84" i="5"/>
  <c r="P84" i="5" s="1"/>
  <c r="N85" i="5"/>
  <c r="P85" i="5" s="1"/>
  <c r="N86" i="5"/>
  <c r="P86" i="5" s="1"/>
  <c r="N87" i="5"/>
  <c r="P87" i="5" s="1"/>
  <c r="N88" i="5"/>
  <c r="P88" i="5" s="1"/>
  <c r="N89" i="5"/>
  <c r="P89" i="5" s="1"/>
  <c r="N90" i="5"/>
  <c r="P90" i="5" s="1"/>
  <c r="N91" i="5"/>
  <c r="P91" i="5" s="1"/>
  <c r="N92" i="5"/>
  <c r="P92" i="5" s="1"/>
  <c r="N93" i="5"/>
  <c r="P93" i="5" s="1"/>
  <c r="N58" i="5"/>
  <c r="P58" i="5" s="1"/>
  <c r="N59" i="5"/>
  <c r="P59" i="5" s="1"/>
  <c r="N60" i="5"/>
  <c r="P60" i="5" s="1"/>
  <c r="N61" i="5"/>
  <c r="P61" i="5" s="1"/>
  <c r="N62" i="5"/>
  <c r="P62" i="5" s="1"/>
  <c r="N63" i="5"/>
  <c r="P63" i="5" s="1"/>
  <c r="N64" i="5"/>
  <c r="P64" i="5" s="1"/>
  <c r="N65" i="5"/>
  <c r="P65" i="5" s="1"/>
  <c r="N66" i="5"/>
  <c r="P66" i="5" s="1"/>
  <c r="N67" i="5"/>
  <c r="P67" i="5" s="1"/>
  <c r="N68" i="5"/>
  <c r="P68" i="5" s="1"/>
  <c r="N69" i="5"/>
  <c r="P69" i="5" s="1"/>
  <c r="N70" i="5"/>
  <c r="P70" i="5" s="1"/>
  <c r="N71" i="5"/>
  <c r="P71" i="5" s="1"/>
  <c r="N72" i="5"/>
  <c r="P72" i="5" s="1"/>
  <c r="N73" i="5"/>
  <c r="P73" i="5" s="1"/>
  <c r="N46" i="5"/>
  <c r="P46" i="5" s="1"/>
  <c r="N47" i="5"/>
  <c r="P47" i="5" s="1"/>
  <c r="N48" i="5"/>
  <c r="P48" i="5" s="1"/>
  <c r="N49" i="5"/>
  <c r="P49" i="5" s="1"/>
  <c r="N50" i="5"/>
  <c r="P50" i="5" s="1"/>
  <c r="N51" i="5"/>
  <c r="P51" i="5" s="1"/>
  <c r="N52" i="5"/>
  <c r="P52" i="5" s="1"/>
  <c r="N53" i="5"/>
  <c r="P53" i="5" s="1"/>
  <c r="N41" i="5"/>
  <c r="P41" i="5" s="1"/>
  <c r="N78" i="5"/>
  <c r="P78" i="5" s="1"/>
  <c r="N99" i="5"/>
  <c r="P99" i="5" s="1"/>
  <c r="N100" i="5"/>
  <c r="P100" i="5" s="1"/>
  <c r="N101" i="5"/>
  <c r="P101" i="5" s="1"/>
  <c r="N102" i="5"/>
  <c r="P102" i="5" s="1"/>
  <c r="N103" i="5"/>
  <c r="P103" i="5" s="1"/>
  <c r="N104" i="5"/>
  <c r="P104" i="5" s="1"/>
  <c r="N105" i="5"/>
  <c r="P105" i="5" s="1"/>
  <c r="N106" i="5"/>
  <c r="P106" i="5" s="1"/>
  <c r="N107" i="5"/>
  <c r="P107" i="5" s="1"/>
  <c r="N108" i="5"/>
  <c r="P108" i="5" s="1"/>
  <c r="N109" i="5"/>
  <c r="P109" i="5" s="1"/>
  <c r="N110" i="5"/>
  <c r="P110" i="5" s="1"/>
  <c r="N111" i="5"/>
  <c r="P111" i="5" s="1"/>
  <c r="N112" i="5"/>
  <c r="P112" i="5" s="1"/>
  <c r="N113" i="5"/>
  <c r="P113" i="5" s="1"/>
  <c r="N98" i="5"/>
  <c r="P98" i="5" s="1"/>
  <c r="N119" i="5"/>
  <c r="P119" i="5" s="1"/>
  <c r="N120" i="5"/>
  <c r="P120" i="5" s="1"/>
  <c r="N121" i="5"/>
  <c r="P121" i="5" s="1"/>
  <c r="N122" i="5"/>
  <c r="P122" i="5" s="1"/>
  <c r="N123" i="5"/>
  <c r="P123" i="5" s="1"/>
  <c r="N124" i="5"/>
  <c r="P124" i="5" s="1"/>
  <c r="N125" i="5"/>
  <c r="P125" i="5" s="1"/>
  <c r="N118" i="5"/>
  <c r="P118" i="5" s="1"/>
  <c r="N131" i="5"/>
  <c r="P131" i="5" s="1"/>
  <c r="N132" i="5"/>
  <c r="N133" i="5"/>
  <c r="P133" i="5" s="1"/>
  <c r="N134" i="5"/>
  <c r="P134" i="5" s="1"/>
  <c r="N135" i="5"/>
  <c r="P135" i="5" s="1"/>
  <c r="N136" i="5"/>
  <c r="P136" i="5" s="1"/>
  <c r="N137" i="5"/>
  <c r="P137" i="5" s="1"/>
  <c r="N138" i="5"/>
  <c r="P138" i="5" s="1"/>
  <c r="N139" i="5"/>
  <c r="P139" i="5" s="1"/>
  <c r="N140" i="5"/>
  <c r="P140" i="5" s="1"/>
  <c r="N141" i="5"/>
  <c r="P141" i="5" s="1"/>
  <c r="N142" i="5"/>
  <c r="P142" i="5" s="1"/>
  <c r="N143" i="5"/>
  <c r="N144" i="5"/>
  <c r="N145" i="5"/>
  <c r="N146" i="5"/>
  <c r="P146" i="5" s="1"/>
  <c r="N147" i="5"/>
  <c r="P147" i="5" s="1"/>
  <c r="N148" i="5"/>
  <c r="P148" i="5" s="1"/>
  <c r="N149" i="5"/>
  <c r="P149" i="5" s="1"/>
  <c r="N150" i="5"/>
  <c r="P150" i="5" s="1"/>
  <c r="N151" i="5"/>
  <c r="P151" i="5" s="1"/>
  <c r="N152" i="5"/>
  <c r="N153" i="5"/>
  <c r="P153" i="5" s="1"/>
  <c r="N130" i="5"/>
  <c r="P130" i="5" s="1"/>
  <c r="N159" i="5"/>
  <c r="P159" i="5" s="1"/>
  <c r="N160" i="5"/>
  <c r="P160" i="5" s="1"/>
  <c r="N161" i="5"/>
  <c r="P161" i="5" s="1"/>
  <c r="N162" i="5"/>
  <c r="P162" i="5" s="1"/>
  <c r="N163" i="5"/>
  <c r="P163" i="5" s="1"/>
  <c r="N164" i="5"/>
  <c r="P164" i="5" s="1"/>
  <c r="N165" i="5"/>
  <c r="P165" i="5" s="1"/>
  <c r="N166" i="5"/>
  <c r="P166" i="5" s="1"/>
  <c r="N167" i="5"/>
  <c r="P167" i="5" s="1"/>
  <c r="N168" i="5"/>
  <c r="P168" i="5" s="1"/>
  <c r="N169" i="5"/>
  <c r="P169" i="5" s="1"/>
  <c r="N170" i="5"/>
  <c r="P170" i="5" s="1"/>
  <c r="N171" i="5"/>
  <c r="P171" i="5" s="1"/>
  <c r="N172" i="5"/>
  <c r="P172" i="5" s="1"/>
  <c r="N173" i="5"/>
  <c r="P173" i="5" s="1"/>
  <c r="N158" i="5"/>
  <c r="P158" i="5" s="1"/>
  <c r="N179" i="5"/>
  <c r="P179" i="5" s="1"/>
  <c r="N180" i="5"/>
  <c r="P180" i="5" s="1"/>
  <c r="N181" i="5"/>
  <c r="P181" i="5" s="1"/>
  <c r="N182" i="5"/>
  <c r="P182" i="5" s="1"/>
  <c r="N183" i="5"/>
  <c r="P183" i="5" s="1"/>
  <c r="N184" i="5"/>
  <c r="P184" i="5" s="1"/>
  <c r="N185" i="5"/>
  <c r="P185" i="5" s="1"/>
  <c r="N186" i="5"/>
  <c r="P186" i="5" s="1"/>
  <c r="N187" i="5"/>
  <c r="P187" i="5" s="1"/>
  <c r="N188" i="5"/>
  <c r="P188" i="5" s="1"/>
  <c r="N189" i="5"/>
  <c r="P189" i="5" s="1"/>
  <c r="N190" i="5"/>
  <c r="P190" i="5" s="1"/>
  <c r="N178" i="5"/>
  <c r="P178" i="5" s="1"/>
  <c r="N196" i="5"/>
  <c r="P196" i="5" s="1"/>
  <c r="N197" i="5"/>
  <c r="P197" i="5" s="1"/>
  <c r="N198" i="5"/>
  <c r="P198" i="5" s="1"/>
  <c r="N199" i="5"/>
  <c r="P199" i="5" s="1"/>
  <c r="N200" i="5"/>
  <c r="P200" i="5" s="1"/>
  <c r="N201" i="5"/>
  <c r="P201" i="5" s="1"/>
  <c r="N202" i="5"/>
  <c r="P202" i="5" s="1"/>
  <c r="N203" i="5"/>
  <c r="P203" i="5" s="1"/>
  <c r="N204" i="5"/>
  <c r="P204" i="5" s="1"/>
  <c r="N205" i="5"/>
  <c r="P205" i="5" s="1"/>
  <c r="N206" i="5"/>
  <c r="P206" i="5" s="1"/>
  <c r="N207" i="5"/>
  <c r="P207" i="5" s="1"/>
  <c r="N208" i="5"/>
  <c r="P208" i="5" s="1"/>
  <c r="N209" i="5"/>
  <c r="P209" i="5" s="1"/>
  <c r="N210" i="5"/>
  <c r="P210" i="5" s="1"/>
  <c r="N195" i="5"/>
  <c r="P195" i="5" s="1"/>
  <c r="N216" i="5"/>
  <c r="P216" i="5" s="1"/>
  <c r="N217" i="5"/>
  <c r="P217" i="5" s="1"/>
  <c r="N218" i="5"/>
  <c r="P218" i="5" s="1"/>
  <c r="N219" i="5"/>
  <c r="P219" i="5" s="1"/>
  <c r="N220" i="5"/>
  <c r="P220" i="5" s="1"/>
  <c r="N221" i="5"/>
  <c r="P221" i="5" s="1"/>
  <c r="N222" i="5"/>
  <c r="P222" i="5" s="1"/>
  <c r="N223" i="5"/>
  <c r="P223" i="5" s="1"/>
  <c r="N224" i="5"/>
  <c r="P224" i="5" s="1"/>
  <c r="N225" i="5"/>
  <c r="P225" i="5" s="1"/>
  <c r="N226" i="5"/>
  <c r="P226" i="5" s="1"/>
  <c r="N227" i="5"/>
  <c r="P227" i="5" s="1"/>
  <c r="N228" i="5"/>
  <c r="P228" i="5" s="1"/>
  <c r="N229" i="5"/>
  <c r="P229" i="5" s="1"/>
  <c r="N230" i="5"/>
  <c r="P230" i="5" s="1"/>
  <c r="N215" i="5"/>
  <c r="P215" i="5" s="1"/>
  <c r="N236" i="5"/>
  <c r="P236" i="5" s="1"/>
  <c r="N237" i="5"/>
  <c r="P237" i="5" s="1"/>
  <c r="N238" i="5"/>
  <c r="P238" i="5" s="1"/>
  <c r="N239" i="5"/>
  <c r="P239" i="5" s="1"/>
  <c r="N240" i="5"/>
  <c r="P240" i="5" s="1"/>
  <c r="N241" i="5"/>
  <c r="P241" i="5" s="1"/>
  <c r="N242" i="5"/>
  <c r="P242" i="5" s="1"/>
  <c r="N243" i="5"/>
  <c r="P243" i="5" s="1"/>
  <c r="N244" i="5"/>
  <c r="P244" i="5" s="1"/>
  <c r="N245" i="5"/>
  <c r="P245" i="5" s="1"/>
  <c r="N246" i="5"/>
  <c r="P246" i="5" s="1"/>
  <c r="N247" i="5"/>
  <c r="P247" i="5" s="1"/>
  <c r="N248" i="5"/>
  <c r="P248" i="5" s="1"/>
  <c r="N249" i="5"/>
  <c r="P249" i="5" s="1"/>
  <c r="N250" i="5"/>
  <c r="P250" i="5" s="1"/>
  <c r="N235" i="5"/>
  <c r="P235" i="5" s="1"/>
  <c r="N256" i="5"/>
  <c r="N257" i="5"/>
  <c r="P257" i="5" s="1"/>
  <c r="N258" i="5"/>
  <c r="N259" i="5"/>
  <c r="N260" i="5"/>
  <c r="N261" i="5"/>
  <c r="N262" i="5"/>
  <c r="P262" i="5" s="1"/>
  <c r="N263" i="5"/>
  <c r="P263" i="5" s="1"/>
  <c r="N264" i="5"/>
  <c r="P264" i="5" s="1"/>
  <c r="N265" i="5"/>
  <c r="P265" i="5" s="1"/>
  <c r="N266" i="5"/>
  <c r="P266" i="5" s="1"/>
  <c r="N267" i="5"/>
  <c r="P267" i="5" s="1"/>
  <c r="N268" i="5"/>
  <c r="P268" i="5" s="1"/>
  <c r="N269" i="5"/>
  <c r="P269" i="5" s="1"/>
  <c r="N270" i="5"/>
  <c r="P270" i="5" s="1"/>
  <c r="N271" i="5"/>
  <c r="P271" i="5" s="1"/>
  <c r="N272" i="5"/>
  <c r="P272" i="5" s="1"/>
  <c r="N273" i="5"/>
  <c r="P273" i="5" s="1"/>
  <c r="N274" i="5"/>
  <c r="P274" i="5" s="1"/>
  <c r="N275" i="5"/>
  <c r="P275" i="5" s="1"/>
  <c r="N276" i="5"/>
  <c r="P276" i="5" s="1"/>
  <c r="N277" i="5"/>
  <c r="P277" i="5" s="1"/>
  <c r="N278" i="5"/>
  <c r="P278" i="5" s="1"/>
  <c r="N279" i="5"/>
  <c r="P279" i="5" s="1"/>
  <c r="N255" i="5"/>
  <c r="P255" i="5" s="1"/>
  <c r="N285" i="5"/>
  <c r="P285" i="5" s="1"/>
  <c r="N286" i="5"/>
  <c r="P286" i="5" s="1"/>
  <c r="N287" i="5"/>
  <c r="P287" i="5" s="1"/>
  <c r="N288" i="5"/>
  <c r="P288" i="5" s="1"/>
  <c r="N289" i="5"/>
  <c r="P289" i="5" s="1"/>
  <c r="N290" i="5"/>
  <c r="P290" i="5" s="1"/>
  <c r="N291" i="5"/>
  <c r="P291" i="5" s="1"/>
  <c r="N292" i="5"/>
  <c r="P292" i="5" s="1"/>
  <c r="N293" i="5"/>
  <c r="P293" i="5" s="1"/>
  <c r="N294" i="5"/>
  <c r="P294" i="5" s="1"/>
  <c r="N295" i="5"/>
  <c r="P295" i="5" s="1"/>
  <c r="N296" i="5"/>
  <c r="P296" i="5" s="1"/>
  <c r="N297" i="5"/>
  <c r="P297" i="5" s="1"/>
  <c r="N298" i="5"/>
  <c r="P298" i="5" s="1"/>
  <c r="N284" i="5"/>
  <c r="P284" i="5" s="1"/>
  <c r="N304" i="5"/>
  <c r="P304" i="5" s="1"/>
  <c r="N305" i="5"/>
  <c r="P305" i="5" s="1"/>
  <c r="N306" i="5"/>
  <c r="P306" i="5" s="1"/>
  <c r="N307" i="5"/>
  <c r="P307" i="5" s="1"/>
  <c r="N308" i="5"/>
  <c r="P308" i="5" s="1"/>
  <c r="N309" i="5"/>
  <c r="P309" i="5" s="1"/>
  <c r="N310" i="5"/>
  <c r="P310" i="5" s="1"/>
  <c r="N311" i="5"/>
  <c r="P311" i="5" s="1"/>
  <c r="N312" i="5"/>
  <c r="P312" i="5" s="1"/>
  <c r="N313" i="5"/>
  <c r="P313" i="5" s="1"/>
  <c r="N314" i="5"/>
  <c r="P314" i="5" s="1"/>
  <c r="N315" i="5"/>
  <c r="P315" i="5" s="1"/>
  <c r="N316" i="5"/>
  <c r="P316" i="5" s="1"/>
  <c r="N317" i="5"/>
  <c r="P317" i="5" s="1"/>
  <c r="N318" i="5"/>
  <c r="P318" i="5" s="1"/>
  <c r="N319" i="5"/>
  <c r="P319" i="5" s="1"/>
  <c r="N320" i="5"/>
  <c r="P320" i="5" s="1"/>
  <c r="N321" i="5"/>
  <c r="P321" i="5" s="1"/>
  <c r="N322" i="5"/>
  <c r="P322" i="5" s="1"/>
  <c r="N323" i="5"/>
  <c r="P323" i="5" s="1"/>
  <c r="N324" i="5"/>
  <c r="P324" i="5" s="1"/>
  <c r="N325" i="5"/>
  <c r="P325" i="5" s="1"/>
  <c r="N326" i="5"/>
  <c r="P326" i="5" s="1"/>
  <c r="N327" i="5"/>
  <c r="P327" i="5" s="1"/>
  <c r="N303" i="5"/>
  <c r="P303" i="5" s="1"/>
  <c r="N333" i="5"/>
  <c r="P333" i="5" s="1"/>
  <c r="N334" i="5"/>
  <c r="P334" i="5" s="1"/>
  <c r="N335" i="5"/>
  <c r="P335" i="5" s="1"/>
  <c r="N336" i="5"/>
  <c r="P336" i="5" s="1"/>
  <c r="N337" i="5"/>
  <c r="P337" i="5" s="1"/>
  <c r="N338" i="5"/>
  <c r="P338" i="5" s="1"/>
  <c r="N339" i="5"/>
  <c r="P339" i="5" s="1"/>
  <c r="N340" i="5"/>
  <c r="P340" i="5" s="1"/>
  <c r="N341" i="5"/>
  <c r="P341" i="5" s="1"/>
  <c r="N342" i="5"/>
  <c r="P342" i="5" s="1"/>
  <c r="N343" i="5"/>
  <c r="P343" i="5" s="1"/>
  <c r="N344" i="5"/>
  <c r="P344" i="5" s="1"/>
  <c r="N345" i="5"/>
  <c r="P345" i="5" s="1"/>
  <c r="N346" i="5"/>
  <c r="P346" i="5" s="1"/>
  <c r="N347" i="5"/>
  <c r="P347" i="5" s="1"/>
  <c r="N348" i="5"/>
  <c r="P348" i="5" s="1"/>
  <c r="N349" i="5"/>
  <c r="P349" i="5" s="1"/>
  <c r="N350" i="5"/>
  <c r="P350" i="5" s="1"/>
  <c r="N351" i="5"/>
  <c r="P351" i="5" s="1"/>
  <c r="N352" i="5"/>
  <c r="P352" i="5" s="1"/>
  <c r="N332" i="5"/>
  <c r="P332" i="5" s="1"/>
  <c r="N358" i="5"/>
  <c r="N360" i="5"/>
  <c r="N361" i="5"/>
  <c r="P361" i="5" s="1"/>
  <c r="N357" i="5"/>
  <c r="P357" i="5" s="1"/>
  <c r="N367" i="5"/>
  <c r="P367" i="5" s="1"/>
  <c r="N368" i="5"/>
  <c r="P368" i="5" s="1"/>
  <c r="N369" i="5"/>
  <c r="P369" i="5" s="1"/>
  <c r="N372" i="5"/>
  <c r="N374" i="5"/>
  <c r="P374" i="5" s="1"/>
  <c r="N375" i="5"/>
  <c r="P375" i="5" s="1"/>
  <c r="N366" i="5"/>
  <c r="P366" i="5" s="1"/>
  <c r="F41" i="5"/>
  <c r="F47" i="5"/>
  <c r="F48" i="5"/>
  <c r="F49" i="5"/>
  <c r="F50" i="5"/>
  <c r="F51" i="5"/>
  <c r="F52" i="5"/>
  <c r="F53" i="5"/>
  <c r="F46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5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7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98" i="5"/>
  <c r="F119" i="5"/>
  <c r="F120" i="5"/>
  <c r="F121" i="5"/>
  <c r="F122" i="5"/>
  <c r="F123" i="5"/>
  <c r="F124" i="5"/>
  <c r="F125" i="5"/>
  <c r="F118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30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5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78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19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1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3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55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84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03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32" i="5"/>
  <c r="F358" i="5"/>
  <c r="F360" i="5"/>
  <c r="F361" i="5"/>
  <c r="F357" i="5"/>
  <c r="F367" i="5"/>
  <c r="F368" i="5"/>
  <c r="F369" i="5"/>
  <c r="F372" i="5"/>
  <c r="F374" i="5"/>
  <c r="F375" i="5"/>
  <c r="F366" i="5"/>
  <c r="F42" i="5"/>
  <c r="Q42" i="5" s="1"/>
  <c r="F54" i="5"/>
  <c r="Q54" i="5" s="1"/>
  <c r="F74" i="5"/>
  <c r="Q74" i="5" s="1"/>
  <c r="F94" i="5"/>
  <c r="S94" i="5" s="1"/>
  <c r="F114" i="5"/>
  <c r="S114" i="5" s="1"/>
  <c r="F126" i="5"/>
  <c r="S126" i="5" s="1"/>
  <c r="F154" i="5"/>
  <c r="S154" i="5" s="1"/>
  <c r="F174" i="5"/>
  <c r="R174" i="5" s="1"/>
  <c r="F191" i="5"/>
  <c r="S191" i="5" s="1"/>
  <c r="F211" i="5"/>
  <c r="S211" i="5" s="1"/>
  <c r="F231" i="5"/>
  <c r="S231" i="5" s="1"/>
  <c r="F251" i="5"/>
  <c r="R251" i="5" s="1"/>
  <c r="F280" i="5"/>
  <c r="S280" i="5" s="1"/>
  <c r="F299" i="5"/>
  <c r="R299" i="5" s="1"/>
  <c r="F328" i="5"/>
  <c r="R328" i="5" s="1"/>
  <c r="F353" i="5"/>
  <c r="R353" i="5" s="1"/>
  <c r="F362" i="5"/>
  <c r="S362" i="5" s="1"/>
  <c r="M367" i="5"/>
  <c r="M368" i="5"/>
  <c r="M369" i="5"/>
  <c r="M372" i="5"/>
  <c r="M375" i="5"/>
  <c r="M376" i="5"/>
  <c r="M355" i="5"/>
  <c r="M356" i="5"/>
  <c r="M357" i="5"/>
  <c r="M358" i="5"/>
  <c r="M360" i="5"/>
  <c r="M361" i="5"/>
  <c r="M362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16" i="5"/>
  <c r="M117" i="5"/>
  <c r="M118" i="5"/>
  <c r="M119" i="5"/>
  <c r="M120" i="5"/>
  <c r="M121" i="5"/>
  <c r="M122" i="5"/>
  <c r="M123" i="5"/>
  <c r="M124" i="5"/>
  <c r="M125" i="5"/>
  <c r="M126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44" i="5"/>
  <c r="M45" i="5"/>
  <c r="M46" i="5"/>
  <c r="M47" i="5"/>
  <c r="M48" i="5"/>
  <c r="M49" i="5"/>
  <c r="M50" i="5"/>
  <c r="M51" i="5"/>
  <c r="M52" i="5"/>
  <c r="M53" i="5"/>
  <c r="M54" i="5"/>
  <c r="M38" i="5"/>
  <c r="M39" i="5"/>
  <c r="M41" i="5"/>
  <c r="M366" i="5"/>
  <c r="I376" i="5"/>
  <c r="I377" i="5"/>
  <c r="I355" i="5"/>
  <c r="I356" i="5"/>
  <c r="I362" i="5"/>
  <c r="I363" i="5"/>
  <c r="I330" i="5"/>
  <c r="I353" i="5"/>
  <c r="I354" i="5"/>
  <c r="I301" i="5"/>
  <c r="I302" i="5"/>
  <c r="I328" i="5"/>
  <c r="I329" i="5"/>
  <c r="I282" i="5"/>
  <c r="I283" i="5"/>
  <c r="I299" i="5"/>
  <c r="I300" i="5"/>
  <c r="I253" i="5"/>
  <c r="I254" i="5"/>
  <c r="I280" i="5"/>
  <c r="I281" i="5"/>
  <c r="I233" i="5"/>
  <c r="I234" i="5"/>
  <c r="I251" i="5"/>
  <c r="I252" i="5"/>
  <c r="I213" i="5"/>
  <c r="I214" i="5"/>
  <c r="I231" i="5"/>
  <c r="I232" i="5"/>
  <c r="I193" i="5"/>
  <c r="I194" i="5"/>
  <c r="I211" i="5"/>
  <c r="I212" i="5"/>
  <c r="I176" i="5"/>
  <c r="I177" i="5"/>
  <c r="I191" i="5"/>
  <c r="I192" i="5"/>
  <c r="I156" i="5"/>
  <c r="I157" i="5"/>
  <c r="I174" i="5"/>
  <c r="I175" i="5"/>
  <c r="I128" i="5"/>
  <c r="I129" i="5"/>
  <c r="I154" i="5"/>
  <c r="I155" i="5"/>
  <c r="I116" i="5"/>
  <c r="I117" i="5"/>
  <c r="I126" i="5"/>
  <c r="I127" i="5"/>
  <c r="I96" i="5"/>
  <c r="I97" i="5"/>
  <c r="I114" i="5"/>
  <c r="I115" i="5"/>
  <c r="I76" i="5"/>
  <c r="I77" i="5"/>
  <c r="I94" i="5"/>
  <c r="I95" i="5"/>
  <c r="I56" i="5"/>
  <c r="I57" i="5"/>
  <c r="I74" i="5"/>
  <c r="I75" i="5"/>
  <c r="I44" i="5"/>
  <c r="I45" i="5"/>
  <c r="I54" i="5"/>
  <c r="I55" i="5"/>
  <c r="I38" i="5"/>
  <c r="I39" i="5"/>
  <c r="H303" i="5"/>
  <c r="H332" i="5"/>
  <c r="H331" i="5"/>
  <c r="I331" i="5" s="1"/>
  <c r="H366" i="5"/>
  <c r="G367" i="5"/>
  <c r="Q367" i="5" s="1"/>
  <c r="G368" i="5"/>
  <c r="Q368" i="5" s="1"/>
  <c r="G369" i="5"/>
  <c r="Q369" i="5" s="1"/>
  <c r="G371" i="5"/>
  <c r="G253" i="5" s="1"/>
  <c r="G256" i="5" s="1"/>
  <c r="G233" i="5" s="1"/>
  <c r="G372" i="5"/>
  <c r="G128" i="5" s="1"/>
  <c r="G373" i="5"/>
  <c r="G38" i="5" s="1"/>
  <c r="G40" i="5" s="1"/>
  <c r="G374" i="5"/>
  <c r="G375" i="5"/>
  <c r="G366" i="5"/>
  <c r="C40" i="5"/>
  <c r="C43" i="5" s="1"/>
  <c r="D43" i="5"/>
  <c r="V43" i="5" s="1"/>
  <c r="E40" i="5"/>
  <c r="F39" i="5"/>
  <c r="Q39" i="5" s="1"/>
  <c r="F57" i="5"/>
  <c r="Q57" i="5" s="1"/>
  <c r="E58" i="5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5" i="5" s="1"/>
  <c r="C75" i="5"/>
  <c r="D75" i="5"/>
  <c r="D55" i="5"/>
  <c r="C55" i="5"/>
  <c r="E46" i="5"/>
  <c r="E47" i="5" s="1"/>
  <c r="E48" i="5" s="1"/>
  <c r="E49" i="5" s="1"/>
  <c r="E50" i="5" s="1"/>
  <c r="E51" i="5" s="1"/>
  <c r="E52" i="5" s="1"/>
  <c r="E53" i="5" s="1"/>
  <c r="E55" i="5" s="1"/>
  <c r="F45" i="5"/>
  <c r="S45" i="5" s="1"/>
  <c r="D95" i="5"/>
  <c r="V95" i="5" s="1"/>
  <c r="C95" i="5"/>
  <c r="E78" i="5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5" i="5" s="1"/>
  <c r="F77" i="5"/>
  <c r="S77" i="5" s="1"/>
  <c r="D115" i="5"/>
  <c r="C115" i="5"/>
  <c r="E98" i="5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5" i="5" s="1"/>
  <c r="F97" i="5"/>
  <c r="S97" i="5" s="1"/>
  <c r="A11" i="2" a="1"/>
  <c r="A11" i="2" s="1"/>
  <c r="O16" i="2" s="1"/>
  <c r="D127" i="5"/>
  <c r="V127" i="5" s="1"/>
  <c r="C127" i="5"/>
  <c r="E118" i="5"/>
  <c r="E119" i="5" s="1"/>
  <c r="E120" i="5" s="1"/>
  <c r="E121" i="5" s="1"/>
  <c r="E122" i="5" s="1"/>
  <c r="E123" i="5" s="1"/>
  <c r="E124" i="5" s="1"/>
  <c r="E125" i="5" s="1"/>
  <c r="E127" i="5" s="1"/>
  <c r="F117" i="5"/>
  <c r="S117" i="5" s="1"/>
  <c r="D155" i="5"/>
  <c r="C155" i="5"/>
  <c r="E130" i="5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5" i="5" s="1"/>
  <c r="F129" i="5"/>
  <c r="Q129" i="5" s="1"/>
  <c r="D175" i="5"/>
  <c r="V175" i="5" s="1"/>
  <c r="C175" i="5"/>
  <c r="E158" i="5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5" i="5" s="1"/>
  <c r="F157" i="5"/>
  <c r="S157" i="5" s="1"/>
  <c r="D192" i="5"/>
  <c r="C192" i="5"/>
  <c r="E178" i="5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2" i="5" s="1"/>
  <c r="F177" i="5"/>
  <c r="Q177" i="5" s="1"/>
  <c r="D212" i="5"/>
  <c r="C212" i="5"/>
  <c r="E195" i="5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2" i="5" s="1"/>
  <c r="F194" i="5"/>
  <c r="S194" i="5" s="1"/>
  <c r="D232" i="5"/>
  <c r="C232" i="5"/>
  <c r="E215" i="5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2" i="5" s="1"/>
  <c r="F214" i="5"/>
  <c r="R214" i="5" s="1"/>
  <c r="C252" i="5"/>
  <c r="D252" i="5"/>
  <c r="V252" i="5" s="1"/>
  <c r="E235" i="5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H249" i="5" s="1"/>
  <c r="F234" i="5"/>
  <c r="S234" i="5" s="1"/>
  <c r="E284" i="5"/>
  <c r="H284" i="5" s="1"/>
  <c r="E255" i="5"/>
  <c r="H255" i="5" s="1"/>
  <c r="C128" i="1" l="1"/>
  <c r="C127" i="1"/>
  <c r="J50" i="5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U49" i="5"/>
  <c r="U48" i="5"/>
  <c r="W157" i="5"/>
  <c r="F376" i="5"/>
  <c r="R376" i="5" s="1"/>
  <c r="V115" i="5"/>
  <c r="V155" i="5"/>
  <c r="V75" i="5"/>
  <c r="V212" i="5"/>
  <c r="V55" i="5"/>
  <c r="V192" i="5"/>
  <c r="V232" i="5"/>
  <c r="W57" i="5"/>
  <c r="V57" i="5"/>
  <c r="W376" i="5"/>
  <c r="W328" i="5"/>
  <c r="W280" i="5"/>
  <c r="W232" i="5"/>
  <c r="V376" i="5"/>
  <c r="V328" i="5"/>
  <c r="V280" i="5"/>
  <c r="W231" i="5"/>
  <c r="W55" i="5"/>
  <c r="V231" i="5"/>
  <c r="W214" i="5"/>
  <c r="W54" i="5"/>
  <c r="V214" i="5"/>
  <c r="V54" i="5"/>
  <c r="W117" i="5"/>
  <c r="V117" i="5"/>
  <c r="W212" i="5"/>
  <c r="W211" i="5"/>
  <c r="W115" i="5"/>
  <c r="V211" i="5"/>
  <c r="W194" i="5"/>
  <c r="W114" i="5"/>
  <c r="V194" i="5"/>
  <c r="V114" i="5"/>
  <c r="W353" i="5"/>
  <c r="W177" i="5"/>
  <c r="W129" i="5"/>
  <c r="W97" i="5"/>
  <c r="V353" i="5"/>
  <c r="V177" i="5"/>
  <c r="V129" i="5"/>
  <c r="V97" i="5"/>
  <c r="W192" i="5"/>
  <c r="W191" i="5"/>
  <c r="W175" i="5"/>
  <c r="W127" i="5"/>
  <c r="W95" i="5"/>
  <c r="V191" i="5"/>
  <c r="W174" i="5"/>
  <c r="W126" i="5"/>
  <c r="W94" i="5"/>
  <c r="V174" i="5"/>
  <c r="V126" i="5"/>
  <c r="V94" i="5"/>
  <c r="W77" i="5"/>
  <c r="V157" i="5"/>
  <c r="V77" i="5"/>
  <c r="W252" i="5"/>
  <c r="W299" i="5"/>
  <c r="W251" i="5"/>
  <c r="W155" i="5"/>
  <c r="W75" i="5"/>
  <c r="V299" i="5"/>
  <c r="V251" i="5"/>
  <c r="W45" i="5"/>
  <c r="W362" i="5"/>
  <c r="W234" i="5"/>
  <c r="W154" i="5"/>
  <c r="W74" i="5"/>
  <c r="V45" i="5"/>
  <c r="V362" i="5"/>
  <c r="V234" i="5"/>
  <c r="V154" i="5"/>
  <c r="V74" i="5"/>
  <c r="W43" i="5"/>
  <c r="V42" i="5"/>
  <c r="W42" i="5"/>
  <c r="W39" i="5"/>
  <c r="V39" i="5"/>
  <c r="Q366" i="5"/>
  <c r="Q375" i="5"/>
  <c r="Q374" i="5"/>
  <c r="Q34" i="5"/>
  <c r="F364" i="5"/>
  <c r="R29" i="5" s="1"/>
  <c r="Q353" i="5"/>
  <c r="Q328" i="5"/>
  <c r="Q299" i="5"/>
  <c r="Q280" i="5"/>
  <c r="Q234" i="5"/>
  <c r="Q251" i="5"/>
  <c r="Q214" i="5"/>
  <c r="Q231" i="5"/>
  <c r="Q194" i="5"/>
  <c r="Q211" i="5"/>
  <c r="Q191" i="5"/>
  <c r="Q157" i="5"/>
  <c r="Q174" i="5"/>
  <c r="Q154" i="5"/>
  <c r="Q376" i="5"/>
  <c r="Q117" i="5"/>
  <c r="Q126" i="5"/>
  <c r="Q97" i="5"/>
  <c r="Q114" i="5"/>
  <c r="Q77" i="5"/>
  <c r="Q94" i="5"/>
  <c r="Q45" i="5"/>
  <c r="Q362" i="5"/>
  <c r="R129" i="5"/>
  <c r="S74" i="5"/>
  <c r="S42" i="5"/>
  <c r="S57" i="5"/>
  <c r="S39" i="5"/>
  <c r="S54" i="5"/>
  <c r="R177" i="5"/>
  <c r="M232" i="5"/>
  <c r="M115" i="5"/>
  <c r="M55" i="5"/>
  <c r="M175" i="5"/>
  <c r="H247" i="5"/>
  <c r="M192" i="5"/>
  <c r="M95" i="5"/>
  <c r="R114" i="5"/>
  <c r="H246" i="5"/>
  <c r="S366" i="5"/>
  <c r="S328" i="5"/>
  <c r="R234" i="5"/>
  <c r="H153" i="5"/>
  <c r="S34" i="5"/>
  <c r="S353" i="5"/>
  <c r="H245" i="5"/>
  <c r="R280" i="5"/>
  <c r="S251" i="5"/>
  <c r="R231" i="5"/>
  <c r="M212" i="5"/>
  <c r="R211" i="5"/>
  <c r="S214" i="5"/>
  <c r="R117" i="5"/>
  <c r="R94" i="5"/>
  <c r="R57" i="5"/>
  <c r="R34" i="5"/>
  <c r="R77" i="5"/>
  <c r="R39" i="5"/>
  <c r="R366" i="5"/>
  <c r="S129" i="5"/>
  <c r="R126" i="5"/>
  <c r="S299" i="5"/>
  <c r="S174" i="5"/>
  <c r="R97" i="5"/>
  <c r="R154" i="5"/>
  <c r="R74" i="5"/>
  <c r="M127" i="5"/>
  <c r="R194" i="5"/>
  <c r="R45" i="5"/>
  <c r="R54" i="5"/>
  <c r="S376" i="5"/>
  <c r="S177" i="5"/>
  <c r="H60" i="5"/>
  <c r="R362" i="5"/>
  <c r="R191" i="5"/>
  <c r="R42" i="5"/>
  <c r="H59" i="5"/>
  <c r="H63" i="5"/>
  <c r="H58" i="5"/>
  <c r="R157" i="5"/>
  <c r="H64" i="5"/>
  <c r="H101" i="5"/>
  <c r="H100" i="5"/>
  <c r="G33" i="5"/>
  <c r="G35" i="5"/>
  <c r="G31" i="5"/>
  <c r="H62" i="5"/>
  <c r="H61" i="5"/>
  <c r="E35" i="5"/>
  <c r="E37" i="5" s="1"/>
  <c r="H98" i="5"/>
  <c r="G34" i="5"/>
  <c r="I34" i="5" s="1"/>
  <c r="H99" i="5"/>
  <c r="H33" i="5"/>
  <c r="H244" i="5"/>
  <c r="H243" i="5"/>
  <c r="N40" i="5"/>
  <c r="M155" i="5"/>
  <c r="H242" i="5"/>
  <c r="H113" i="5"/>
  <c r="H111" i="5"/>
  <c r="H107" i="5"/>
  <c r="P40" i="5"/>
  <c r="H112" i="5"/>
  <c r="H104" i="5"/>
  <c r="H103" i="5"/>
  <c r="H102" i="5"/>
  <c r="E41" i="5"/>
  <c r="E43" i="5" s="1"/>
  <c r="H147" i="5"/>
  <c r="H146" i="5"/>
  <c r="H145" i="5"/>
  <c r="H144" i="5"/>
  <c r="H159" i="5"/>
  <c r="H158" i="5"/>
  <c r="H210" i="5"/>
  <c r="H173" i="5"/>
  <c r="I366" i="5"/>
  <c r="H73" i="5"/>
  <c r="H209" i="5"/>
  <c r="H152" i="5"/>
  <c r="H72" i="5"/>
  <c r="H143" i="5"/>
  <c r="H67" i="5"/>
  <c r="H248" i="5"/>
  <c r="G143" i="5"/>
  <c r="G96" i="5" s="1"/>
  <c r="G106" i="5" s="1"/>
  <c r="Q106" i="5" s="1"/>
  <c r="G136" i="5"/>
  <c r="Q136" i="5" s="1"/>
  <c r="G137" i="5"/>
  <c r="Q137" i="5" s="1"/>
  <c r="G135" i="5"/>
  <c r="Q135" i="5" s="1"/>
  <c r="G138" i="5"/>
  <c r="Q138" i="5" s="1"/>
  <c r="G134" i="5"/>
  <c r="Q134" i="5" s="1"/>
  <c r="G139" i="5"/>
  <c r="Q139" i="5" s="1"/>
  <c r="G141" i="5"/>
  <c r="Q141" i="5" s="1"/>
  <c r="G140" i="5"/>
  <c r="Q140" i="5" s="1"/>
  <c r="G133" i="5"/>
  <c r="Q133" i="5" s="1"/>
  <c r="G131" i="5"/>
  <c r="Q131" i="5" s="1"/>
  <c r="G132" i="5"/>
  <c r="G116" i="5" s="1"/>
  <c r="G122" i="5" s="1"/>
  <c r="Q122" i="5" s="1"/>
  <c r="H189" i="5"/>
  <c r="H187" i="5"/>
  <c r="H184" i="5"/>
  <c r="H47" i="5"/>
  <c r="H183" i="5"/>
  <c r="H190" i="5"/>
  <c r="H188" i="5"/>
  <c r="M40" i="5"/>
  <c r="H186" i="5"/>
  <c r="M75" i="5"/>
  <c r="H46" i="5"/>
  <c r="H182" i="5"/>
  <c r="H142" i="5"/>
  <c r="H141" i="5"/>
  <c r="H181" i="5"/>
  <c r="H140" i="5"/>
  <c r="H178" i="5"/>
  <c r="H218" i="5"/>
  <c r="H135" i="5"/>
  <c r="H92" i="5"/>
  <c r="H138" i="5"/>
  <c r="H90" i="5"/>
  <c r="H88" i="5"/>
  <c r="H87" i="5"/>
  <c r="H134" i="5"/>
  <c r="H217" i="5"/>
  <c r="H93" i="5"/>
  <c r="H137" i="5"/>
  <c r="H86" i="5"/>
  <c r="H133" i="5"/>
  <c r="H78" i="5"/>
  <c r="H180" i="5"/>
  <c r="H179" i="5"/>
  <c r="H91" i="5"/>
  <c r="H89" i="5"/>
  <c r="H85" i="5"/>
  <c r="H132" i="5"/>
  <c r="F40" i="5"/>
  <c r="H136" i="5"/>
  <c r="H84" i="5"/>
  <c r="H131" i="5"/>
  <c r="M252" i="5"/>
  <c r="H139" i="5"/>
  <c r="H79" i="5"/>
  <c r="H130" i="5"/>
  <c r="H228" i="5"/>
  <c r="H229" i="5"/>
  <c r="H226" i="5"/>
  <c r="H70" i="5"/>
  <c r="H224" i="5"/>
  <c r="H69" i="5"/>
  <c r="H223" i="5"/>
  <c r="H215" i="5"/>
  <c r="H227" i="5"/>
  <c r="H71" i="5"/>
  <c r="H225" i="5"/>
  <c r="H110" i="5"/>
  <c r="H109" i="5"/>
  <c r="G142" i="5"/>
  <c r="Q142" i="5" s="1"/>
  <c r="H68" i="5"/>
  <c r="H108" i="5"/>
  <c r="H185" i="5"/>
  <c r="H222" i="5"/>
  <c r="H221" i="5"/>
  <c r="H66" i="5"/>
  <c r="H106" i="5"/>
  <c r="H220" i="5"/>
  <c r="H65" i="5"/>
  <c r="H105" i="5"/>
  <c r="H219" i="5"/>
  <c r="H119" i="5"/>
  <c r="H167" i="5"/>
  <c r="H201" i="5"/>
  <c r="H241" i="5"/>
  <c r="H200" i="5"/>
  <c r="H164" i="5"/>
  <c r="H198" i="5"/>
  <c r="H238" i="5"/>
  <c r="H125" i="5"/>
  <c r="H121" i="5"/>
  <c r="H120" i="5"/>
  <c r="H118" i="5"/>
  <c r="H165" i="5"/>
  <c r="H51" i="5"/>
  <c r="H83" i="5"/>
  <c r="H151" i="5"/>
  <c r="H163" i="5"/>
  <c r="H197" i="5"/>
  <c r="H237" i="5"/>
  <c r="H216" i="5"/>
  <c r="H124" i="5"/>
  <c r="H206" i="5"/>
  <c r="H171" i="5"/>
  <c r="H122" i="5"/>
  <c r="H204" i="5"/>
  <c r="H169" i="5"/>
  <c r="H202" i="5"/>
  <c r="H40" i="5"/>
  <c r="H50" i="5"/>
  <c r="H82" i="5"/>
  <c r="H150" i="5"/>
  <c r="H162" i="5"/>
  <c r="H196" i="5"/>
  <c r="H236" i="5"/>
  <c r="H208" i="5"/>
  <c r="H172" i="5"/>
  <c r="H170" i="5"/>
  <c r="H203" i="5"/>
  <c r="H168" i="5"/>
  <c r="H166" i="5"/>
  <c r="H240" i="5"/>
  <c r="H53" i="5"/>
  <c r="H199" i="5"/>
  <c r="H52" i="5"/>
  <c r="H49" i="5"/>
  <c r="H81" i="5"/>
  <c r="H149" i="5"/>
  <c r="H161" i="5"/>
  <c r="H195" i="5"/>
  <c r="H235" i="5"/>
  <c r="H207" i="5"/>
  <c r="H123" i="5"/>
  <c r="H205" i="5"/>
  <c r="H239" i="5"/>
  <c r="H48" i="5"/>
  <c r="H80" i="5"/>
  <c r="H148" i="5"/>
  <c r="H160" i="5"/>
  <c r="H230" i="5"/>
  <c r="G241" i="5"/>
  <c r="Q241" i="5" s="1"/>
  <c r="G250" i="5"/>
  <c r="Q250" i="5" s="1"/>
  <c r="G236" i="5"/>
  <c r="Q236" i="5" s="1"/>
  <c r="G248" i="5"/>
  <c r="Q248" i="5" s="1"/>
  <c r="G238" i="5"/>
  <c r="Q238" i="5" s="1"/>
  <c r="G239" i="5"/>
  <c r="Q239" i="5" s="1"/>
  <c r="G240" i="5"/>
  <c r="Q240" i="5" s="1"/>
  <c r="G244" i="5"/>
  <c r="Q244" i="5" s="1"/>
  <c r="G246" i="5"/>
  <c r="Q246" i="5" s="1"/>
  <c r="G235" i="5"/>
  <c r="Q235" i="5" s="1"/>
  <c r="G249" i="5"/>
  <c r="Q249" i="5" s="1"/>
  <c r="G237" i="5"/>
  <c r="Q237" i="5" s="1"/>
  <c r="G242" i="5"/>
  <c r="Q242" i="5" s="1"/>
  <c r="G243" i="5"/>
  <c r="Q243" i="5" s="1"/>
  <c r="G245" i="5"/>
  <c r="Q245" i="5" s="1"/>
  <c r="G247" i="5"/>
  <c r="Q247" i="5" s="1"/>
  <c r="G41" i="5"/>
  <c r="Q41" i="5" s="1"/>
  <c r="G150" i="5"/>
  <c r="Q150" i="5" s="1"/>
  <c r="G149" i="5"/>
  <c r="Q149" i="5" s="1"/>
  <c r="G147" i="5"/>
  <c r="Q147" i="5" s="1"/>
  <c r="G130" i="5"/>
  <c r="Q130" i="5" s="1"/>
  <c r="G152" i="5"/>
  <c r="G44" i="5" s="1"/>
  <c r="G151" i="5"/>
  <c r="Q151" i="5" s="1"/>
  <c r="G146" i="5"/>
  <c r="Q146" i="5" s="1"/>
  <c r="G153" i="5"/>
  <c r="Q153" i="5" s="1"/>
  <c r="G145" i="5"/>
  <c r="G56" i="5" s="1"/>
  <c r="G144" i="5"/>
  <c r="G76" i="5" s="1"/>
  <c r="G148" i="5"/>
  <c r="Q148" i="5" s="1"/>
  <c r="G339" i="5"/>
  <c r="Q339" i="5" s="1"/>
  <c r="G350" i="5"/>
  <c r="Q350" i="5" s="1"/>
  <c r="G351" i="5"/>
  <c r="Q351" i="5" s="1"/>
  <c r="G332" i="5"/>
  <c r="Q332" i="5" s="1"/>
  <c r="G334" i="5"/>
  <c r="Q334" i="5" s="1"/>
  <c r="G336" i="5"/>
  <c r="Q336" i="5" s="1"/>
  <c r="G338" i="5"/>
  <c r="Q338" i="5" s="1"/>
  <c r="G340" i="5"/>
  <c r="Q340" i="5" s="1"/>
  <c r="G347" i="5"/>
  <c r="Q347" i="5" s="1"/>
  <c r="G348" i="5"/>
  <c r="Q348" i="5" s="1"/>
  <c r="G333" i="5"/>
  <c r="Q333" i="5" s="1"/>
  <c r="G337" i="5"/>
  <c r="Q337" i="5" s="1"/>
  <c r="G341" i="5"/>
  <c r="Q341" i="5" s="1"/>
  <c r="G343" i="5"/>
  <c r="Q343" i="5" s="1"/>
  <c r="G344" i="5"/>
  <c r="Q344" i="5" s="1"/>
  <c r="G345" i="5"/>
  <c r="Q345" i="5" s="1"/>
  <c r="G349" i="5"/>
  <c r="Q349" i="5" s="1"/>
  <c r="G342" i="5"/>
  <c r="Q342" i="5" s="1"/>
  <c r="G335" i="5"/>
  <c r="Q335" i="5" s="1"/>
  <c r="G346" i="5"/>
  <c r="Q346" i="5" s="1"/>
  <c r="G352" i="5"/>
  <c r="Q352" i="5" s="1"/>
  <c r="G357" i="5"/>
  <c r="Q357" i="5" s="1"/>
  <c r="G361" i="5"/>
  <c r="Q361" i="5" s="1"/>
  <c r="G360" i="5"/>
  <c r="G282" i="5" s="1"/>
  <c r="G262" i="5"/>
  <c r="Q262" i="5" s="1"/>
  <c r="G255" i="5"/>
  <c r="Q255" i="5" s="1"/>
  <c r="G278" i="5"/>
  <c r="Q278" i="5" s="1"/>
  <c r="G276" i="5"/>
  <c r="Q276" i="5" s="1"/>
  <c r="G267" i="5"/>
  <c r="Q267" i="5" s="1"/>
  <c r="G260" i="5"/>
  <c r="G176" i="5" s="1"/>
  <c r="G279" i="5"/>
  <c r="Q279" i="5" s="1"/>
  <c r="G277" i="5"/>
  <c r="Q277" i="5" s="1"/>
  <c r="G275" i="5"/>
  <c r="Q275" i="5" s="1"/>
  <c r="G269" i="5"/>
  <c r="Q269" i="5" s="1"/>
  <c r="G265" i="5"/>
  <c r="Q265" i="5" s="1"/>
  <c r="G264" i="5"/>
  <c r="Q264" i="5" s="1"/>
  <c r="G263" i="5"/>
  <c r="Q263" i="5" s="1"/>
  <c r="G259" i="5"/>
  <c r="G193" i="5" s="1"/>
  <c r="G273" i="5"/>
  <c r="Q273" i="5" s="1"/>
  <c r="G271" i="5"/>
  <c r="Q271" i="5" s="1"/>
  <c r="G270" i="5"/>
  <c r="Q270" i="5" s="1"/>
  <c r="G268" i="5"/>
  <c r="Q268" i="5" s="1"/>
  <c r="G266" i="5"/>
  <c r="Q266" i="5" s="1"/>
  <c r="G261" i="5"/>
  <c r="G156" i="5" s="1"/>
  <c r="G258" i="5"/>
  <c r="G213" i="5" s="1"/>
  <c r="G359" i="5"/>
  <c r="G301" i="5" s="1"/>
  <c r="G274" i="5"/>
  <c r="Q274" i="5" s="1"/>
  <c r="G272" i="5"/>
  <c r="Q272" i="5" s="1"/>
  <c r="G257" i="5"/>
  <c r="Q257" i="5" s="1"/>
  <c r="O10" i="2"/>
  <c r="O12" i="2"/>
  <c r="O14" i="2"/>
  <c r="O15" i="2"/>
  <c r="O9" i="2"/>
  <c r="O11" i="2"/>
  <c r="O13" i="2"/>
  <c r="E250" i="5"/>
  <c r="J79" i="5" l="1"/>
  <c r="U78" i="5"/>
  <c r="L78" i="5"/>
  <c r="Q132" i="5"/>
  <c r="V132" i="5"/>
  <c r="W132" i="5"/>
  <c r="R28" i="5"/>
  <c r="V366" i="5"/>
  <c r="W366" i="5"/>
  <c r="Q144" i="5"/>
  <c r="V144" i="5"/>
  <c r="W144" i="5"/>
  <c r="P382" i="5"/>
  <c r="V364" i="5"/>
  <c r="W364" i="5"/>
  <c r="Q143" i="5"/>
  <c r="V143" i="5"/>
  <c r="W143" i="5"/>
  <c r="Q152" i="5"/>
  <c r="V152" i="5"/>
  <c r="W152" i="5"/>
  <c r="Q145" i="5"/>
  <c r="V145" i="5"/>
  <c r="W145" i="5"/>
  <c r="S28" i="5"/>
  <c r="Q40" i="5"/>
  <c r="W40" i="5"/>
  <c r="V40" i="5"/>
  <c r="P381" i="5"/>
  <c r="S236" i="5"/>
  <c r="R151" i="5"/>
  <c r="R135" i="5"/>
  <c r="S245" i="5"/>
  <c r="S243" i="5"/>
  <c r="R130" i="5"/>
  <c r="S237" i="5"/>
  <c r="R138" i="5"/>
  <c r="R142" i="5"/>
  <c r="S242" i="5"/>
  <c r="S153" i="5"/>
  <c r="S149" i="5"/>
  <c r="R141" i="5"/>
  <c r="R134" i="5"/>
  <c r="R122" i="5"/>
  <c r="H35" i="5"/>
  <c r="I35" i="5" s="1"/>
  <c r="S106" i="5"/>
  <c r="R140" i="5"/>
  <c r="R235" i="5"/>
  <c r="R240" i="5"/>
  <c r="S136" i="5"/>
  <c r="S146" i="5"/>
  <c r="S131" i="5"/>
  <c r="R238" i="5"/>
  <c r="R248" i="5"/>
  <c r="S147" i="5"/>
  <c r="R239" i="5"/>
  <c r="R148" i="5"/>
  <c r="S139" i="5"/>
  <c r="S241" i="5"/>
  <c r="S150" i="5"/>
  <c r="I145" i="5"/>
  <c r="R145" i="5"/>
  <c r="S145" i="5"/>
  <c r="I132" i="5"/>
  <c r="S132" i="5"/>
  <c r="R132" i="5"/>
  <c r="I33" i="5"/>
  <c r="I246" i="5"/>
  <c r="R246" i="5"/>
  <c r="R131" i="5"/>
  <c r="S122" i="5"/>
  <c r="S140" i="5"/>
  <c r="S246" i="5"/>
  <c r="I144" i="5"/>
  <c r="R144" i="5"/>
  <c r="S144" i="5"/>
  <c r="R241" i="5"/>
  <c r="S134" i="5"/>
  <c r="R137" i="5"/>
  <c r="R136" i="5"/>
  <c r="I152" i="5"/>
  <c r="R152" i="5"/>
  <c r="S152" i="5"/>
  <c r="R243" i="5"/>
  <c r="S240" i="5"/>
  <c r="I40" i="5"/>
  <c r="R40" i="5"/>
  <c r="S40" i="5"/>
  <c r="I137" i="5"/>
  <c r="S137" i="5"/>
  <c r="I153" i="5"/>
  <c r="R153" i="5"/>
  <c r="S151" i="5"/>
  <c r="R147" i="5"/>
  <c r="S138" i="5"/>
  <c r="S248" i="5"/>
  <c r="I143" i="5"/>
  <c r="R143" i="5"/>
  <c r="S143" i="5"/>
  <c r="I247" i="5"/>
  <c r="R247" i="5"/>
  <c r="I245" i="5"/>
  <c r="R245" i="5"/>
  <c r="R242" i="5"/>
  <c r="S238" i="5"/>
  <c r="S141" i="5"/>
  <c r="S247" i="5"/>
  <c r="R236" i="5"/>
  <c r="S148" i="5"/>
  <c r="R133" i="5"/>
  <c r="S239" i="5"/>
  <c r="R146" i="5"/>
  <c r="I255" i="5"/>
  <c r="R255" i="5"/>
  <c r="S255" i="5"/>
  <c r="S244" i="5"/>
  <c r="R106" i="5"/>
  <c r="R149" i="5"/>
  <c r="R150" i="5"/>
  <c r="R237" i="5"/>
  <c r="S130" i="5"/>
  <c r="I244" i="5"/>
  <c r="R244" i="5"/>
  <c r="I133" i="5"/>
  <c r="S133" i="5"/>
  <c r="R139" i="5"/>
  <c r="S235" i="5"/>
  <c r="S135" i="5"/>
  <c r="S142" i="5"/>
  <c r="I249" i="5"/>
  <c r="R249" i="5"/>
  <c r="S249" i="5"/>
  <c r="I332" i="5"/>
  <c r="R332" i="5"/>
  <c r="S332" i="5"/>
  <c r="I149" i="5"/>
  <c r="I243" i="5"/>
  <c r="I242" i="5"/>
  <c r="I151" i="5"/>
  <c r="G100" i="5"/>
  <c r="H41" i="5"/>
  <c r="S41" i="5" s="1"/>
  <c r="I248" i="5"/>
  <c r="G110" i="5"/>
  <c r="I146" i="5"/>
  <c r="I239" i="5"/>
  <c r="I237" i="5"/>
  <c r="G105" i="5"/>
  <c r="I147" i="5"/>
  <c r="I235" i="5"/>
  <c r="G121" i="5"/>
  <c r="Q121" i="5" s="1"/>
  <c r="G125" i="5"/>
  <c r="I139" i="5"/>
  <c r="G108" i="5"/>
  <c r="G124" i="5"/>
  <c r="Q124" i="5" s="1"/>
  <c r="G123" i="5"/>
  <c r="Q123" i="5" s="1"/>
  <c r="I135" i="5"/>
  <c r="I140" i="5"/>
  <c r="G102" i="5"/>
  <c r="Q102" i="5" s="1"/>
  <c r="G113" i="5"/>
  <c r="G119" i="5"/>
  <c r="G109" i="5"/>
  <c r="Q109" i="5" s="1"/>
  <c r="G118" i="5"/>
  <c r="G103" i="5"/>
  <c r="G120" i="5"/>
  <c r="G101" i="5"/>
  <c r="I106" i="5"/>
  <c r="G98" i="5"/>
  <c r="Q98" i="5" s="1"/>
  <c r="I136" i="5"/>
  <c r="G112" i="5"/>
  <c r="Q112" i="5" s="1"/>
  <c r="I238" i="5"/>
  <c r="G111" i="5"/>
  <c r="Q111" i="5" s="1"/>
  <c r="I141" i="5"/>
  <c r="G99" i="5"/>
  <c r="G104" i="5"/>
  <c r="I131" i="5"/>
  <c r="G107" i="5"/>
  <c r="Q107" i="5" s="1"/>
  <c r="I134" i="5"/>
  <c r="I241" i="5"/>
  <c r="I130" i="5"/>
  <c r="I142" i="5"/>
  <c r="I138" i="5"/>
  <c r="E252" i="5"/>
  <c r="H250" i="5"/>
  <c r="R250" i="5" s="1"/>
  <c r="I150" i="5"/>
  <c r="I148" i="5"/>
  <c r="I240" i="5"/>
  <c r="I236" i="5"/>
  <c r="I122" i="5"/>
  <c r="G199" i="5"/>
  <c r="G204" i="5"/>
  <c r="Q204" i="5" s="1"/>
  <c r="G209" i="5"/>
  <c r="G197" i="5"/>
  <c r="G198" i="5"/>
  <c r="G195" i="5"/>
  <c r="G200" i="5"/>
  <c r="Q200" i="5" s="1"/>
  <c r="G206" i="5"/>
  <c r="G196" i="5"/>
  <c r="G201" i="5"/>
  <c r="G202" i="5"/>
  <c r="G205" i="5"/>
  <c r="G207" i="5"/>
  <c r="G208" i="5"/>
  <c r="Q208" i="5" s="1"/>
  <c r="G210" i="5"/>
  <c r="G203" i="5"/>
  <c r="G67" i="5"/>
  <c r="G72" i="5"/>
  <c r="Q72" i="5" s="1"/>
  <c r="G63" i="5"/>
  <c r="G68" i="5"/>
  <c r="G69" i="5"/>
  <c r="G61" i="5"/>
  <c r="G70" i="5"/>
  <c r="Q70" i="5" s="1"/>
  <c r="G60" i="5"/>
  <c r="Q60" i="5" s="1"/>
  <c r="G64" i="5"/>
  <c r="G66" i="5"/>
  <c r="Q66" i="5" s="1"/>
  <c r="G71" i="5"/>
  <c r="Q71" i="5" s="1"/>
  <c r="G58" i="5"/>
  <c r="Q58" i="5" s="1"/>
  <c r="G59" i="5"/>
  <c r="Q59" i="5" s="1"/>
  <c r="G73" i="5"/>
  <c r="G62" i="5"/>
  <c r="G65" i="5"/>
  <c r="G49" i="5"/>
  <c r="G51" i="5"/>
  <c r="G47" i="5"/>
  <c r="G48" i="5"/>
  <c r="G52" i="5"/>
  <c r="G53" i="5"/>
  <c r="G50" i="5"/>
  <c r="G46" i="5"/>
  <c r="G81" i="5"/>
  <c r="G82" i="5"/>
  <c r="G84" i="5"/>
  <c r="Q84" i="5" s="1"/>
  <c r="G85" i="5"/>
  <c r="G88" i="5"/>
  <c r="Q88" i="5" s="1"/>
  <c r="G90" i="5"/>
  <c r="G93" i="5"/>
  <c r="G87" i="5"/>
  <c r="Q87" i="5" s="1"/>
  <c r="G89" i="5"/>
  <c r="Q89" i="5" s="1"/>
  <c r="G92" i="5"/>
  <c r="G79" i="5"/>
  <c r="Q79" i="5" s="1"/>
  <c r="G83" i="5"/>
  <c r="Q83" i="5" s="1"/>
  <c r="G80" i="5"/>
  <c r="G86" i="5"/>
  <c r="G91" i="5"/>
  <c r="Q91" i="5" s="1"/>
  <c r="G78" i="5"/>
  <c r="Q78" i="5" s="1"/>
  <c r="G219" i="5"/>
  <c r="Q219" i="5" s="1"/>
  <c r="G224" i="5"/>
  <c r="Q224" i="5" s="1"/>
  <c r="G215" i="5"/>
  <c r="Q215" i="5" s="1"/>
  <c r="G216" i="5"/>
  <c r="Q216" i="5" s="1"/>
  <c r="G218" i="5"/>
  <c r="Q218" i="5" s="1"/>
  <c r="G220" i="5"/>
  <c r="G221" i="5"/>
  <c r="G228" i="5"/>
  <c r="G229" i="5"/>
  <c r="G222" i="5"/>
  <c r="G227" i="5"/>
  <c r="G223" i="5"/>
  <c r="G217" i="5"/>
  <c r="G225" i="5"/>
  <c r="Q225" i="5" s="1"/>
  <c r="G226" i="5"/>
  <c r="G230" i="5"/>
  <c r="G161" i="5"/>
  <c r="G163" i="5"/>
  <c r="Q163" i="5" s="1"/>
  <c r="G168" i="5"/>
  <c r="G170" i="5"/>
  <c r="G166" i="5"/>
  <c r="G162" i="5"/>
  <c r="Q162" i="5" s="1"/>
  <c r="G165" i="5"/>
  <c r="Q165" i="5" s="1"/>
  <c r="G173" i="5"/>
  <c r="G159" i="5"/>
  <c r="G164" i="5"/>
  <c r="G167" i="5"/>
  <c r="G169" i="5"/>
  <c r="G171" i="5"/>
  <c r="G158" i="5"/>
  <c r="G160" i="5"/>
  <c r="Q160" i="5" s="1"/>
  <c r="G172" i="5"/>
  <c r="Q172" i="5" s="1"/>
  <c r="G182" i="5"/>
  <c r="Q182" i="5" s="1"/>
  <c r="G187" i="5"/>
  <c r="Q187" i="5" s="1"/>
  <c r="G178" i="5"/>
  <c r="Q178" i="5" s="1"/>
  <c r="G183" i="5"/>
  <c r="G184" i="5"/>
  <c r="Q184" i="5" s="1"/>
  <c r="G185" i="5"/>
  <c r="G189" i="5"/>
  <c r="G186" i="5"/>
  <c r="G181" i="5"/>
  <c r="G188" i="5"/>
  <c r="G190" i="5"/>
  <c r="G179" i="5"/>
  <c r="G180" i="5"/>
  <c r="G291" i="5"/>
  <c r="Q291" i="5" s="1"/>
  <c r="G292" i="5"/>
  <c r="Q292" i="5" s="1"/>
  <c r="G287" i="5"/>
  <c r="Q287" i="5" s="1"/>
  <c r="G293" i="5"/>
  <c r="Q293" i="5" s="1"/>
  <c r="G295" i="5"/>
  <c r="Q295" i="5" s="1"/>
  <c r="G298" i="5"/>
  <c r="Q298" i="5" s="1"/>
  <c r="G284" i="5"/>
  <c r="Q284" i="5" s="1"/>
  <c r="G285" i="5"/>
  <c r="Q285" i="5" s="1"/>
  <c r="G294" i="5"/>
  <c r="Q294" i="5" s="1"/>
  <c r="G296" i="5"/>
  <c r="Q296" i="5" s="1"/>
  <c r="G286" i="5"/>
  <c r="Q286" i="5" s="1"/>
  <c r="G288" i="5"/>
  <c r="Q288" i="5" s="1"/>
  <c r="G290" i="5"/>
  <c r="Q290" i="5" s="1"/>
  <c r="G289" i="5"/>
  <c r="Q289" i="5" s="1"/>
  <c r="G297" i="5"/>
  <c r="Q297" i="5" s="1"/>
  <c r="G326" i="5"/>
  <c r="Q326" i="5" s="1"/>
  <c r="G327" i="5"/>
  <c r="Q327" i="5" s="1"/>
  <c r="G307" i="5"/>
  <c r="Q307" i="5" s="1"/>
  <c r="G325" i="5"/>
  <c r="Q325" i="5" s="1"/>
  <c r="G303" i="5"/>
  <c r="Q303" i="5" s="1"/>
  <c r="G314" i="5"/>
  <c r="Q314" i="5" s="1"/>
  <c r="G316" i="5"/>
  <c r="Q316" i="5" s="1"/>
  <c r="G317" i="5"/>
  <c r="Q317" i="5" s="1"/>
  <c r="G318" i="5"/>
  <c r="Q318" i="5" s="1"/>
  <c r="G304" i="5"/>
  <c r="Q304" i="5" s="1"/>
  <c r="G305" i="5"/>
  <c r="Q305" i="5" s="1"/>
  <c r="G311" i="5"/>
  <c r="Q311" i="5" s="1"/>
  <c r="G320" i="5"/>
  <c r="Q320" i="5" s="1"/>
  <c r="G322" i="5"/>
  <c r="Q322" i="5" s="1"/>
  <c r="G308" i="5"/>
  <c r="Q308" i="5" s="1"/>
  <c r="G310" i="5"/>
  <c r="Q310" i="5" s="1"/>
  <c r="G312" i="5"/>
  <c r="Q312" i="5" s="1"/>
  <c r="G323" i="5"/>
  <c r="Q323" i="5" s="1"/>
  <c r="G324" i="5"/>
  <c r="Q324" i="5" s="1"/>
  <c r="G306" i="5"/>
  <c r="Q306" i="5" s="1"/>
  <c r="G309" i="5"/>
  <c r="Q309" i="5" s="1"/>
  <c r="G313" i="5"/>
  <c r="Q313" i="5" s="1"/>
  <c r="G315" i="5"/>
  <c r="Q315" i="5" s="1"/>
  <c r="G319" i="5"/>
  <c r="Q319" i="5" s="1"/>
  <c r="G321" i="5"/>
  <c r="Q321" i="5" s="1"/>
  <c r="J80" i="5" l="1"/>
  <c r="L79" i="5"/>
  <c r="U79" i="5"/>
  <c r="V241" i="5"/>
  <c r="W241" i="5"/>
  <c r="V134" i="5"/>
  <c r="W134" i="5"/>
  <c r="V141" i="5"/>
  <c r="W141" i="5"/>
  <c r="V239" i="5"/>
  <c r="W239" i="5"/>
  <c r="V130" i="5"/>
  <c r="W130" i="5"/>
  <c r="V248" i="5"/>
  <c r="W248" i="5"/>
  <c r="V243" i="5"/>
  <c r="W243" i="5"/>
  <c r="V237" i="5"/>
  <c r="W237" i="5"/>
  <c r="V131" i="5"/>
  <c r="W131" i="5"/>
  <c r="V245" i="5"/>
  <c r="W245" i="5"/>
  <c r="V249" i="5"/>
  <c r="W249" i="5"/>
  <c r="V235" i="5"/>
  <c r="W235" i="5"/>
  <c r="V332" i="5"/>
  <c r="W332" i="5"/>
  <c r="V247" i="5"/>
  <c r="W247" i="5"/>
  <c r="V147" i="5"/>
  <c r="W147" i="5"/>
  <c r="V106" i="5"/>
  <c r="W106" i="5"/>
  <c r="V133" i="5"/>
  <c r="W133" i="5"/>
  <c r="V137" i="5"/>
  <c r="W137" i="5"/>
  <c r="V142" i="5"/>
  <c r="W142" i="5"/>
  <c r="V146" i="5"/>
  <c r="W146" i="5"/>
  <c r="V136" i="5"/>
  <c r="W136" i="5"/>
  <c r="V135" i="5"/>
  <c r="W135" i="5"/>
  <c r="V150" i="5"/>
  <c r="W150" i="5"/>
  <c r="V139" i="5"/>
  <c r="W139" i="5"/>
  <c r="V138" i="5"/>
  <c r="W138" i="5"/>
  <c r="V151" i="5"/>
  <c r="W151" i="5"/>
  <c r="V242" i="5"/>
  <c r="W242" i="5"/>
  <c r="V149" i="5"/>
  <c r="W149" i="5"/>
  <c r="V246" i="5"/>
  <c r="W246" i="5"/>
  <c r="V122" i="5"/>
  <c r="W122" i="5"/>
  <c r="V236" i="5"/>
  <c r="W236" i="5"/>
  <c r="V240" i="5"/>
  <c r="W240" i="5"/>
  <c r="V148" i="5"/>
  <c r="W148" i="5"/>
  <c r="V255" i="5"/>
  <c r="W255" i="5"/>
  <c r="V238" i="5"/>
  <c r="W238" i="5"/>
  <c r="V140" i="5"/>
  <c r="W140" i="5"/>
  <c r="V153" i="5"/>
  <c r="W153" i="5"/>
  <c r="V244" i="5"/>
  <c r="W244" i="5"/>
  <c r="S167" i="5"/>
  <c r="Q167" i="5"/>
  <c r="R110" i="5"/>
  <c r="Q110" i="5"/>
  <c r="S104" i="5"/>
  <c r="Q104" i="5"/>
  <c r="S159" i="5"/>
  <c r="Q159" i="5"/>
  <c r="S210" i="5"/>
  <c r="Q210" i="5"/>
  <c r="S202" i="5"/>
  <c r="Q202" i="5"/>
  <c r="S82" i="5"/>
  <c r="Q82" i="5"/>
  <c r="S201" i="5"/>
  <c r="Q201" i="5"/>
  <c r="S168" i="5"/>
  <c r="Q168" i="5"/>
  <c r="S161" i="5"/>
  <c r="Q161" i="5"/>
  <c r="S81" i="5"/>
  <c r="Q81" i="5"/>
  <c r="S196" i="5"/>
  <c r="Q196" i="5"/>
  <c r="S101" i="5"/>
  <c r="Q101" i="5"/>
  <c r="S203" i="5"/>
  <c r="Q203" i="5"/>
  <c r="S90" i="5"/>
  <c r="Q90" i="5"/>
  <c r="S46" i="5"/>
  <c r="Q46" i="5"/>
  <c r="S206" i="5"/>
  <c r="Q206" i="5"/>
  <c r="S120" i="5"/>
  <c r="Q120" i="5"/>
  <c r="S85" i="5"/>
  <c r="Q85" i="5"/>
  <c r="S226" i="5"/>
  <c r="Q226" i="5"/>
  <c r="S50" i="5"/>
  <c r="Q50" i="5"/>
  <c r="S93" i="5"/>
  <c r="Q93" i="5"/>
  <c r="S166" i="5"/>
  <c r="Q166" i="5"/>
  <c r="S103" i="5"/>
  <c r="Q103" i="5"/>
  <c r="S53" i="5"/>
  <c r="Q53" i="5"/>
  <c r="S195" i="5"/>
  <c r="Q195" i="5"/>
  <c r="S118" i="5"/>
  <c r="Q118" i="5"/>
  <c r="S164" i="5"/>
  <c r="Q164" i="5"/>
  <c r="S67" i="5"/>
  <c r="Q67" i="5"/>
  <c r="S100" i="5"/>
  <c r="Q100" i="5"/>
  <c r="S63" i="5"/>
  <c r="Q63" i="5"/>
  <c r="S205" i="5"/>
  <c r="Q205" i="5"/>
  <c r="S190" i="5"/>
  <c r="Q190" i="5"/>
  <c r="S227" i="5"/>
  <c r="Q227" i="5"/>
  <c r="S47" i="5"/>
  <c r="Q47" i="5"/>
  <c r="S209" i="5"/>
  <c r="Q209" i="5"/>
  <c r="S113" i="5"/>
  <c r="Q113" i="5"/>
  <c r="S188" i="5"/>
  <c r="Q188" i="5"/>
  <c r="S222" i="5"/>
  <c r="Q222" i="5"/>
  <c r="S51" i="5"/>
  <c r="Q51" i="5"/>
  <c r="S181" i="5"/>
  <c r="Q181" i="5"/>
  <c r="S229" i="5"/>
  <c r="Q229" i="5"/>
  <c r="S49" i="5"/>
  <c r="Q49" i="5"/>
  <c r="S199" i="5"/>
  <c r="Q199" i="5"/>
  <c r="S73" i="5"/>
  <c r="Q73" i="5"/>
  <c r="S92" i="5"/>
  <c r="Q92" i="5"/>
  <c r="S99" i="5"/>
  <c r="Q99" i="5"/>
  <c r="S173" i="5"/>
  <c r="Q173" i="5"/>
  <c r="S170" i="5"/>
  <c r="Q170" i="5"/>
  <c r="S230" i="5"/>
  <c r="Q230" i="5"/>
  <c r="S221" i="5"/>
  <c r="Q221" i="5"/>
  <c r="S62" i="5"/>
  <c r="Q62" i="5"/>
  <c r="S183" i="5"/>
  <c r="Q183" i="5"/>
  <c r="R207" i="5"/>
  <c r="Q207" i="5"/>
  <c r="S180" i="5"/>
  <c r="Q180" i="5"/>
  <c r="S217" i="5"/>
  <c r="Q217" i="5"/>
  <c r="S198" i="5"/>
  <c r="Q198" i="5"/>
  <c r="S48" i="5"/>
  <c r="Q48" i="5"/>
  <c r="S179" i="5"/>
  <c r="Q179" i="5"/>
  <c r="S228" i="5"/>
  <c r="Q228" i="5"/>
  <c r="R105" i="5"/>
  <c r="Q105" i="5"/>
  <c r="S119" i="5"/>
  <c r="Q119" i="5"/>
  <c r="S52" i="5"/>
  <c r="Q52" i="5"/>
  <c r="S223" i="5"/>
  <c r="Q223" i="5"/>
  <c r="S197" i="5"/>
  <c r="Q197" i="5"/>
  <c r="S186" i="5"/>
  <c r="Q186" i="5"/>
  <c r="S65" i="5"/>
  <c r="Q65" i="5"/>
  <c r="S189" i="5"/>
  <c r="Q189" i="5"/>
  <c r="R185" i="5"/>
  <c r="Q185" i="5"/>
  <c r="S220" i="5"/>
  <c r="Q220" i="5"/>
  <c r="S108" i="5"/>
  <c r="Q108" i="5"/>
  <c r="S125" i="5"/>
  <c r="Q125" i="5"/>
  <c r="S64" i="5"/>
  <c r="Q64" i="5"/>
  <c r="S158" i="5"/>
  <c r="Q158" i="5"/>
  <c r="S86" i="5"/>
  <c r="Q86" i="5"/>
  <c r="S61" i="5"/>
  <c r="Q61" i="5"/>
  <c r="S171" i="5"/>
  <c r="Q171" i="5"/>
  <c r="S80" i="5"/>
  <c r="Q80" i="5"/>
  <c r="S69" i="5"/>
  <c r="Q69" i="5"/>
  <c r="R169" i="5"/>
  <c r="Q169" i="5"/>
  <c r="S68" i="5"/>
  <c r="Q68" i="5"/>
  <c r="I185" i="5"/>
  <c r="I169" i="5"/>
  <c r="R41" i="5"/>
  <c r="I110" i="5"/>
  <c r="I207" i="5"/>
  <c r="I41" i="5"/>
  <c r="S185" i="5"/>
  <c r="S105" i="5"/>
  <c r="I105" i="5"/>
  <c r="I71" i="5"/>
  <c r="R71" i="5"/>
  <c r="I219" i="5"/>
  <c r="R219" i="5"/>
  <c r="I60" i="5"/>
  <c r="R60" i="5"/>
  <c r="I70" i="5"/>
  <c r="R70" i="5"/>
  <c r="I102" i="5"/>
  <c r="R102" i="5"/>
  <c r="I215" i="5"/>
  <c r="R215" i="5"/>
  <c r="I224" i="5"/>
  <c r="R224" i="5"/>
  <c r="I66" i="5"/>
  <c r="R66" i="5"/>
  <c r="I182" i="5"/>
  <c r="R182" i="5"/>
  <c r="S224" i="5"/>
  <c r="I172" i="5"/>
  <c r="R172" i="5"/>
  <c r="I158" i="5"/>
  <c r="R158" i="5"/>
  <c r="I86" i="5"/>
  <c r="R86" i="5"/>
  <c r="I61" i="5"/>
  <c r="R61" i="5"/>
  <c r="I171" i="5"/>
  <c r="R171" i="5"/>
  <c r="I80" i="5"/>
  <c r="R80" i="5"/>
  <c r="I69" i="5"/>
  <c r="R69" i="5"/>
  <c r="I250" i="5"/>
  <c r="S250" i="5"/>
  <c r="I125" i="5"/>
  <c r="R125" i="5"/>
  <c r="S60" i="5"/>
  <c r="I218" i="5"/>
  <c r="R218" i="5"/>
  <c r="I187" i="5"/>
  <c r="R187" i="5"/>
  <c r="I64" i="5"/>
  <c r="R64" i="5"/>
  <c r="I123" i="5"/>
  <c r="R123" i="5"/>
  <c r="I78" i="5"/>
  <c r="R78" i="5"/>
  <c r="I124" i="5"/>
  <c r="R124" i="5"/>
  <c r="I160" i="5"/>
  <c r="R160" i="5"/>
  <c r="I91" i="5"/>
  <c r="R91" i="5"/>
  <c r="I108" i="5"/>
  <c r="R108" i="5"/>
  <c r="I83" i="5"/>
  <c r="R83" i="5"/>
  <c r="I68" i="5"/>
  <c r="R68" i="5"/>
  <c r="I121" i="5"/>
  <c r="R121" i="5"/>
  <c r="S182" i="5"/>
  <c r="S160" i="5"/>
  <c r="S66" i="5"/>
  <c r="I59" i="5"/>
  <c r="R59" i="5"/>
  <c r="I183" i="5"/>
  <c r="R183" i="5"/>
  <c r="I79" i="5"/>
  <c r="R79" i="5"/>
  <c r="I72" i="5"/>
  <c r="R72" i="5"/>
  <c r="I89" i="5"/>
  <c r="R89" i="5"/>
  <c r="I67" i="5"/>
  <c r="R67" i="5"/>
  <c r="S59" i="5"/>
  <c r="I173" i="5"/>
  <c r="R173" i="5"/>
  <c r="I87" i="5"/>
  <c r="R87" i="5"/>
  <c r="I203" i="5"/>
  <c r="R203" i="5"/>
  <c r="S219" i="5"/>
  <c r="I178" i="5"/>
  <c r="R178" i="5"/>
  <c r="I164" i="5"/>
  <c r="R164" i="5"/>
  <c r="I165" i="5"/>
  <c r="R165" i="5"/>
  <c r="I93" i="5"/>
  <c r="R93" i="5"/>
  <c r="I210" i="5"/>
  <c r="R210" i="5"/>
  <c r="I162" i="5"/>
  <c r="R162" i="5"/>
  <c r="I58" i="5"/>
  <c r="R58" i="5"/>
  <c r="S79" i="5"/>
  <c r="I159" i="5"/>
  <c r="R159" i="5"/>
  <c r="I208" i="5"/>
  <c r="R208" i="5"/>
  <c r="I107" i="5"/>
  <c r="R107" i="5"/>
  <c r="S178" i="5"/>
  <c r="I205" i="5"/>
  <c r="R205" i="5"/>
  <c r="I163" i="5"/>
  <c r="R163" i="5"/>
  <c r="I111" i="5"/>
  <c r="R111" i="5"/>
  <c r="S58" i="5"/>
  <c r="I226" i="5"/>
  <c r="R226" i="5"/>
  <c r="I200" i="5"/>
  <c r="R200" i="5"/>
  <c r="I112" i="5"/>
  <c r="R112" i="5"/>
  <c r="S165" i="5"/>
  <c r="S208" i="5"/>
  <c r="I225" i="5"/>
  <c r="R225" i="5"/>
  <c r="I53" i="5"/>
  <c r="R53" i="5"/>
  <c r="I195" i="5"/>
  <c r="R195" i="5"/>
  <c r="S111" i="5"/>
  <c r="S124" i="5"/>
  <c r="I184" i="5"/>
  <c r="R184" i="5"/>
  <c r="I90" i="5"/>
  <c r="R90" i="5"/>
  <c r="S172" i="5"/>
  <c r="I63" i="5"/>
  <c r="R63" i="5"/>
  <c r="I113" i="5"/>
  <c r="R113" i="5"/>
  <c r="I88" i="5"/>
  <c r="R88" i="5"/>
  <c r="I48" i="5"/>
  <c r="R48" i="5"/>
  <c r="I227" i="5"/>
  <c r="R227" i="5"/>
  <c r="I204" i="5"/>
  <c r="R204" i="5"/>
  <c r="I118" i="5"/>
  <c r="R118" i="5"/>
  <c r="I166" i="5"/>
  <c r="R166" i="5"/>
  <c r="I81" i="5"/>
  <c r="R81" i="5"/>
  <c r="I180" i="5"/>
  <c r="R180" i="5"/>
  <c r="I179" i="5"/>
  <c r="R179" i="5"/>
  <c r="S102" i="5"/>
  <c r="I209" i="5"/>
  <c r="R209" i="5"/>
  <c r="I188" i="5"/>
  <c r="R188" i="5"/>
  <c r="I216" i="5"/>
  <c r="R216" i="5"/>
  <c r="S216" i="5"/>
  <c r="I167" i="5"/>
  <c r="R167" i="5"/>
  <c r="I92" i="5"/>
  <c r="R92" i="5"/>
  <c r="S218" i="5"/>
  <c r="I170" i="5"/>
  <c r="R170" i="5"/>
  <c r="I85" i="5"/>
  <c r="R85" i="5"/>
  <c r="I104" i="5"/>
  <c r="R104" i="5"/>
  <c r="S187" i="5"/>
  <c r="I168" i="5"/>
  <c r="R168" i="5"/>
  <c r="I84" i="5"/>
  <c r="R84" i="5"/>
  <c r="I202" i="5"/>
  <c r="R202" i="5"/>
  <c r="I99" i="5"/>
  <c r="R99" i="5"/>
  <c r="S91" i="5"/>
  <c r="I82" i="5"/>
  <c r="R82" i="5"/>
  <c r="I201" i="5"/>
  <c r="R201" i="5"/>
  <c r="I100" i="5"/>
  <c r="R100" i="5"/>
  <c r="S184" i="5"/>
  <c r="I161" i="5"/>
  <c r="R161" i="5"/>
  <c r="I196" i="5"/>
  <c r="R196" i="5"/>
  <c r="I230" i="5"/>
  <c r="R230" i="5"/>
  <c r="I46" i="5"/>
  <c r="R46" i="5"/>
  <c r="I206" i="5"/>
  <c r="R206" i="5"/>
  <c r="S72" i="5"/>
  <c r="I50" i="5"/>
  <c r="R50" i="5"/>
  <c r="I217" i="5"/>
  <c r="R217" i="5"/>
  <c r="I52" i="5"/>
  <c r="R52" i="5"/>
  <c r="I198" i="5"/>
  <c r="R198" i="5"/>
  <c r="I98" i="5"/>
  <c r="R98" i="5"/>
  <c r="S107" i="5"/>
  <c r="S215" i="5"/>
  <c r="S89" i="5"/>
  <c r="I223" i="5"/>
  <c r="R223" i="5"/>
  <c r="I197" i="5"/>
  <c r="R197" i="5"/>
  <c r="S83" i="5"/>
  <c r="I190" i="5"/>
  <c r="R190" i="5"/>
  <c r="I47" i="5"/>
  <c r="R47" i="5"/>
  <c r="I101" i="5"/>
  <c r="R101" i="5"/>
  <c r="S88" i="5"/>
  <c r="S121" i="5"/>
  <c r="S162" i="5"/>
  <c r="I222" i="5"/>
  <c r="R222" i="5"/>
  <c r="I51" i="5"/>
  <c r="R51" i="5"/>
  <c r="I120" i="5"/>
  <c r="T120" i="5" s="1"/>
  <c r="R120" i="5"/>
  <c r="S163" i="5"/>
  <c r="S78" i="5"/>
  <c r="S84" i="5"/>
  <c r="I181" i="5"/>
  <c r="R181" i="5"/>
  <c r="I229" i="5"/>
  <c r="R229" i="5"/>
  <c r="I49" i="5"/>
  <c r="R49" i="5"/>
  <c r="I199" i="5"/>
  <c r="R199" i="5"/>
  <c r="I103" i="5"/>
  <c r="R103" i="5"/>
  <c r="S204" i="5"/>
  <c r="I186" i="5"/>
  <c r="R186" i="5"/>
  <c r="I228" i="5"/>
  <c r="R228" i="5"/>
  <c r="I65" i="5"/>
  <c r="R65" i="5"/>
  <c r="S207" i="5"/>
  <c r="S87" i="5"/>
  <c r="S98" i="5"/>
  <c r="S71" i="5"/>
  <c r="I189" i="5"/>
  <c r="R189" i="5"/>
  <c r="I221" i="5"/>
  <c r="R221" i="5"/>
  <c r="I62" i="5"/>
  <c r="R62" i="5"/>
  <c r="I109" i="5"/>
  <c r="R109" i="5"/>
  <c r="S123" i="5"/>
  <c r="S110" i="5"/>
  <c r="S70" i="5"/>
  <c r="S112" i="5"/>
  <c r="S225" i="5"/>
  <c r="I220" i="5"/>
  <c r="R220" i="5"/>
  <c r="I73" i="5"/>
  <c r="R73" i="5"/>
  <c r="I119" i="5"/>
  <c r="R119" i="5"/>
  <c r="S169" i="5"/>
  <c r="S109" i="5"/>
  <c r="S200" i="5"/>
  <c r="I284" i="5"/>
  <c r="S284" i="5"/>
  <c r="R284" i="5"/>
  <c r="I303" i="5"/>
  <c r="S303" i="5"/>
  <c r="R303" i="5"/>
  <c r="C371" i="5"/>
  <c r="C373" i="5"/>
  <c r="D377" i="5"/>
  <c r="F356" i="5"/>
  <c r="E357" i="5"/>
  <c r="C359" i="5"/>
  <c r="D363" i="5"/>
  <c r="F331" i="5"/>
  <c r="D281" i="5"/>
  <c r="C281" i="5"/>
  <c r="E256" i="5"/>
  <c r="F254" i="5"/>
  <c r="E285" i="5"/>
  <c r="J81" i="5" l="1"/>
  <c r="U80" i="5"/>
  <c r="L80" i="5"/>
  <c r="V197" i="5"/>
  <c r="W197" i="5"/>
  <c r="V225" i="5"/>
  <c r="W225" i="5"/>
  <c r="V201" i="5"/>
  <c r="W201" i="5"/>
  <c r="V53" i="5"/>
  <c r="W53" i="5"/>
  <c r="V121" i="5"/>
  <c r="W121" i="5"/>
  <c r="V93" i="5"/>
  <c r="W93" i="5"/>
  <c r="V171" i="5"/>
  <c r="W171" i="5"/>
  <c r="V207" i="5"/>
  <c r="W207" i="5"/>
  <c r="V179" i="5"/>
  <c r="W179" i="5"/>
  <c r="V110" i="5"/>
  <c r="W110" i="5"/>
  <c r="V185" i="5"/>
  <c r="W185" i="5"/>
  <c r="V202" i="5"/>
  <c r="W202" i="5"/>
  <c r="V166" i="5"/>
  <c r="W166" i="5"/>
  <c r="V178" i="5"/>
  <c r="W178" i="5"/>
  <c r="V158" i="5"/>
  <c r="W158" i="5"/>
  <c r="V99" i="5"/>
  <c r="W99" i="5"/>
  <c r="V199" i="5"/>
  <c r="W199" i="5"/>
  <c r="V203" i="5"/>
  <c r="W203" i="5"/>
  <c r="V160" i="5"/>
  <c r="W160" i="5"/>
  <c r="V186" i="5"/>
  <c r="W186" i="5"/>
  <c r="V103" i="5"/>
  <c r="W103" i="5"/>
  <c r="V81" i="5"/>
  <c r="W81" i="5"/>
  <c r="V200" i="5"/>
  <c r="W200" i="5"/>
  <c r="V226" i="5"/>
  <c r="W226" i="5"/>
  <c r="V198" i="5"/>
  <c r="W198" i="5"/>
  <c r="V98" i="5"/>
  <c r="W98" i="5"/>
  <c r="V87" i="5"/>
  <c r="W87" i="5"/>
  <c r="V111" i="5"/>
  <c r="W111" i="5"/>
  <c r="V168" i="5"/>
  <c r="W168" i="5"/>
  <c r="V180" i="5"/>
  <c r="W180" i="5"/>
  <c r="V163" i="5"/>
  <c r="W163" i="5"/>
  <c r="V109" i="5"/>
  <c r="W109" i="5"/>
  <c r="V88" i="5"/>
  <c r="W88" i="5"/>
  <c r="V205" i="5"/>
  <c r="W205" i="5"/>
  <c r="V229" i="5"/>
  <c r="W229" i="5"/>
  <c r="V52" i="5"/>
  <c r="W52" i="5"/>
  <c r="V120" i="5"/>
  <c r="W120" i="5"/>
  <c r="V67" i="5"/>
  <c r="W67" i="5"/>
  <c r="V170" i="5"/>
  <c r="W170" i="5"/>
  <c r="V64" i="5"/>
  <c r="W64" i="5"/>
  <c r="V215" i="5"/>
  <c r="W215" i="5"/>
  <c r="V49" i="5"/>
  <c r="W49" i="5"/>
  <c r="V224" i="5"/>
  <c r="W224" i="5"/>
  <c r="V107" i="5"/>
  <c r="W107" i="5"/>
  <c r="V187" i="5"/>
  <c r="W187" i="5"/>
  <c r="V102" i="5"/>
  <c r="W102" i="5"/>
  <c r="V164" i="5"/>
  <c r="W164" i="5"/>
  <c r="V73" i="5"/>
  <c r="W73" i="5"/>
  <c r="V172" i="5"/>
  <c r="W172" i="5"/>
  <c r="V227" i="5"/>
  <c r="W227" i="5"/>
  <c r="V66" i="5"/>
  <c r="W66" i="5"/>
  <c r="V83" i="5"/>
  <c r="W83" i="5"/>
  <c r="V119" i="5"/>
  <c r="W119" i="5"/>
  <c r="V220" i="5"/>
  <c r="W220" i="5"/>
  <c r="V204" i="5"/>
  <c r="W204" i="5"/>
  <c r="V173" i="5"/>
  <c r="W173" i="5"/>
  <c r="V281" i="5"/>
  <c r="W281" i="5"/>
  <c r="V218" i="5"/>
  <c r="W218" i="5"/>
  <c r="V165" i="5"/>
  <c r="W165" i="5"/>
  <c r="V108" i="5"/>
  <c r="W108" i="5"/>
  <c r="V217" i="5"/>
  <c r="W217" i="5"/>
  <c r="V62" i="5"/>
  <c r="W62" i="5"/>
  <c r="V221" i="5"/>
  <c r="W221" i="5"/>
  <c r="V208" i="5"/>
  <c r="W208" i="5"/>
  <c r="V189" i="5"/>
  <c r="W189" i="5"/>
  <c r="V79" i="5"/>
  <c r="W79" i="5"/>
  <c r="V196" i="5"/>
  <c r="W196" i="5"/>
  <c r="V183" i="5"/>
  <c r="W183" i="5"/>
  <c r="V125" i="5"/>
  <c r="W125" i="5"/>
  <c r="V61" i="5"/>
  <c r="W61" i="5"/>
  <c r="V181" i="5"/>
  <c r="W181" i="5"/>
  <c r="V104" i="5"/>
  <c r="W104" i="5"/>
  <c r="V48" i="5"/>
  <c r="W48" i="5"/>
  <c r="V85" i="5"/>
  <c r="W85" i="5"/>
  <c r="V113" i="5"/>
  <c r="W113" i="5"/>
  <c r="V222" i="5"/>
  <c r="W222" i="5"/>
  <c r="V167" i="5"/>
  <c r="W167" i="5"/>
  <c r="Q356" i="5"/>
  <c r="V356" i="5"/>
  <c r="W356" i="5"/>
  <c r="V159" i="5"/>
  <c r="W159" i="5"/>
  <c r="V219" i="5"/>
  <c r="W219" i="5"/>
  <c r="Q331" i="5"/>
  <c r="V331" i="5"/>
  <c r="W331" i="5"/>
  <c r="V363" i="5"/>
  <c r="W363" i="5"/>
  <c r="V230" i="5"/>
  <c r="W230" i="5"/>
  <c r="V68" i="5"/>
  <c r="W68" i="5"/>
  <c r="V78" i="5"/>
  <c r="W78" i="5"/>
  <c r="V89" i="5"/>
  <c r="W89" i="5"/>
  <c r="V63" i="5"/>
  <c r="W63" i="5"/>
  <c r="V169" i="5"/>
  <c r="W169" i="5"/>
  <c r="V112" i="5"/>
  <c r="W112" i="5"/>
  <c r="V118" i="5"/>
  <c r="W118" i="5"/>
  <c r="V182" i="5"/>
  <c r="W182" i="5"/>
  <c r="V50" i="5"/>
  <c r="W50" i="5"/>
  <c r="V206" i="5"/>
  <c r="W206" i="5"/>
  <c r="V72" i="5"/>
  <c r="W72" i="5"/>
  <c r="V70" i="5"/>
  <c r="W70" i="5"/>
  <c r="V90" i="5"/>
  <c r="W90" i="5"/>
  <c r="V184" i="5"/>
  <c r="W184" i="5"/>
  <c r="V161" i="5"/>
  <c r="W161" i="5"/>
  <c r="V250" i="5"/>
  <c r="W250" i="5"/>
  <c r="V162" i="5"/>
  <c r="W162" i="5"/>
  <c r="V69" i="5"/>
  <c r="W69" i="5"/>
  <c r="V105" i="5"/>
  <c r="W105" i="5"/>
  <c r="V284" i="5"/>
  <c r="W284" i="5"/>
  <c r="V82" i="5"/>
  <c r="W82" i="5"/>
  <c r="V86" i="5"/>
  <c r="W86" i="5"/>
  <c r="Q254" i="5"/>
  <c r="V254" i="5"/>
  <c r="W254" i="5"/>
  <c r="V123" i="5"/>
  <c r="W123" i="5"/>
  <c r="V51" i="5"/>
  <c r="W51" i="5"/>
  <c r="V92" i="5"/>
  <c r="W92" i="5"/>
  <c r="V216" i="5"/>
  <c r="W216" i="5"/>
  <c r="V59" i="5"/>
  <c r="W59" i="5"/>
  <c r="V47" i="5"/>
  <c r="W47" i="5"/>
  <c r="V65" i="5"/>
  <c r="W65" i="5"/>
  <c r="V190" i="5"/>
  <c r="W190" i="5"/>
  <c r="V100" i="5"/>
  <c r="W100" i="5"/>
  <c r="V209" i="5"/>
  <c r="W209" i="5"/>
  <c r="V195" i="5"/>
  <c r="W195" i="5"/>
  <c r="V223" i="5"/>
  <c r="W223" i="5"/>
  <c r="V91" i="5"/>
  <c r="W91" i="5"/>
  <c r="V84" i="5"/>
  <c r="W84" i="5"/>
  <c r="V124" i="5"/>
  <c r="W124" i="5"/>
  <c r="V60" i="5"/>
  <c r="W60" i="5"/>
  <c r="V101" i="5"/>
  <c r="W101" i="5"/>
  <c r="V58" i="5"/>
  <c r="W58" i="5"/>
  <c r="V188" i="5"/>
  <c r="W188" i="5"/>
  <c r="V71" i="5"/>
  <c r="W71" i="5"/>
  <c r="V303" i="5"/>
  <c r="W303" i="5"/>
  <c r="V228" i="5"/>
  <c r="W228" i="5"/>
  <c r="V210" i="5"/>
  <c r="W210" i="5"/>
  <c r="V80" i="5"/>
  <c r="W80" i="5"/>
  <c r="W46" i="5"/>
  <c r="V46" i="5"/>
  <c r="V41" i="5"/>
  <c r="W41" i="5"/>
  <c r="M281" i="5"/>
  <c r="S331" i="5"/>
  <c r="R331" i="5"/>
  <c r="S254" i="5"/>
  <c r="R254" i="5"/>
  <c r="R356" i="5"/>
  <c r="S356" i="5"/>
  <c r="F359" i="5"/>
  <c r="P359" i="5"/>
  <c r="N359" i="5"/>
  <c r="F373" i="5"/>
  <c r="P373" i="5"/>
  <c r="N373" i="5"/>
  <c r="F371" i="5"/>
  <c r="P371" i="5"/>
  <c r="N371" i="5"/>
  <c r="M373" i="5"/>
  <c r="E286" i="5"/>
  <c r="H285" i="5"/>
  <c r="E257" i="5"/>
  <c r="H256" i="5"/>
  <c r="E358" i="5"/>
  <c r="H357" i="5"/>
  <c r="C363" i="5"/>
  <c r="M363" i="5" s="1"/>
  <c r="M359" i="5"/>
  <c r="M371" i="5"/>
  <c r="J82" i="5" l="1"/>
  <c r="U81" i="5"/>
  <c r="L81" i="5"/>
  <c r="Q256" i="5"/>
  <c r="V256" i="5"/>
  <c r="W256" i="5"/>
  <c r="I256" i="5"/>
  <c r="R256" i="5"/>
  <c r="S256" i="5"/>
  <c r="I285" i="5"/>
  <c r="R285" i="5"/>
  <c r="S285" i="5"/>
  <c r="I357" i="5"/>
  <c r="S357" i="5"/>
  <c r="R357" i="5"/>
  <c r="E359" i="5"/>
  <c r="H358" i="5"/>
  <c r="E258" i="5"/>
  <c r="H257" i="5"/>
  <c r="E287" i="5"/>
  <c r="H286" i="5"/>
  <c r="J83" i="5" l="1"/>
  <c r="U82" i="5"/>
  <c r="L82" i="5"/>
  <c r="V357" i="5"/>
  <c r="W357" i="5"/>
  <c r="Q358" i="5"/>
  <c r="V358" i="5"/>
  <c r="W358" i="5"/>
  <c r="V285" i="5"/>
  <c r="W285" i="5"/>
  <c r="I358" i="5"/>
  <c r="R358" i="5"/>
  <c r="S358" i="5"/>
  <c r="I257" i="5"/>
  <c r="S257" i="5"/>
  <c r="R257" i="5"/>
  <c r="I286" i="5"/>
  <c r="R286" i="5"/>
  <c r="S286" i="5"/>
  <c r="E288" i="5"/>
  <c r="H287" i="5"/>
  <c r="E259" i="5"/>
  <c r="H258" i="5"/>
  <c r="H359" i="5"/>
  <c r="E360" i="5"/>
  <c r="J84" i="5" l="1"/>
  <c r="U83" i="5"/>
  <c r="L83" i="5"/>
  <c r="Q359" i="5"/>
  <c r="V359" i="5"/>
  <c r="W359" i="5"/>
  <c r="Q258" i="5"/>
  <c r="V258" i="5"/>
  <c r="W258" i="5"/>
  <c r="V286" i="5"/>
  <c r="W286" i="5"/>
  <c r="V257" i="5"/>
  <c r="W257" i="5"/>
  <c r="I359" i="5"/>
  <c r="R359" i="5"/>
  <c r="S359" i="5"/>
  <c r="I287" i="5"/>
  <c r="S287" i="5"/>
  <c r="R287" i="5"/>
  <c r="I258" i="5"/>
  <c r="R258" i="5"/>
  <c r="S258" i="5"/>
  <c r="E260" i="5"/>
  <c r="H259" i="5"/>
  <c r="E361" i="5"/>
  <c r="H360" i="5"/>
  <c r="E289" i="5"/>
  <c r="H288" i="5"/>
  <c r="D300" i="5"/>
  <c r="D329" i="5"/>
  <c r="D354" i="5"/>
  <c r="F365" i="5"/>
  <c r="C300" i="5"/>
  <c r="F283" i="5"/>
  <c r="C329" i="5"/>
  <c r="M329" i="5" s="1"/>
  <c r="E304" i="5"/>
  <c r="F302" i="5"/>
  <c r="C354" i="5"/>
  <c r="E333" i="5"/>
  <c r="E367" i="5"/>
  <c r="C370" i="5"/>
  <c r="A3" i="2" a="1"/>
  <c r="A3" i="2" s="1"/>
  <c r="O8" i="2" s="1"/>
  <c r="J85" i="5" l="1"/>
  <c r="U84" i="5"/>
  <c r="L84" i="5"/>
  <c r="Q259" i="5"/>
  <c r="V259" i="5"/>
  <c r="W259" i="5"/>
  <c r="Q360" i="5"/>
  <c r="V360" i="5"/>
  <c r="W360" i="5"/>
  <c r="M300" i="5"/>
  <c r="V287" i="5"/>
  <c r="W287" i="5"/>
  <c r="Q365" i="5"/>
  <c r="V365" i="5"/>
  <c r="W365" i="5"/>
  <c r="V354" i="5"/>
  <c r="W354" i="5"/>
  <c r="V329" i="5"/>
  <c r="W329" i="5"/>
  <c r="V300" i="5"/>
  <c r="W300" i="5"/>
  <c r="Q302" i="5"/>
  <c r="V302" i="5"/>
  <c r="W302" i="5"/>
  <c r="Q283" i="5"/>
  <c r="V283" i="5"/>
  <c r="W283" i="5"/>
  <c r="M354" i="5"/>
  <c r="S302" i="5"/>
  <c r="R302" i="5"/>
  <c r="I288" i="5"/>
  <c r="S288" i="5"/>
  <c r="R288" i="5"/>
  <c r="E363" i="5"/>
  <c r="H361" i="5"/>
  <c r="S283" i="5"/>
  <c r="R283" i="5"/>
  <c r="I360" i="5"/>
  <c r="R360" i="5"/>
  <c r="S360" i="5"/>
  <c r="R365" i="5"/>
  <c r="S365" i="5"/>
  <c r="I259" i="5"/>
  <c r="S259" i="5"/>
  <c r="R259" i="5"/>
  <c r="F370" i="5"/>
  <c r="P370" i="5"/>
  <c r="N370" i="5"/>
  <c r="E305" i="5"/>
  <c r="H304" i="5"/>
  <c r="E290" i="5"/>
  <c r="H289" i="5"/>
  <c r="M370" i="5"/>
  <c r="E334" i="5"/>
  <c r="H333" i="5"/>
  <c r="E368" i="5"/>
  <c r="H367" i="5"/>
  <c r="E261" i="5"/>
  <c r="H260" i="5"/>
  <c r="C377" i="5"/>
  <c r="M377" i="5" s="1"/>
  <c r="O7" i="2"/>
  <c r="O1" i="2"/>
  <c r="O2" i="2"/>
  <c r="O3" i="2"/>
  <c r="O4" i="2"/>
  <c r="O5" i="2"/>
  <c r="O6" i="2"/>
  <c r="J86" i="5" l="1"/>
  <c r="L85" i="5"/>
  <c r="U85" i="5"/>
  <c r="V288" i="5"/>
  <c r="W288" i="5"/>
  <c r="Q260" i="5"/>
  <c r="V260" i="5"/>
  <c r="W260" i="5"/>
  <c r="I333" i="5"/>
  <c r="S333" i="5"/>
  <c r="R333" i="5"/>
  <c r="I260" i="5"/>
  <c r="R260" i="5"/>
  <c r="S260" i="5"/>
  <c r="I289" i="5"/>
  <c r="R289" i="5"/>
  <c r="S289" i="5"/>
  <c r="S361" i="5"/>
  <c r="I361" i="5"/>
  <c r="R361" i="5"/>
  <c r="I367" i="5"/>
  <c r="S367" i="5"/>
  <c r="R367" i="5"/>
  <c r="I304" i="5"/>
  <c r="R304" i="5"/>
  <c r="S304" i="5"/>
  <c r="E262" i="5"/>
  <c r="H261" i="5"/>
  <c r="E369" i="5"/>
  <c r="H368" i="5"/>
  <c r="E335" i="5"/>
  <c r="H334" i="5"/>
  <c r="E291" i="5"/>
  <c r="H290" i="5"/>
  <c r="E306" i="5"/>
  <c r="H305" i="5"/>
  <c r="J87" i="5" l="1"/>
  <c r="L86" i="5"/>
  <c r="U86" i="5"/>
  <c r="V361" i="5"/>
  <c r="W361" i="5"/>
  <c r="V289" i="5"/>
  <c r="W289" i="5"/>
  <c r="V304" i="5"/>
  <c r="W304" i="5"/>
  <c r="V333" i="5"/>
  <c r="W333" i="5"/>
  <c r="Q261" i="5"/>
  <c r="V261" i="5"/>
  <c r="W261" i="5"/>
  <c r="V367" i="5"/>
  <c r="W367" i="5"/>
  <c r="I290" i="5"/>
  <c r="S290" i="5"/>
  <c r="R290" i="5"/>
  <c r="I305" i="5"/>
  <c r="R305" i="5"/>
  <c r="S305" i="5"/>
  <c r="I368" i="5"/>
  <c r="S368" i="5"/>
  <c r="R368" i="5"/>
  <c r="I334" i="5"/>
  <c r="S334" i="5"/>
  <c r="R334" i="5"/>
  <c r="I261" i="5"/>
  <c r="R261" i="5"/>
  <c r="S261" i="5"/>
  <c r="E307" i="5"/>
  <c r="H306" i="5"/>
  <c r="E292" i="5"/>
  <c r="H291" i="5"/>
  <c r="E336" i="5"/>
  <c r="H335" i="5"/>
  <c r="E370" i="5"/>
  <c r="H369" i="5"/>
  <c r="E263" i="5"/>
  <c r="H262" i="5"/>
  <c r="J88" i="5" l="1"/>
  <c r="J89" i="5" s="1"/>
  <c r="J90" i="5" s="1"/>
  <c r="L87" i="5"/>
  <c r="U87" i="5"/>
  <c r="V368" i="5"/>
  <c r="W368" i="5"/>
  <c r="V305" i="5"/>
  <c r="W305" i="5"/>
  <c r="V334" i="5"/>
  <c r="W334" i="5"/>
  <c r="V290" i="5"/>
  <c r="W290" i="5"/>
  <c r="I291" i="5"/>
  <c r="S291" i="5"/>
  <c r="R291" i="5"/>
  <c r="I306" i="5"/>
  <c r="S306" i="5"/>
  <c r="R306" i="5"/>
  <c r="I369" i="5"/>
  <c r="S369" i="5"/>
  <c r="R369" i="5"/>
  <c r="I262" i="5"/>
  <c r="S262" i="5"/>
  <c r="R262" i="5"/>
  <c r="I335" i="5"/>
  <c r="R335" i="5"/>
  <c r="S335" i="5"/>
  <c r="E337" i="5"/>
  <c r="H336" i="5"/>
  <c r="E264" i="5"/>
  <c r="H263" i="5"/>
  <c r="H370" i="5"/>
  <c r="E371" i="5"/>
  <c r="E293" i="5"/>
  <c r="H292" i="5"/>
  <c r="E308" i="5"/>
  <c r="H307" i="5"/>
  <c r="J91" i="5" l="1"/>
  <c r="J92" i="5" s="1"/>
  <c r="J93" i="5" s="1"/>
  <c r="J94" i="5" s="1"/>
  <c r="J95" i="5" s="1"/>
  <c r="J96" i="5" s="1"/>
  <c r="J97" i="5" s="1"/>
  <c r="J98" i="5" s="1"/>
  <c r="U90" i="5"/>
  <c r="L90" i="5"/>
  <c r="V262" i="5"/>
  <c r="W262" i="5"/>
  <c r="V291" i="5"/>
  <c r="W291" i="5"/>
  <c r="V369" i="5"/>
  <c r="W369" i="5"/>
  <c r="V306" i="5"/>
  <c r="W306" i="5"/>
  <c r="V335" i="5"/>
  <c r="W335" i="5"/>
  <c r="Q370" i="5"/>
  <c r="V370" i="5"/>
  <c r="W370" i="5"/>
  <c r="I307" i="5"/>
  <c r="S307" i="5"/>
  <c r="R307" i="5"/>
  <c r="I370" i="5"/>
  <c r="S370" i="5"/>
  <c r="R370" i="5"/>
  <c r="I292" i="5"/>
  <c r="S292" i="5"/>
  <c r="R292" i="5"/>
  <c r="I336" i="5"/>
  <c r="R336" i="5"/>
  <c r="S336" i="5"/>
  <c r="I263" i="5"/>
  <c r="S263" i="5"/>
  <c r="R263" i="5"/>
  <c r="E309" i="5"/>
  <c r="H308" i="5"/>
  <c r="E294" i="5"/>
  <c r="H293" i="5"/>
  <c r="E372" i="5"/>
  <c r="H371" i="5"/>
  <c r="E265" i="5"/>
  <c r="H264" i="5"/>
  <c r="E338" i="5"/>
  <c r="H337" i="5"/>
  <c r="J99" i="5" l="1"/>
  <c r="J100" i="5" s="1"/>
  <c r="J101" i="5" s="1"/>
  <c r="J102" i="5" s="1"/>
  <c r="U98" i="5"/>
  <c r="L98" i="5"/>
  <c r="V307" i="5"/>
  <c r="W307" i="5"/>
  <c r="V292" i="5"/>
  <c r="W292" i="5"/>
  <c r="Q371" i="5"/>
  <c r="V371" i="5"/>
  <c r="W371" i="5"/>
  <c r="V263" i="5"/>
  <c r="W263" i="5"/>
  <c r="V336" i="5"/>
  <c r="W336" i="5"/>
  <c r="I308" i="5"/>
  <c r="S308" i="5"/>
  <c r="R308" i="5"/>
  <c r="I371" i="5"/>
  <c r="R371" i="5"/>
  <c r="S371" i="5"/>
  <c r="I337" i="5"/>
  <c r="S337" i="5"/>
  <c r="R337" i="5"/>
  <c r="I293" i="5"/>
  <c r="R293" i="5"/>
  <c r="S293" i="5"/>
  <c r="I264" i="5"/>
  <c r="S264" i="5"/>
  <c r="R264" i="5"/>
  <c r="E295" i="5"/>
  <c r="H294" i="5"/>
  <c r="E339" i="5"/>
  <c r="H338" i="5"/>
  <c r="E266" i="5"/>
  <c r="H265" i="5"/>
  <c r="E373" i="5"/>
  <c r="H372" i="5"/>
  <c r="E310" i="5"/>
  <c r="H309" i="5"/>
  <c r="J103" i="5" l="1"/>
  <c r="J104" i="5" s="1"/>
  <c r="J105" i="5" s="1"/>
  <c r="J106" i="5" s="1"/>
  <c r="L102" i="5"/>
  <c r="U102" i="5"/>
  <c r="V337" i="5"/>
  <c r="W337" i="5"/>
  <c r="V308" i="5"/>
  <c r="W308" i="5"/>
  <c r="Q372" i="5"/>
  <c r="V372" i="5"/>
  <c r="W372" i="5"/>
  <c r="V293" i="5"/>
  <c r="W293" i="5"/>
  <c r="V264" i="5"/>
  <c r="W264" i="5"/>
  <c r="I338" i="5"/>
  <c r="R338" i="5"/>
  <c r="S338" i="5"/>
  <c r="I265" i="5"/>
  <c r="S265" i="5"/>
  <c r="R265" i="5"/>
  <c r="I309" i="5"/>
  <c r="S309" i="5"/>
  <c r="R309" i="5"/>
  <c r="I372" i="5"/>
  <c r="R372" i="5"/>
  <c r="S372" i="5"/>
  <c r="I294" i="5"/>
  <c r="S294" i="5"/>
  <c r="R294" i="5"/>
  <c r="E267" i="5"/>
  <c r="H266" i="5"/>
  <c r="E340" i="5"/>
  <c r="H339" i="5"/>
  <c r="E311" i="5"/>
  <c r="H310" i="5"/>
  <c r="E374" i="5"/>
  <c r="H373" i="5"/>
  <c r="E296" i="5"/>
  <c r="H295" i="5"/>
  <c r="J107" i="5" l="1"/>
  <c r="L106" i="5"/>
  <c r="U106" i="5"/>
  <c r="V338" i="5"/>
  <c r="W338" i="5"/>
  <c r="V309" i="5"/>
  <c r="W309" i="5"/>
  <c r="V265" i="5"/>
  <c r="W265" i="5"/>
  <c r="Q373" i="5"/>
  <c r="V373" i="5"/>
  <c r="W373" i="5"/>
  <c r="V294" i="5"/>
  <c r="W294" i="5"/>
  <c r="I266" i="5"/>
  <c r="S266" i="5"/>
  <c r="R266" i="5"/>
  <c r="I339" i="5"/>
  <c r="R339" i="5"/>
  <c r="S339" i="5"/>
  <c r="I373" i="5"/>
  <c r="R373" i="5"/>
  <c r="S373" i="5"/>
  <c r="I295" i="5"/>
  <c r="S295" i="5"/>
  <c r="R295" i="5"/>
  <c r="I310" i="5"/>
  <c r="R310" i="5"/>
  <c r="S310" i="5"/>
  <c r="E297" i="5"/>
  <c r="H296" i="5"/>
  <c r="E312" i="5"/>
  <c r="H311" i="5"/>
  <c r="E341" i="5"/>
  <c r="H340" i="5"/>
  <c r="E375" i="5"/>
  <c r="H374" i="5"/>
  <c r="E268" i="5"/>
  <c r="H267" i="5"/>
  <c r="J108" i="5" l="1"/>
  <c r="U107" i="5"/>
  <c r="L107" i="5"/>
  <c r="V339" i="5"/>
  <c r="W339" i="5"/>
  <c r="V266" i="5"/>
  <c r="W266" i="5"/>
  <c r="V295" i="5"/>
  <c r="W295" i="5"/>
  <c r="V310" i="5"/>
  <c r="W310" i="5"/>
  <c r="I296" i="5"/>
  <c r="R296" i="5"/>
  <c r="S296" i="5"/>
  <c r="I374" i="5"/>
  <c r="R374" i="5"/>
  <c r="S374" i="5"/>
  <c r="I340" i="5"/>
  <c r="R340" i="5"/>
  <c r="S340" i="5"/>
  <c r="I267" i="5"/>
  <c r="S267" i="5"/>
  <c r="R267" i="5"/>
  <c r="I311" i="5"/>
  <c r="R311" i="5"/>
  <c r="S311" i="5"/>
  <c r="E269" i="5"/>
  <c r="H268" i="5"/>
  <c r="E377" i="5"/>
  <c r="H375" i="5"/>
  <c r="E342" i="5"/>
  <c r="H341" i="5"/>
  <c r="E313" i="5"/>
  <c r="H312" i="5"/>
  <c r="E298" i="5"/>
  <c r="H297" i="5"/>
  <c r="J109" i="5" l="1"/>
  <c r="J110" i="5" s="1"/>
  <c r="J111" i="5" s="1"/>
  <c r="J112" i="5" s="1"/>
  <c r="J113" i="5" s="1"/>
  <c r="J114" i="5" s="1"/>
  <c r="J115" i="5" s="1"/>
  <c r="J116" i="5" s="1"/>
  <c r="J117" i="5" s="1"/>
  <c r="J118" i="5" s="1"/>
  <c r="U108" i="5"/>
  <c r="L108" i="5"/>
  <c r="V340" i="5"/>
  <c r="W340" i="5"/>
  <c r="V374" i="5"/>
  <c r="W374" i="5"/>
  <c r="V296" i="5"/>
  <c r="W296" i="5"/>
  <c r="V311" i="5"/>
  <c r="W311" i="5"/>
  <c r="V267" i="5"/>
  <c r="W267" i="5"/>
  <c r="I341" i="5"/>
  <c r="R341" i="5"/>
  <c r="S341" i="5"/>
  <c r="I312" i="5"/>
  <c r="R312" i="5"/>
  <c r="S312" i="5"/>
  <c r="I375" i="5"/>
  <c r="R375" i="5"/>
  <c r="S375" i="5"/>
  <c r="I297" i="5"/>
  <c r="S297" i="5"/>
  <c r="R297" i="5"/>
  <c r="I268" i="5"/>
  <c r="S268" i="5"/>
  <c r="R268" i="5"/>
  <c r="E314" i="5"/>
  <c r="H313" i="5"/>
  <c r="H298" i="5"/>
  <c r="E300" i="5"/>
  <c r="E343" i="5"/>
  <c r="H342" i="5"/>
  <c r="E270" i="5"/>
  <c r="H269" i="5"/>
  <c r="J119" i="5" l="1"/>
  <c r="U118" i="5"/>
  <c r="L118" i="5"/>
  <c r="V297" i="5"/>
  <c r="W297" i="5"/>
  <c r="V312" i="5"/>
  <c r="W312" i="5"/>
  <c r="V375" i="5"/>
  <c r="W375" i="5"/>
  <c r="V341" i="5"/>
  <c r="W341" i="5"/>
  <c r="V268" i="5"/>
  <c r="W268" i="5"/>
  <c r="I298" i="5"/>
  <c r="R298" i="5"/>
  <c r="S298" i="5"/>
  <c r="I269" i="5"/>
  <c r="S269" i="5"/>
  <c r="R269" i="5"/>
  <c r="I313" i="5"/>
  <c r="S313" i="5"/>
  <c r="R313" i="5"/>
  <c r="I342" i="5"/>
  <c r="S342" i="5"/>
  <c r="R342" i="5"/>
  <c r="E344" i="5"/>
  <c r="H343" i="5"/>
  <c r="E271" i="5"/>
  <c r="H270" i="5"/>
  <c r="E315" i="5"/>
  <c r="H314" i="5"/>
  <c r="J120" i="5" l="1"/>
  <c r="L119" i="5"/>
  <c r="U119" i="5"/>
  <c r="V313" i="5"/>
  <c r="W313" i="5"/>
  <c r="V269" i="5"/>
  <c r="W269" i="5"/>
  <c r="V342" i="5"/>
  <c r="W342" i="5"/>
  <c r="V298" i="5"/>
  <c r="W298" i="5"/>
  <c r="I270" i="5"/>
  <c r="S270" i="5"/>
  <c r="R270" i="5"/>
  <c r="I343" i="5"/>
  <c r="R343" i="5"/>
  <c r="S343" i="5"/>
  <c r="I314" i="5"/>
  <c r="R314" i="5"/>
  <c r="S314" i="5"/>
  <c r="E345" i="5"/>
  <c r="H344" i="5"/>
  <c r="E316" i="5"/>
  <c r="H315" i="5"/>
  <c r="E272" i="5"/>
  <c r="H271" i="5"/>
  <c r="J121" i="5" l="1"/>
  <c r="J122" i="5" s="1"/>
  <c r="J123" i="5" s="1"/>
  <c r="L120" i="5"/>
  <c r="U120" i="5"/>
  <c r="V314" i="5"/>
  <c r="W314" i="5"/>
  <c r="V270" i="5"/>
  <c r="W270" i="5"/>
  <c r="V343" i="5"/>
  <c r="W343" i="5"/>
  <c r="I271" i="5"/>
  <c r="S271" i="5"/>
  <c r="R271" i="5"/>
  <c r="I315" i="5"/>
  <c r="S315" i="5"/>
  <c r="R315" i="5"/>
  <c r="I344" i="5"/>
  <c r="R344" i="5"/>
  <c r="S344" i="5"/>
  <c r="E273" i="5"/>
  <c r="H272" i="5"/>
  <c r="E317" i="5"/>
  <c r="H316" i="5"/>
  <c r="E346" i="5"/>
  <c r="H345" i="5"/>
  <c r="J124" i="5" l="1"/>
  <c r="U123" i="5"/>
  <c r="L123" i="5"/>
  <c r="V344" i="5"/>
  <c r="W344" i="5"/>
  <c r="V315" i="5"/>
  <c r="W315" i="5"/>
  <c r="V271" i="5"/>
  <c r="W271" i="5"/>
  <c r="I272" i="5"/>
  <c r="S272" i="5"/>
  <c r="R272" i="5"/>
  <c r="I345" i="5"/>
  <c r="S345" i="5"/>
  <c r="R345" i="5"/>
  <c r="I316" i="5"/>
  <c r="S316" i="5"/>
  <c r="R316" i="5"/>
  <c r="H346" i="5"/>
  <c r="E347" i="5"/>
  <c r="E318" i="5"/>
  <c r="H317" i="5"/>
  <c r="E274" i="5"/>
  <c r="H273" i="5"/>
  <c r="J125" i="5" l="1"/>
  <c r="L124" i="5"/>
  <c r="U124" i="5"/>
  <c r="V345" i="5"/>
  <c r="W345" i="5"/>
  <c r="V272" i="5"/>
  <c r="W272" i="5"/>
  <c r="V316" i="5"/>
  <c r="W316" i="5"/>
  <c r="I273" i="5"/>
  <c r="S273" i="5"/>
  <c r="R273" i="5"/>
  <c r="I317" i="5"/>
  <c r="S317" i="5"/>
  <c r="R317" i="5"/>
  <c r="I346" i="5"/>
  <c r="R346" i="5"/>
  <c r="S346" i="5"/>
  <c r="E275" i="5"/>
  <c r="H274" i="5"/>
  <c r="E319" i="5"/>
  <c r="H318" i="5"/>
  <c r="E348" i="5"/>
  <c r="H347" i="5"/>
  <c r="J126" i="5" l="1"/>
  <c r="J127" i="5" s="1"/>
  <c r="J128" i="5" s="1"/>
  <c r="J129" i="5" s="1"/>
  <c r="J130" i="5" s="1"/>
  <c r="U125" i="5"/>
  <c r="L125" i="5"/>
  <c r="V346" i="5"/>
  <c r="W346" i="5"/>
  <c r="V317" i="5"/>
  <c r="W317" i="5"/>
  <c r="V273" i="5"/>
  <c r="W273" i="5"/>
  <c r="I318" i="5"/>
  <c r="S318" i="5"/>
  <c r="R318" i="5"/>
  <c r="I347" i="5"/>
  <c r="R347" i="5"/>
  <c r="S347" i="5"/>
  <c r="I274" i="5"/>
  <c r="S274" i="5"/>
  <c r="R274" i="5"/>
  <c r="E349" i="5"/>
  <c r="H348" i="5"/>
  <c r="E320" i="5"/>
  <c r="H319" i="5"/>
  <c r="E276" i="5"/>
  <c r="H275" i="5"/>
  <c r="J131" i="5" l="1"/>
  <c r="U130" i="5"/>
  <c r="L130" i="5"/>
  <c r="V274" i="5"/>
  <c r="W274" i="5"/>
  <c r="V347" i="5"/>
  <c r="W347" i="5"/>
  <c r="V318" i="5"/>
  <c r="W318" i="5"/>
  <c r="I275" i="5"/>
  <c r="S275" i="5"/>
  <c r="R275" i="5"/>
  <c r="I348" i="5"/>
  <c r="R348" i="5"/>
  <c r="S348" i="5"/>
  <c r="I319" i="5"/>
  <c r="R319" i="5"/>
  <c r="S319" i="5"/>
  <c r="E277" i="5"/>
  <c r="H276" i="5"/>
  <c r="H320" i="5"/>
  <c r="E321" i="5"/>
  <c r="E350" i="5"/>
  <c r="H349" i="5"/>
  <c r="J132" i="5" l="1"/>
  <c r="J133" i="5" s="1"/>
  <c r="L131" i="5"/>
  <c r="U131" i="5"/>
  <c r="V348" i="5"/>
  <c r="W348" i="5"/>
  <c r="V275" i="5"/>
  <c r="W275" i="5"/>
  <c r="V319" i="5"/>
  <c r="W319" i="5"/>
  <c r="I349" i="5"/>
  <c r="R349" i="5"/>
  <c r="S349" i="5"/>
  <c r="I276" i="5"/>
  <c r="S276" i="5"/>
  <c r="R276" i="5"/>
  <c r="I320" i="5"/>
  <c r="R320" i="5"/>
  <c r="S320" i="5"/>
  <c r="E351" i="5"/>
  <c r="H350" i="5"/>
  <c r="E322" i="5"/>
  <c r="H321" i="5"/>
  <c r="E278" i="5"/>
  <c r="H277" i="5"/>
  <c r="J134" i="5" l="1"/>
  <c r="L133" i="5"/>
  <c r="U133" i="5"/>
  <c r="V349" i="5"/>
  <c r="W349" i="5"/>
  <c r="V320" i="5"/>
  <c r="W320" i="5"/>
  <c r="V276" i="5"/>
  <c r="W276" i="5"/>
  <c r="I277" i="5"/>
  <c r="S277" i="5"/>
  <c r="R277" i="5"/>
  <c r="I350" i="5"/>
  <c r="R350" i="5"/>
  <c r="S350" i="5"/>
  <c r="I321" i="5"/>
  <c r="S321" i="5"/>
  <c r="R321" i="5"/>
  <c r="E323" i="5"/>
  <c r="H322" i="5"/>
  <c r="E352" i="5"/>
  <c r="H351" i="5"/>
  <c r="E279" i="5"/>
  <c r="H278" i="5"/>
  <c r="J135" i="5" l="1"/>
  <c r="L134" i="5"/>
  <c r="U134" i="5"/>
  <c r="V321" i="5"/>
  <c r="W321" i="5"/>
  <c r="V350" i="5"/>
  <c r="W350" i="5"/>
  <c r="V277" i="5"/>
  <c r="W277" i="5"/>
  <c r="I351" i="5"/>
  <c r="R351" i="5"/>
  <c r="S351" i="5"/>
  <c r="I278" i="5"/>
  <c r="S278" i="5"/>
  <c r="R278" i="5"/>
  <c r="I322" i="5"/>
  <c r="S322" i="5"/>
  <c r="R322" i="5"/>
  <c r="E354" i="5"/>
  <c r="H352" i="5"/>
  <c r="E324" i="5"/>
  <c r="H323" i="5"/>
  <c r="E281" i="5"/>
  <c r="H279" i="5"/>
  <c r="J136" i="5" l="1"/>
  <c r="L135" i="5"/>
  <c r="U135" i="5"/>
  <c r="V278" i="5"/>
  <c r="W278" i="5"/>
  <c r="V351" i="5"/>
  <c r="W351" i="5"/>
  <c r="V322" i="5"/>
  <c r="W322" i="5"/>
  <c r="I352" i="5"/>
  <c r="R352" i="5"/>
  <c r="S352" i="5"/>
  <c r="I279" i="5"/>
  <c r="S279" i="5"/>
  <c r="R279" i="5"/>
  <c r="I323" i="5"/>
  <c r="S323" i="5"/>
  <c r="R323" i="5"/>
  <c r="E325" i="5"/>
  <c r="H324" i="5"/>
  <c r="J137" i="5" l="1"/>
  <c r="U136" i="5"/>
  <c r="L136" i="5"/>
  <c r="V279" i="5"/>
  <c r="W279" i="5"/>
  <c r="V323" i="5"/>
  <c r="W323" i="5"/>
  <c r="V352" i="5"/>
  <c r="W352" i="5"/>
  <c r="I324" i="5"/>
  <c r="S324" i="5"/>
  <c r="R324" i="5"/>
  <c r="E326" i="5"/>
  <c r="H325" i="5"/>
  <c r="J138" i="5" l="1"/>
  <c r="L137" i="5"/>
  <c r="U137" i="5"/>
  <c r="V324" i="5"/>
  <c r="W324" i="5"/>
  <c r="I325" i="5"/>
  <c r="R325" i="5"/>
  <c r="S325" i="5"/>
  <c r="E327" i="5"/>
  <c r="H326" i="5"/>
  <c r="J139" i="5" l="1"/>
  <c r="L138" i="5"/>
  <c r="U138" i="5"/>
  <c r="V325" i="5"/>
  <c r="W325" i="5"/>
  <c r="I326" i="5"/>
  <c r="R326" i="5"/>
  <c r="S326" i="5"/>
  <c r="E329" i="5"/>
  <c r="H327" i="5"/>
  <c r="J140" i="5" l="1"/>
  <c r="U139" i="5"/>
  <c r="L139" i="5"/>
  <c r="V326" i="5"/>
  <c r="W326" i="5"/>
  <c r="I327" i="5"/>
  <c r="R327" i="5"/>
  <c r="S327" i="5"/>
  <c r="J141" i="5" l="1"/>
  <c r="U140" i="5"/>
  <c r="L140" i="5"/>
  <c r="V327" i="5"/>
  <c r="W327" i="5"/>
  <c r="J142" i="5" l="1"/>
  <c r="U141" i="5"/>
  <c r="L141" i="5"/>
  <c r="J143" i="5" l="1"/>
  <c r="J144" i="5" s="1"/>
  <c r="J145" i="5" s="1"/>
  <c r="J146" i="5" s="1"/>
  <c r="U142" i="5"/>
  <c r="L142" i="5"/>
  <c r="J147" i="5" l="1"/>
  <c r="U146" i="5"/>
  <c r="L146" i="5"/>
  <c r="J148" i="5" l="1"/>
  <c r="U147" i="5"/>
  <c r="L147" i="5"/>
  <c r="J149" i="5" l="1"/>
  <c r="U148" i="5"/>
  <c r="L148" i="5"/>
  <c r="J150" i="5" l="1"/>
  <c r="L149" i="5"/>
  <c r="U149" i="5"/>
  <c r="J151" i="5" l="1"/>
  <c r="L150" i="5"/>
  <c r="U150" i="5"/>
  <c r="J152" i="5" l="1"/>
  <c r="J153" i="5" s="1"/>
  <c r="J154" i="5" s="1"/>
  <c r="J155" i="5" s="1"/>
  <c r="J156" i="5" s="1"/>
  <c r="J157" i="5" s="1"/>
  <c r="J158" i="5" s="1"/>
  <c r="L151" i="5"/>
  <c r="U151" i="5"/>
  <c r="J159" i="5" l="1"/>
  <c r="U158" i="5"/>
  <c r="L158" i="5"/>
  <c r="J160" i="5" l="1"/>
  <c r="U159" i="5"/>
  <c r="L159" i="5"/>
  <c r="J161" i="5" l="1"/>
  <c r="U160" i="5"/>
  <c r="L160" i="5"/>
  <c r="J162" i="5" l="1"/>
  <c r="U161" i="5"/>
  <c r="L161" i="5"/>
  <c r="J163" i="5" l="1"/>
  <c r="U162" i="5"/>
  <c r="L162" i="5"/>
  <c r="J164" i="5" l="1"/>
  <c r="U163" i="5"/>
  <c r="L163" i="5"/>
  <c r="J165" i="5" l="1"/>
  <c r="J166" i="5" s="1"/>
  <c r="J167" i="5" s="1"/>
  <c r="J168" i="5" s="1"/>
  <c r="J169" i="5" s="1"/>
  <c r="J170" i="5" s="1"/>
  <c r="U164" i="5"/>
  <c r="L164" i="5"/>
  <c r="J171" i="5" l="1"/>
  <c r="J172" i="5" s="1"/>
  <c r="J173" i="5" s="1"/>
  <c r="L170" i="5"/>
  <c r="U170" i="5"/>
  <c r="J174" i="5" l="1"/>
  <c r="J175" i="5" s="1"/>
  <c r="J176" i="5" s="1"/>
  <c r="J177" i="5" s="1"/>
  <c r="J178" i="5" s="1"/>
  <c r="U173" i="5"/>
  <c r="L173" i="5"/>
  <c r="J179" i="5" l="1"/>
  <c r="J180" i="5" s="1"/>
  <c r="J181" i="5" s="1"/>
  <c r="J182" i="5" s="1"/>
  <c r="J183" i="5" s="1"/>
  <c r="J184" i="5" s="1"/>
  <c r="J185" i="5" s="1"/>
  <c r="J186" i="5" s="1"/>
  <c r="J187" i="5" s="1"/>
  <c r="J188" i="5" s="1"/>
  <c r="J189" i="5" s="1"/>
  <c r="J190" i="5" s="1"/>
  <c r="J191" i="5" s="1"/>
  <c r="J192" i="5" s="1"/>
  <c r="J193" i="5" s="1"/>
  <c r="J194" i="5" s="1"/>
  <c r="J195" i="5" s="1"/>
  <c r="U178" i="5"/>
  <c r="L178" i="5"/>
  <c r="J196" i="5" l="1"/>
  <c r="U195" i="5"/>
  <c r="L195" i="5"/>
  <c r="J197" i="5" l="1"/>
  <c r="L196" i="5"/>
  <c r="U196" i="5"/>
  <c r="J198" i="5" l="1"/>
  <c r="U197" i="5"/>
  <c r="L197" i="5"/>
  <c r="J199" i="5" l="1"/>
  <c r="U198" i="5"/>
  <c r="L198" i="5"/>
  <c r="J200" i="5" l="1"/>
  <c r="L199" i="5"/>
  <c r="U199" i="5"/>
  <c r="J201" i="5" l="1"/>
  <c r="U200" i="5"/>
  <c r="L200" i="5"/>
  <c r="J202" i="5" l="1"/>
  <c r="L201" i="5"/>
  <c r="U201" i="5"/>
  <c r="J203" i="5" l="1"/>
  <c r="L202" i="5"/>
  <c r="U202" i="5"/>
  <c r="J204" i="5" l="1"/>
  <c r="U203" i="5"/>
  <c r="L203" i="5"/>
  <c r="J205" i="5" l="1"/>
  <c r="U204" i="5"/>
  <c r="L204" i="5"/>
  <c r="J206" i="5" l="1"/>
  <c r="U205" i="5"/>
  <c r="L205" i="5"/>
  <c r="J207" i="5" l="1"/>
  <c r="U206" i="5"/>
  <c r="L206" i="5"/>
  <c r="J208" i="5" l="1"/>
  <c r="U207" i="5"/>
  <c r="L207" i="5"/>
  <c r="J209" i="5" l="1"/>
  <c r="J210" i="5" s="1"/>
  <c r="J211" i="5" s="1"/>
  <c r="J212" i="5" s="1"/>
  <c r="J213" i="5" s="1"/>
  <c r="J214" i="5" s="1"/>
  <c r="J215" i="5" s="1"/>
  <c r="J216" i="5" s="1"/>
  <c r="U208" i="5"/>
  <c r="L208" i="5"/>
  <c r="J217" i="5" l="1"/>
  <c r="L216" i="5"/>
  <c r="U216" i="5"/>
  <c r="J218" i="5" l="1"/>
  <c r="U217" i="5"/>
  <c r="L217" i="5"/>
  <c r="J219" i="5" l="1"/>
  <c r="U218" i="5"/>
  <c r="L218" i="5"/>
  <c r="J220" i="5" l="1"/>
  <c r="L219" i="5"/>
  <c r="U219" i="5"/>
  <c r="J221" i="5" l="1"/>
  <c r="L220" i="5"/>
  <c r="U220" i="5"/>
  <c r="J222" i="5" l="1"/>
  <c r="U221" i="5"/>
  <c r="L221" i="5"/>
  <c r="J223" i="5" l="1"/>
  <c r="U222" i="5"/>
  <c r="L222" i="5"/>
  <c r="J224" i="5" l="1"/>
  <c r="U223" i="5"/>
  <c r="L223" i="5"/>
  <c r="J225" i="5" l="1"/>
  <c r="U224" i="5"/>
  <c r="L224" i="5"/>
  <c r="J226" i="5" l="1"/>
  <c r="U225" i="5"/>
  <c r="L225" i="5"/>
  <c r="J227" i="5" l="1"/>
  <c r="U226" i="5"/>
  <c r="L226" i="5"/>
  <c r="J228" i="5" l="1"/>
  <c r="U227" i="5"/>
  <c r="L227" i="5"/>
  <c r="J229" i="5" l="1"/>
  <c r="L228" i="5"/>
  <c r="U228" i="5"/>
  <c r="J230" i="5" l="1"/>
  <c r="U229" i="5"/>
  <c r="L229" i="5"/>
  <c r="J231" i="5" l="1"/>
  <c r="J232" i="5" s="1"/>
  <c r="J233" i="5" s="1"/>
  <c r="J234" i="5" s="1"/>
  <c r="J235" i="5" s="1"/>
  <c r="U230" i="5"/>
  <c r="L230" i="5"/>
  <c r="J236" i="5" l="1"/>
  <c r="U235" i="5"/>
  <c r="L235" i="5"/>
  <c r="J237" i="5" l="1"/>
  <c r="J238" i="5" s="1"/>
  <c r="J239" i="5" s="1"/>
  <c r="U236" i="5"/>
  <c r="L236" i="5"/>
  <c r="J240" i="5" l="1"/>
  <c r="L239" i="5"/>
  <c r="U239" i="5"/>
  <c r="J241" i="5" l="1"/>
  <c r="J242" i="5" s="1"/>
  <c r="J243" i="5" s="1"/>
  <c r="U240" i="5"/>
  <c r="L240" i="5"/>
  <c r="J244" i="5" l="1"/>
  <c r="U243" i="5"/>
  <c r="L243" i="5"/>
  <c r="J245" i="5" l="1"/>
  <c r="L244" i="5"/>
  <c r="U244" i="5"/>
  <c r="J246" i="5" l="1"/>
  <c r="L245" i="5"/>
  <c r="U245" i="5"/>
  <c r="J247" i="5" l="1"/>
  <c r="L246" i="5"/>
  <c r="U246" i="5"/>
  <c r="J248" i="5" l="1"/>
  <c r="U247" i="5"/>
  <c r="L247" i="5"/>
  <c r="J249" i="5" l="1"/>
  <c r="L248" i="5"/>
  <c r="U248" i="5"/>
  <c r="J250" i="5" l="1"/>
  <c r="J251" i="5" s="1"/>
  <c r="J252" i="5" s="1"/>
  <c r="J253" i="5" s="1"/>
  <c r="J254" i="5" s="1"/>
  <c r="J255" i="5" s="1"/>
  <c r="U249" i="5"/>
  <c r="L249" i="5"/>
  <c r="J256" i="5" l="1"/>
  <c r="J257" i="5" s="1"/>
  <c r="J258" i="5" s="1"/>
  <c r="J259" i="5" s="1"/>
  <c r="J260" i="5" s="1"/>
  <c r="J261" i="5" s="1"/>
  <c r="J262" i="5" s="1"/>
  <c r="U255" i="5"/>
  <c r="L255" i="5"/>
  <c r="J263" i="5" l="1"/>
  <c r="L262" i="5"/>
  <c r="U262" i="5"/>
  <c r="J264" i="5" l="1"/>
  <c r="L263" i="5"/>
  <c r="U263" i="5"/>
  <c r="J265" i="5" l="1"/>
  <c r="U264" i="5"/>
  <c r="L264" i="5"/>
  <c r="J266" i="5" l="1"/>
  <c r="L265" i="5"/>
  <c r="U265" i="5"/>
  <c r="J267" i="5" l="1"/>
  <c r="L266" i="5"/>
  <c r="U266" i="5"/>
  <c r="J268" i="5" l="1"/>
  <c r="U267" i="5"/>
  <c r="L267" i="5"/>
  <c r="J269" i="5" l="1"/>
  <c r="U268" i="5"/>
  <c r="L268" i="5"/>
  <c r="J270" i="5" l="1"/>
  <c r="U269" i="5"/>
  <c r="L269" i="5"/>
  <c r="J271" i="5" l="1"/>
  <c r="J272" i="5" s="1"/>
  <c r="U270" i="5"/>
  <c r="L270" i="5"/>
  <c r="J273" i="5" l="1"/>
  <c r="U272" i="5"/>
  <c r="L272" i="5"/>
  <c r="J274" i="5" l="1"/>
  <c r="U273" i="5"/>
  <c r="L273" i="5"/>
  <c r="J275" i="5" l="1"/>
  <c r="U274" i="5"/>
  <c r="L274" i="5"/>
  <c r="J276" i="5" l="1"/>
  <c r="U275" i="5"/>
  <c r="L275" i="5"/>
  <c r="J277" i="5" l="1"/>
  <c r="U276" i="5"/>
  <c r="L276" i="5"/>
  <c r="J278" i="5" l="1"/>
  <c r="L277" i="5"/>
  <c r="U277" i="5"/>
  <c r="J279" i="5" l="1"/>
  <c r="J280" i="5" s="1"/>
  <c r="J281" i="5" s="1"/>
  <c r="J282" i="5" s="1"/>
  <c r="J283" i="5" s="1"/>
  <c r="J284" i="5" s="1"/>
  <c r="U278" i="5"/>
  <c r="L278" i="5"/>
  <c r="J285" i="5" l="1"/>
  <c r="L284" i="5"/>
  <c r="U284" i="5"/>
  <c r="J286" i="5" l="1"/>
  <c r="U285" i="5"/>
  <c r="L285" i="5"/>
  <c r="J287" i="5" l="1"/>
  <c r="U286" i="5"/>
  <c r="L286" i="5"/>
  <c r="J288" i="5" l="1"/>
  <c r="U287" i="5"/>
  <c r="L287" i="5"/>
  <c r="J289" i="5" l="1"/>
  <c r="U288" i="5"/>
  <c r="L288" i="5"/>
  <c r="J290" i="5" l="1"/>
  <c r="U289" i="5"/>
  <c r="L289" i="5"/>
  <c r="J291" i="5" l="1"/>
  <c r="U290" i="5"/>
  <c r="L290" i="5"/>
  <c r="J292" i="5" l="1"/>
  <c r="U291" i="5"/>
  <c r="L291" i="5"/>
  <c r="J293" i="5" l="1"/>
  <c r="U292" i="5"/>
  <c r="L292" i="5"/>
  <c r="J294" i="5" l="1"/>
  <c r="U293" i="5"/>
  <c r="L293" i="5"/>
  <c r="J295" i="5" l="1"/>
  <c r="J296" i="5" s="1"/>
  <c r="J297" i="5" s="1"/>
  <c r="J298" i="5" s="1"/>
  <c r="L294" i="5"/>
  <c r="U294" i="5"/>
  <c r="J299" i="5" l="1"/>
  <c r="J300" i="5" s="1"/>
  <c r="J301" i="5" s="1"/>
  <c r="J302" i="5" s="1"/>
  <c r="J303" i="5" s="1"/>
  <c r="L298" i="5"/>
  <c r="U298" i="5"/>
  <c r="J304" i="5" l="1"/>
  <c r="L303" i="5"/>
  <c r="U303" i="5"/>
  <c r="J305" i="5" l="1"/>
  <c r="U304" i="5"/>
  <c r="L304" i="5"/>
  <c r="J306" i="5" l="1"/>
  <c r="U305" i="5"/>
  <c r="L305" i="5"/>
  <c r="J307" i="5" l="1"/>
  <c r="L306" i="5"/>
  <c r="U306" i="5"/>
  <c r="J308" i="5" l="1"/>
  <c r="U307" i="5"/>
  <c r="L307" i="5"/>
  <c r="J309" i="5" l="1"/>
  <c r="L308" i="5"/>
  <c r="U308" i="5"/>
  <c r="J310" i="5" l="1"/>
  <c r="L309" i="5"/>
  <c r="U309" i="5"/>
  <c r="J311" i="5" l="1"/>
  <c r="U310" i="5"/>
  <c r="L310" i="5"/>
  <c r="J312" i="5" l="1"/>
  <c r="J313" i="5" s="1"/>
  <c r="U311" i="5"/>
  <c r="L311" i="5"/>
  <c r="J314" i="5" l="1"/>
  <c r="L313" i="5"/>
  <c r="U313" i="5"/>
  <c r="J315" i="5" l="1"/>
  <c r="U314" i="5"/>
  <c r="L314" i="5"/>
  <c r="J316" i="5" l="1"/>
  <c r="L315" i="5"/>
  <c r="U315" i="5"/>
  <c r="J317" i="5" l="1"/>
  <c r="J318" i="5" s="1"/>
  <c r="L316" i="5"/>
  <c r="U316" i="5"/>
  <c r="J319" i="5" l="1"/>
  <c r="U318" i="5"/>
  <c r="L318" i="5"/>
  <c r="J320" i="5" l="1"/>
  <c r="U319" i="5"/>
  <c r="L319" i="5"/>
  <c r="J321" i="5" l="1"/>
  <c r="U320" i="5"/>
  <c r="L320" i="5"/>
  <c r="J322" i="5" l="1"/>
  <c r="U321" i="5"/>
  <c r="L321" i="5"/>
  <c r="J323" i="5" l="1"/>
  <c r="J324" i="5" s="1"/>
  <c r="J325" i="5" s="1"/>
  <c r="U322" i="5"/>
  <c r="L322" i="5"/>
  <c r="J326" i="5" l="1"/>
  <c r="U325" i="5"/>
  <c r="L325" i="5"/>
  <c r="J327" i="5" l="1"/>
  <c r="U326" i="5"/>
  <c r="L326" i="5"/>
  <c r="J328" i="5" l="1"/>
  <c r="J329" i="5" s="1"/>
  <c r="J330" i="5" s="1"/>
  <c r="J331" i="5" s="1"/>
  <c r="J332" i="5" s="1"/>
  <c r="L327" i="5"/>
  <c r="U327" i="5"/>
  <c r="J333" i="5" l="1"/>
  <c r="U332" i="5"/>
  <c r="L332" i="5"/>
  <c r="J334" i="5" l="1"/>
  <c r="J335" i="5" s="1"/>
  <c r="J336" i="5" s="1"/>
  <c r="U333" i="5"/>
  <c r="L333" i="5"/>
  <c r="J337" i="5" l="1"/>
  <c r="L336" i="5"/>
  <c r="U336" i="5"/>
  <c r="J338" i="5" l="1"/>
  <c r="U337" i="5"/>
  <c r="L337" i="5"/>
  <c r="J339" i="5" l="1"/>
  <c r="U338" i="5"/>
  <c r="L338" i="5"/>
  <c r="J340" i="5" l="1"/>
  <c r="U339" i="5"/>
  <c r="L339" i="5"/>
  <c r="J341" i="5" l="1"/>
  <c r="U340" i="5"/>
  <c r="L340" i="5"/>
  <c r="J342" i="5" l="1"/>
  <c r="L341" i="5"/>
  <c r="U341" i="5"/>
  <c r="J343" i="5" l="1"/>
  <c r="L342" i="5"/>
  <c r="U342" i="5"/>
  <c r="J344" i="5" l="1"/>
  <c r="L343" i="5"/>
  <c r="U343" i="5"/>
  <c r="J345" i="5" l="1"/>
  <c r="U344" i="5"/>
  <c r="L344" i="5"/>
  <c r="J346" i="5" l="1"/>
  <c r="L345" i="5"/>
  <c r="U345" i="5"/>
  <c r="J347" i="5" l="1"/>
  <c r="J348" i="5" s="1"/>
  <c r="J349" i="5" s="1"/>
  <c r="J350" i="5" s="1"/>
  <c r="J351" i="5" s="1"/>
  <c r="U346" i="5"/>
  <c r="L346" i="5"/>
  <c r="J352" i="5" l="1"/>
  <c r="U351" i="5"/>
  <c r="L351" i="5"/>
  <c r="J353" i="5" l="1"/>
  <c r="J354" i="5" s="1"/>
  <c r="J355" i="5" s="1"/>
  <c r="J356" i="5" s="1"/>
  <c r="J357" i="5" s="1"/>
  <c r="J358" i="5" s="1"/>
  <c r="J359" i="5" s="1"/>
  <c r="J360" i="5" s="1"/>
  <c r="J361" i="5" s="1"/>
  <c r="J362" i="5" s="1"/>
  <c r="J363" i="5" s="1"/>
  <c r="J364" i="5" s="1"/>
  <c r="J365" i="5" s="1"/>
  <c r="J366" i="5" s="1"/>
  <c r="U352" i="5"/>
  <c r="L352" i="5"/>
  <c r="J367" i="5" l="1"/>
  <c r="L366" i="5"/>
  <c r="U366" i="5"/>
  <c r="J368" i="5" l="1"/>
  <c r="L367" i="5"/>
  <c r="U367" i="5"/>
  <c r="J369" i="5" l="1"/>
  <c r="U368" i="5"/>
  <c r="L368" i="5"/>
  <c r="J370" i="5" l="1"/>
  <c r="J371" i="5" s="1"/>
  <c r="J372" i="5" s="1"/>
  <c r="J373" i="5" s="1"/>
  <c r="J374" i="5" s="1"/>
  <c r="U369" i="5"/>
  <c r="L369" i="5"/>
  <c r="J375" i="5" l="1"/>
  <c r="U374" i="5"/>
  <c r="L374" i="5"/>
  <c r="J376" i="5" l="1"/>
  <c r="J377" i="5" s="1"/>
  <c r="J378" i="5" s="1"/>
  <c r="J379" i="5" s="1"/>
  <c r="J380" i="5" s="1"/>
  <c r="J381" i="5" s="1"/>
  <c r="J382" i="5" s="1"/>
  <c r="J383" i="5" s="1"/>
  <c r="J384" i="5" s="1"/>
  <c r="J385" i="5" s="1"/>
  <c r="J386" i="5" s="1"/>
  <c r="U375" i="5"/>
  <c r="L375" i="5"/>
  <c r="J387" i="5" l="1"/>
  <c r="U386" i="5"/>
  <c r="L386" i="5"/>
  <c r="J388" i="5" l="1"/>
  <c r="U387" i="5"/>
  <c r="L387" i="5"/>
  <c r="J389" i="5" l="1"/>
  <c r="U388" i="5"/>
  <c r="L388" i="5"/>
  <c r="J390" i="5" l="1"/>
  <c r="U389" i="5"/>
  <c r="L389" i="5"/>
  <c r="J391" i="5" l="1"/>
  <c r="U390" i="5"/>
  <c r="L390" i="5"/>
  <c r="J392" i="5" l="1"/>
  <c r="U391" i="5"/>
  <c r="L391" i="5"/>
  <c r="J393" i="5" l="1"/>
  <c r="U392" i="5"/>
  <c r="L392" i="5"/>
  <c r="J394" i="5" l="1"/>
  <c r="U393" i="5"/>
  <c r="L393" i="5"/>
  <c r="J395" i="5" l="1"/>
  <c r="U394" i="5"/>
  <c r="L394" i="5"/>
  <c r="J396" i="5" l="1"/>
  <c r="U395" i="5"/>
  <c r="L395" i="5"/>
  <c r="J397" i="5" l="1"/>
  <c r="U396" i="5"/>
  <c r="L396" i="5"/>
  <c r="J398" i="5" l="1"/>
  <c r="U397" i="5"/>
  <c r="L397" i="5"/>
  <c r="J399" i="5" l="1"/>
  <c r="L398" i="5"/>
  <c r="U398" i="5"/>
  <c r="J400" i="5" l="1"/>
  <c r="U399" i="5"/>
  <c r="L399" i="5"/>
  <c r="J401" i="5" l="1"/>
  <c r="L400" i="5"/>
  <c r="U400" i="5"/>
  <c r="J402" i="5" l="1"/>
  <c r="L401" i="5"/>
  <c r="U401" i="5"/>
  <c r="J403" i="5" l="1"/>
  <c r="L402" i="5"/>
  <c r="U402" i="5"/>
  <c r="J404" i="5" l="1"/>
  <c r="L403" i="5"/>
  <c r="U403" i="5"/>
  <c r="J405" i="5" l="1"/>
  <c r="L404" i="5"/>
  <c r="U404" i="5"/>
  <c r="J406" i="5" l="1"/>
  <c r="L405" i="5"/>
  <c r="U405" i="5"/>
  <c r="J407" i="5" l="1"/>
  <c r="L406" i="5"/>
  <c r="U406" i="5"/>
  <c r="J408" i="5" l="1"/>
  <c r="L407" i="5"/>
  <c r="U407" i="5"/>
  <c r="J409" i="5" l="1"/>
  <c r="L408" i="5"/>
  <c r="U408" i="5"/>
  <c r="J410" i="5" l="1"/>
  <c r="L409" i="5"/>
  <c r="U409" i="5"/>
  <c r="J411" i="5" l="1"/>
  <c r="U410" i="5"/>
  <c r="L410" i="5"/>
  <c r="J412" i="5" l="1"/>
  <c r="U411" i="5"/>
  <c r="L411" i="5"/>
  <c r="J413" i="5" l="1"/>
  <c r="L412" i="5"/>
  <c r="U412" i="5"/>
  <c r="J414" i="5" l="1"/>
  <c r="U413" i="5"/>
  <c r="L413" i="5"/>
  <c r="J415" i="5" l="1"/>
  <c r="L414" i="5"/>
  <c r="U414" i="5"/>
  <c r="J416" i="5" l="1"/>
  <c r="U415" i="5"/>
  <c r="L415" i="5"/>
  <c r="J417" i="5" l="1"/>
  <c r="U416" i="5"/>
  <c r="L416" i="5"/>
  <c r="J418" i="5" l="1"/>
  <c r="U417" i="5"/>
  <c r="L417" i="5"/>
  <c r="J419" i="5" l="1"/>
  <c r="U418" i="5"/>
  <c r="L418" i="5"/>
  <c r="J420" i="5" l="1"/>
  <c r="U419" i="5"/>
  <c r="L419" i="5"/>
  <c r="J421" i="5" l="1"/>
  <c r="U420" i="5"/>
  <c r="L420" i="5"/>
  <c r="J422" i="5" l="1"/>
  <c r="U421" i="5"/>
  <c r="L421" i="5"/>
  <c r="L422" i="5" l="1"/>
  <c r="U42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<sst xmlns="http://schemas.openxmlformats.org/spreadsheetml/2006/main" count="1775" uniqueCount="704">
  <si>
    <t>누적 (Byte)</t>
    <phoneticPr fontId="7" type="noConversion"/>
  </si>
  <si>
    <t>구분</t>
    <phoneticPr fontId="7" type="noConversion"/>
  </si>
  <si>
    <t>데이터 타입</t>
    <phoneticPr fontId="7" type="noConversion"/>
  </si>
  <si>
    <t>크기
(Bytes)</t>
    <phoneticPr fontId="7" type="noConversion"/>
  </si>
  <si>
    <t>Byte</t>
    <phoneticPr fontId="7" type="noConversion"/>
  </si>
  <si>
    <t>비고</t>
    <phoneticPr fontId="7" type="noConversion"/>
  </si>
  <si>
    <t>신호변환반 제어 명령</t>
    <phoneticPr fontId="7" type="noConversion"/>
  </si>
  <si>
    <t>Test_INFO_RxCMD</t>
    <phoneticPr fontId="7" type="noConversion"/>
  </si>
  <si>
    <t>Bit 수</t>
    <phoneticPr fontId="7" type="noConversion"/>
  </si>
  <si>
    <t>동작</t>
    <phoneticPr fontId="7" type="noConversion"/>
  </si>
  <si>
    <t>초기 값</t>
    <phoneticPr fontId="7" type="noConversion"/>
  </si>
  <si>
    <t>비고</t>
  </si>
  <si>
    <t>Start Bytes</t>
    <phoneticPr fontId="7" type="noConversion"/>
  </si>
  <si>
    <t>UINT32</t>
    <phoneticPr fontId="7" type="noConversion"/>
  </si>
  <si>
    <t>TVG</t>
    <phoneticPr fontId="7" type="noConversion"/>
  </si>
  <si>
    <t>0 : Passive, 1~4 : TVG table, 5~15 : Reserved</t>
    <phoneticPr fontId="7" type="noConversion"/>
  </si>
  <si>
    <t>REC_Mode</t>
    <phoneticPr fontId="7" type="noConversion"/>
  </si>
  <si>
    <t>PLC</t>
    <phoneticPr fontId="7" type="noConversion"/>
  </si>
  <si>
    <t>기능 시험 (1 : PLC, 0 : 미수행)</t>
    <phoneticPr fontId="7" type="noConversion"/>
  </si>
  <si>
    <t>DAQ_Count_Reset</t>
    <phoneticPr fontId="7" type="noConversion"/>
  </si>
  <si>
    <t>수신 FPGA Reset 수행 여부 표시 (1 : Reset, 0 : 미수행)</t>
    <phoneticPr fontId="7" type="noConversion"/>
  </si>
  <si>
    <t>Count</t>
    <phoneticPr fontId="7" type="noConversion"/>
  </si>
  <si>
    <t>UINT32</t>
  </si>
  <si>
    <t>Telegram 순서 (매 통신마다 1씩 증가, 2^32*0.05=59,652Hours)</t>
    <phoneticPr fontId="7" type="noConversion"/>
  </si>
  <si>
    <t>Gain_Mode</t>
    <phoneticPr fontId="7" type="noConversion"/>
  </si>
  <si>
    <t>0 : Flat, 1 : TVG / Active 일 경우, 센서 Gain 모드를 설정하는 값</t>
    <phoneticPr fontId="7" type="noConversion"/>
  </si>
  <si>
    <t>BPF_On/Off</t>
    <phoneticPr fontId="7" type="noConversion"/>
  </si>
  <si>
    <t>0 : Off, 1 : On / 빔형성 FPGA의 BPF 기능 On/Off</t>
    <phoneticPr fontId="7" type="noConversion"/>
  </si>
  <si>
    <t>Command</t>
    <phoneticPr fontId="7" type="noConversion"/>
  </si>
  <si>
    <t>UINT16</t>
    <phoneticPr fontId="7" type="noConversion"/>
  </si>
  <si>
    <t>ReservedBit07</t>
    <phoneticPr fontId="7" type="noConversion"/>
  </si>
  <si>
    <t>ReservedBit06</t>
    <phoneticPr fontId="7" type="noConversion"/>
  </si>
  <si>
    <t>ReservedBit05</t>
    <phoneticPr fontId="7" type="noConversion"/>
  </si>
  <si>
    <t>ReservedBit04</t>
    <phoneticPr fontId="7" type="noConversion"/>
  </si>
  <si>
    <t>ReservedBit03</t>
    <phoneticPr fontId="7" type="noConversion"/>
  </si>
  <si>
    <t>ReservedBit02</t>
    <phoneticPr fontId="7" type="noConversion"/>
  </si>
  <si>
    <t>ReservedBit01</t>
    <phoneticPr fontId="7" type="noConversion"/>
  </si>
  <si>
    <t>ReservedBit00</t>
    <phoneticPr fontId="7" type="noConversion"/>
  </si>
  <si>
    <t>추가 (2 Byte)
: Command 라고 써있지만 Reserved로 생각하시면 됨.</t>
    <phoneticPr fontId="7" type="noConversion"/>
  </si>
  <si>
    <t>Pass/Active</t>
    <phoneticPr fontId="7" type="noConversion"/>
  </si>
  <si>
    <t>0 : 수동, 1 : 능동</t>
    <phoneticPr fontId="7" type="noConversion"/>
  </si>
  <si>
    <t>ReservedBit15</t>
  </si>
  <si>
    <t>ReservedBit14</t>
  </si>
  <si>
    <t>ReservedBit13</t>
  </si>
  <si>
    <t>ReservedBit12</t>
  </si>
  <si>
    <t>ReservedBit11</t>
  </si>
  <si>
    <t>ReservedBit10</t>
  </si>
  <si>
    <t>ReservedBit09</t>
    <phoneticPr fontId="7" type="noConversion"/>
  </si>
  <si>
    <t>ReservedBit08</t>
    <phoneticPr fontId="7" type="noConversion"/>
  </si>
  <si>
    <t>Reset</t>
    <phoneticPr fontId="7" type="noConversion"/>
  </si>
  <si>
    <t>0 : Not Reset, 1 : Reset / 주장비 내부 메모리 및 버퍼 리셋</t>
    <phoneticPr fontId="7" type="noConversion"/>
  </si>
  <si>
    <t>ACK</t>
    <phoneticPr fontId="7" type="noConversion"/>
  </si>
  <si>
    <t>Stop/Run</t>
    <phoneticPr fontId="7" type="noConversion"/>
  </si>
  <si>
    <t>FPGA_CMD</t>
    <phoneticPr fontId="7" type="noConversion"/>
  </si>
  <si>
    <t>Reserved</t>
  </si>
  <si>
    <t>BYTE</t>
    <phoneticPr fontId="7" type="noConversion"/>
  </si>
  <si>
    <t>Reserved</t>
    <phoneticPr fontId="7" type="noConversion"/>
  </si>
  <si>
    <t>추가 (4 Byte)</t>
    <phoneticPr fontId="7" type="noConversion"/>
  </si>
  <si>
    <t>SC_Rx_FPGA_CMD</t>
    <phoneticPr fontId="7" type="noConversion"/>
  </si>
  <si>
    <t>0 : Off, 1 : On / 시험장비 데이터 저장 여부 선택</t>
    <phoneticPr fontId="7" type="noConversion"/>
  </si>
  <si>
    <t>Gain_Mode</t>
  </si>
  <si>
    <t>AD_On</t>
    <phoneticPr fontId="7" type="noConversion"/>
  </si>
  <si>
    <t>PLC</t>
  </si>
  <si>
    <t>Gain</t>
    <phoneticPr fontId="7" type="noConversion"/>
  </si>
  <si>
    <t>20dB~100dB 가변 값 생성. LSB : 0.5, Max : 80dB</t>
    <phoneticPr fontId="7" type="noConversion"/>
  </si>
  <si>
    <t>전력증폭반 제어 명령</t>
    <phoneticPr fontId="7" type="noConversion"/>
  </si>
  <si>
    <t>추가 (2 Byte)</t>
    <phoneticPr fontId="7" type="noConversion"/>
  </si>
  <si>
    <t>Test_INFO_TxCMD</t>
    <phoneticPr fontId="7" type="noConversion"/>
  </si>
  <si>
    <t>PA_Tx_FPGA_CMD</t>
    <phoneticPr fontId="7" type="noConversion"/>
  </si>
  <si>
    <t>Tx_Trigger</t>
    <phoneticPr fontId="7" type="noConversion"/>
  </si>
  <si>
    <t>Tx_Reset</t>
    <phoneticPr fontId="7" type="noConversion"/>
  </si>
  <si>
    <t>PRI</t>
    <phoneticPr fontId="7" type="noConversion"/>
  </si>
  <si>
    <t>PRI 주기(0 ~ 3.2s, Step 0.1s)</t>
    <phoneticPr fontId="7" type="noConversion"/>
  </si>
  <si>
    <t>Number_of_Tx</t>
    <phoneticPr fontId="7" type="noConversion"/>
  </si>
  <si>
    <t>Tx_Pulse_Interval</t>
    <phoneticPr fontId="7" type="noConversion"/>
  </si>
  <si>
    <t>0 : Not Reset, 1 : Reset / Tx FPGA 내부 메모리 및 버퍼 리셋</t>
    <phoneticPr fontId="7" type="noConversion"/>
  </si>
  <si>
    <t>Beam_Steering_Angle</t>
    <phoneticPr fontId="7" type="noConversion"/>
  </si>
  <si>
    <t>송신여부 표시(0 : Stop, 1 : Start)</t>
    <phoneticPr fontId="7" type="noConversion"/>
  </si>
  <si>
    <t>Tx1_Type</t>
    <phoneticPr fontId="7" type="noConversion"/>
  </si>
  <si>
    <t>Tx1_Pulse_Length</t>
    <phoneticPr fontId="7" type="noConversion"/>
  </si>
  <si>
    <t>0~100 (ms) / PRI 당 송신펄스가 2개인 경우 2개 간 간격</t>
    <phoneticPr fontId="7" type="noConversion"/>
  </si>
  <si>
    <t>Tx1_Start_Frequency_(7-0)</t>
    <phoneticPr fontId="7" type="noConversion"/>
  </si>
  <si>
    <t>1 PRI 당 송신파형 개수 (0 : 1개, 1 :  2개)</t>
    <phoneticPr fontId="7" type="noConversion"/>
  </si>
  <si>
    <t>Tx1_Start_Frequency_(14-8)</t>
    <phoneticPr fontId="7" type="noConversion"/>
  </si>
  <si>
    <t>Beam_Steering_Angle</t>
  </si>
  <si>
    <t>0~180 (-90(Left) ~ +90(Right)) / Centre 각으로 환산 = Value - 90</t>
    <phoneticPr fontId="7" type="noConversion"/>
  </si>
  <si>
    <t>Tx1_Sweep_Frequency</t>
    <phoneticPr fontId="7" type="noConversion"/>
  </si>
  <si>
    <t>Tx1_Pulse_Length</t>
  </si>
  <si>
    <t>3~120 (ms) / Pulse Length</t>
    <phoneticPr fontId="7" type="noConversion"/>
  </si>
  <si>
    <t>Tx2_Type</t>
    <phoneticPr fontId="7" type="noConversion"/>
  </si>
  <si>
    <t>Tx2_Pulse_Length</t>
    <phoneticPr fontId="7" type="noConversion"/>
  </si>
  <si>
    <t>0 : CW, 1 : LFM / Tx Type</t>
    <phoneticPr fontId="7" type="noConversion"/>
  </si>
  <si>
    <t>Tx2_Start_Frequency_(7-0)</t>
    <phoneticPr fontId="7" type="noConversion"/>
  </si>
  <si>
    <t>Tx1_Start_Frequency</t>
    <phoneticPr fontId="7" type="noConversion"/>
  </si>
  <si>
    <t>0~50000(Hz) / 10Hz 단위</t>
    <phoneticPr fontId="7" type="noConversion"/>
  </si>
  <si>
    <t>0x BB8</t>
    <phoneticPr fontId="7" type="noConversion"/>
  </si>
  <si>
    <t>Tx2_Start_Frequency_(14-8)</t>
    <phoneticPr fontId="7" type="noConversion"/>
  </si>
  <si>
    <t>Tx1_Sweep_Frequency</t>
  </si>
  <si>
    <t>0~80 (0~8kHz) / Sweep Rate = SwFreq / PL, 100Hz 단위</t>
    <phoneticPr fontId="7" type="noConversion"/>
  </si>
  <si>
    <t>Tx2_Sweep_Frequency</t>
    <phoneticPr fontId="7" type="noConversion"/>
  </si>
  <si>
    <t>Beam_Weighting_Select</t>
    <phoneticPr fontId="7" type="noConversion"/>
  </si>
  <si>
    <t>Battery_Voltage_(7-0)</t>
    <phoneticPr fontId="7" type="noConversion"/>
  </si>
  <si>
    <t>Tx2_Start_Frequency</t>
    <phoneticPr fontId="7" type="noConversion"/>
  </si>
  <si>
    <t>Battery_Voltage_(15-8)</t>
    <phoneticPr fontId="7" type="noConversion"/>
  </si>
  <si>
    <t>Stave_Tx_Mode</t>
    <phoneticPr fontId="7" type="noConversion"/>
  </si>
  <si>
    <t>Test_Mode</t>
    <phoneticPr fontId="7" type="noConversion"/>
  </si>
  <si>
    <t>Stave_Selection_Number</t>
    <phoneticPr fontId="7" type="noConversion"/>
  </si>
  <si>
    <t>Beam_Weighting_Select</t>
  </si>
  <si>
    <t>0~5, 0 : Centre, 1 : L0/R0, 2 : L1/R1, 3 : L2/R2, 4 : L3/R3, 5 : Uniform for Test</t>
    <phoneticPr fontId="7" type="noConversion"/>
  </si>
  <si>
    <t>Stave_Weight</t>
    <phoneticPr fontId="7" type="noConversion"/>
  </si>
  <si>
    <t>Battery_Voltage</t>
    <phoneticPr fontId="7" type="noConversion"/>
  </si>
  <si>
    <t>0~500 / GC 수신 값 , 전원 범위가 변경되므로 유도와 협의 필요</t>
    <phoneticPr fontId="7" type="noConversion"/>
  </si>
  <si>
    <t>Save_L3</t>
    <phoneticPr fontId="7" type="noConversion"/>
  </si>
  <si>
    <t>Save_L2</t>
    <phoneticPr fontId="7" type="noConversion"/>
  </si>
  <si>
    <t>Save_L1</t>
    <phoneticPr fontId="7" type="noConversion"/>
  </si>
  <si>
    <t>Save_C</t>
    <phoneticPr fontId="7" type="noConversion"/>
  </si>
  <si>
    <t>Save_R1</t>
    <phoneticPr fontId="7" type="noConversion"/>
  </si>
  <si>
    <t>Save_R2</t>
    <phoneticPr fontId="7" type="noConversion"/>
  </si>
  <si>
    <t>Save_L0</t>
    <phoneticPr fontId="7" type="noConversion"/>
  </si>
  <si>
    <t>Save_R0</t>
    <phoneticPr fontId="7" type="noConversion"/>
  </si>
  <si>
    <t>Stave_Selection_Number</t>
  </si>
  <si>
    <t>1~7 / 각 번호에 해당하는 Stave 선택</t>
    <phoneticPr fontId="7" type="noConversion"/>
  </si>
  <si>
    <t>0 : 완성탄, 1 : 시험장비 / 0 : 완성탄 연결, 1 : 시험장비 연결</t>
    <phoneticPr fontId="7" type="noConversion"/>
  </si>
  <si>
    <t>0 : Normal, 1 : Stave Test / 0 : 일반 송신 모드 (All Stave), 1 : 개별 Stave Test를 위한 송신 모드</t>
    <phoneticPr fontId="7" type="noConversion"/>
  </si>
  <si>
    <t>GC_INFO</t>
    <phoneticPr fontId="7" type="noConversion"/>
  </si>
  <si>
    <t>GC_Count</t>
    <phoneticPr fontId="7" type="noConversion"/>
  </si>
  <si>
    <t>Stave_Weight</t>
  </si>
  <si>
    <t xml:space="preserve">0~100 / 설정 값/100의 비율로 Weighting 선택 (100일 때 Weight는 1) </t>
    <phoneticPr fontId="7" type="noConversion"/>
  </si>
  <si>
    <t>GC_Command</t>
    <phoneticPr fontId="7" type="noConversion"/>
  </si>
  <si>
    <t>Enable</t>
    <phoneticPr fontId="7" type="noConversion"/>
  </si>
  <si>
    <t>Pre_Enable</t>
    <phoneticPr fontId="7" type="noConversion"/>
  </si>
  <si>
    <t>Test_Trig</t>
  </si>
  <si>
    <t>Test_Mode_Set</t>
  </si>
  <si>
    <t>PRI_Start</t>
    <phoneticPr fontId="7" type="noConversion"/>
  </si>
  <si>
    <t>Mode_Set</t>
    <phoneticPr fontId="7" type="noConversion"/>
  </si>
  <si>
    <t>Band_Sel</t>
    <phoneticPr fontId="7" type="noConversion"/>
  </si>
  <si>
    <t>Salvo_On</t>
  </si>
  <si>
    <t>유도제어부에서 음향탐지부로 수행 요청</t>
    <phoneticPr fontId="7" type="noConversion"/>
  </si>
  <si>
    <t>ID</t>
    <phoneticPr fontId="7" type="noConversion"/>
  </si>
  <si>
    <t>GC_Event_1</t>
    <phoneticPr fontId="7" type="noConversion"/>
  </si>
  <si>
    <t>Terminal_Homing</t>
    <phoneticPr fontId="7" type="noConversion"/>
  </si>
  <si>
    <t>Close_In</t>
  </si>
  <si>
    <t>E_Range</t>
    <phoneticPr fontId="7" type="noConversion"/>
  </si>
  <si>
    <t>C_Range</t>
    <phoneticPr fontId="7" type="noConversion"/>
  </si>
  <si>
    <t>EXHD_Mode</t>
  </si>
  <si>
    <t>HILS_Mode</t>
    <phoneticPr fontId="7" type="noConversion"/>
  </si>
  <si>
    <t>신호처리장치의 PLC요구 (0 : PLC 미수행, 1 : PLC 수행)</t>
    <phoneticPr fontId="7" type="noConversion"/>
  </si>
  <si>
    <t>EOR</t>
    <phoneticPr fontId="7" type="noConversion"/>
  </si>
  <si>
    <t>Surface_Det</t>
  </si>
  <si>
    <t>Floor_Det</t>
  </si>
  <si>
    <t>Ceiling_Det</t>
  </si>
  <si>
    <t>Motor_Stop</t>
  </si>
  <si>
    <t>Motor_Start</t>
    <phoneticPr fontId="7" type="noConversion"/>
  </si>
  <si>
    <t>EOM</t>
    <phoneticPr fontId="7" type="noConversion"/>
  </si>
  <si>
    <t>Fire</t>
    <phoneticPr fontId="7" type="noConversion"/>
  </si>
  <si>
    <t>신호처리장치의 ADC 동작 클럭 20MHz(TBD) On/Off (0 : Off, 1 : On)</t>
    <phoneticPr fontId="7" type="noConversion"/>
  </si>
  <si>
    <t>GC_Event_2</t>
    <phoneticPr fontId="7" type="noConversion"/>
  </si>
  <si>
    <t>Inhibit</t>
    <phoneticPr fontId="7" type="noConversion"/>
  </si>
  <si>
    <t>Homming-Mode</t>
    <phoneticPr fontId="7" type="noConversion"/>
  </si>
  <si>
    <t>Homming-Enable</t>
    <phoneticPr fontId="7" type="noConversion"/>
  </si>
  <si>
    <t>Speed Mode2</t>
    <phoneticPr fontId="7" type="noConversion"/>
  </si>
  <si>
    <t>Speed Mode1</t>
    <phoneticPr fontId="7" type="noConversion"/>
  </si>
  <si>
    <t>V-Target</t>
    <phoneticPr fontId="7" type="noConversion"/>
  </si>
  <si>
    <r>
      <t xml:space="preserve">신호처리장치의 Pre_Enable 상태전환 (0 : off, 1 : On) </t>
    </r>
    <r>
      <rPr>
        <sz val="11"/>
        <color rgb="FFFF0000"/>
        <rFont val="맑은 고딕"/>
        <family val="3"/>
        <charset val="129"/>
        <scheme val="minor"/>
      </rPr>
      <t>※ (주의) 0에서 1로 전환 후 다시 되돌아가지 않음</t>
    </r>
    <phoneticPr fontId="7" type="noConversion"/>
  </si>
  <si>
    <t>ACO_Det</t>
    <phoneticPr fontId="7" type="noConversion"/>
  </si>
  <si>
    <t>Pre_ACO_Chk</t>
    <phoneticPr fontId="7" type="noConversion"/>
  </si>
  <si>
    <t>ACM_Det</t>
    <phoneticPr fontId="7" type="noConversion"/>
  </si>
  <si>
    <t>Target_Loss</t>
    <phoneticPr fontId="7" type="noConversion"/>
  </si>
  <si>
    <t>Target_Det</t>
    <phoneticPr fontId="7" type="noConversion"/>
  </si>
  <si>
    <t>Hold_In</t>
    <phoneticPr fontId="7" type="noConversion"/>
  </si>
  <si>
    <t>신호처리장치의 탐지 기능 수행 (0: 미수행, 1: 수행)</t>
    <phoneticPr fontId="7" type="noConversion"/>
  </si>
  <si>
    <t>GC_Event_3</t>
    <phoneticPr fontId="7" type="noConversion"/>
  </si>
  <si>
    <t>Beam_Steering</t>
    <phoneticPr fontId="7" type="noConversion"/>
  </si>
  <si>
    <t>Salvo_On</t>
    <phoneticPr fontId="7" type="noConversion"/>
  </si>
  <si>
    <t>Salve 운용 여부 (0 : Salvo off, 1 : Salvo On)</t>
    <phoneticPr fontId="7" type="noConversion"/>
  </si>
  <si>
    <t>대역 선택 (0 : Band1, 1 : Band2)</t>
    <phoneticPr fontId="7" type="noConversion"/>
  </si>
  <si>
    <t>GC_Event_4</t>
    <phoneticPr fontId="7" type="noConversion"/>
  </si>
  <si>
    <t>ESAD_Power</t>
    <phoneticPr fontId="7" type="noConversion"/>
  </si>
  <si>
    <t>ESAD_HV</t>
    <phoneticPr fontId="7" type="noConversion"/>
  </si>
  <si>
    <t>ESAD_Chk</t>
    <phoneticPr fontId="7" type="noConversion"/>
  </si>
  <si>
    <t>Fail</t>
    <phoneticPr fontId="7" type="noConversion"/>
  </si>
  <si>
    <t>Closein</t>
    <phoneticPr fontId="7" type="noConversion"/>
  </si>
  <si>
    <t>Detect</t>
    <phoneticPr fontId="7" type="noConversion"/>
  </si>
  <si>
    <t>신호처리장치의 모드 선택 (0 : 수동, 1 : 능동)</t>
    <phoneticPr fontId="7" type="noConversion"/>
  </si>
  <si>
    <t>M_Stop</t>
  </si>
  <si>
    <t>ReservedBit14</t>
    <phoneticPr fontId="7" type="noConversion"/>
  </si>
  <si>
    <t>ReservedBit13</t>
    <phoneticPr fontId="7" type="noConversion"/>
  </si>
  <si>
    <t>Leakage_Det</t>
    <phoneticPr fontId="7" type="noConversion"/>
  </si>
  <si>
    <t>ReservedBit11</t>
    <phoneticPr fontId="7" type="noConversion"/>
  </si>
  <si>
    <t>ReservedBit10</t>
    <phoneticPr fontId="7" type="noConversion"/>
  </si>
  <si>
    <t>신호처리장치의 핑 송신 시작 명령 (0 : None, 1 : Start)</t>
    <phoneticPr fontId="7" type="noConversion"/>
  </si>
  <si>
    <t>Speed_Mode</t>
    <phoneticPr fontId="7" type="noConversion"/>
  </si>
  <si>
    <t>UINT8</t>
    <phoneticPr fontId="7" type="noConversion"/>
  </si>
  <si>
    <t>1: Init, 2: Low, 3: Middle, 4: High, 5: Mixed</t>
    <phoneticPr fontId="7" type="noConversion"/>
  </si>
  <si>
    <t>시험장비 연동 식별자 (0: GC, 1: 시험장비)</t>
    <phoneticPr fontId="7" type="noConversion"/>
  </si>
  <si>
    <t>UINT8</t>
  </si>
  <si>
    <t>REC_Disable_Set</t>
  </si>
  <si>
    <t>신호처리장치 기록 모듈의 기록 수행 여부 (0 :  미수행, 1 : 수행)</t>
    <phoneticPr fontId="7" type="noConversion"/>
  </si>
  <si>
    <t>Pulse_Freq</t>
    <phoneticPr fontId="7" type="noConversion"/>
  </si>
  <si>
    <t>0: Low Frequency, 1: High Frequency</t>
    <phoneticPr fontId="7" type="noConversion"/>
  </si>
  <si>
    <r>
      <t xml:space="preserve">시험용 동기화에 사용 (0 : 미수행, 1 : 수행) </t>
    </r>
    <r>
      <rPr>
        <sz val="11"/>
        <color rgb="FFFF0000"/>
        <rFont val="맑은 고딕"/>
        <family val="3"/>
        <charset val="129"/>
        <scheme val="minor"/>
      </rPr>
      <t>※ (주의) 시험장비 연동에만 사용되고 GC는 관여하지 않음</t>
    </r>
    <phoneticPr fontId="7" type="noConversion"/>
  </si>
  <si>
    <t>Pulse_Type</t>
    <phoneticPr fontId="7" type="noConversion"/>
  </si>
  <si>
    <t>음향탐지기 송신핑 종류 / 0: CW, 1: FM, 2: CW&amp;FM, 3: FM&amp;CW, 4: CW&amp;CW</t>
    <phoneticPr fontId="7" type="noConversion"/>
  </si>
  <si>
    <t>Pulse_Length</t>
    <phoneticPr fontId="7" type="noConversion"/>
  </si>
  <si>
    <t>음향탐지기 송신핑 주파수 / 0:Short Ping, 1:Moddle Ping, 2:Long Ping</t>
    <phoneticPr fontId="7" type="noConversion"/>
  </si>
  <si>
    <t>유도제어부 이벤트 1</t>
    <phoneticPr fontId="7" type="noConversion"/>
  </si>
  <si>
    <t>PRE_Pulse</t>
    <phoneticPr fontId="7" type="noConversion"/>
  </si>
  <si>
    <t>음향탐지기 PrePulse 사용 여부 / 0:Off, 1:On</t>
    <phoneticPr fontId="7" type="noConversion"/>
  </si>
  <si>
    <t>HILS_Mode</t>
  </si>
  <si>
    <t>0 : 발사 모드, 1 : HILS 모드</t>
    <phoneticPr fontId="7" type="noConversion"/>
  </si>
  <si>
    <t xml:space="preserve">1: L3, 2: L2, 3: L1, 4: L0, 5: C, 6: R0, 7: R1, 8: R1, 9:R2 </t>
    <phoneticPr fontId="7" type="noConversion"/>
  </si>
  <si>
    <t>EXHD_Mode</t>
    <phoneticPr fontId="7" type="noConversion"/>
  </si>
  <si>
    <t>0 : 전투 모드, 1 : 연습 모드</t>
    <phoneticPr fontId="7" type="noConversion"/>
  </si>
  <si>
    <t>BAT_VOLT</t>
    <phoneticPr fontId="7" type="noConversion"/>
  </si>
  <si>
    <t>송신핑 전원 전압 (0~500VDC) / FS:500, LSB:1 Volt</t>
    <phoneticPr fontId="7" type="noConversion"/>
  </si>
  <si>
    <t>사용여부 확인 필요(유도제어부 검토 중)</t>
    <phoneticPr fontId="7" type="noConversion"/>
  </si>
  <si>
    <t>변경 (4 Byte --&gt; 6 Byte)</t>
    <phoneticPr fontId="7" type="noConversion"/>
  </si>
  <si>
    <t>E_Range</t>
  </si>
  <si>
    <t>발사 후 Enable_Range 주행이면 1, 아니면 0</t>
    <phoneticPr fontId="7" type="noConversion"/>
  </si>
  <si>
    <t>TORP_N</t>
    <phoneticPr fontId="7" type="noConversion"/>
  </si>
  <si>
    <t>INT32</t>
    <phoneticPr fontId="7" type="noConversion"/>
  </si>
  <si>
    <t>발사지점 기준 현재 어뢰 Pn 위치 (FS: ±100000, LSB:0.01) m</t>
    <phoneticPr fontId="7" type="noConversion"/>
  </si>
  <si>
    <t>0 : 근접상태 아닐 경우, 1 : 표적추적 중 근접상태에 도달하는 경우</t>
    <phoneticPr fontId="7" type="noConversion"/>
  </si>
  <si>
    <t>TORP_E</t>
    <phoneticPr fontId="7" type="noConversion"/>
  </si>
  <si>
    <t>발사지점 기준 현재 어뢰 Pe 위치 (FS: ±100000, LSB:0.01) m</t>
    <phoneticPr fontId="7" type="noConversion"/>
  </si>
  <si>
    <t>Terminal_Homing</t>
  </si>
  <si>
    <t>TORP_D</t>
    <phoneticPr fontId="7" type="noConversion"/>
  </si>
  <si>
    <t>현재 어뢰 심도 (FS:4096, LSB:0.0625) m</t>
    <phoneticPr fontId="7" type="noConversion"/>
  </si>
  <si>
    <t>Fire</t>
  </si>
  <si>
    <t>0 : 발사 이전, 1 : 어뢰가 발사되어 주행상태</t>
    <phoneticPr fontId="7" type="noConversion"/>
  </si>
  <si>
    <t>TORP_Roll</t>
    <phoneticPr fontId="7" type="noConversion"/>
  </si>
  <si>
    <t>INT16</t>
    <phoneticPr fontId="7" type="noConversion"/>
  </si>
  <si>
    <t>어뢰 롤 (FS:±pi, LSB:9.5876725168e-5(pi/2^15))rad</t>
    <phoneticPr fontId="7" type="noConversion"/>
  </si>
  <si>
    <t>EOM</t>
  </si>
  <si>
    <t>임무주행을 종료하면 1 (이후 계속 1 유지), 아니면 0 (EOM : End Of Mission, 임무 중단. 주로 연습어뢰 임무 종료를 의미함)</t>
    <phoneticPr fontId="7" type="noConversion"/>
  </si>
  <si>
    <t>TORP_Pitch</t>
    <phoneticPr fontId="7" type="noConversion"/>
  </si>
  <si>
    <t>어뢰 피치 (FS:±pi/2, LSB:9.5876725168e-5(pi/2^15))rad</t>
    <phoneticPr fontId="7" type="noConversion"/>
  </si>
  <si>
    <t>Motor_Start</t>
  </si>
  <si>
    <t>어뢰발사 후 추진전동기 작동시작시점부터 1 (이후 계속 1 유지), 아니면 0</t>
    <phoneticPr fontId="7" type="noConversion"/>
  </si>
  <si>
    <t>TORP_Yaw</t>
    <phoneticPr fontId="7" type="noConversion"/>
  </si>
  <si>
    <t>어뢰 침로(진북기준) (FS:±pi, LSB:9.5876725168e-5(pi/2^15))rad</t>
    <phoneticPr fontId="7" type="noConversion"/>
  </si>
  <si>
    <t>어뢰발사 후 추진전동기가 기동한 후 작동을 정지(RPM XXX이하)하면 1 (이후 계속 1 유지), 아니면 0</t>
    <phoneticPr fontId="7" type="noConversion"/>
  </si>
  <si>
    <t>ACT_On_Off</t>
    <phoneticPr fontId="7" type="noConversion"/>
  </si>
  <si>
    <t>bit 0: 구동기 동작 시작, bit 4: 주행 종료 후 구동기 리셋</t>
    <phoneticPr fontId="7" type="noConversion"/>
  </si>
  <si>
    <t>현재 수심이 Ceiling 수심보다 얕은 경우 1, 깊은 경우 0</t>
    <phoneticPr fontId="7" type="noConversion"/>
  </si>
  <si>
    <t>변경 (8 Byte --&gt; 6 Byte)</t>
    <phoneticPr fontId="7" type="noConversion"/>
  </si>
  <si>
    <t>현재 수심이 Floor 수심보다 깊은 경우 1, 얕은 경우 0</t>
    <phoneticPr fontId="7" type="noConversion"/>
  </si>
  <si>
    <t>FPGA_State</t>
    <phoneticPr fontId="7" type="noConversion"/>
  </si>
  <si>
    <t>DAQCounter</t>
    <phoneticPr fontId="7" type="noConversion"/>
  </si>
  <si>
    <t>DAQ Counter</t>
    <phoneticPr fontId="7" type="noConversion"/>
  </si>
  <si>
    <t>Motor_Stop 이후 어뢰 수심이 XXm 보다 작은 상태가 XX초 이상 유지되면 1 (이후 계속 1 유지), 아니면 0</t>
    <phoneticPr fontId="7" type="noConversion"/>
  </si>
  <si>
    <t>SC_GainValue</t>
    <phoneticPr fontId="7" type="noConversion"/>
  </si>
  <si>
    <t>RX gain value</t>
    <phoneticPr fontId="7" type="noConversion"/>
  </si>
  <si>
    <t>EOM On 이후 전동기 정지 단계가 되면 1 (이후 계속 1 유지), 아니면 0</t>
    <phoneticPr fontId="7" type="noConversion"/>
  </si>
  <si>
    <t>Ping On/Off</t>
  </si>
  <si>
    <t>PA_FPGA_Reset</t>
  </si>
  <si>
    <t>SC_FPGA_Reset</t>
  </si>
  <si>
    <t>PLC_State</t>
    <phoneticPr fontId="7" type="noConversion"/>
  </si>
  <si>
    <t>PA_FPGA_Temperature</t>
  </si>
  <si>
    <t>유도제어부 이벤트 2</t>
    <phoneticPr fontId="7" type="noConversion"/>
  </si>
  <si>
    <t>SC_FPGA_Temperature</t>
  </si>
  <si>
    <t>음향신호처리장치가 Pre_Enable되면 1, 아니면 0</t>
    <phoneticPr fontId="7" type="noConversion"/>
  </si>
  <si>
    <t>음향신호처리장치가 음향탐색 시작하면 1, 아니면 0</t>
    <phoneticPr fontId="7" type="noConversion"/>
  </si>
  <si>
    <t>0 : 가상표적 무, 1 : 가상표적 유</t>
    <phoneticPr fontId="7" type="noConversion"/>
  </si>
  <si>
    <t>0 : 초기 속도, 1 : 저속</t>
    <phoneticPr fontId="7" type="noConversion"/>
  </si>
  <si>
    <t>0 : 중속 , 1 : 고속</t>
    <phoneticPr fontId="7" type="noConversion"/>
  </si>
  <si>
    <t>Homing_Enable</t>
  </si>
  <si>
    <t>0 : 표적으로 호밍하지 않음 (수신된 표적정보 무시), 1 : 음향에 의해 탐지된 표적으로 Horming</t>
    <phoneticPr fontId="7" type="noConversion"/>
  </si>
  <si>
    <t>Homing_Mode</t>
    <phoneticPr fontId="7" type="noConversion"/>
  </si>
  <si>
    <t>Inhibit</t>
  </si>
  <si>
    <t>능동 음향탐색 모드에서 핑 송신 중단 필요시 1로 설정 (1 : 핑 송신 중단, 0 : 핑 송신 가능)</t>
    <phoneticPr fontId="7" type="noConversion"/>
  </si>
  <si>
    <t>SC_FPGA_SelfTest_Result</t>
  </si>
  <si>
    <t>SC_FPGA</t>
    <phoneticPr fontId="7" type="noConversion"/>
  </si>
  <si>
    <t>SC_MEM</t>
    <phoneticPr fontId="7" type="noConversion"/>
  </si>
  <si>
    <t>항목 정의</t>
    <phoneticPr fontId="7" type="noConversion"/>
  </si>
  <si>
    <t>SC_UART</t>
    <phoneticPr fontId="7" type="noConversion"/>
  </si>
  <si>
    <t>SC_LVDS</t>
    <phoneticPr fontId="7" type="noConversion"/>
  </si>
  <si>
    <t>SC_GTP</t>
    <phoneticPr fontId="7" type="noConversion"/>
  </si>
  <si>
    <t>Hold_In</t>
  </si>
  <si>
    <t>표적상실 등의 상황에서 현재의 음향탐색 상태(PRI, 송신 빔 등)를 고정하는 경우 1로 설정, 아니면 0</t>
    <phoneticPr fontId="7" type="noConversion"/>
  </si>
  <si>
    <t>PA_FPGA_SelfTest_Result</t>
    <phoneticPr fontId="7" type="noConversion"/>
  </si>
  <si>
    <t>추가 (2 Byte) / 항목 정의</t>
    <phoneticPr fontId="7" type="noConversion"/>
  </si>
  <si>
    <t>Target_Det</t>
  </si>
  <si>
    <t>표적을 탐지하는 경우 1, 아니면 0</t>
    <phoneticPr fontId="7" type="noConversion"/>
  </si>
  <si>
    <t>추가 (2 Byte) / 항목 정의</t>
  </si>
  <si>
    <t>Target_Loss</t>
  </si>
  <si>
    <t>표적을 상실하는 경우 1, 유도조종장치가 음향신호처리장치로부터 표적정보를 한 번 이상 수신 한 후, 표적정보를 수신하지 못하는 경우 Target_Det bit는 0으로 설정</t>
    <phoneticPr fontId="7" type="noConversion"/>
  </si>
  <si>
    <t>ACM_Det</t>
  </si>
  <si>
    <t>유도조종장치가 음향신호처리장치로부터 ACM 정보를 수신하는 경우 1로 설정, 아니면 0</t>
    <phoneticPr fontId="7" type="noConversion"/>
  </si>
  <si>
    <t>TX_Voltage_Sample1</t>
    <phoneticPr fontId="7" type="noConversion"/>
  </si>
  <si>
    <t>TX_Voltage 현재 Sample</t>
    <phoneticPr fontId="7" type="noConversion"/>
  </si>
  <si>
    <t>Pre_ACO_Chk</t>
  </si>
  <si>
    <t>오탐지에 의한 ACO 발생을 방지하기 위해 근접거리이내의 표적정보를 수신하면 1로 설정. ACO 후 재공격시 0으로 reset 됨 (ACO : Attack Cut Off, 공격 중단)</t>
    <phoneticPr fontId="7" type="noConversion"/>
  </si>
  <si>
    <t>TX_Voltage_Sample2</t>
    <phoneticPr fontId="7" type="noConversion"/>
  </si>
  <si>
    <t>TX_Voltage 이전 Sample</t>
    <phoneticPr fontId="7" type="noConversion"/>
  </si>
  <si>
    <t>TX_DC_Voltage_Sample1</t>
    <phoneticPr fontId="7" type="noConversion"/>
  </si>
  <si>
    <t>TX_DC_Voltage 현재 Sample</t>
    <phoneticPr fontId="7" type="noConversion"/>
  </si>
  <si>
    <t>TX_DC_Voltage_Sample2</t>
    <phoneticPr fontId="7" type="noConversion"/>
  </si>
  <si>
    <t>TX_DC_Voltage 이전 Sample</t>
    <phoneticPr fontId="7" type="noConversion"/>
  </si>
  <si>
    <t>Pre_ACO_Chk bit가 1로 설정된 상태에서 ACO 거리 이내의 표적정보를 수신하면 1로 설정. ACO 후 재공격시 0으로 reset 됨 (ACO : Attack Cut Off, 공격 중단)</t>
    <phoneticPr fontId="7" type="noConversion"/>
  </si>
  <si>
    <t>TX_DC_Current_Sample1</t>
    <phoneticPr fontId="7" type="noConversion"/>
  </si>
  <si>
    <t>TX_DC_Current 현재 Sample</t>
    <phoneticPr fontId="7" type="noConversion"/>
  </si>
  <si>
    <t>TX_DC_Current_Sample2</t>
    <phoneticPr fontId="7" type="noConversion"/>
  </si>
  <si>
    <t>TX_DC_Current 이전 Sample</t>
    <phoneticPr fontId="7" type="noConversion"/>
  </si>
  <si>
    <t>유도제어부 이벤트 3</t>
    <phoneticPr fontId="7" type="noConversion"/>
  </si>
  <si>
    <t>Trigger_State</t>
    <phoneticPr fontId="7" type="noConversion"/>
  </si>
  <si>
    <t>TX_P_GATE</t>
    <phoneticPr fontId="7" type="noConversion"/>
  </si>
  <si>
    <t>TX_TRIG</t>
    <phoneticPr fontId="7" type="noConversion"/>
  </si>
  <si>
    <t>추가 (1 Byte)</t>
    <phoneticPr fontId="7" type="noConversion"/>
  </si>
  <si>
    <t>변경 (7 Byte --&gt; 5 Byte)</t>
    <phoneticPr fontId="7" type="noConversion"/>
  </si>
  <si>
    <t>1: L3, 2: L2, 3: L1, 4: C, 5: R1, 6: R2, 7: R3, 8: L0, 9: R0</t>
    <phoneticPr fontId="7" type="noConversion"/>
  </si>
  <si>
    <t>Data</t>
    <phoneticPr fontId="7" type="noConversion"/>
  </si>
  <si>
    <t>CH_Data</t>
    <phoneticPr fontId="7" type="noConversion"/>
  </si>
  <si>
    <t>CH01[7:0]</t>
    <phoneticPr fontId="7" type="noConversion"/>
  </si>
  <si>
    <t>채널 당 4 Byte로 변경</t>
    <phoneticPr fontId="7" type="noConversion"/>
  </si>
  <si>
    <t>CH01[15:8]</t>
    <phoneticPr fontId="7" type="noConversion"/>
  </si>
  <si>
    <t>유도제어부 이벤트 4</t>
    <phoneticPr fontId="7" type="noConversion"/>
  </si>
  <si>
    <t>CH01[23:16]</t>
    <phoneticPr fontId="7" type="noConversion"/>
  </si>
  <si>
    <t>CH01[31:24]</t>
    <phoneticPr fontId="7" type="noConversion"/>
  </si>
  <si>
    <t>0 : 신관 장전1 신호 비인가, 1 : 신관 장전1 신호 인가</t>
    <phoneticPr fontId="7" type="noConversion"/>
  </si>
  <si>
    <t>CH02[7:0]</t>
    <phoneticPr fontId="7" type="noConversion"/>
  </si>
  <si>
    <t>0 : 신관 장전2 신호 비인가, 1 : 신관 장전2 신호 인가</t>
    <phoneticPr fontId="7" type="noConversion"/>
  </si>
  <si>
    <t>CH02[15:8]</t>
    <phoneticPr fontId="7" type="noConversion"/>
  </si>
  <si>
    <t>0 : 신관 장전3 신호 비인가, 1 : 신관 장전3 신호 인가</t>
    <phoneticPr fontId="7" type="noConversion"/>
  </si>
  <si>
    <t>CH02[23:16]</t>
    <phoneticPr fontId="7" type="noConversion"/>
  </si>
  <si>
    <t>0 : 신관 장전해제신호 비인가,  1: 신관 장전해제신호 인가</t>
    <phoneticPr fontId="7" type="noConversion"/>
  </si>
  <si>
    <t>CH02[31:24]</t>
    <phoneticPr fontId="7" type="noConversion"/>
  </si>
  <si>
    <t>0 : 신관 상태 정상, 1 : 신관에 28 VDC 전원이 인가되지 않았거나 신관상태가 비정상일 경우</t>
    <phoneticPr fontId="7" type="noConversion"/>
  </si>
  <si>
    <t>• • • • •</t>
    <phoneticPr fontId="7" type="noConversion"/>
  </si>
  <si>
    <t>0 : 신관 비장전 상태, 1 : 신관 장전전압 충전 완료</t>
    <phoneticPr fontId="7" type="noConversion"/>
  </si>
  <si>
    <t>0 : 신관 28 VDC 전원 비인가, 1 : 신관 28 VDC 전원 인가</t>
    <phoneticPr fontId="7" type="noConversion"/>
  </si>
  <si>
    <t>0 : 누수 없음, 1 : 누수 감지</t>
    <phoneticPr fontId="7" type="noConversion"/>
  </si>
  <si>
    <t>M_Stop</t>
    <phoneticPr fontId="7" type="noConversion"/>
  </si>
  <si>
    <t>유도조종장치가 추진전동기로 비상종료 신호 인가하는 경우 1, 아니면 0</t>
    <phoneticPr fontId="7" type="noConversion"/>
  </si>
  <si>
    <t>CH37[7:0]</t>
    <phoneticPr fontId="7" type="noConversion"/>
  </si>
  <si>
    <t>CH37[15:8]</t>
    <phoneticPr fontId="7" type="noConversion"/>
  </si>
  <si>
    <t>CH37[23:16]</t>
    <phoneticPr fontId="7" type="noConversion"/>
  </si>
  <si>
    <t>CH37[31:24]</t>
    <phoneticPr fontId="7" type="noConversion"/>
  </si>
  <si>
    <t>변경 (1 Byte --&gt; 4 Byte)</t>
    <phoneticPr fontId="7" type="noConversion"/>
  </si>
  <si>
    <t>Checksum</t>
    <phoneticPr fontId="7" type="noConversion"/>
  </si>
  <si>
    <t>Count 부터 Checksum 전까지의 모든 BYTE 합</t>
    <phoneticPr fontId="7" type="noConversion"/>
  </si>
  <si>
    <t>Stop Bytes</t>
    <phoneticPr fontId="7" type="noConversion"/>
  </si>
  <si>
    <t>총 데이터</t>
    <phoneticPr fontId="7" type="noConversion"/>
  </si>
  <si>
    <t>Byte/Frame</t>
    <phoneticPr fontId="7" type="noConversion"/>
  </si>
  <si>
    <t>bps</t>
    <phoneticPr fontId="7" type="noConversion"/>
  </si>
  <si>
    <t>Mbps</t>
    <phoneticPr fontId="7" type="noConversion"/>
  </si>
  <si>
    <t>bit/byte</t>
    <phoneticPr fontId="7" type="noConversion"/>
  </si>
  <si>
    <t>frame/sec</t>
    <phoneticPr fontId="7" type="noConversion"/>
  </si>
  <si>
    <t>Count</t>
  </si>
  <si>
    <t>Command</t>
  </si>
  <si>
    <t>ACK</t>
  </si>
  <si>
    <t>FPGA_CMD</t>
  </si>
  <si>
    <t>SC_Rx_FPGA_CMD</t>
  </si>
  <si>
    <t>PA_Tx_FPGA_CMD</t>
  </si>
  <si>
    <t>Save_Beam_INFO</t>
  </si>
  <si>
    <t>GC_INFO</t>
  </si>
  <si>
    <t>GC_Count</t>
  </si>
  <si>
    <t>GC_Command</t>
  </si>
  <si>
    <t>GC_Event_1</t>
  </si>
  <si>
    <t>GC_Event_2</t>
  </si>
  <si>
    <t>GC_Event_3</t>
  </si>
  <si>
    <t>GC_Event_4</t>
  </si>
  <si>
    <t>Speed_Mode</t>
  </si>
  <si>
    <t>Pulse_Freq</t>
  </si>
  <si>
    <t>Pulse_Type</t>
  </si>
  <si>
    <t>Pulse_Length</t>
  </si>
  <si>
    <t>PRE_Pulse</t>
  </si>
  <si>
    <t>PRI</t>
  </si>
  <si>
    <t>Beam_Steering</t>
  </si>
  <si>
    <t>BAT_VOLT</t>
  </si>
  <si>
    <t>TORP_N</t>
  </si>
  <si>
    <t>TORP_E</t>
  </si>
  <si>
    <t>TORP_D</t>
  </si>
  <si>
    <t>TORP_Roll</t>
  </si>
  <si>
    <t>TORP_Pitch</t>
  </si>
  <si>
    <t>TORP_Yaw</t>
  </si>
  <si>
    <t>ACT_On_Off</t>
  </si>
  <si>
    <t>FPGA_State</t>
  </si>
  <si>
    <t>DAQCounter</t>
  </si>
  <si>
    <t>SC_GainValue</t>
  </si>
  <si>
    <t>PA_FPGA_SelfTest_Result</t>
  </si>
  <si>
    <t>TX_Voltage_Sample1</t>
  </si>
  <si>
    <t>TX_Voltage_Sample2</t>
  </si>
  <si>
    <t>TX_DC_Voltage_Sample1</t>
  </si>
  <si>
    <t>TX_DC_Voltage_Sample2</t>
  </si>
  <si>
    <t>TX_DC_Current_Sample1</t>
  </si>
  <si>
    <t>TX_DC_Current_Sample2</t>
  </si>
  <si>
    <t>Trigger_State</t>
  </si>
  <si>
    <t>Data</t>
  </si>
  <si>
    <t>Checksum</t>
  </si>
  <si>
    <t>T</t>
    <phoneticPr fontId="5" type="noConversion"/>
  </si>
  <si>
    <t>W</t>
    <phoneticPr fontId="5" type="noConversion"/>
  </si>
  <si>
    <t>ReservedBit07</t>
  </si>
  <si>
    <t>ReservedBit06</t>
  </si>
  <si>
    <t>REC_Mode</t>
  </si>
  <si>
    <t>TVG</t>
  </si>
  <si>
    <t>Gain</t>
  </si>
  <si>
    <t>Reset</t>
  </si>
  <si>
    <t>Pass/Active</t>
  </si>
  <si>
    <t>AD_On</t>
  </si>
  <si>
    <t>DAQ_Count_Reset</t>
  </si>
  <si>
    <t>BPF_On_Off</t>
    <phoneticPr fontId="5" type="noConversion"/>
  </si>
  <si>
    <t>Pass_Active</t>
    <phoneticPr fontId="5" type="noConversion"/>
  </si>
  <si>
    <t>Stop_Run</t>
    <phoneticPr fontId="5" type="noConversion"/>
  </si>
  <si>
    <t>ReservedBit05</t>
  </si>
  <si>
    <t>ReservedBit04</t>
  </si>
  <si>
    <t>ReservedBit03</t>
  </si>
  <si>
    <t>ReservedBit06_0</t>
    <phoneticPr fontId="5" type="noConversion"/>
  </si>
  <si>
    <t>ReservedBit07_0</t>
    <phoneticPr fontId="5" type="noConversion"/>
  </si>
  <si>
    <t>Tx_Trigger</t>
  </si>
  <si>
    <t>Tx_Reset</t>
  </si>
  <si>
    <t>Tx_Pulse_Interval</t>
  </si>
  <si>
    <t>Number_of_Tx</t>
  </si>
  <si>
    <t>Tx1_Type</t>
  </si>
  <si>
    <t>Tx1_Start_Frequency</t>
    <phoneticPr fontId="5" type="noConversion"/>
  </si>
  <si>
    <t>Tx2_Pulse_Length</t>
  </si>
  <si>
    <t>Tx2_Type</t>
  </si>
  <si>
    <t>Tx2_Start_Frequency</t>
    <phoneticPr fontId="5" type="noConversion"/>
  </si>
  <si>
    <t>ReservedBit07_2</t>
    <phoneticPr fontId="5" type="noConversion"/>
  </si>
  <si>
    <t>ReservedBit07_1</t>
    <phoneticPr fontId="5" type="noConversion"/>
  </si>
  <si>
    <t>Tx2_Sweep_Frequency</t>
  </si>
  <si>
    <t>Battery_Voltage</t>
    <phoneticPr fontId="5" type="noConversion"/>
  </si>
  <si>
    <t>Test_Mode</t>
  </si>
  <si>
    <t>Stave_Tx_Mode</t>
  </si>
  <si>
    <t>Reserved_0</t>
    <phoneticPr fontId="5" type="noConversion"/>
  </si>
  <si>
    <t>Reserved_1</t>
    <phoneticPr fontId="5" type="noConversion"/>
  </si>
  <si>
    <t>Save_R0</t>
  </si>
  <si>
    <t>Save_L0</t>
  </si>
  <si>
    <t>Save_R2</t>
  </si>
  <si>
    <t>Save_R1</t>
  </si>
  <si>
    <t>Save_C</t>
  </si>
  <si>
    <t>Save_L1</t>
  </si>
  <si>
    <t>Save_L2</t>
  </si>
  <si>
    <t>Save_L3</t>
  </si>
  <si>
    <t>0 : CH, 1 : Beam 2 : CH(All) + Selected Beam(3EA), 3 : Selected Beam(3EA)</t>
    <phoneticPr fontId="7" type="noConversion"/>
  </si>
  <si>
    <t>0 : A/D 중지, 1 : A/D 시작</t>
    <phoneticPr fontId="7" type="noConversion"/>
  </si>
  <si>
    <t>0 : Stop, 1 : Run / 주장비 동작 시작/ 정지</t>
    <phoneticPr fontId="7" type="noConversion"/>
  </si>
  <si>
    <t>REC_On/Off</t>
  </si>
  <si>
    <t>PLC_Mode</t>
    <phoneticPr fontId="7" type="noConversion"/>
  </si>
  <si>
    <t>PLC 시험에 사용할 시험데이터 선택 (0 : 사용 안함, 1 : 32 kHz Center, 2 : 32 kHz R1 Beam, 3 : 32 kHz L1 Beam)</t>
    <phoneticPr fontId="7" type="noConversion"/>
  </si>
  <si>
    <t>Data_Path</t>
    <phoneticPr fontId="7" type="noConversion"/>
  </si>
  <si>
    <t>0 : 외부 경로 (센서 데이터), 1 : 내부 경로 (모의 부하)</t>
    <phoneticPr fontId="7" type="noConversion"/>
  </si>
  <si>
    <t>REC_On/Off</t>
    <phoneticPr fontId="7" type="noConversion"/>
  </si>
  <si>
    <t>Ramping Time</t>
    <phoneticPr fontId="7" type="noConversion"/>
  </si>
  <si>
    <t>0~1 (ms) / 0.1 ms 단위, Ramping Time Raw data * 0.1</t>
    <phoneticPr fontId="7" type="noConversion"/>
  </si>
  <si>
    <t>SP_ZYNQ_CMD</t>
  </si>
  <si>
    <t>Save_R3</t>
    <phoneticPr fontId="7" type="noConversion"/>
  </si>
  <si>
    <t>TE_Data_Input</t>
    <phoneticPr fontId="7" type="noConversion"/>
  </si>
  <si>
    <t>Ethernet_On</t>
    <phoneticPr fontId="7" type="noConversion"/>
  </si>
  <si>
    <t>Optic_On</t>
    <phoneticPr fontId="7" type="noConversion"/>
  </si>
  <si>
    <t>Test_INFO_SpCMD</t>
    <phoneticPr fontId="7" type="noConversion"/>
  </si>
  <si>
    <t>Save_XX</t>
    <phoneticPr fontId="7" type="noConversion"/>
  </si>
  <si>
    <t>저장할 빔 선택 (총 3개)</t>
    <phoneticPr fontId="7" type="noConversion"/>
  </si>
  <si>
    <t>0 : 시험장비 연동 광 포트 비활성화, 1 : 시험장비 연동 광포트 활성화</t>
    <phoneticPr fontId="7" type="noConversion"/>
  </si>
  <si>
    <t>0 : 시험장비 연동 이더넷 포트 비활성화, 1 : 시험장비 연동 광포트 활성화</t>
    <phoneticPr fontId="7" type="noConversion"/>
  </si>
  <si>
    <t>0 : 신호변환반 데이터 수신, 1 : 시험장비 데이터 수신(CH), 2 : 시험장비 데이터 수신(Beam)</t>
    <phoneticPr fontId="7" type="noConversion"/>
  </si>
  <si>
    <t>Search_Pattern</t>
  </si>
  <si>
    <t>0 : Straight 1: Circle, 2: Helical</t>
    <phoneticPr fontId="7" type="noConversion"/>
  </si>
  <si>
    <t>0 : 종말공격 이전, 1 : 종말공격거리 이내 도달</t>
  </si>
  <si>
    <t>PAM7_Boot</t>
    <phoneticPr fontId="7" type="noConversion"/>
  </si>
  <si>
    <t>PAM6_Boot</t>
    <phoneticPr fontId="7" type="noConversion"/>
  </si>
  <si>
    <t>PAM5_Boot</t>
    <phoneticPr fontId="7" type="noConversion"/>
  </si>
  <si>
    <t>PAM4_Boot</t>
    <phoneticPr fontId="7" type="noConversion"/>
  </si>
  <si>
    <t>PAM3_Boot</t>
    <phoneticPr fontId="7" type="noConversion"/>
  </si>
  <si>
    <t>PAM2_Boot</t>
    <phoneticPr fontId="7" type="noConversion"/>
  </si>
  <si>
    <t>PAM1_Boot</t>
    <phoneticPr fontId="7" type="noConversion"/>
  </si>
  <si>
    <t>PCM_Boot</t>
    <phoneticPr fontId="7" type="noConversion"/>
  </si>
  <si>
    <t>PAB_ST_RESULT</t>
    <phoneticPr fontId="7" type="noConversion"/>
  </si>
  <si>
    <t>Temp_warn</t>
    <phoneticPr fontId="7" type="noConversion"/>
  </si>
  <si>
    <t>CMD_DATA_ERR</t>
    <phoneticPr fontId="7" type="noConversion"/>
  </si>
  <si>
    <t>수동 탐색 모드 : 0, 능동 탐색 모드 : 1</t>
  </si>
  <si>
    <t>Data_Path</t>
    <phoneticPr fontId="5" type="noConversion"/>
  </si>
  <si>
    <t>REC_On_Off</t>
    <phoneticPr fontId="5" type="noConversion"/>
  </si>
  <si>
    <t>PLC_Mode</t>
    <phoneticPr fontId="5" type="noConversion"/>
  </si>
  <si>
    <t>Save_R3</t>
  </si>
  <si>
    <t>Optic_On</t>
  </si>
  <si>
    <t>Ethernet_On</t>
  </si>
  <si>
    <t>TE_Data_Input</t>
  </si>
  <si>
    <t>Reserved_2</t>
    <phoneticPr fontId="5" type="noConversion"/>
  </si>
  <si>
    <t>ReservedBit02</t>
  </si>
  <si>
    <t>Pre_Enable</t>
  </si>
  <si>
    <t>Enable</t>
  </si>
  <si>
    <t>Band_Sel</t>
  </si>
  <si>
    <t>Mode_Set</t>
  </si>
  <si>
    <t>PRI_Start</t>
  </si>
  <si>
    <t>ReservedBit00</t>
  </si>
  <si>
    <t>C_Range</t>
  </si>
  <si>
    <t>EOR</t>
  </si>
  <si>
    <t>ACO_Det</t>
  </si>
  <si>
    <t>ReservedBit08</t>
  </si>
  <si>
    <t>ReservedBit09</t>
  </si>
  <si>
    <t>Detect</t>
  </si>
  <si>
    <t>Closein</t>
  </si>
  <si>
    <t>Fail</t>
  </si>
  <si>
    <t>ESAD_Chk</t>
  </si>
  <si>
    <t>ESAD_HV</t>
  </si>
  <si>
    <t>ESAD_Power</t>
  </si>
  <si>
    <t>Leakage_Det</t>
  </si>
  <si>
    <t>SP_Zynq_SelfTest_Result</t>
  </si>
  <si>
    <t>Reserved_9</t>
    <phoneticPr fontId="5" type="noConversion"/>
  </si>
  <si>
    <t>FPGA_Zynq_Control</t>
  </si>
  <si>
    <t>FPGA_Zynq_Control</t>
    <phoneticPr fontId="5" type="noConversion"/>
  </si>
  <si>
    <t>SP_AH_Zynq_Temperature</t>
  </si>
  <si>
    <t>SP_P1_Zynq_Temperature</t>
  </si>
  <si>
    <t>SP_P2_Zynq_Temperature</t>
  </si>
  <si>
    <t>SC2SP_GTP_ERR</t>
  </si>
  <si>
    <t>AH2P1_GTP_ERR</t>
  </si>
  <si>
    <t>AH2P2_GTP_ERR</t>
  </si>
  <si>
    <t>TX_TRIG</t>
  </si>
  <si>
    <t>TX_P_GATE</t>
  </si>
  <si>
    <t>ReservedBit01</t>
  </si>
  <si>
    <t>ReservedBit16</t>
  </si>
  <si>
    <t>ReservedBit17</t>
  </si>
  <si>
    <t>PCM_Boot</t>
  </si>
  <si>
    <t>PAM1_Boot</t>
  </si>
  <si>
    <t>PAM2_Boot</t>
  </si>
  <si>
    <t>PAM3_Boot</t>
  </si>
  <si>
    <t>PAM4_Boot</t>
  </si>
  <si>
    <t>PAM5_Boot</t>
  </si>
  <si>
    <t>PAM6_Boot</t>
  </si>
  <si>
    <t>PAM7_Boot</t>
  </si>
  <si>
    <t>CMD_DATA_ERR</t>
  </si>
  <si>
    <t>Temp_warn</t>
  </si>
  <si>
    <t>PAB_ST_RESULT</t>
  </si>
  <si>
    <t>SC_MEM</t>
  </si>
  <si>
    <t>SC_FPGA</t>
  </si>
  <si>
    <t>SC_GTP</t>
  </si>
  <si>
    <t>SC_LVDS</t>
  </si>
  <si>
    <t>SC_UART</t>
  </si>
  <si>
    <t>PLC_State</t>
  </si>
  <si>
    <t>CH_Data</t>
    <phoneticPr fontId="5" type="noConversion"/>
  </si>
  <si>
    <t>Reserved</t>
    <phoneticPr fontId="5" type="noConversion"/>
  </si>
  <si>
    <t xml:space="preserve"> type CH_Data_148_Type is array (natural range 1 to 37) of std_logic_vector(31 downto 0);</t>
    <phoneticPr fontId="5" type="noConversion"/>
  </si>
  <si>
    <t>Start_Bytes</t>
    <phoneticPr fontId="5" type="noConversion"/>
  </si>
  <si>
    <t>Stop_Bytes</t>
    <phoneticPr fontId="5" type="noConversion"/>
  </si>
  <si>
    <t>    for ch in 1 to 37 loop</t>
  </si>
  <si>
    <t>    end loop;</t>
  </si>
  <si>
    <t>--</t>
  </si>
  <si>
    <t>--</t>
    <phoneticPr fontId="5" type="noConversion"/>
  </si>
  <si>
    <t>V_Target</t>
    <phoneticPr fontId="5" type="noConversion"/>
  </si>
  <si>
    <t>Ping_On_Off</t>
    <phoneticPr fontId="5" type="noConversion"/>
  </si>
  <si>
    <t>X"CCCC"</t>
    <phoneticPr fontId="5" type="noConversion"/>
  </si>
  <si>
    <t>X"8181"</t>
    <phoneticPr fontId="5" type="noConversion"/>
  </si>
  <si>
    <t>CH_Data</t>
  </si>
  <si>
    <t>others</t>
    <phoneticPr fontId="5" type="noConversion"/>
  </si>
  <si>
    <t>pkt</t>
    <phoneticPr fontId="5" type="noConversion"/>
  </si>
  <si>
    <t>Ramping_Time</t>
    <phoneticPr fontId="5" type="noConversion"/>
  </si>
  <si>
    <t>    variable bitvector : std_logic_vector(2399 downto 0);</t>
  </si>
  <si>
    <t>  end conv_ch_bitvector;</t>
  </si>
  <si>
    <t xml:space="preserve">  end conv_ch_packet;</t>
    <phoneticPr fontId="5" type="noConversion"/>
  </si>
  <si>
    <t>-- signal Chan_Str : std_logic_vector(2399 downto 0) := (others =&gt; '0');</t>
  </si>
  <si>
    <t>-- Chan_Str &lt;= conv_ch_bitvector(Chan_Pkt);</t>
  </si>
  <si>
    <t>-- Chan_Pkt &lt;= conv_ch_packet(Chan_Str);</t>
  </si>
  <si>
    <t>library ieee;</t>
  </si>
  <si>
    <t>use ieee.std_logic_1164.all;</t>
  </si>
  <si>
    <t>use ieee.numeric_std.all;</t>
  </si>
  <si>
    <t>use ieee.std_logic_unsigned.all;</t>
  </si>
  <si>
    <t>  -- constant</t>
  </si>
  <si>
    <t>  constant ADDRESS_WIDTH : natural := 7;</t>
  </si>
  <si>
    <t>  constant DATA_WIDTH : natural := 32;</t>
  </si>
  <si>
    <t>  constant C_DATA_ZERO : std_logic_vector(DATA_WIDTH - 1 downto 0) := (others =&gt; '0');</t>
  </si>
  <si>
    <t>  constant C_CH_START : std_logic_vector(ADDRESS_WIDTH - 1 downto 0) := std_logic_vector(to_unsigned(36, ADDRESS_WIDTH)); -- X"24"; -- ch1 : 36 from 0</t>
  </si>
  <si>
    <t>  constant C_CH_END : std_logic_vector(ADDRESS_WIDTH - 1 downto 0) := std_logic_vector(to_unsigned(72, ADDRESS_WIDTH)); -- X"48"; -- ch37 : 72 from 0</t>
  </si>
  <si>
    <t xml:space="preserve">  constant C_CMD_END_N1 : std_logic_vector(ADDRESS_WIDTH - 1 downto 0) := std_logic_vector(to_unsigned(73, ADDRESS_WIDTH)); -- X"49"; -- 73 </t>
  </si>
  <si>
    <t>  constant C_CMD_END : std_logic_vector(ADDRESS_WIDTH - 1 downto 0) := std_logic_vector(to_unsigned(74, ADDRESS_WIDTH)); -- X"4A"; -- 74 : from 0 , 300 byte / 4 = 75</t>
  </si>
  <si>
    <t>  constant C_CMD_END_P1 : std_logic_vector(ADDRESS_WIDTH - 1 downto 0) := std_logic_vector(to_unsigned(75, ADDRESS_WIDTH)); -- X"4B"; -- 75</t>
  </si>
  <si>
    <t>  --</t>
  </si>
  <si>
    <t>SCB2SPB</t>
    <phoneticPr fontId="5" type="noConversion"/>
  </si>
  <si>
    <t>Speed_Mode1</t>
    <phoneticPr fontId="5" type="noConversion"/>
  </si>
  <si>
    <t>Speed_Mode2</t>
    <phoneticPr fontId="5" type="noConversion"/>
  </si>
  <si>
    <t>Homming_Enable</t>
    <phoneticPr fontId="5" type="noConversion"/>
  </si>
  <si>
    <t>Homming_Mode</t>
    <phoneticPr fontId="5" type="noConversion"/>
  </si>
  <si>
    <t>  );</t>
  </si>
  <si>
    <t>end entity;</t>
  </si>
  <si>
    <t>architecture rtl of bs_scb_data_record_pin is</t>
  </si>
  <si>
    <t>begin</t>
    <phoneticPr fontId="5" type="noConversion"/>
  </si>
  <si>
    <t>entity bs_scb_data_record_pin is</t>
  </si>
  <si>
    <t>--</t>
    <phoneticPr fontId="5" type="noConversion"/>
  </si>
  <si>
    <t>begin</t>
    <phoneticPr fontId="5" type="noConversion"/>
  </si>
  <si>
    <t>port (</t>
    <phoneticPr fontId="5" type="noConversion"/>
  </si>
  <si>
    <t>bitvector : in std_logic_vector(2399 downto 0)</t>
    <phoneticPr fontId="5" type="noConversion"/>
  </si>
  <si>
    <t>bitvector  =&gt; bitvector_o,</t>
    <phoneticPr fontId="5" type="noConversion"/>
  </si>
  <si>
    <t>signal bitvector_o :  std_logic_vector(2399 downto 0);</t>
    <phoneticPr fontId="5" type="noConversion"/>
  </si>
  <si>
    <t/>
  </si>
  <si>
    <t>gen_ila_0/ila_0/probe</t>
    <phoneticPr fontId="5" type="noConversion"/>
  </si>
  <si>
    <t>gen_ila_0/bs_scb_data_record_p_0/</t>
    <phoneticPr fontId="5" type="noConversion"/>
  </si>
  <si>
    <t>connect_bd_net [get_bd_pins gen_ila_0/ila_0/probe0] [get_bd_pins gen_ila_0/bs_scb_data_record_p_0/pkt_FPGA_State_FPGA_Zynq_Control_PLC_State]</t>
  </si>
  <si>
    <t>connect_bd_net [get_bd_pins gen_ila_0/ila_0/probe1] [get_bd_pins gen_ila_0/bs_scb_data_record_p_0/pkt_FPGA_State_FPGA_Zynq_Control_DAQ_Count_Reset]</t>
  </si>
  <si>
    <t>connect_bd_net [get_bd_pins gen_ila_0/ila_0/probe2] [get_bd_pins gen_ila_0/bs_scb_data_record_p_0/pkt_FPGA_State_FPGA_Zynq_Control_AD_On_Result]</t>
  </si>
  <si>
    <t>connect_bd_net [get_bd_pins gen_ila_0/ila_0/probe3] [get_bd_pins gen_ila_0/bs_scb_data_record_p_0/pkt_FPGA_State_FPGA_Zynq_Control_SC_FPGA_Reset]</t>
  </si>
  <si>
    <t>connect_bd_net [get_bd_pins gen_ila_0/ila_0/probe4] [get_bd_pins gen_ila_0/bs_scb_data_record_p_0/pkt_FPGA_State_FPGA_Zynq_Control_PA_FPGA_Reset]</t>
  </si>
  <si>
    <t>connect_bd_net [get_bd_pins gen_ila_0/ila_0/probe5] [get_bd_pins gen_ila_0/bs_scb_data_record_p_0/pkt_FPGA_State_FPGA_Zynq_Control_Ping_On_Off]</t>
  </si>
  <si>
    <t>connect_bd_net [get_bd_pins gen_ila_0/ila_0/probe6] [get_bd_pins gen_ila_0/bs_scb_data_record_p_0/pkt_FPGA_State_DAQCounter]</t>
  </si>
  <si>
    <t>connect_bd_net [get_bd_pins gen_ila_0/ila_0/probe7] [get_bd_pins gen_ila_0/bs_scb_data_record_p_0/pkt_FPGA_State_SC_GainValue]</t>
  </si>
  <si>
    <t>connect_bd_net [get_bd_pins gen_ila_0/ila_0/probe8] [get_bd_pins gen_ila_0/bs_scb_data_record_p_0/pkt_GC_INFO_GC_Count]</t>
  </si>
  <si>
    <t>connect_bd_net [get_bd_pins gen_ila_0/ila_0/probe9] [get_bd_pins gen_ila_0/bs_scb_data_record_p_0/pkt_FPGA_CMD_Save_Beam_INFO_Save_R3]</t>
  </si>
  <si>
    <t>connect_bd_net [get_bd_pins gen_ila_0/ila_0/probe10] [get_bd_pins gen_ila_0/bs_scb_data_record_p_0/pkt_FPGA_CMD_Save_Beam_INFO_Save_R2]</t>
  </si>
  <si>
    <t>connect_bd_net [get_bd_pins gen_ila_0/ila_0/probe11] [get_bd_pins gen_ila_0/bs_scb_data_record_p_0/pkt_FPGA_CMD_Save_Beam_INFO_Save_R1]</t>
  </si>
  <si>
    <t>connect_bd_net [get_bd_pins gen_ila_0/ila_0/probe12] [get_bd_pins gen_ila_0/bs_scb_data_record_p_0/pkt_FPGA_CMD_Save_Beam_INFO_Save_R0]</t>
  </si>
  <si>
    <t>connect_bd_net [get_bd_pins gen_ila_0/ila_0/probe13] [get_bd_pins gen_ila_0/bs_scb_data_record_p_0/pkt_FPGA_CMD_Save_Beam_INFO_Save_C]</t>
  </si>
  <si>
    <t>connect_bd_net [get_bd_pins gen_ila_0/ila_0/probe14] [get_bd_pins gen_ila_0/bs_scb_data_record_p_0/pkt_FPGA_CMD_Save_Beam_INFO_Save_L0]</t>
  </si>
  <si>
    <t>connect_bd_net [get_bd_pins gen_ila_0/ila_0/probe15] [get_bd_pins gen_ila_0/bs_scb_data_record_p_0/pkt_FPGA_CMD_Save_Beam_INFO_Save_L1]</t>
  </si>
  <si>
    <t>connect_bd_net [get_bd_pins gen_ila_0/ila_0/probe16] [get_bd_pins gen_ila_0/bs_scb_data_record_p_0/pkt_FPGA_CMD_Save_Beam_INFO_Save_L2]</t>
  </si>
  <si>
    <t>connect_bd_net [get_bd_pins gen_ila_0/ila_0/probe17] [get_bd_pins gen_ila_0/bs_scb_data_record_p_0/pkt_FPGA_CMD_Save_Beam_INFO_Optic_On]</t>
  </si>
  <si>
    <t>connect_bd_net [get_bd_pins gen_ila_0/ila_0/probe18] [get_bd_pins gen_ila_0/bs_scb_data_record_p_0/pkt_FPGA_CMD_Save_Beam_INFO_Ethernet_On]</t>
  </si>
  <si>
    <t>connect_bd_net [get_bd_pins gen_ila_0/ila_0/probe19] [get_bd_pins gen_ila_0/bs_scb_data_record_p_0/pkt_FPGA_CMD_Save_Beam_INFO_TE_Data_Input]</t>
  </si>
  <si>
    <t>connect_bd_net [get_bd_pins gen_ila_0/ila_0/probe20] [get_bd_pins gen_ila_0/bs_scb_data_record_p_0/pkt_FPGA_CMD_Save_Beam_INFO_Save_L3]</t>
  </si>
  <si>
    <t>connect_bd_net [get_bd_pins gen_ila_0/ila_0/probe21] [get_bd_pins gen_ila_0/bs_scb_data_record_p_0/pkt_FPGA_CMD_PA_Tx_FPGA_CMD_PRI]</t>
  </si>
  <si>
    <t>connect_bd_net [get_bd_pins gen_ila_0/ila_0/probe22] [get_bd_pins gen_ila_0/bs_scb_data_record_p_0/pkt_FPGA_CMD_PA_Tx_FPGA_CMD_Tx_Reset]</t>
  </si>
  <si>
    <t>connect_bd_net [get_bd_pins gen_ila_0/ila_0/probe23] [get_bd_pins gen_ila_0/bs_scb_data_record_p_0/pkt_FPGA_CMD_PA_Tx_FPGA_CMD_Tx_Trigger]</t>
  </si>
  <si>
    <t>connect_bd_net [get_bd_pins gen_ila_0/ila_0/probe24] [get_bd_pins gen_ila_0/bs_scb_data_record_p_0/pkt_FPGA_CMD_PA_Tx_FPGA_CMD_Tx_Pulse_Interval]</t>
  </si>
  <si>
    <t>connect_bd_net [get_bd_pins gen_ila_0/ila_0/probe25] [get_bd_pins gen_ila_0/bs_scb_data_record_p_0/pkt_FPGA_CMD_PA_Tx_FPGA_CMD_Number_of_Tx]</t>
  </si>
  <si>
    <t>connect_bd_net [get_bd_pins gen_ila_0/ila_0/probe26] [get_bd_pins gen_ila_0/bs_scb_data_record_p_0/pkt_FPGA_CMD_PA_Tx_FPGA_CMD_Beam_Steering_Angle]</t>
  </si>
  <si>
    <t>connect_bd_net [get_bd_pins gen_ila_0/ila_0/probe27] [get_bd_pins gen_ila_0/bs_scb_data_record_p_0/pkt_FPGA_CMD_PA_Tx_FPGA_CMD_Stave_Tx_Mode]</t>
  </si>
  <si>
    <t>connect_bd_net [get_bd_pins gen_ila_0/ila_0/probe28] [get_bd_pins gen_ila_0/bs_scb_data_record_p_0/pkt_FPGA_CMD_PA_Tx_FPGA_CMD_Stave_Weight]</t>
  </si>
  <si>
    <t>connect_bd_net [get_bd_pins gen_ila_0/ila_0/probe29] [get_bd_pins gen_ila_0/bs_scb_data_record_p_0/pkt_FPGA_CMD_SC_Rx_FPGA_CMD_TVG]</t>
  </si>
  <si>
    <t>connect_bd_net [get_bd_pins gen_ila_0/ila_0/probe30] [get_bd_pins gen_ila_0/bs_scb_data_record_p_0/pkt_FPGA_CMD_SC_Rx_FPGA_CMD_REC_Mode]</t>
  </si>
  <si>
    <t>connect_bd_net [get_bd_pins gen_ila_0/ila_0/probe31] [get_bd_pins gen_ila_0/bs_scb_data_record_p_0/pkt_FPGA_CMD_SC_Rx_FPGA_CMD_PLC]</t>
  </si>
  <si>
    <t>connect_bd_net [get_bd_pins gen_ila_0/ila_0/probe32] [get_bd_pins gen_ila_0/bs_scb_data_record_p_0/pkt_FPGA_CMD_SC_Rx_FPGA_CMD_DAQ_Count_Reset]</t>
  </si>
  <si>
    <t>connect_bd_net [get_bd_pins gen_ila_0/ila_0/probe33] [get_bd_pins gen_ila_0/bs_scb_data_record_p_0/pkt_FPGA_CMD_SC_Rx_FPGA_CMD_AD_On]</t>
  </si>
  <si>
    <t>connect_bd_net [get_bd_pins gen_ila_0/ila_0/probe34] [get_bd_pins gen_ila_0/bs_scb_data_record_p_0/pkt_FPGA_CMD_SC_Rx_FPGA_CMD_Gain_Mode]</t>
  </si>
  <si>
    <t>connect_bd_net [get_bd_pins gen_ila_0/ila_0/probe35] [get_bd_pins gen_ila_0/bs_scb_data_record_p_0/pkt_FPGA_CMD_SC_Rx_FPGA_CMD_BPF_On_Off]</t>
  </si>
  <si>
    <t>connect_bd_net [get_bd_pins gen_ila_0/ila_0/probe36] [get_bd_pins gen_ila_0/bs_scb_data_record_p_0/pkt_FPGA_CMD_SC_Rx_FPGA_CMD_Pass_Active]</t>
  </si>
  <si>
    <t>connect_bd_net [get_bd_pins gen_ila_0/ila_0/probe37] [get_bd_pins gen_ila_0/bs_scb_data_record_p_0/pkt_FPGA_CMD_SC_Rx_FPGA_CMD_Reset]</t>
  </si>
  <si>
    <t>connect_bd_net [get_bd_pins gen_ila_0/ila_0/probe38] [get_bd_pins gen_ila_0/bs_scb_data_record_p_0/pkt_FPGA_CMD_SC_Rx_FPGA_CMD_Stop_Run]</t>
  </si>
  <si>
    <t>connect_bd_net [get_bd_pins gen_ila_0/ila_0/probe39] [get_bd_pins gen_ila_0/bs_scb_data_record_p_0/pkt_FPGA_CMD_SC_Rx_FPGA_CMD_REC_On_Off]</t>
  </si>
  <si>
    <t>connect_bd_net [get_bd_pins gen_ila_0/ila_0/probe40] [get_bd_pins gen_ila_0/bs_scb_data_record_p_0/pkt_FPGA_CMD_SC_Rx_FPGA_CMD_PLC_Mode]</t>
  </si>
  <si>
    <t>connect_bd_net [get_bd_pins gen_ila_0/ila_0/probe41] [get_bd_pins gen_ila_0/bs_scb_data_record_p_0/pkt_FPGA_CMD_SC_Rx_FPGA_CMD_Data_Path]</t>
  </si>
  <si>
    <t>connect_bd_net [get_bd_pins gen_ila_0/ila_0/probe42] [get_bd_pins gen_ila_0/bs_scb_data_record_p_0/pkt_FPGA_CMD_SC_Rx_FPGA_CMD_Gain]</t>
  </si>
  <si>
    <t>connect_bd_net [get_bd_pins gen_ila_0/ila_0/probe43] [get_bd_pins gen_ila_0/bs_scb_data_record_p_0/pkt_FPGA_CMD_SC_Rx_FPGA_CMD_Reserved]</t>
  </si>
  <si>
    <t>connect_bd_net [get_bd_pins gen_ila_0/ila_0/probe44] [get_bd_pins gen_ila_0/bs_scb_data_record_p_0/pkt_Start_Bytes]</t>
  </si>
  <si>
    <t>connect_bd_net [get_bd_pins gen_ila_0/ila_0/probe45] [get_bd_pins gen_ila_0/bs_scb_data_record_p_0/pkt_Count]</t>
  </si>
  <si>
    <t>connect_bd_net [get_bd_pins gen_ila_0/ila_0/probe46] [get_bd_pins gen_ila_0/bs_scb_data_record_p_0/pkt_Command]</t>
  </si>
  <si>
    <t>connect_bd_net [get_bd_pins gen_ila_0/ila_0/probe47] [get_bd_pins gen_ila_0/bs_scb_data_record_p_0/pkt_ACK]</t>
  </si>
  <si>
    <t>connect_bd_net [get_bd_pins gen_ila_0/ila_0/probe48] [get_bd_pins gen_ila_0/bs_scb_data_record_p_0/pkt_Checksum]</t>
  </si>
  <si>
    <t>connect_bd_net [get_bd_pins gen_ila_0/ila_0/probe49] [get_bd_pins gen_ila_0/bs_scb_data_record_p_0/pkt_Stop_Bytes]</t>
  </si>
  <si>
    <t>connect_bd_net [get_bd_pins gen_ila_0/ila_0/probe50] [get_bd_pins gen_ila_0/bs_scb_data_record_p_0/pkt_Data_CH_Data_1]</t>
  </si>
  <si>
    <t>connect_bd_net [get_bd_pins gen_ila_0/ila_0/probe51] [get_bd_pins gen_ila_0/bs_scb_data_record_p_0/pkt_Data_CH_Data_2]</t>
  </si>
  <si>
    <t>connect_bd_net [get_bd_pins gen_ila_0/ila_0/probe52] [get_bd_pins gen_ila_0/bs_scb_data_record_p_0/pkt_Data_CH_Data_3]</t>
  </si>
  <si>
    <t>connect_bd_net [get_bd_pins gen_ila_0/ila_0/probe53] [get_bd_pins gen_ila_0/bs_scb_data_record_p_0/pkt_Data_CH_Data_4]</t>
  </si>
  <si>
    <t>connect_bd_net [get_bd_pins gen_ila_0/ila_0/probe54] [get_bd_pins gen_ila_0/bs_scb_data_record_p_0/pkt_Data_CH_Data_5]</t>
  </si>
  <si>
    <t>connect_bd_net [get_bd_pins gen_ila_0/ila_0/probe55] [get_bd_pins gen_ila_0/bs_scb_data_record_p_0/pkt_Data_CH_Data_6]</t>
  </si>
  <si>
    <t>connect_bd_net [get_bd_pins gen_ila_0/ila_0/probe56] [get_bd_pins gen_ila_0/bs_scb_data_record_p_0/pkt_Data_CH_Data_7]</t>
  </si>
  <si>
    <t>connect_bd_net [get_bd_pins gen_ila_0/ila_0/probe57] [get_bd_pins gen_ila_0/bs_scb_data_record_p_0/pkt_Data_CH_Data_31]</t>
  </si>
  <si>
    <t>connect_bd_net [get_bd_pins gen_ila_0/ila_0/probe58] [get_bd_pins gen_ila_0/bs_scb_data_record_p_0/pkt_Data_CH_Data_32]</t>
  </si>
  <si>
    <t>connect_bd_net [get_bd_pins gen_ila_0/ila_0/probe59] [get_bd_pins gen_ila_0/bs_scb_data_record_p_0/pkt_Data_CH_Data_33]</t>
  </si>
  <si>
    <t>connect_bd_net [get_bd_pins gen_ila_0/ila_0/probe60] [get_bd_pins gen_ila_0/bs_scb_data_record_p_0/pkt_Data_CH_Data_34]</t>
  </si>
  <si>
    <t>connect_bd_net [get_bd_pins gen_ila_0/ila_0/probe61] [get_bd_pins gen_ila_0/bs_scb_data_record_p_0/pkt_Data_CH_Data_35]</t>
  </si>
  <si>
    <t>connect_bd_net [get_bd_pins gen_ila_0/ila_0/probe62] [get_bd_pins gen_ila_0/bs_scb_data_record_p_0/pkt_Data_CH_Data_36]</t>
  </si>
  <si>
    <t>connect_bd_net [get_bd_pins gen_ila_0/ila_0/probe63] [get_bd_pins gen_ila_0/bs_scb_data_record_p_0/pkt_Data_CH_Data_37]</t>
  </si>
  <si>
    <t>X"7E7E7E7E"</t>
    <phoneticPr fontId="5" type="noConversion"/>
  </si>
  <si>
    <t>SP2TE Telegram (5us 통신 주기)</t>
    <phoneticPr fontId="7" type="noConversion"/>
  </si>
  <si>
    <t>신호처리반 제어 명령</t>
    <phoneticPr fontId="7" type="noConversion"/>
  </si>
  <si>
    <t>PAB FPGA 온도 정보</t>
    <phoneticPr fontId="7" type="noConversion"/>
  </si>
  <si>
    <t>SCB FPGA 온도 정보</t>
    <phoneticPr fontId="7" type="noConversion"/>
  </si>
  <si>
    <t>SPB AH Zynq 온도 정보</t>
    <phoneticPr fontId="7" type="noConversion"/>
  </si>
  <si>
    <t>SPB P1 Zynq 온도 정보</t>
  </si>
  <si>
    <t>SPB P2 Zynq 온도 정보</t>
  </si>
  <si>
    <t>SC2SP_Zynq_GTP_ERR</t>
  </si>
  <si>
    <t>SC2SP_GTP_ERR_NUM</t>
    <phoneticPr fontId="7" type="noConversion"/>
  </si>
  <si>
    <t>AH2P1_Zynq_GTP_ERR</t>
  </si>
  <si>
    <t>AH2P1_GTP_ERR_NUM</t>
  </si>
  <si>
    <t>AH2P2_Zynq_GTP_ERR</t>
  </si>
  <si>
    <t>AH2P2_GTP_ERR_NUM</t>
  </si>
  <si>
    <t>P12AH_Zynq_GTP_ERR</t>
    <phoneticPr fontId="7" type="noConversion"/>
  </si>
  <si>
    <t>P12AH_GTP_ERR</t>
    <phoneticPr fontId="7" type="noConversion"/>
  </si>
  <si>
    <t>P12AH_GTP_ERR_NUM</t>
    <phoneticPr fontId="7" type="noConversion"/>
  </si>
  <si>
    <t>P22AH_Zynq_GTP_ERR</t>
    <phoneticPr fontId="7" type="noConversion"/>
  </si>
  <si>
    <t>P22AH_GTP_ERR</t>
    <phoneticPr fontId="7" type="noConversion"/>
  </si>
  <si>
    <t>P22AH_GTP_ERR_NUM</t>
    <phoneticPr fontId="7" type="noConversion"/>
  </si>
  <si>
    <t>SP_Zynq_SelfTest_Result</t>
    <phoneticPr fontId="7" type="noConversion"/>
  </si>
  <si>
    <t>SP_AH_Zynq</t>
    <phoneticPr fontId="7" type="noConversion"/>
  </si>
  <si>
    <t>SP_P1_Zynq</t>
    <phoneticPr fontId="7" type="noConversion"/>
  </si>
  <si>
    <t>SP_P2_Zynq</t>
    <phoneticPr fontId="7" type="noConversion"/>
  </si>
  <si>
    <t>SP_AH_MEM</t>
    <phoneticPr fontId="7" type="noConversion"/>
  </si>
  <si>
    <t>SP_P1_MEM</t>
    <phoneticPr fontId="7" type="noConversion"/>
  </si>
  <si>
    <t>SP_P2_MEM</t>
    <phoneticPr fontId="7" type="noConversion"/>
  </si>
  <si>
    <t>SC_CHK_ACK</t>
    <phoneticPr fontId="7" type="noConversion"/>
  </si>
  <si>
    <t>PA_CHK_ACK</t>
    <phoneticPr fontId="7" type="noConversion"/>
  </si>
  <si>
    <t>SC_CMD_ACK</t>
    <phoneticPr fontId="7" type="noConversion"/>
  </si>
  <si>
    <t>PA_CMD_ACK</t>
    <phoneticPr fontId="7" type="noConversion"/>
  </si>
  <si>
    <t>SP_UART</t>
    <phoneticPr fontId="7" type="noConversion"/>
  </si>
  <si>
    <t>SPC_GTP</t>
    <phoneticPr fontId="7" type="noConversion"/>
  </si>
  <si>
    <t>RX_TRIG</t>
    <phoneticPr fontId="7" type="noConversion"/>
  </si>
  <si>
    <t>8/10</t>
    <phoneticPr fontId="7" type="noConversion"/>
  </si>
  <si>
    <t>FPGA/Zynq_Control</t>
    <phoneticPr fontId="5" type="noConversion"/>
  </si>
  <si>
    <t>ReservedBit02</t>
    <phoneticPr fontId="5" type="noConversion"/>
  </si>
  <si>
    <t>P12AH_Zynq_GTP_ERR</t>
  </si>
  <si>
    <t>P22AH_Zynq_GTP_ERR</t>
  </si>
  <si>
    <t>SP_AH_Zynq</t>
  </si>
  <si>
    <t>SP_P1_Zynq</t>
  </si>
  <si>
    <t>SP_P2_Zynq</t>
  </si>
  <si>
    <t>SP_AH_MEM</t>
  </si>
  <si>
    <t>SP_P1_MEM</t>
  </si>
  <si>
    <t>SP_P2_MEM</t>
  </si>
  <si>
    <t>SC_CHK_ACK</t>
  </si>
  <si>
    <t>PA_CHK_ACK</t>
  </si>
  <si>
    <t>SC_CMD_ACK</t>
  </si>
  <si>
    <t>PA_CMD_ACK</t>
  </si>
  <si>
    <t>SP_UART</t>
  </si>
  <si>
    <t>SPC_GTP</t>
  </si>
  <si>
    <t>ReservedBit10</t>
    <phoneticPr fontId="5" type="noConversion"/>
  </si>
  <si>
    <t>ReservedBit11</t>
    <phoneticPr fontId="5" type="noConversion"/>
  </si>
  <si>
    <t>RX_TRIG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</si>
</sst>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_ "/>
  </numFmts>
  <fonts count="2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name val="Consolas"/>
      <family val="3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4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2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0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10" borderId="44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10" fillId="14" borderId="22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14" borderId="10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13" fillId="15" borderId="10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0" xfId="0" applyFill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15" fillId="16" borderId="10" xfId="0" applyNumberFormat="1" applyFont="1" applyFill="1" applyBorder="1" applyAlignment="1">
      <alignment horizontal="center" vertical="center"/>
    </xf>
    <xf numFmtId="0" fontId="15" fillId="16" borderId="10" xfId="0" applyFont="1" applyFill="1" applyBorder="1" applyAlignment="1">
      <alignment horizontal="center" vertical="center"/>
    </xf>
    <xf numFmtId="177" fontId="15" fillId="16" borderId="1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0" applyFont="1" applyAlignment="1">
      <alignment vertical="center"/>
    </xf>
    <xf numFmtId="0" fontId="0" fillId="4" borderId="1" xfId="3" applyFont="1" applyAlignme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176" fontId="17" fillId="0" borderId="10" xfId="0" applyNumberFormat="1" applyFont="1" applyBorder="1" applyAlignment="1">
      <alignment horizontal="center" vertical="center"/>
    </xf>
    <xf numFmtId="0" fontId="2" fillId="2" borderId="0" xfId="1" applyAlignment="1"/>
    <xf numFmtId="0" fontId="3" fillId="3" borderId="0" xfId="2" applyAlignment="1"/>
    <xf numFmtId="0" fontId="0" fillId="0" borderId="0" xfId="0" quotePrefix="1"/>
    <xf numFmtId="0" fontId="0" fillId="0" borderId="1" xfId="3" quotePrefix="1" applyFont="1" applyFill="1" applyAlignment="1"/>
    <xf numFmtId="0" fontId="19" fillId="0" borderId="0" xfId="0" applyFont="1" applyAlignment="1">
      <alignment vertical="center"/>
    </xf>
    <xf numFmtId="0" fontId="3" fillId="3" borderId="0" xfId="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9" borderId="36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6" borderId="39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11" borderId="53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/>
    </xf>
    <xf numFmtId="0" fontId="10" fillId="6" borderId="55" xfId="0" applyFont="1" applyFill="1" applyBorder="1" applyAlignment="1">
      <alignment horizontal="center" vertical="center"/>
    </xf>
    <xf numFmtId="0" fontId="10" fillId="6" borderId="64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0" fillId="6" borderId="59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12" borderId="36" xfId="0" applyFont="1" applyFill="1" applyBorder="1" applyAlignment="1">
      <alignment horizontal="center" vertical="center"/>
    </xf>
    <xf numFmtId="0" fontId="10" fillId="12" borderId="37" xfId="0" applyFont="1" applyFill="1" applyBorder="1" applyAlignment="1">
      <alignment horizontal="center" vertical="center"/>
    </xf>
    <xf numFmtId="0" fontId="10" fillId="12" borderId="38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61" xfId="0" applyFont="1" applyFill="1" applyBorder="1" applyAlignment="1">
      <alignment horizontal="center" vertical="center"/>
    </xf>
    <xf numFmtId="0" fontId="10" fillId="6" borderId="54" xfId="0" applyFont="1" applyFill="1" applyBorder="1" applyAlignment="1">
      <alignment horizontal="center" vertical="center"/>
    </xf>
    <xf numFmtId="0" fontId="10" fillId="6" borderId="6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10" fillId="6" borderId="57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10" fillId="13" borderId="53" xfId="0" applyFont="1" applyFill="1" applyBorder="1" applyAlignment="1">
      <alignment horizontal="center" vertical="center"/>
    </xf>
    <xf numFmtId="0" fontId="10" fillId="13" borderId="25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4" fillId="6" borderId="61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4" fillId="6" borderId="62" xfId="0" applyFont="1" applyFill="1" applyBorder="1" applyAlignment="1">
      <alignment horizontal="center" vertical="center" wrapText="1"/>
    </xf>
    <xf numFmtId="0" fontId="14" fillId="6" borderId="63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0" fontId="14" fillId="6" borderId="45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0" fillId="17" borderId="10" xfId="0" applyFont="1" applyFill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6" borderId="60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0" fontId="10" fillId="18" borderId="10" xfId="0" applyFont="1" applyFill="1" applyBorder="1" applyAlignment="1">
      <alignment horizontal="center" vertical="center"/>
    </xf>
    <xf numFmtId="0" fontId="10" fillId="18" borderId="48" xfId="0" applyFont="1" applyFill="1" applyBorder="1" applyAlignment="1">
      <alignment horizontal="center" vertical="center"/>
    </xf>
    <xf numFmtId="0" fontId="10" fillId="18" borderId="46" xfId="0" applyFont="1" applyFill="1" applyBorder="1" applyAlignment="1">
      <alignment horizontal="center" vertical="center"/>
    </xf>
    <xf numFmtId="0" fontId="10" fillId="18" borderId="23" xfId="0" applyFont="1" applyFill="1" applyBorder="1" applyAlignment="1">
      <alignment horizontal="center" vertical="center"/>
    </xf>
    <xf numFmtId="0" fontId="10" fillId="18" borderId="56" xfId="0" applyFont="1" applyFill="1" applyBorder="1" applyAlignment="1">
      <alignment horizontal="center" vertical="center"/>
    </xf>
    <xf numFmtId="0" fontId="0" fillId="18" borderId="0" xfId="0" applyFill="1"/>
    <xf numFmtId="0" fontId="10" fillId="18" borderId="60" xfId="0" applyFont="1" applyFill="1" applyBorder="1" applyAlignment="1">
      <alignment horizontal="center" vertical="center"/>
    </xf>
    <xf numFmtId="0" fontId="10" fillId="18" borderId="47" xfId="0" applyFont="1" applyFill="1" applyBorder="1" applyAlignment="1">
      <alignment horizontal="center" vertical="center"/>
    </xf>
    <xf numFmtId="0" fontId="10" fillId="18" borderId="10" xfId="0" applyFont="1" applyFill="1" applyBorder="1" applyAlignment="1">
      <alignment horizontal="center" vertical="center"/>
    </xf>
    <xf numFmtId="0" fontId="10" fillId="18" borderId="58" xfId="0" applyFont="1" applyFill="1" applyBorder="1" applyAlignment="1">
      <alignment horizontal="center" vertical="center" wrapText="1"/>
    </xf>
    <xf numFmtId="0" fontId="10" fillId="18" borderId="55" xfId="0" applyFont="1" applyFill="1" applyBorder="1" applyAlignment="1">
      <alignment horizontal="center" vertical="center" wrapText="1"/>
    </xf>
    <xf numFmtId="0" fontId="10" fillId="18" borderId="59" xfId="0" applyFont="1" applyFill="1" applyBorder="1" applyAlignment="1">
      <alignment horizontal="center" vertical="center" wrapText="1"/>
    </xf>
    <xf numFmtId="0" fontId="10" fillId="18" borderId="43" xfId="0" applyFont="1" applyFill="1" applyBorder="1" applyAlignment="1">
      <alignment horizontal="center" vertical="center" wrapText="1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0845-4464-4B2F-96DE-AA7BD5912FCD}">
  <dimension ref="A1:W430"/>
  <sheetViews>
    <sheetView topLeftCell="A64" zoomScaleNormal="100" workbookViewId="0">
      <selection activeCell="B71" sqref="B71"/>
    </sheetView>
  </sheetViews>
  <sheetFormatPr defaultRowHeight="17"/>
  <cols>
    <col min="1" max="1" width="16.75" customWidth="1"/>
    <col min="2" max="2" width="22.75" bestFit="1" customWidth="1"/>
    <col min="6" max="6" width="53.4140625" customWidth="1"/>
    <col min="7" max="7" width="54.4140625" bestFit="1" customWidth="1"/>
    <col min="8" max="8" width="26.9140625" bestFit="1" customWidth="1"/>
    <col min="9" max="9" width="55.6640625" bestFit="1" customWidth="1"/>
    <col min="10" max="10" width="5.75" customWidth="1"/>
    <col min="11" max="11" width="2.1640625" bestFit="1" customWidth="1"/>
    <col min="12" max="12" width="146.25" bestFit="1" customWidth="1"/>
    <col min="13" max="13" width="28" bestFit="1" customWidth="1"/>
    <col min="14" max="14" width="26.6640625" bestFit="1" customWidth="1"/>
    <col min="15" max="15" width="11.6640625" bestFit="1" customWidth="1"/>
    <col min="16" max="16" width="100.25" bestFit="1" customWidth="1"/>
    <col min="17" max="17" width="100.25" customWidth="1"/>
    <col min="18" max="18" width="102.6640625" bestFit="1" customWidth="1"/>
    <col min="19" max="19" width="82.33203125" bestFit="1" customWidth="1"/>
    <col min="20" max="20" width="82.33203125" customWidth="1"/>
    <col min="21" max="21" width="118.08203125" bestFit="1" customWidth="1"/>
    <col min="22" max="22" width="85.75" customWidth="1"/>
    <col min="23" max="23" width="79.25" customWidth="1"/>
  </cols>
  <sheetData>
    <row r="1" spans="1:6">
      <c r="A1" t="s">
        <v>567</v>
      </c>
      <c r="F1" s="95" t="s">
        <v>553</v>
      </c>
    </row>
    <row r="2" spans="1:6">
      <c r="F2" s="95" t="s">
        <v>554</v>
      </c>
    </row>
    <row r="3" spans="1:6">
      <c r="F3" s="95" t="s">
        <v>555</v>
      </c>
    </row>
    <row r="4" spans="1:6">
      <c r="F4" s="95" t="s">
        <v>556</v>
      </c>
    </row>
    <row r="5" spans="1:6">
      <c r="F5" s="95" t="s">
        <v>537</v>
      </c>
    </row>
    <row r="6" spans="1:6">
      <c r="F6" s="95" t="str">
        <f>"-- use work."&amp;A1&amp;"_Type.all; -- BS2_protocol_V0.56_20231121"</f>
        <v>-- use work.SCB2SPB_Type.all; -- BS2_protocol_V0.56_20231121</v>
      </c>
    </row>
    <row r="7" spans="1:6">
      <c r="F7" s="95" t="str">
        <f>"-- signal Chan_Pkt : "&amp;A1&amp;"_Pkt_300_Type;"</f>
        <v>-- signal Chan_Pkt : SCB2SPB_Pkt_300_Type;</v>
      </c>
    </row>
    <row r="8" spans="1:6">
      <c r="F8" s="95" t="s">
        <v>550</v>
      </c>
    </row>
    <row r="9" spans="1:6">
      <c r="F9" s="95" t="s">
        <v>537</v>
      </c>
    </row>
    <row r="10" spans="1:6">
      <c r="F10" s="95" t="s">
        <v>537</v>
      </c>
    </row>
    <row r="11" spans="1:6">
      <c r="F11" s="95" t="s">
        <v>551</v>
      </c>
    </row>
    <row r="12" spans="1:6">
      <c r="F12" s="95" t="s">
        <v>552</v>
      </c>
    </row>
    <row r="13" spans="1:6">
      <c r="F13" s="95" t="s">
        <v>537</v>
      </c>
    </row>
    <row r="14" spans="1:6">
      <c r="F14" s="95" t="s">
        <v>537</v>
      </c>
    </row>
    <row r="15" spans="1:6">
      <c r="F15" s="95" t="str">
        <f>"package "&amp;A1&amp;"_Type is"</f>
        <v>package SCB2SPB_Type is</v>
      </c>
    </row>
    <row r="16" spans="1:6">
      <c r="F16" s="95" t="s">
        <v>557</v>
      </c>
    </row>
    <row r="17" spans="1:22">
      <c r="F17" s="95" t="s">
        <v>558</v>
      </c>
    </row>
    <row r="18" spans="1:22">
      <c r="F18" s="95" t="s">
        <v>559</v>
      </c>
    </row>
    <row r="19" spans="1:22">
      <c r="F19" s="95" t="s">
        <v>560</v>
      </c>
    </row>
    <row r="20" spans="1:22">
      <c r="F20" s="95" t="s">
        <v>561</v>
      </c>
    </row>
    <row r="21" spans="1:22">
      <c r="F21" s="95" t="s">
        <v>562</v>
      </c>
    </row>
    <row r="22" spans="1:22">
      <c r="F22" s="95" t="s">
        <v>563</v>
      </c>
    </row>
    <row r="23" spans="1:22">
      <c r="F23" s="95" t="s">
        <v>564</v>
      </c>
    </row>
    <row r="24" spans="1:22">
      <c r="F24" s="95" t="s">
        <v>565</v>
      </c>
    </row>
    <row r="25" spans="1:22">
      <c r="F25" s="95" t="s">
        <v>537</v>
      </c>
    </row>
    <row r="26" spans="1:22">
      <c r="F26" s="95" t="s">
        <v>537</v>
      </c>
      <c r="R26" s="91" t="str">
        <f>"package body "&amp;A1&amp;"_Type is"</f>
        <v>package body SCB2SPB_Type is</v>
      </c>
    </row>
    <row r="27" spans="1:22">
      <c r="F27" s="95" t="s">
        <v>537</v>
      </c>
    </row>
    <row r="28" spans="1:22">
      <c r="F28" s="91" t="s">
        <v>532</v>
      </c>
      <c r="R28" s="95" t="str">
        <f>"  function conv_ch_packet (bitvector : std_logic_vector) return "&amp;F364&amp;" is"</f>
        <v>  function conv_ch_packet (bitvector : std_logic_vector) return SCB2SPB_Pkt_300_Type is</v>
      </c>
      <c r="S28" s="95" t="str">
        <f>"  function conv_ch_bitvector (pkt : "&amp;F364&amp;") return std_logic_vector is"</f>
        <v>  function conv_ch_bitvector (pkt : SCB2SPB_Pkt_300_Type) return std_logic_vector is</v>
      </c>
      <c r="T28" s="95"/>
      <c r="U28" s="95"/>
      <c r="V28" s="95"/>
    </row>
    <row r="29" spans="1:22">
      <c r="F29" s="92" t="s">
        <v>538</v>
      </c>
      <c r="L29" t="s">
        <v>584</v>
      </c>
      <c r="R29" s="95" t="str">
        <f>"    variable pkt : "&amp;F364&amp;";"</f>
        <v>    variable pkt : SCB2SPB_Pkt_300_Type;</v>
      </c>
      <c r="S29" s="95" t="s">
        <v>547</v>
      </c>
      <c r="T29" s="95"/>
      <c r="U29" s="95" t="s">
        <v>576</v>
      </c>
      <c r="V29" s="95"/>
    </row>
    <row r="30" spans="1:22">
      <c r="F30" s="92"/>
      <c r="L30" t="s">
        <v>585</v>
      </c>
      <c r="R30" s="90" t="s">
        <v>578</v>
      </c>
      <c r="S30" s="90" t="s">
        <v>578</v>
      </c>
      <c r="T30" s="90"/>
      <c r="U30" s="90" t="s">
        <v>579</v>
      </c>
    </row>
    <row r="31" spans="1:22">
      <c r="A31" s="90"/>
      <c r="F31" s="92" t="s">
        <v>538</v>
      </c>
      <c r="G31" s="91" t="str">
        <f>G38</f>
        <v>pkt.Data</v>
      </c>
      <c r="I31" t="str">
        <f t="shared" ref="I31:I35" si="0">IF(H31="","",(IF(D31="W",SUBSTITUTE(G31,".","_"),"")))</f>
        <v/>
      </c>
      <c r="M31" t="str">
        <f t="shared" ref="M31:M35" si="1">IF(C31=1,"std_logic",(IF(D31="W","std_logic_vector("&amp;C31-1&amp;" downto 0)","")))</f>
        <v/>
      </c>
      <c r="N31" s="92" t="s">
        <v>538</v>
      </c>
      <c r="O31" s="92" t="s">
        <v>538</v>
      </c>
      <c r="P31" s="92" t="s">
        <v>538</v>
      </c>
      <c r="Q31" s="92"/>
      <c r="R31" s="92" t="s">
        <v>538</v>
      </c>
      <c r="S31" s="92" t="s">
        <v>538</v>
      </c>
      <c r="T31" s="92"/>
      <c r="U31" s="92"/>
      <c r="V31" s="92"/>
    </row>
    <row r="32" spans="1:22" s="72" customFormat="1">
      <c r="B32" s="72" t="s">
        <v>543</v>
      </c>
      <c r="C32" s="72">
        <v>1184</v>
      </c>
      <c r="E32" s="72">
        <v>1152</v>
      </c>
      <c r="F32" s="72" t="str">
        <f>"type "&amp;B32&amp;"_"&amp;C32/8&amp;"_Type is record"</f>
        <v>type CH_Data_148_Type is record</v>
      </c>
      <c r="I32" s="72" t="str">
        <f t="shared" si="0"/>
        <v/>
      </c>
      <c r="M32" s="72" t="str">
        <f t="shared" si="1"/>
        <v/>
      </c>
      <c r="P32" s="72" t="str">
        <f>"constant "&amp;B32&amp;"_"&amp;C32/8&amp;"_i : "&amp;B32&amp;"_"&amp;C32/8&amp;"_Type := ("</f>
        <v>constant CH_Data_148_i : CH_Data_148_Type := (</v>
      </c>
    </row>
    <row r="33" spans="1:23">
      <c r="B33">
        <v>1</v>
      </c>
      <c r="C33">
        <v>32</v>
      </c>
      <c r="D33" t="s">
        <v>391</v>
      </c>
      <c r="E33">
        <f>E32</f>
        <v>1152</v>
      </c>
      <c r="F33" t="str">
        <f t="shared" ref="F33:F35" si="2">IF(C33=1,"  "&amp;B33&amp;" : "&amp;"std_logic;",IF(D33="T","  "&amp;B33&amp;" : "&amp;B33&amp;"_"&amp;C33/8&amp;"_Type;","  "&amp;B33&amp;" : "&amp;"std_logic_vector("&amp;C33-1&amp;" downto 0);"))</f>
        <v xml:space="preserve">  1 : std_logic_vector(31 downto 0);</v>
      </c>
      <c r="G33" t="str">
        <f>$G$38&amp;"."&amp;B33</f>
        <v>pkt.Data.1</v>
      </c>
      <c r="H33" t="str">
        <f t="shared" ref="H33:H35" si="3">IF(C33=1,"bitvector("&amp;E33&amp;")","bitvector("&amp;E33+C33-1&amp;" downto "&amp;E33&amp;")")</f>
        <v>bitvector(1183 downto 1152)</v>
      </c>
      <c r="I33" t="str">
        <f t="shared" si="0"/>
        <v>pkt_Data_1</v>
      </c>
      <c r="M33" t="str">
        <f t="shared" si="1"/>
        <v>std_logic_vector(31 downto 0)</v>
      </c>
      <c r="N33" t="str">
        <f t="shared" ref="N33:N35" si="4">IF(O33&lt;&gt;"",O33,IF(D33="T",B33&amp;"_"&amp;C33/8&amp;"_i",IF(C33=1,"'0'",(IF(C33=8,"X""00""",(IF(C33=16,"X""0000""",IF(C33=32,"X""00000000""","(others =&gt; '0')"))))))))</f>
        <v>X"00000000"</v>
      </c>
      <c r="P33" t="str">
        <f>IF(D35="",(IF(D33="T","  "&amp;B33&amp;" =&gt; "&amp;B33&amp;"_"&amp;C33/8&amp;"_i","  "&amp;B33&amp;" =&gt; "&amp;N33)),(IF(D33="T","  "&amp;B33&amp;" =&gt; "&amp;B33&amp;"_"&amp;C33/8&amp;"_i,","  "&amp;B33&amp;" =&gt; "&amp;N33&amp;",")))</f>
        <v xml:space="preserve">  1 =&gt; X"00000000",</v>
      </c>
      <c r="Q33" s="71" t="s">
        <v>535</v>
      </c>
      <c r="R33" s="71" t="s">
        <v>535</v>
      </c>
      <c r="S33" s="71" t="s">
        <v>535</v>
      </c>
      <c r="T33" s="71"/>
      <c r="U33" s="71"/>
      <c r="V33" s="71"/>
    </row>
    <row r="34" spans="1:23">
      <c r="B34">
        <v>2</v>
      </c>
      <c r="C34">
        <v>32</v>
      </c>
      <c r="D34" t="s">
        <v>391</v>
      </c>
      <c r="E34">
        <f>C32+E32</f>
        <v>2336</v>
      </c>
      <c r="F34" t="str">
        <f t="shared" ref="F34" si="5">IF(C34=1,"  "&amp;B34&amp;" : "&amp;"std_logic;",IF(D34="T","  "&amp;B34&amp;" : "&amp;B34&amp;"_"&amp;C34/8&amp;"_Type;","  "&amp;B34&amp;" : "&amp;"std_logic_vector("&amp;C34-1&amp;" downto 0);"))</f>
        <v xml:space="preserve">  2 : std_logic_vector(31 downto 0);</v>
      </c>
      <c r="G34" t="str">
        <f>$G$38&amp;"."&amp;B34</f>
        <v>pkt.Data.2</v>
      </c>
      <c r="H34" t="str">
        <f t="shared" ref="H34" si="6">IF(C34=1,"bitvector("&amp;E34&amp;")","bitvector("&amp;E34+C34-1&amp;" downto "&amp;E34&amp;")")</f>
        <v>bitvector(2367 downto 2336)</v>
      </c>
      <c r="I34" t="str">
        <f t="shared" ref="I34" si="7">IF(H34="","",(IF(D34="W",SUBSTITUTE(G34,".","_"),"")))</f>
        <v>pkt_Data_2</v>
      </c>
      <c r="M34" t="str">
        <f t="shared" ref="M34" si="8">IF(C34=1,"std_logic",(IF(D34="W","std_logic_vector("&amp;C34-1&amp;" downto 0)","")))</f>
        <v>std_logic_vector(31 downto 0)</v>
      </c>
      <c r="N34" t="str">
        <f t="shared" ref="N34" si="9">IF(O34&lt;&gt;"",O34,IF(D34="T",B34&amp;"_"&amp;C34/8&amp;"_i",IF(C34=1,"'0'",(IF(C34=8,"X""00""",(IF(C34=16,"X""0000""",IF(C34=32,"X""00000000""","(others =&gt; '0')"))))))))</f>
        <v>X"00000000"</v>
      </c>
      <c r="P34" t="str">
        <f t="shared" ref="P34" si="10">IF(D35="",(IF(D34="T","  "&amp;B34&amp;" =&gt; "&amp;B34&amp;"_"&amp;C34/8&amp;"_i","  "&amp;B34&amp;" =&gt; "&amp;N34)),(IF(D34="T","  "&amp;B34&amp;" =&gt; "&amp;B34&amp;"_"&amp;C34/8&amp;"_i,","  "&amp;B34&amp;" =&gt; "&amp;N34&amp;",")))</f>
        <v xml:space="preserve">  2 =&gt; X"00000000",</v>
      </c>
      <c r="Q34" s="71" t="str">
        <f>"       "&amp;G40&amp;"(ch) &lt;= bitvector(ch * 32 - 1 + "&amp;E40&amp;" downto ch * 32 - 32 + "&amp;E40&amp;");"</f>
        <v xml:space="preserve">       pkt.Data.CH_Data(ch) &lt;= bitvector(ch * 32 - 1 + 1152 downto ch * 32 - 32 + 1152);</v>
      </c>
      <c r="R34" s="71" t="str">
        <f>"       "&amp;G40&amp;"(ch) := bitvector(ch * 32 - 1 + "&amp;E40&amp;" downto ch * 32 - 32 + "&amp;E40&amp;");"</f>
        <v xml:space="preserve">       pkt.Data.CH_Data(ch) := bitvector(ch * 32 - 1 + 1152 downto ch * 32 - 32 + 1152);</v>
      </c>
      <c r="S34" s="71" t="str">
        <f>"       "&amp;"bitvector(ch * 32 - 1 + "&amp;E40&amp;" downto ch * 32 - 32 + "&amp;E40&amp;") := "&amp;G40&amp;"(ch);"</f>
        <v xml:space="preserve">       bitvector(ch * 32 - 1 + 1152 downto ch * 32 - 32 + 1152) := pkt.Data.CH_Data(ch);</v>
      </c>
      <c r="T34" s="71"/>
      <c r="U34" s="71"/>
      <c r="V34" s="71"/>
    </row>
    <row r="35" spans="1:23">
      <c r="B35" t="s">
        <v>544</v>
      </c>
      <c r="C35">
        <v>32</v>
      </c>
      <c r="D35" t="s">
        <v>391</v>
      </c>
      <c r="E35">
        <f>C33+E33</f>
        <v>1184</v>
      </c>
      <c r="F35" t="str">
        <f t="shared" si="2"/>
        <v xml:space="preserve">  others : std_logic_vector(31 downto 0);</v>
      </c>
      <c r="G35" t="str">
        <f>$G$38&amp;"."&amp;B35</f>
        <v>pkt.Data.others</v>
      </c>
      <c r="H35" t="str">
        <f t="shared" si="3"/>
        <v>bitvector(1215 downto 1184)</v>
      </c>
      <c r="I35" t="str">
        <f t="shared" si="0"/>
        <v>pkt_Data_others</v>
      </c>
      <c r="M35" t="str">
        <f t="shared" si="1"/>
        <v>std_logic_vector(31 downto 0)</v>
      </c>
      <c r="N35" t="str">
        <f t="shared" si="4"/>
        <v>X"00000000"</v>
      </c>
      <c r="P35" t="str">
        <f t="shared" ref="P35" si="11">IF(D36="",(IF(D35="T","  "&amp;B35&amp;" =&gt; "&amp;B35&amp;"_"&amp;C35/8&amp;"_i","  "&amp;B35&amp;" =&gt; "&amp;N35)),(IF(D35="T","  "&amp;B35&amp;" =&gt; "&amp;B35&amp;"_"&amp;C35/8&amp;"_i,","  "&amp;B35&amp;" =&gt; "&amp;N35&amp;",")))</f>
        <v xml:space="preserve">  others =&gt; X"00000000"</v>
      </c>
      <c r="Q35" s="71" t="s">
        <v>536</v>
      </c>
      <c r="R35" s="71" t="s">
        <v>536</v>
      </c>
      <c r="S35" s="71" t="s">
        <v>536</v>
      </c>
      <c r="T35" s="71"/>
      <c r="U35" s="71"/>
      <c r="V35" s="71"/>
    </row>
    <row r="36" spans="1:23" s="72" customFormat="1">
      <c r="F36" s="72" t="str">
        <f>"end record;"&amp;"  --  "&amp;B32&amp;"_"&amp;C32/8&amp;"_Type"</f>
        <v>end record;  --  CH_Data_148_Type</v>
      </c>
      <c r="P36" s="72" t="str">
        <f>");"</f>
        <v>);</v>
      </c>
    </row>
    <row r="37" spans="1:23">
      <c r="C37">
        <f>SUM(C33:C35)</f>
        <v>96</v>
      </c>
      <c r="D37">
        <f>C32+E32</f>
        <v>2336</v>
      </c>
      <c r="E37">
        <f>C35+E35</f>
        <v>1216</v>
      </c>
      <c r="F37" s="93" t="s">
        <v>538</v>
      </c>
      <c r="N37" s="92" t="s">
        <v>538</v>
      </c>
      <c r="O37" s="92" t="s">
        <v>538</v>
      </c>
      <c r="P37" s="92" t="s">
        <v>538</v>
      </c>
      <c r="Q37" s="92"/>
      <c r="R37" s="92" t="s">
        <v>538</v>
      </c>
      <c r="S37" s="92" t="s">
        <v>538</v>
      </c>
      <c r="T37" s="92"/>
      <c r="U37" s="92"/>
      <c r="V37" s="92"/>
    </row>
    <row r="38" spans="1:23">
      <c r="A38" s="90"/>
      <c r="F38" s="93" t="s">
        <v>538</v>
      </c>
      <c r="G38" s="91" t="str">
        <f>G373</f>
        <v>pkt.Data</v>
      </c>
      <c r="I38" t="str">
        <f t="shared" ref="I38:I41" si="12">IF(H38="","",(IF(D38="W",SUBSTITUTE(G38,".","_"),"")))</f>
        <v/>
      </c>
      <c r="M38" t="str">
        <f t="shared" ref="M38:M41" si="13">IF(C38=1,"std_logic",(IF(D38="W","std_logic_vector("&amp;C38-1&amp;" downto 0)","")))</f>
        <v/>
      </c>
      <c r="N38" s="92" t="s">
        <v>538</v>
      </c>
      <c r="O38" s="92" t="s">
        <v>538</v>
      </c>
      <c r="P38" s="92" t="s">
        <v>538</v>
      </c>
      <c r="Q38" s="92" t="s">
        <v>538</v>
      </c>
      <c r="R38" s="92" t="s">
        <v>538</v>
      </c>
      <c r="S38" s="92" t="s">
        <v>538</v>
      </c>
      <c r="T38" s="92" t="s">
        <v>538</v>
      </c>
      <c r="U38" s="92" t="s">
        <v>538</v>
      </c>
      <c r="V38" s="92"/>
    </row>
    <row r="39" spans="1:23" s="72" customFormat="1">
      <c r="B39" s="72" t="s">
        <v>388</v>
      </c>
      <c r="C39" s="72">
        <v>1216</v>
      </c>
      <c r="E39" s="72">
        <v>1152</v>
      </c>
      <c r="F39" s="72" t="str">
        <f>"type "&amp;B39&amp;"_"&amp;C39/8&amp;"_Type is record"</f>
        <v>type Data_152_Type is record</v>
      </c>
      <c r="I39" s="72" t="str">
        <f t="shared" si="12"/>
        <v/>
      </c>
      <c r="M39" s="72" t="str">
        <f t="shared" si="13"/>
        <v/>
      </c>
      <c r="P39" s="72" t="str">
        <f>"constant "&amp;B39&amp;"_"&amp;C39/8&amp;"_i : "&amp;B39&amp;"_"&amp;C39/8&amp;"_Type := ("</f>
        <v>constant Data_152_i : Data_152_Type := (</v>
      </c>
      <c r="Q39" s="72" t="str">
        <f t="shared" ref="Q39:Q42" si="14">IF(D39="","--  "&amp;F39,IF(D39&lt;&gt;"T",G39&amp;" &lt;= "&amp;N39&amp;";","--  "&amp;H39))</f>
        <v>--  type Data_152_Type is record</v>
      </c>
      <c r="R39" s="72" t="str">
        <f t="shared" ref="R39" si="15">IF(D39="","--  "&amp;F39,IF(D39&lt;&gt;"T",G39&amp;" := "&amp;H39&amp;";","--  "&amp;H39))</f>
        <v>--  type Data_152_Type is record</v>
      </c>
      <c r="S39" s="72" t="str">
        <f t="shared" ref="S39" si="16">IF(D39="","--  "&amp;F39,IF(D39&lt;&gt;"T",H39&amp;" := "&amp;G39&amp;";","--  "&amp;H39))</f>
        <v>--  type Data_152_Type is record</v>
      </c>
      <c r="T39" t="str">
        <f>IF(K39=1,IF(D39="","--  "&amp;F39,IF(D39&lt;&gt;"T",I39&amp;" &lt;= "&amp;H39&amp;";","--  "&amp;H39)),"  -- not used")</f>
        <v xml:space="preserve">  -- not used</v>
      </c>
      <c r="U39" t="str">
        <f t="shared" ref="U39:U45" si="17">IF(K39=1,IF(D39="","--  "&amp;F39,IF(D39&lt;&gt;"T",I39&amp;" : out "&amp;M39&amp;";    --               order( "&amp;J39&amp;" ) bit( "&amp;C39&amp;" )","--  "&amp;H39)),"  -- not used ")</f>
        <v xml:space="preserve">  -- not used </v>
      </c>
      <c r="V39" t="str">
        <f t="shared" ref="V39:V46" si="18">IF(D39="","--  "&amp;F39,IF(D39&lt;&gt;"T",IF(I39&lt;&gt;"",I39&amp;" =&gt; "&amp;I39&amp;"_o,","  --  "),"  -- "&amp;H39))</f>
        <v>--  type Data_152_Type is record</v>
      </c>
      <c r="W39" t="str">
        <f t="shared" ref="W39:W46" si="19">IF(D39="","--  "&amp;F39,IF(D39&lt;&gt;"T",IF(I39&lt;&gt;"","  signal "&amp;I39&amp;"_o : "&amp;M39&amp;";","  --  "),"  --  "&amp;H39))</f>
        <v>--  type Data_152_Type is record</v>
      </c>
    </row>
    <row r="40" spans="1:23">
      <c r="B40" t="s">
        <v>530</v>
      </c>
      <c r="C40">
        <f>32*37</f>
        <v>1184</v>
      </c>
      <c r="D40" t="s">
        <v>390</v>
      </c>
      <c r="E40">
        <f>E39</f>
        <v>1152</v>
      </c>
      <c r="F40" t="str">
        <f t="shared" ref="F40:F41" si="20">IF(C40=1,"  "&amp;B40&amp;" : "&amp;"std_logic;",IF(D40="T","  "&amp;B40&amp;" : "&amp;B40&amp;"_"&amp;C40/8&amp;"_Type;","  "&amp;B40&amp;" : "&amp;"std_logic_vector("&amp;C40-1&amp;" downto 0);"))</f>
        <v xml:space="preserve">  CH_Data : CH_Data_148_Type;</v>
      </c>
      <c r="G40" s="90" t="str">
        <f>$G$38&amp;"."&amp;B40</f>
        <v>pkt.Data.CH_Data</v>
      </c>
      <c r="H40" t="str">
        <f t="shared" ref="H40:H41" si="21">IF(C40=1,"bitvector("&amp;E40&amp;")","bitvector("&amp;E40+C40-1&amp;" downto "&amp;E40&amp;")")</f>
        <v>bitvector(2335 downto 1152)</v>
      </c>
      <c r="I40" t="str">
        <f t="shared" si="12"/>
        <v/>
      </c>
      <c r="M40" t="str">
        <f t="shared" si="13"/>
        <v/>
      </c>
      <c r="N40" t="str">
        <f t="shared" ref="N40:N41" si="22">IF(O40&lt;&gt;"",O40,IF(D40="T",B40&amp;"_"&amp;C40/8&amp;"_i",IF(C40=1,"'0'",(IF(C40=8,"X""00""",(IF(C40=16,"X""0000""",IF(C40=32,"X""00000000""","(others =&gt; '0')"))))))))</f>
        <v>CH_Data_148_i</v>
      </c>
      <c r="P40" t="str">
        <f t="shared" ref="P40:P41" si="23">IF(D41="",(IF(D40="T","  "&amp;B40&amp;" =&gt; "&amp;B40&amp;"_"&amp;C40/8&amp;"_i","  "&amp;B40&amp;" =&gt; "&amp;N40)),(IF(D40="T","  "&amp;B40&amp;" =&gt; "&amp;B40&amp;"_"&amp;C40/8&amp;"_i,","  "&amp;B40&amp;" =&gt; "&amp;N40&amp;",")))</f>
        <v xml:space="preserve">  CH_Data =&gt; CH_Data_148_i,</v>
      </c>
      <c r="Q40" t="str">
        <f t="shared" si="14"/>
        <v>--  bitvector(2335 downto 1152)</v>
      </c>
      <c r="R40" t="str">
        <f t="shared" ref="R40:R42" si="24">IF(D40="","--  "&amp;F40,IF(D40&lt;&gt;"T",G40&amp;" := "&amp;H40&amp;";","--  "&amp;H40))</f>
        <v>--  bitvector(2335 downto 1152)</v>
      </c>
      <c r="S40" t="str">
        <f t="shared" ref="S40:S42" si="25">IF(D40="","--  "&amp;F40,IF(D40&lt;&gt;"T",H40&amp;" := "&amp;G40&amp;";","--  "&amp;H40))</f>
        <v>--  bitvector(2335 downto 1152)</v>
      </c>
      <c r="T40" t="str">
        <f t="shared" ref="T40:T103" si="26">IF(K40=1,IF(D40="","--  "&amp;F40,IF(D40&lt;&gt;"T",I40&amp;" &lt;= "&amp;H40&amp;";","--  "&amp;H40)),"  -- not used")</f>
        <v xml:space="preserve">  -- not used</v>
      </c>
      <c r="U40" t="str">
        <f t="shared" si="17"/>
        <v xml:space="preserve">  -- not used </v>
      </c>
      <c r="V40" t="str">
        <f t="shared" si="18"/>
        <v xml:space="preserve">  -- bitvector(2335 downto 1152)</v>
      </c>
      <c r="W40" t="str">
        <f t="shared" si="19"/>
        <v xml:space="preserve">  --  bitvector(2335 downto 1152)</v>
      </c>
    </row>
    <row r="41" spans="1:23">
      <c r="B41" t="s">
        <v>531</v>
      </c>
      <c r="C41">
        <v>32</v>
      </c>
      <c r="D41" t="s">
        <v>391</v>
      </c>
      <c r="E41">
        <f>C40+E40</f>
        <v>2336</v>
      </c>
      <c r="F41" t="str">
        <f t="shared" si="20"/>
        <v xml:space="preserve">  Reserved : std_logic_vector(31 downto 0);</v>
      </c>
      <c r="G41" t="str">
        <f>$G$38&amp;"."&amp;B41</f>
        <v>pkt.Data.Reserved</v>
      </c>
      <c r="H41" t="str">
        <f t="shared" si="21"/>
        <v>bitvector(2367 downto 2336)</v>
      </c>
      <c r="I41" t="str">
        <f t="shared" si="12"/>
        <v>pkt_Data_Reserved</v>
      </c>
      <c r="M41" t="str">
        <f t="shared" si="13"/>
        <v>std_logic_vector(31 downto 0)</v>
      </c>
      <c r="N41" t="str">
        <f t="shared" si="22"/>
        <v>X"00000000"</v>
      </c>
      <c r="P41" t="str">
        <f t="shared" si="23"/>
        <v xml:space="preserve">  Reserved =&gt; X"00000000"</v>
      </c>
      <c r="Q41" t="str">
        <f t="shared" si="14"/>
        <v>pkt.Data.Reserved &lt;= X"00000000";</v>
      </c>
      <c r="R41" t="str">
        <f t="shared" si="24"/>
        <v>pkt.Data.Reserved := bitvector(2367 downto 2336);</v>
      </c>
      <c r="S41" t="str">
        <f t="shared" si="25"/>
        <v>bitvector(2367 downto 2336) := pkt.Data.Reserved;</v>
      </c>
      <c r="T41" t="str">
        <f t="shared" si="26"/>
        <v xml:space="preserve">  -- not used</v>
      </c>
      <c r="U41" t="str">
        <f t="shared" si="17"/>
        <v xml:space="preserve">  -- not used </v>
      </c>
      <c r="V41" t="str">
        <f t="shared" si="18"/>
        <v>pkt_Data_Reserved =&gt; pkt_Data_Reserved_o,</v>
      </c>
      <c r="W41" t="str">
        <f t="shared" si="19"/>
        <v xml:space="preserve">  signal pkt_Data_Reserved_o : std_logic_vector(31 downto 0);</v>
      </c>
    </row>
    <row r="42" spans="1:23" s="72" customFormat="1">
      <c r="F42" s="72" t="str">
        <f>"end record;"&amp;"  --  "&amp;B39&amp;"_"&amp;C39/8&amp;"_Type"</f>
        <v>end record;  --  Data_152_Type</v>
      </c>
      <c r="P42" s="72" t="str">
        <f>");"</f>
        <v>);</v>
      </c>
      <c r="Q42" s="72" t="str">
        <f t="shared" si="14"/>
        <v>--  end record;  --  Data_152_Type</v>
      </c>
      <c r="R42" s="72" t="str">
        <f t="shared" si="24"/>
        <v>--  end record;  --  Data_152_Type</v>
      </c>
      <c r="S42" s="72" t="str">
        <f t="shared" si="25"/>
        <v>--  end record;  --  Data_152_Type</v>
      </c>
      <c r="T42" t="str">
        <f t="shared" si="26"/>
        <v xml:space="preserve">  -- not used</v>
      </c>
      <c r="U42" t="str">
        <f t="shared" si="17"/>
        <v xml:space="preserve">  -- not used </v>
      </c>
      <c r="V42" t="str">
        <f t="shared" si="18"/>
        <v>--  end record;  --  Data_152_Type</v>
      </c>
      <c r="W42" t="str">
        <f t="shared" si="19"/>
        <v>--  end record;  --  Data_152_Type</v>
      </c>
    </row>
    <row r="43" spans="1:23">
      <c r="C43">
        <f>SUM(C40:C41)</f>
        <v>1216</v>
      </c>
      <c r="D43">
        <f>C39+E39</f>
        <v>2368</v>
      </c>
      <c r="E43">
        <f>C41+E41</f>
        <v>2368</v>
      </c>
      <c r="F43" s="93" t="s">
        <v>538</v>
      </c>
      <c r="N43" s="92" t="s">
        <v>538</v>
      </c>
      <c r="O43" s="92" t="s">
        <v>538</v>
      </c>
      <c r="P43" s="92" t="s">
        <v>538</v>
      </c>
      <c r="Q43" s="92"/>
      <c r="R43" s="92" t="s">
        <v>538</v>
      </c>
      <c r="S43" s="92" t="s">
        <v>538</v>
      </c>
      <c r="T43" t="str">
        <f t="shared" si="26"/>
        <v xml:space="preserve">  -- not used</v>
      </c>
      <c r="U43" t="str">
        <f t="shared" si="17"/>
        <v xml:space="preserve">  -- not used </v>
      </c>
      <c r="V43" t="str">
        <f t="shared" si="18"/>
        <v xml:space="preserve">  --  </v>
      </c>
      <c r="W43" t="str">
        <f t="shared" si="19"/>
        <v xml:space="preserve">  --  </v>
      </c>
    </row>
    <row r="44" spans="1:23">
      <c r="A44" s="90"/>
      <c r="F44" s="93" t="s">
        <v>538</v>
      </c>
      <c r="G44" s="91" t="str">
        <f>G152</f>
        <v>pkt.FPGA_State.Trigger_State</v>
      </c>
      <c r="I44" t="str">
        <f t="shared" ref="I44" si="27">IF(H44="","",(IF(D44="W",SUBSTITUTE(G44,".","_"),"")))</f>
        <v/>
      </c>
      <c r="M44" t="str">
        <f t="shared" ref="M44" si="28">IF(C44=1,"std_logic",(IF(D44="W","std_logic_vector("&amp;C44-1&amp;" downto 0)","")))</f>
        <v/>
      </c>
      <c r="N44" s="92" t="s">
        <v>538</v>
      </c>
      <c r="O44" s="92" t="s">
        <v>538</v>
      </c>
      <c r="P44" s="92" t="s">
        <v>538</v>
      </c>
      <c r="Q44" s="92" t="s">
        <v>538</v>
      </c>
      <c r="R44" s="92" t="s">
        <v>538</v>
      </c>
      <c r="S44" s="92" t="s">
        <v>538</v>
      </c>
      <c r="T44" t="str">
        <f t="shared" si="26"/>
        <v xml:space="preserve">  -- not used</v>
      </c>
      <c r="U44" t="str">
        <f t="shared" si="17"/>
        <v xml:space="preserve">  -- not used </v>
      </c>
      <c r="V44" t="str">
        <f t="shared" si="18"/>
        <v>--  --</v>
      </c>
      <c r="W44" t="str">
        <f t="shared" si="19"/>
        <v>--  --</v>
      </c>
    </row>
    <row r="45" spans="1:23" s="72" customFormat="1">
      <c r="B45" s="72" t="s">
        <v>387</v>
      </c>
      <c r="C45" s="72">
        <v>8</v>
      </c>
      <c r="E45" s="72">
        <v>1104</v>
      </c>
      <c r="F45" s="72" t="str">
        <f>"type "&amp;B45&amp;"_"&amp;C45/8&amp;"_Type is record"</f>
        <v>type Trigger_State_1_Type is record</v>
      </c>
      <c r="I45" s="72" t="str">
        <f t="shared" ref="I45:I76" si="29">IF(H45="","",(IF(D45="W",SUBSTITUTE(G45,".","_"),"")))</f>
        <v/>
      </c>
      <c r="M45" s="72" t="str">
        <f t="shared" ref="M45:M76" si="30">IF(C45=1,"std_logic",(IF(D45="W","std_logic_vector("&amp;C45-1&amp;" downto 0)","")))</f>
        <v/>
      </c>
      <c r="P45" s="72" t="str">
        <f>"constant "&amp;B45&amp;"_"&amp;C45/8&amp;"_i : "&amp;B45&amp;"_"&amp;C45/8&amp;"_Type := ("</f>
        <v>constant Trigger_State_1_i : Trigger_State_1_Type := (</v>
      </c>
      <c r="Q45" s="72" t="str">
        <f t="shared" ref="Q45" si="31">IF(D45="","--  "&amp;F45,IF(D45&lt;&gt;"T",G45&amp;" &lt;= "&amp;N45&amp;";","--  "&amp;H45))</f>
        <v>--  type Trigger_State_1_Type is record</v>
      </c>
      <c r="R45" s="72" t="str">
        <f t="shared" ref="R45" si="32">IF(D45="","--  "&amp;F45,IF(D45&lt;&gt;"T",G45&amp;" := "&amp;H45&amp;";","--  "&amp;H45))</f>
        <v>--  type Trigger_State_1_Type is record</v>
      </c>
      <c r="S45" s="72" t="str">
        <f t="shared" ref="S45" si="33">IF(D45="","--  "&amp;F45,IF(D45&lt;&gt;"T",H45&amp;" := "&amp;G45&amp;";","--  "&amp;H45))</f>
        <v>--  type Trigger_State_1_Type is record</v>
      </c>
      <c r="T45" t="str">
        <f t="shared" si="26"/>
        <v xml:space="preserve">  -- not used</v>
      </c>
      <c r="U45" t="str">
        <f t="shared" si="17"/>
        <v xml:space="preserve">  -- not used </v>
      </c>
      <c r="V45" t="str">
        <f t="shared" si="18"/>
        <v>--  type Trigger_State_1_Type is record</v>
      </c>
      <c r="W45" t="str">
        <f t="shared" si="19"/>
        <v>--  type Trigger_State_1_Type is record</v>
      </c>
    </row>
    <row r="46" spans="1:23">
      <c r="B46" t="s">
        <v>508</v>
      </c>
      <c r="C46">
        <v>1</v>
      </c>
      <c r="D46" t="s">
        <v>391</v>
      </c>
      <c r="E46">
        <f>E45</f>
        <v>1104</v>
      </c>
      <c r="F46" t="str">
        <f t="shared" ref="F46:F53" si="34">IF(C46=1,"  "&amp;B46&amp;" : "&amp;"std_logic;",IF(D46="T","  "&amp;B46&amp;" : "&amp;B46&amp;"_"&amp;C46/8&amp;"_Type;","  "&amp;B46&amp;" : "&amp;"std_logic_vector("&amp;C46-1&amp;" downto 0);"))</f>
        <v xml:space="preserve">  TX_TRIG : std_logic;</v>
      </c>
      <c r="G46" t="str">
        <f t="shared" ref="G46:G53" si="35">$G$44&amp;"."&amp;B46</f>
        <v>pkt.FPGA_State.Trigger_State.TX_TRIG</v>
      </c>
      <c r="H46" t="str">
        <f t="shared" ref="H46:H53" si="36">IF(C46=1,"bitvector("&amp;E46&amp;")","bitvector("&amp;E46+C46-1&amp;" downto "&amp;E46&amp;")")</f>
        <v>bitvector(1104)</v>
      </c>
      <c r="I46" t="str">
        <f t="shared" si="29"/>
        <v>pkt_FPGA_State_Trigger_State_TX_TRIG</v>
      </c>
      <c r="J46">
        <v>0</v>
      </c>
      <c r="K46">
        <v>0</v>
      </c>
      <c r="L46" t="str">
        <f>IF(K46=1,"connect_bd_net [get_bd_pins "&amp;$L$29&amp;J46&amp;"] [get_bd_pins "&amp;$L$30&amp;I46&amp;"]","")</f>
        <v/>
      </c>
      <c r="M46" t="str">
        <f t="shared" si="30"/>
        <v>std_logic</v>
      </c>
      <c r="N46" t="str">
        <f t="shared" ref="N46:N53" si="37">IF(O46&lt;&gt;"",O46,IF(D46="T",B46&amp;"_"&amp;C46/8&amp;"_i",IF(C46=1,"'0'",(IF(C46=8,"X""00""",(IF(C46=16,"X""0000""",IF(C46=32,"X""00000000""","(others =&gt; '0')"))))))))</f>
        <v>'0'</v>
      </c>
      <c r="P46" t="str">
        <f t="shared" ref="P46:P53" si="38">IF(D47="",(IF(D46="T","  "&amp;B46&amp;" =&gt; "&amp;B46&amp;"_"&amp;C46/8&amp;"_i","  "&amp;B46&amp;" =&gt; "&amp;N46)),(IF(D46="T","  "&amp;B46&amp;" =&gt; "&amp;B46&amp;"_"&amp;C46/8&amp;"_i,","  "&amp;B46&amp;" =&gt; "&amp;N46&amp;",")))</f>
        <v xml:space="preserve">  TX_TRIG =&gt; '0',</v>
      </c>
      <c r="Q46" t="str">
        <f t="shared" ref="Q46:Q54" si="39">IF(D46="","--  "&amp;F46,IF(D46&lt;&gt;"T",G46&amp;" &lt;= "&amp;N46&amp;";","--  "&amp;H46))</f>
        <v>pkt.FPGA_State.Trigger_State.TX_TRIG &lt;= '0';</v>
      </c>
      <c r="R46" t="str">
        <f t="shared" ref="R46:R53" si="40">IF(D46="","--  "&amp;F46,IF(D46&lt;&gt;"T",G46&amp;" := "&amp;H46&amp;";","--  "&amp;H46))</f>
        <v>pkt.FPGA_State.Trigger_State.TX_TRIG := bitvector(1104);</v>
      </c>
      <c r="S46" t="str">
        <f t="shared" ref="S46:S53" si="41">IF(D46="","--  "&amp;F46,IF(D46&lt;&gt;"T",H46&amp;" := "&amp;G46&amp;";","--  "&amp;H46))</f>
        <v>bitvector(1104) := pkt.FPGA_State.Trigger_State.TX_TRIG;</v>
      </c>
      <c r="T46" t="str">
        <f t="shared" si="26"/>
        <v xml:space="preserve">  -- not used</v>
      </c>
      <c r="U46" t="str">
        <f>IF(K46=1,IF(D46="","--  "&amp;F46,IF(D46&lt;&gt;"T",I46&amp;" : out "&amp;M46&amp;";    --               order( "&amp;J46&amp;" ) bit( "&amp;C46&amp;" )","--  "&amp;H46)),"  -- not used ")</f>
        <v xml:space="preserve">  -- not used </v>
      </c>
      <c r="V46" t="str">
        <f t="shared" si="18"/>
        <v>pkt_FPGA_State_Trigger_State_TX_TRIG =&gt; pkt_FPGA_State_Trigger_State_TX_TRIG_o,</v>
      </c>
      <c r="W46" t="str">
        <f t="shared" si="19"/>
        <v xml:space="preserve">  signal pkt_FPGA_State_Trigger_State_TX_TRIG_o : std_logic;</v>
      </c>
    </row>
    <row r="47" spans="1:23">
      <c r="B47" t="s">
        <v>703</v>
      </c>
      <c r="C47">
        <v>1</v>
      </c>
      <c r="D47" t="s">
        <v>391</v>
      </c>
      <c r="E47">
        <f>C46+E46</f>
        <v>1105</v>
      </c>
      <c r="F47" t="str">
        <f t="shared" si="34"/>
        <v xml:space="preserve">  RX_TRIG : std_logic;</v>
      </c>
      <c r="G47" t="str">
        <f t="shared" si="35"/>
        <v>pkt.FPGA_State.Trigger_State.RX_TRIG</v>
      </c>
      <c r="H47" t="str">
        <f t="shared" si="36"/>
        <v>bitvector(1105)</v>
      </c>
      <c r="I47" t="str">
        <f t="shared" si="29"/>
        <v>pkt_FPGA_State_Trigger_State_RX_TRIG</v>
      </c>
      <c r="J47">
        <f>IF(K46=1,J46+1,J46)</f>
        <v>0</v>
      </c>
      <c r="K47">
        <v>0</v>
      </c>
      <c r="L47" t="str">
        <f t="shared" ref="L47:L110" si="42">IF(K47=1,"connect_bd_net [get_bd_pins "&amp;$L$29&amp;J47&amp;"] [get_bd_pins "&amp;$L$30&amp;I47&amp;"]","")</f>
        <v/>
      </c>
      <c r="M47" t="str">
        <f t="shared" si="30"/>
        <v>std_logic</v>
      </c>
      <c r="N47" t="str">
        <f t="shared" si="37"/>
        <v>'0'</v>
      </c>
      <c r="P47" t="str">
        <f t="shared" si="38"/>
        <v xml:space="preserve">  RX_TRIG =&gt; '0',</v>
      </c>
      <c r="Q47" t="str">
        <f t="shared" si="39"/>
        <v>pkt.FPGA_State.Trigger_State.RX_TRIG &lt;= '0';</v>
      </c>
      <c r="R47" t="str">
        <f t="shared" si="40"/>
        <v>pkt.FPGA_State.Trigger_State.RX_TRIG := bitvector(1105);</v>
      </c>
      <c r="S47" t="str">
        <f t="shared" si="41"/>
        <v>bitvector(1105) := pkt.FPGA_State.Trigger_State.RX_TRIG;</v>
      </c>
      <c r="T47" t="str">
        <f t="shared" si="26"/>
        <v xml:space="preserve">  -- not used</v>
      </c>
      <c r="U47" t="str">
        <f t="shared" ref="U47:U110" si="43">IF(K47=1,IF(D47="","--  "&amp;F47,IF(D47&lt;&gt;"T",I47&amp;" : out "&amp;M47&amp;";    --               order( "&amp;J47&amp;" ) bit( "&amp;C47&amp;" )","--  "&amp;H47)),"  -- not used ")</f>
        <v xml:space="preserve">  -- not used </v>
      </c>
      <c r="V47" t="str">
        <f t="shared" ref="V47:V110" si="44">IF(D47="","--  "&amp;F47,IF(D47&lt;&gt;"T",IF(I47&lt;&gt;"",I47&amp;" =&gt; "&amp;I47&amp;"_o,","  --  "),"  -- "&amp;H47))</f>
        <v>pkt_FPGA_State_Trigger_State_RX_TRIG =&gt; pkt_FPGA_State_Trigger_State_RX_TRIG_o,</v>
      </c>
      <c r="W47" t="str">
        <f t="shared" ref="W47:W110" si="45">IF(D47="","--  "&amp;F47,IF(D47&lt;&gt;"T",IF(I47&lt;&gt;"","  signal "&amp;I47&amp;"_o : "&amp;M47&amp;";","  --  "),"  --  "&amp;H47))</f>
        <v xml:space="preserve">  signal pkt_FPGA_State_Trigger_State_RX_TRIG_o : std_logic;</v>
      </c>
    </row>
    <row r="48" spans="1:23">
      <c r="B48" t="s">
        <v>509</v>
      </c>
      <c r="C48">
        <v>1</v>
      </c>
      <c r="D48" t="s">
        <v>391</v>
      </c>
      <c r="E48">
        <f t="shared" ref="E48:E53" si="46">C47+E47</f>
        <v>1106</v>
      </c>
      <c r="F48" t="str">
        <f t="shared" si="34"/>
        <v xml:space="preserve">  TX_P_GATE : std_logic;</v>
      </c>
      <c r="G48" t="str">
        <f t="shared" si="35"/>
        <v>pkt.FPGA_State.Trigger_State.TX_P_GATE</v>
      </c>
      <c r="H48" t="str">
        <f t="shared" si="36"/>
        <v>bitvector(1106)</v>
      </c>
      <c r="I48" t="str">
        <f t="shared" si="29"/>
        <v>pkt_FPGA_State_Trigger_State_TX_P_GATE</v>
      </c>
      <c r="J48">
        <f t="shared" ref="J48:J111" si="47">IF(K47=1,J47+1,J47)</f>
        <v>0</v>
      </c>
      <c r="K48">
        <v>0</v>
      </c>
      <c r="L48" t="str">
        <f t="shared" si="42"/>
        <v/>
      </c>
      <c r="M48" t="str">
        <f t="shared" si="30"/>
        <v>std_logic</v>
      </c>
      <c r="N48" t="str">
        <f t="shared" si="37"/>
        <v>'0'</v>
      </c>
      <c r="P48" t="str">
        <f t="shared" si="38"/>
        <v xml:space="preserve">  TX_P_GATE =&gt; '0',</v>
      </c>
      <c r="Q48" t="str">
        <f t="shared" si="39"/>
        <v>pkt.FPGA_State.Trigger_State.TX_P_GATE &lt;= '0';</v>
      </c>
      <c r="R48" t="str">
        <f t="shared" si="40"/>
        <v>pkt.FPGA_State.Trigger_State.TX_P_GATE := bitvector(1106);</v>
      </c>
      <c r="S48" t="str">
        <f t="shared" si="41"/>
        <v>bitvector(1106) := pkt.FPGA_State.Trigger_State.TX_P_GATE;</v>
      </c>
      <c r="T48" t="str">
        <f t="shared" si="26"/>
        <v xml:space="preserve">  -- not used</v>
      </c>
      <c r="U48" t="str">
        <f t="shared" si="43"/>
        <v xml:space="preserve">  -- not used </v>
      </c>
      <c r="V48" t="str">
        <f t="shared" si="44"/>
        <v>pkt_FPGA_State_Trigger_State_TX_P_GATE =&gt; pkt_FPGA_State_Trigger_State_TX_P_GATE_o,</v>
      </c>
      <c r="W48" t="str">
        <f t="shared" si="45"/>
        <v xml:space="preserve">  signal pkt_FPGA_State_Trigger_State_TX_P_GATE_o : std_logic;</v>
      </c>
    </row>
    <row r="49" spans="1:23">
      <c r="B49" t="s">
        <v>406</v>
      </c>
      <c r="C49">
        <v>1</v>
      </c>
      <c r="D49" t="s">
        <v>391</v>
      </c>
      <c r="E49">
        <f t="shared" si="46"/>
        <v>1107</v>
      </c>
      <c r="F49" t="str">
        <f t="shared" si="34"/>
        <v xml:space="preserve">  ReservedBit03 : std_logic;</v>
      </c>
      <c r="G49" t="str">
        <f t="shared" si="35"/>
        <v>pkt.FPGA_State.Trigger_State.ReservedBit03</v>
      </c>
      <c r="H49" t="str">
        <f t="shared" si="36"/>
        <v>bitvector(1107)</v>
      </c>
      <c r="I49" t="str">
        <f t="shared" si="29"/>
        <v>pkt_FPGA_State_Trigger_State_ReservedBit03</v>
      </c>
      <c r="J49">
        <f t="shared" si="47"/>
        <v>0</v>
      </c>
      <c r="K49">
        <v>0</v>
      </c>
      <c r="L49" t="str">
        <f t="shared" si="42"/>
        <v/>
      </c>
      <c r="M49" t="str">
        <f t="shared" si="30"/>
        <v>std_logic</v>
      </c>
      <c r="N49" t="str">
        <f t="shared" si="37"/>
        <v>'0'</v>
      </c>
      <c r="P49" t="str">
        <f t="shared" si="38"/>
        <v xml:space="preserve">  ReservedBit03 =&gt; '0',</v>
      </c>
      <c r="Q49" t="str">
        <f t="shared" si="39"/>
        <v>pkt.FPGA_State.Trigger_State.ReservedBit03 &lt;= '0';</v>
      </c>
      <c r="R49" t="str">
        <f t="shared" si="40"/>
        <v>pkt.FPGA_State.Trigger_State.ReservedBit03 := bitvector(1107);</v>
      </c>
      <c r="S49" t="str">
        <f t="shared" si="41"/>
        <v>bitvector(1107) := pkt.FPGA_State.Trigger_State.ReservedBit03;</v>
      </c>
      <c r="T49" t="str">
        <f t="shared" si="26"/>
        <v xml:space="preserve">  -- not used</v>
      </c>
      <c r="U49" t="str">
        <f t="shared" si="43"/>
        <v xml:space="preserve">  -- not used </v>
      </c>
      <c r="V49" t="str">
        <f t="shared" si="44"/>
        <v>pkt_FPGA_State_Trigger_State_ReservedBit03 =&gt; pkt_FPGA_State_Trigger_State_ReservedBit03_o,</v>
      </c>
      <c r="W49" t="str">
        <f t="shared" si="45"/>
        <v xml:space="preserve">  signal pkt_FPGA_State_Trigger_State_ReservedBit03_o : std_logic;</v>
      </c>
    </row>
    <row r="50" spans="1:23">
      <c r="B50" t="s">
        <v>405</v>
      </c>
      <c r="C50">
        <v>1</v>
      </c>
      <c r="D50" t="s">
        <v>391</v>
      </c>
      <c r="E50">
        <f t="shared" si="46"/>
        <v>1108</v>
      </c>
      <c r="F50" t="str">
        <f t="shared" si="34"/>
        <v xml:space="preserve">  ReservedBit04 : std_logic;</v>
      </c>
      <c r="G50" t="str">
        <f t="shared" si="35"/>
        <v>pkt.FPGA_State.Trigger_State.ReservedBit04</v>
      </c>
      <c r="H50" t="str">
        <f t="shared" si="36"/>
        <v>bitvector(1108)</v>
      </c>
      <c r="I50" t="str">
        <f t="shared" si="29"/>
        <v>pkt_FPGA_State_Trigger_State_ReservedBit04</v>
      </c>
      <c r="J50">
        <f t="shared" si="47"/>
        <v>0</v>
      </c>
      <c r="K50">
        <v>0</v>
      </c>
      <c r="L50" t="str">
        <f t="shared" si="42"/>
        <v/>
      </c>
      <c r="M50" t="str">
        <f t="shared" si="30"/>
        <v>std_logic</v>
      </c>
      <c r="N50" t="str">
        <f t="shared" si="37"/>
        <v>'0'</v>
      </c>
      <c r="P50" t="str">
        <f t="shared" si="38"/>
        <v xml:space="preserve">  ReservedBit04 =&gt; '0',</v>
      </c>
      <c r="Q50" t="str">
        <f t="shared" si="39"/>
        <v>pkt.FPGA_State.Trigger_State.ReservedBit04 &lt;= '0';</v>
      </c>
      <c r="R50" t="str">
        <f t="shared" si="40"/>
        <v>pkt.FPGA_State.Trigger_State.ReservedBit04 := bitvector(1108);</v>
      </c>
      <c r="S50" t="str">
        <f t="shared" si="41"/>
        <v>bitvector(1108) := pkt.FPGA_State.Trigger_State.ReservedBit04;</v>
      </c>
      <c r="T50" t="str">
        <f t="shared" si="26"/>
        <v xml:space="preserve">  -- not used</v>
      </c>
      <c r="U50" t="str">
        <f t="shared" si="43"/>
        <v xml:space="preserve">  -- not used </v>
      </c>
      <c r="V50" t="str">
        <f t="shared" si="44"/>
        <v>pkt_FPGA_State_Trigger_State_ReservedBit04 =&gt; pkt_FPGA_State_Trigger_State_ReservedBit04_o,</v>
      </c>
      <c r="W50" t="str">
        <f t="shared" si="45"/>
        <v xml:space="preserve">  signal pkt_FPGA_State_Trigger_State_ReservedBit04_o : std_logic;</v>
      </c>
    </row>
    <row r="51" spans="1:23">
      <c r="B51" t="s">
        <v>404</v>
      </c>
      <c r="C51">
        <v>1</v>
      </c>
      <c r="D51" t="s">
        <v>391</v>
      </c>
      <c r="E51">
        <f t="shared" si="46"/>
        <v>1109</v>
      </c>
      <c r="F51" t="str">
        <f t="shared" si="34"/>
        <v xml:space="preserve">  ReservedBit05 : std_logic;</v>
      </c>
      <c r="G51" t="str">
        <f t="shared" si="35"/>
        <v>pkt.FPGA_State.Trigger_State.ReservedBit05</v>
      </c>
      <c r="H51" t="str">
        <f t="shared" si="36"/>
        <v>bitvector(1109)</v>
      </c>
      <c r="I51" t="str">
        <f t="shared" si="29"/>
        <v>pkt_FPGA_State_Trigger_State_ReservedBit05</v>
      </c>
      <c r="J51">
        <f t="shared" si="47"/>
        <v>0</v>
      </c>
      <c r="K51">
        <v>0</v>
      </c>
      <c r="L51" t="str">
        <f t="shared" si="42"/>
        <v/>
      </c>
      <c r="M51" t="str">
        <f t="shared" si="30"/>
        <v>std_logic</v>
      </c>
      <c r="N51" t="str">
        <f t="shared" si="37"/>
        <v>'0'</v>
      </c>
      <c r="P51" t="str">
        <f t="shared" si="38"/>
        <v xml:space="preserve">  ReservedBit05 =&gt; '0',</v>
      </c>
      <c r="Q51" t="str">
        <f t="shared" si="39"/>
        <v>pkt.FPGA_State.Trigger_State.ReservedBit05 &lt;= '0';</v>
      </c>
      <c r="R51" t="str">
        <f t="shared" si="40"/>
        <v>pkt.FPGA_State.Trigger_State.ReservedBit05 := bitvector(1109);</v>
      </c>
      <c r="S51" t="str">
        <f t="shared" si="41"/>
        <v>bitvector(1109) := pkt.FPGA_State.Trigger_State.ReservedBit05;</v>
      </c>
      <c r="T51" t="str">
        <f t="shared" si="26"/>
        <v xml:space="preserve">  -- not used</v>
      </c>
      <c r="U51" t="str">
        <f t="shared" si="43"/>
        <v xml:space="preserve">  -- not used </v>
      </c>
      <c r="V51" t="str">
        <f t="shared" si="44"/>
        <v>pkt_FPGA_State_Trigger_State_ReservedBit05 =&gt; pkt_FPGA_State_Trigger_State_ReservedBit05_o,</v>
      </c>
      <c r="W51" t="str">
        <f t="shared" si="45"/>
        <v xml:space="preserve">  signal pkt_FPGA_State_Trigger_State_ReservedBit05_o : std_logic;</v>
      </c>
    </row>
    <row r="52" spans="1:23">
      <c r="B52" t="s">
        <v>393</v>
      </c>
      <c r="C52">
        <v>1</v>
      </c>
      <c r="D52" t="s">
        <v>391</v>
      </c>
      <c r="E52">
        <f t="shared" si="46"/>
        <v>1110</v>
      </c>
      <c r="F52" t="str">
        <f t="shared" si="34"/>
        <v xml:space="preserve">  ReservedBit06 : std_logic;</v>
      </c>
      <c r="G52" t="str">
        <f t="shared" si="35"/>
        <v>pkt.FPGA_State.Trigger_State.ReservedBit06</v>
      </c>
      <c r="H52" t="str">
        <f t="shared" si="36"/>
        <v>bitvector(1110)</v>
      </c>
      <c r="I52" t="str">
        <f t="shared" si="29"/>
        <v>pkt_FPGA_State_Trigger_State_ReservedBit06</v>
      </c>
      <c r="J52">
        <f t="shared" si="47"/>
        <v>0</v>
      </c>
      <c r="K52">
        <v>0</v>
      </c>
      <c r="L52" t="str">
        <f t="shared" si="42"/>
        <v/>
      </c>
      <c r="M52" t="str">
        <f t="shared" si="30"/>
        <v>std_logic</v>
      </c>
      <c r="N52" t="str">
        <f t="shared" si="37"/>
        <v>'0'</v>
      </c>
      <c r="P52" t="str">
        <f t="shared" si="38"/>
        <v xml:space="preserve">  ReservedBit06 =&gt; '0',</v>
      </c>
      <c r="Q52" t="str">
        <f t="shared" si="39"/>
        <v>pkt.FPGA_State.Trigger_State.ReservedBit06 &lt;= '0';</v>
      </c>
      <c r="R52" t="str">
        <f t="shared" si="40"/>
        <v>pkt.FPGA_State.Trigger_State.ReservedBit06 := bitvector(1110);</v>
      </c>
      <c r="S52" t="str">
        <f t="shared" si="41"/>
        <v>bitvector(1110) := pkt.FPGA_State.Trigger_State.ReservedBit06;</v>
      </c>
      <c r="T52" t="str">
        <f t="shared" si="26"/>
        <v xml:space="preserve">  -- not used</v>
      </c>
      <c r="U52" t="str">
        <f t="shared" si="43"/>
        <v xml:space="preserve">  -- not used </v>
      </c>
      <c r="V52" t="str">
        <f t="shared" si="44"/>
        <v>pkt_FPGA_State_Trigger_State_ReservedBit06 =&gt; pkt_FPGA_State_Trigger_State_ReservedBit06_o,</v>
      </c>
      <c r="W52" t="str">
        <f t="shared" si="45"/>
        <v xml:space="preserve">  signal pkt_FPGA_State_Trigger_State_ReservedBit06_o : std_logic;</v>
      </c>
    </row>
    <row r="53" spans="1:23">
      <c r="B53" t="s">
        <v>392</v>
      </c>
      <c r="C53">
        <v>1</v>
      </c>
      <c r="D53" t="s">
        <v>391</v>
      </c>
      <c r="E53">
        <f t="shared" si="46"/>
        <v>1111</v>
      </c>
      <c r="F53" t="str">
        <f t="shared" si="34"/>
        <v xml:space="preserve">  ReservedBit07 : std_logic;</v>
      </c>
      <c r="G53" t="str">
        <f t="shared" si="35"/>
        <v>pkt.FPGA_State.Trigger_State.ReservedBit07</v>
      </c>
      <c r="H53" t="str">
        <f t="shared" si="36"/>
        <v>bitvector(1111)</v>
      </c>
      <c r="I53" t="str">
        <f t="shared" si="29"/>
        <v>pkt_FPGA_State_Trigger_State_ReservedBit07</v>
      </c>
      <c r="J53">
        <f t="shared" si="47"/>
        <v>0</v>
      </c>
      <c r="K53">
        <v>0</v>
      </c>
      <c r="L53" t="str">
        <f t="shared" si="42"/>
        <v/>
      </c>
      <c r="M53" t="str">
        <f t="shared" si="30"/>
        <v>std_logic</v>
      </c>
      <c r="N53" t="str">
        <f t="shared" si="37"/>
        <v>'0'</v>
      </c>
      <c r="P53" t="str">
        <f t="shared" si="38"/>
        <v xml:space="preserve">  ReservedBit07 =&gt; '0'</v>
      </c>
      <c r="Q53" t="str">
        <f t="shared" si="39"/>
        <v>pkt.FPGA_State.Trigger_State.ReservedBit07 &lt;= '0';</v>
      </c>
      <c r="R53" t="str">
        <f t="shared" si="40"/>
        <v>pkt.FPGA_State.Trigger_State.ReservedBit07 := bitvector(1111);</v>
      </c>
      <c r="S53" t="str">
        <f t="shared" si="41"/>
        <v>bitvector(1111) := pkt.FPGA_State.Trigger_State.ReservedBit07;</v>
      </c>
      <c r="T53" t="str">
        <f t="shared" si="26"/>
        <v xml:space="preserve">  -- not used</v>
      </c>
      <c r="U53" t="str">
        <f t="shared" si="43"/>
        <v xml:space="preserve">  -- not used </v>
      </c>
      <c r="V53" t="str">
        <f t="shared" si="44"/>
        <v>pkt_FPGA_State_Trigger_State_ReservedBit07 =&gt; pkt_FPGA_State_Trigger_State_ReservedBit07_o,</v>
      </c>
      <c r="W53" t="str">
        <f t="shared" si="45"/>
        <v xml:space="preserve">  signal pkt_FPGA_State_Trigger_State_ReservedBit07_o : std_logic;</v>
      </c>
    </row>
    <row r="54" spans="1:23" s="72" customFormat="1">
      <c r="F54" s="72" t="str">
        <f>"end record;"&amp;"  --  "&amp;B45&amp;"_"&amp;C45/8&amp;"_Type"</f>
        <v>end record;  --  Trigger_State_1_Type</v>
      </c>
      <c r="I54" s="72" t="str">
        <f t="shared" si="29"/>
        <v/>
      </c>
      <c r="J54">
        <f t="shared" si="47"/>
        <v>0</v>
      </c>
      <c r="K54" s="72" t="s">
        <v>583</v>
      </c>
      <c r="L54" t="str">
        <f t="shared" si="42"/>
        <v/>
      </c>
      <c r="M54" s="72" t="str">
        <f t="shared" si="30"/>
        <v/>
      </c>
      <c r="P54" s="72" t="str">
        <f>");"</f>
        <v>);</v>
      </c>
      <c r="Q54" s="72" t="str">
        <f t="shared" si="39"/>
        <v>--  end record;  --  Trigger_State_1_Type</v>
      </c>
      <c r="R54" s="72" t="str">
        <f t="shared" ref="R54" si="48">IF(D54="","--  "&amp;F54,IF(D54&lt;&gt;"T",G54&amp;" := "&amp;H54&amp;";","--  "&amp;H54))</f>
        <v>--  end record;  --  Trigger_State_1_Type</v>
      </c>
      <c r="S54" s="72" t="str">
        <f t="shared" ref="S54" si="49">IF(D54="","--  "&amp;F54,IF(D54&lt;&gt;"T",H54&amp;" := "&amp;G54&amp;";","--  "&amp;H54))</f>
        <v>--  end record;  --  Trigger_State_1_Type</v>
      </c>
      <c r="T54" t="str">
        <f t="shared" si="26"/>
        <v xml:space="preserve">  -- not used</v>
      </c>
      <c r="U54" t="str">
        <f t="shared" si="43"/>
        <v xml:space="preserve">  -- not used </v>
      </c>
      <c r="V54" t="str">
        <f t="shared" si="44"/>
        <v>--  end record;  --  Trigger_State_1_Type</v>
      </c>
      <c r="W54" t="str">
        <f t="shared" si="45"/>
        <v>--  end record;  --  Trigger_State_1_Type</v>
      </c>
    </row>
    <row r="55" spans="1:23">
      <c r="C55">
        <f>SUM(C46:C53)</f>
        <v>8</v>
      </c>
      <c r="D55">
        <f>C45+E45</f>
        <v>1112</v>
      </c>
      <c r="E55">
        <f>C53+E53</f>
        <v>1112</v>
      </c>
      <c r="F55" s="93" t="s">
        <v>538</v>
      </c>
      <c r="I55" t="str">
        <f t="shared" si="29"/>
        <v/>
      </c>
      <c r="J55">
        <f t="shared" si="47"/>
        <v>0</v>
      </c>
      <c r="K55" t="s">
        <v>583</v>
      </c>
      <c r="L55" t="str">
        <f t="shared" si="42"/>
        <v/>
      </c>
      <c r="M55" t="str">
        <f t="shared" si="30"/>
        <v/>
      </c>
      <c r="N55" s="92" t="s">
        <v>538</v>
      </c>
      <c r="O55" s="92" t="s">
        <v>538</v>
      </c>
      <c r="P55" s="92" t="s">
        <v>538</v>
      </c>
      <c r="Q55" s="92" t="s">
        <v>538</v>
      </c>
      <c r="R55" s="92" t="s">
        <v>538</v>
      </c>
      <c r="S55" s="92" t="s">
        <v>538</v>
      </c>
      <c r="T55" t="str">
        <f t="shared" si="26"/>
        <v xml:space="preserve">  -- not used</v>
      </c>
      <c r="U55" t="str">
        <f t="shared" si="43"/>
        <v xml:space="preserve">  -- not used </v>
      </c>
      <c r="V55" t="str">
        <f t="shared" si="44"/>
        <v xml:space="preserve">  --  </v>
      </c>
      <c r="W55" t="str">
        <f t="shared" si="45"/>
        <v xml:space="preserve">  --  </v>
      </c>
    </row>
    <row r="56" spans="1:23">
      <c r="A56" s="90"/>
      <c r="F56" s="93" t="s">
        <v>538</v>
      </c>
      <c r="G56" s="91" t="str">
        <f>G145</f>
        <v>pkt.FPGA_State.SP_Zynq_SelfTest_Result</v>
      </c>
      <c r="I56" t="str">
        <f t="shared" si="29"/>
        <v/>
      </c>
      <c r="J56">
        <f t="shared" si="47"/>
        <v>0</v>
      </c>
      <c r="K56" t="s">
        <v>583</v>
      </c>
      <c r="L56" t="str">
        <f t="shared" si="42"/>
        <v/>
      </c>
      <c r="M56" t="str">
        <f t="shared" si="30"/>
        <v/>
      </c>
      <c r="N56" s="92" t="s">
        <v>538</v>
      </c>
      <c r="O56" s="92" t="s">
        <v>538</v>
      </c>
      <c r="P56" s="92" t="s">
        <v>538</v>
      </c>
      <c r="Q56" s="92" t="s">
        <v>538</v>
      </c>
      <c r="R56" s="92" t="s">
        <v>538</v>
      </c>
      <c r="S56" s="92" t="s">
        <v>538</v>
      </c>
      <c r="T56" t="str">
        <f t="shared" si="26"/>
        <v xml:space="preserve">  -- not used</v>
      </c>
      <c r="U56" t="str">
        <f t="shared" si="43"/>
        <v xml:space="preserve">  -- not used </v>
      </c>
      <c r="V56" t="str">
        <f t="shared" si="44"/>
        <v>--  --</v>
      </c>
      <c r="W56" t="str">
        <f t="shared" si="45"/>
        <v>--  --</v>
      </c>
    </row>
    <row r="57" spans="1:23" s="72" customFormat="1">
      <c r="B57" s="72" t="s">
        <v>498</v>
      </c>
      <c r="C57" s="72">
        <v>16</v>
      </c>
      <c r="E57" s="72">
        <v>992</v>
      </c>
      <c r="F57" s="72" t="str">
        <f>"type "&amp;B57&amp;"_"&amp;C57/8&amp;"_Type is record"</f>
        <v>type SP_Zynq_SelfTest_Result_2_Type is record</v>
      </c>
      <c r="I57" s="72" t="str">
        <f t="shared" si="29"/>
        <v/>
      </c>
      <c r="J57">
        <f t="shared" si="47"/>
        <v>0</v>
      </c>
      <c r="K57" s="72" t="s">
        <v>583</v>
      </c>
      <c r="L57" t="str">
        <f t="shared" si="42"/>
        <v/>
      </c>
      <c r="M57" s="72" t="str">
        <f t="shared" si="30"/>
        <v/>
      </c>
      <c r="P57" s="72" t="str">
        <f>"constant "&amp;B57&amp;"_"&amp;C57/8&amp;"_i : "&amp;B57&amp;"_"&amp;C57/8&amp;"_Type := ("</f>
        <v>constant SP_Zynq_SelfTest_Result_2_i : SP_Zynq_SelfTest_Result_2_Type := (</v>
      </c>
      <c r="Q57" s="72" t="str">
        <f t="shared" ref="Q57:Q74" si="50">IF(D57="","--  "&amp;F57,IF(D57&lt;&gt;"T",G57&amp;" &lt;= "&amp;N57&amp;";","--  "&amp;H57))</f>
        <v>--  type SP_Zynq_SelfTest_Result_2_Type is record</v>
      </c>
      <c r="R57" s="72" t="str">
        <f t="shared" ref="R57" si="51">IF(D57="","--  "&amp;F57,IF(D57&lt;&gt;"T",G57&amp;" := "&amp;H57&amp;";","--  "&amp;H57))</f>
        <v>--  type SP_Zynq_SelfTest_Result_2_Type is record</v>
      </c>
      <c r="S57" s="72" t="str">
        <f t="shared" ref="S57" si="52">IF(D57="","--  "&amp;F57,IF(D57&lt;&gt;"T",H57&amp;" := "&amp;G57&amp;";","--  "&amp;H57))</f>
        <v>--  type SP_Zynq_SelfTest_Result_2_Type is record</v>
      </c>
      <c r="T57" t="str">
        <f t="shared" si="26"/>
        <v xml:space="preserve">  -- not used</v>
      </c>
      <c r="U57" t="str">
        <f t="shared" si="43"/>
        <v xml:space="preserve">  -- not used </v>
      </c>
      <c r="V57" t="str">
        <f t="shared" si="44"/>
        <v>--  type SP_Zynq_SelfTest_Result_2_Type is record</v>
      </c>
      <c r="W57" t="str">
        <f t="shared" si="45"/>
        <v>--  type SP_Zynq_SelfTest_Result_2_Type is record</v>
      </c>
    </row>
    <row r="58" spans="1:23">
      <c r="B58" t="s">
        <v>694</v>
      </c>
      <c r="C58">
        <v>1</v>
      </c>
      <c r="D58" t="s">
        <v>391</v>
      </c>
      <c r="E58">
        <f>E57</f>
        <v>992</v>
      </c>
      <c r="F58" t="str">
        <f t="shared" ref="F58:F73" si="53">IF(C58=1,"  "&amp;B58&amp;" : "&amp;"std_logic;",IF(D58="T","  "&amp;B58&amp;" : "&amp;B58&amp;"_"&amp;C58/8&amp;"_Type;","  "&amp;B58&amp;" : "&amp;"std_logic_vector("&amp;C58-1&amp;" downto 0);"))</f>
        <v xml:space="preserve">  SP_P2_MEM : std_logic;</v>
      </c>
      <c r="G58" t="str">
        <f t="shared" ref="G58:G73" si="54">$G$56&amp;"."&amp;B58</f>
        <v>pkt.FPGA_State.SP_Zynq_SelfTest_Result.SP_P2_MEM</v>
      </c>
      <c r="H58" t="str">
        <f t="shared" ref="H58:H73" si="55">IF(C58=1,"bitvector("&amp;E58&amp;")","bitvector("&amp;E58+C58-1&amp;" downto "&amp;E58&amp;")")</f>
        <v>bitvector(992)</v>
      </c>
      <c r="I58" t="str">
        <f t="shared" si="29"/>
        <v>pkt_FPGA_State_SP_Zynq_SelfTest_Result_SP_P2_MEM</v>
      </c>
      <c r="J58">
        <f t="shared" si="47"/>
        <v>0</v>
      </c>
      <c r="K58">
        <v>0</v>
      </c>
      <c r="L58" t="str">
        <f t="shared" si="42"/>
        <v/>
      </c>
      <c r="M58" t="str">
        <f t="shared" si="30"/>
        <v>std_logic</v>
      </c>
      <c r="N58" t="str">
        <f t="shared" ref="N58:N73" si="56">IF(O58&lt;&gt;"",O58,IF(D58="T",B58&amp;"_"&amp;C58/8&amp;"_i",IF(C58=1,"'0'",(IF(C58=8,"X""00""",(IF(C58=16,"X""0000""",IF(C58=32,"X""00000000""","(others =&gt; '0')"))))))))</f>
        <v>'0'</v>
      </c>
      <c r="P58" t="str">
        <f t="shared" ref="P58:P73" si="57">IF(D59="",(IF(D58="T","  "&amp;B58&amp;" =&gt; "&amp;B58&amp;"_"&amp;C58/8&amp;"_i","  "&amp;B58&amp;" =&gt; "&amp;N58)),(IF(D58="T","  "&amp;B58&amp;" =&gt; "&amp;B58&amp;"_"&amp;C58/8&amp;"_i,","  "&amp;B58&amp;" =&gt; "&amp;N58&amp;",")))</f>
        <v xml:space="preserve">  SP_P2_MEM =&gt; '0',</v>
      </c>
      <c r="Q58" t="str">
        <f t="shared" si="50"/>
        <v>pkt.FPGA_State.SP_Zynq_SelfTest_Result.SP_P2_MEM &lt;= '0';</v>
      </c>
      <c r="R58" t="str">
        <f t="shared" ref="R58:R74" si="58">IF(D58="","--  "&amp;F58,IF(D58&lt;&gt;"T",G58&amp;" := "&amp;H58&amp;";","--  "&amp;H58))</f>
        <v>pkt.FPGA_State.SP_Zynq_SelfTest_Result.SP_P2_MEM := bitvector(992);</v>
      </c>
      <c r="S58" t="str">
        <f t="shared" ref="S58:S74" si="59">IF(D58="","--  "&amp;F58,IF(D58&lt;&gt;"T",H58&amp;" := "&amp;G58&amp;";","--  "&amp;H58))</f>
        <v>bitvector(992) := pkt.FPGA_State.SP_Zynq_SelfTest_Result.SP_P2_MEM;</v>
      </c>
      <c r="T58" t="str">
        <f t="shared" si="26"/>
        <v xml:space="preserve">  -- not used</v>
      </c>
      <c r="U58" t="str">
        <f t="shared" si="43"/>
        <v xml:space="preserve">  -- not used </v>
      </c>
      <c r="V58" t="str">
        <f t="shared" si="44"/>
        <v>pkt_FPGA_State_SP_Zynq_SelfTest_Result_SP_P2_MEM =&gt; pkt_FPGA_State_SP_Zynq_SelfTest_Result_SP_P2_MEM_o,</v>
      </c>
      <c r="W58" t="str">
        <f t="shared" si="45"/>
        <v xml:space="preserve">  signal pkt_FPGA_State_SP_Zynq_SelfTest_Result_SP_P2_MEM_o : std_logic;</v>
      </c>
    </row>
    <row r="59" spans="1:23">
      <c r="B59" t="s">
        <v>693</v>
      </c>
      <c r="C59">
        <v>1</v>
      </c>
      <c r="D59" t="s">
        <v>391</v>
      </c>
      <c r="E59">
        <f>C58+E58</f>
        <v>993</v>
      </c>
      <c r="F59" t="str">
        <f t="shared" si="53"/>
        <v xml:space="preserve">  SP_P1_MEM : std_logic;</v>
      </c>
      <c r="G59" t="str">
        <f t="shared" si="54"/>
        <v>pkt.FPGA_State.SP_Zynq_SelfTest_Result.SP_P1_MEM</v>
      </c>
      <c r="H59" t="str">
        <f t="shared" si="55"/>
        <v>bitvector(993)</v>
      </c>
      <c r="I59" t="str">
        <f t="shared" si="29"/>
        <v>pkt_FPGA_State_SP_Zynq_SelfTest_Result_SP_P1_MEM</v>
      </c>
      <c r="J59">
        <f t="shared" si="47"/>
        <v>0</v>
      </c>
      <c r="K59">
        <v>0</v>
      </c>
      <c r="L59" t="str">
        <f t="shared" si="42"/>
        <v/>
      </c>
      <c r="M59" t="str">
        <f t="shared" si="30"/>
        <v>std_logic</v>
      </c>
      <c r="N59" t="str">
        <f t="shared" si="56"/>
        <v>'0'</v>
      </c>
      <c r="P59" t="str">
        <f t="shared" si="57"/>
        <v xml:space="preserve">  SP_P1_MEM =&gt; '0',</v>
      </c>
      <c r="Q59" t="str">
        <f t="shared" si="50"/>
        <v>pkt.FPGA_State.SP_Zynq_SelfTest_Result.SP_P1_MEM &lt;= '0';</v>
      </c>
      <c r="R59" t="str">
        <f t="shared" si="58"/>
        <v>pkt.FPGA_State.SP_Zynq_SelfTest_Result.SP_P1_MEM := bitvector(993);</v>
      </c>
      <c r="S59" t="str">
        <f t="shared" si="59"/>
        <v>bitvector(993) := pkt.FPGA_State.SP_Zynq_SelfTest_Result.SP_P1_MEM;</v>
      </c>
      <c r="T59" t="str">
        <f t="shared" si="26"/>
        <v xml:space="preserve">  -- not used</v>
      </c>
      <c r="U59" t="str">
        <f t="shared" si="43"/>
        <v xml:space="preserve">  -- not used </v>
      </c>
      <c r="V59" t="str">
        <f t="shared" si="44"/>
        <v>pkt_FPGA_State_SP_Zynq_SelfTest_Result_SP_P1_MEM =&gt; pkt_FPGA_State_SP_Zynq_SelfTest_Result_SP_P1_MEM_o,</v>
      </c>
      <c r="W59" t="str">
        <f t="shared" si="45"/>
        <v xml:space="preserve">  signal pkt_FPGA_State_SP_Zynq_SelfTest_Result_SP_P1_MEM_o : std_logic;</v>
      </c>
    </row>
    <row r="60" spans="1:23">
      <c r="B60" t="s">
        <v>692</v>
      </c>
      <c r="C60">
        <v>1</v>
      </c>
      <c r="D60" t="s">
        <v>391</v>
      </c>
      <c r="E60">
        <f t="shared" ref="E60:E73" si="60">C59+E59</f>
        <v>994</v>
      </c>
      <c r="F60" t="str">
        <f t="shared" si="53"/>
        <v xml:space="preserve">  SP_AH_MEM : std_logic;</v>
      </c>
      <c r="G60" t="str">
        <f t="shared" si="54"/>
        <v>pkt.FPGA_State.SP_Zynq_SelfTest_Result.SP_AH_MEM</v>
      </c>
      <c r="H60" t="str">
        <f t="shared" si="55"/>
        <v>bitvector(994)</v>
      </c>
      <c r="I60" t="str">
        <f t="shared" si="29"/>
        <v>pkt_FPGA_State_SP_Zynq_SelfTest_Result_SP_AH_MEM</v>
      </c>
      <c r="J60">
        <f t="shared" si="47"/>
        <v>0</v>
      </c>
      <c r="K60">
        <v>0</v>
      </c>
      <c r="L60" t="str">
        <f t="shared" si="42"/>
        <v/>
      </c>
      <c r="M60" t="str">
        <f t="shared" si="30"/>
        <v>std_logic</v>
      </c>
      <c r="N60" t="str">
        <f t="shared" si="56"/>
        <v>'0'</v>
      </c>
      <c r="P60" t="str">
        <f t="shared" si="57"/>
        <v xml:space="preserve">  SP_AH_MEM =&gt; '0',</v>
      </c>
      <c r="Q60" t="str">
        <f t="shared" si="50"/>
        <v>pkt.FPGA_State.SP_Zynq_SelfTest_Result.SP_AH_MEM &lt;= '0';</v>
      </c>
      <c r="R60" t="str">
        <f t="shared" si="58"/>
        <v>pkt.FPGA_State.SP_Zynq_SelfTest_Result.SP_AH_MEM := bitvector(994);</v>
      </c>
      <c r="S60" t="str">
        <f t="shared" si="59"/>
        <v>bitvector(994) := pkt.FPGA_State.SP_Zynq_SelfTest_Result.SP_AH_MEM;</v>
      </c>
      <c r="T60" t="str">
        <f t="shared" si="26"/>
        <v xml:space="preserve">  -- not used</v>
      </c>
      <c r="U60" t="str">
        <f t="shared" si="43"/>
        <v xml:space="preserve">  -- not used </v>
      </c>
      <c r="V60" t="str">
        <f t="shared" si="44"/>
        <v>pkt_FPGA_State_SP_Zynq_SelfTest_Result_SP_AH_MEM =&gt; pkt_FPGA_State_SP_Zynq_SelfTest_Result_SP_AH_MEM_o,</v>
      </c>
      <c r="W60" t="str">
        <f t="shared" si="45"/>
        <v xml:space="preserve">  signal pkt_FPGA_State_SP_Zynq_SelfTest_Result_SP_AH_MEM_o : std_logic;</v>
      </c>
    </row>
    <row r="61" spans="1:23">
      <c r="B61" t="s">
        <v>406</v>
      </c>
      <c r="C61">
        <v>1</v>
      </c>
      <c r="D61" t="s">
        <v>391</v>
      </c>
      <c r="E61">
        <f t="shared" si="60"/>
        <v>995</v>
      </c>
      <c r="F61" t="str">
        <f t="shared" si="53"/>
        <v xml:space="preserve">  ReservedBit03 : std_logic;</v>
      </c>
      <c r="G61" t="str">
        <f t="shared" si="54"/>
        <v>pkt.FPGA_State.SP_Zynq_SelfTest_Result.ReservedBit03</v>
      </c>
      <c r="H61" t="str">
        <f t="shared" si="55"/>
        <v>bitvector(995)</v>
      </c>
      <c r="I61" t="str">
        <f t="shared" si="29"/>
        <v>pkt_FPGA_State_SP_Zynq_SelfTest_Result_ReservedBit03</v>
      </c>
      <c r="J61">
        <f t="shared" si="47"/>
        <v>0</v>
      </c>
      <c r="K61">
        <v>0</v>
      </c>
      <c r="L61" t="str">
        <f t="shared" si="42"/>
        <v/>
      </c>
      <c r="M61" t="str">
        <f t="shared" si="30"/>
        <v>std_logic</v>
      </c>
      <c r="N61" t="str">
        <f t="shared" si="56"/>
        <v>'0'</v>
      </c>
      <c r="P61" t="str">
        <f t="shared" si="57"/>
        <v xml:space="preserve">  ReservedBit03 =&gt; '0',</v>
      </c>
      <c r="Q61" t="str">
        <f t="shared" si="50"/>
        <v>pkt.FPGA_State.SP_Zynq_SelfTest_Result.ReservedBit03 &lt;= '0';</v>
      </c>
      <c r="R61" t="str">
        <f t="shared" si="58"/>
        <v>pkt.FPGA_State.SP_Zynq_SelfTest_Result.ReservedBit03 := bitvector(995);</v>
      </c>
      <c r="S61" t="str">
        <f t="shared" si="59"/>
        <v>bitvector(995) := pkt.FPGA_State.SP_Zynq_SelfTest_Result.ReservedBit03;</v>
      </c>
      <c r="T61" t="str">
        <f t="shared" si="26"/>
        <v xml:space="preserve">  -- not used</v>
      </c>
      <c r="U61" t="str">
        <f t="shared" si="43"/>
        <v xml:space="preserve">  -- not used </v>
      </c>
      <c r="V61" t="str">
        <f t="shared" si="44"/>
        <v>pkt_FPGA_State_SP_Zynq_SelfTest_Result_ReservedBit03 =&gt; pkt_FPGA_State_SP_Zynq_SelfTest_Result_ReservedBit03_o,</v>
      </c>
      <c r="W61" t="str">
        <f t="shared" si="45"/>
        <v xml:space="preserve">  signal pkt_FPGA_State_SP_Zynq_SelfTest_Result_ReservedBit03_o : std_logic;</v>
      </c>
    </row>
    <row r="62" spans="1:23">
      <c r="B62" t="s">
        <v>691</v>
      </c>
      <c r="C62">
        <v>1</v>
      </c>
      <c r="D62" t="s">
        <v>391</v>
      </c>
      <c r="E62">
        <f t="shared" si="60"/>
        <v>996</v>
      </c>
      <c r="F62" t="str">
        <f t="shared" si="53"/>
        <v xml:space="preserve">  SP_P2_Zynq : std_logic;</v>
      </c>
      <c r="G62" t="str">
        <f t="shared" si="54"/>
        <v>pkt.FPGA_State.SP_Zynq_SelfTest_Result.SP_P2_Zynq</v>
      </c>
      <c r="H62" t="str">
        <f t="shared" si="55"/>
        <v>bitvector(996)</v>
      </c>
      <c r="I62" t="str">
        <f t="shared" si="29"/>
        <v>pkt_FPGA_State_SP_Zynq_SelfTest_Result_SP_P2_Zynq</v>
      </c>
      <c r="J62">
        <f t="shared" si="47"/>
        <v>0</v>
      </c>
      <c r="K62">
        <v>0</v>
      </c>
      <c r="L62" t="str">
        <f t="shared" si="42"/>
        <v/>
      </c>
      <c r="M62" t="str">
        <f t="shared" si="30"/>
        <v>std_logic</v>
      </c>
      <c r="N62" t="str">
        <f t="shared" si="56"/>
        <v>'0'</v>
      </c>
      <c r="P62" t="str">
        <f t="shared" si="57"/>
        <v xml:space="preserve">  SP_P2_Zynq =&gt; '0',</v>
      </c>
      <c r="Q62" t="str">
        <f t="shared" si="50"/>
        <v>pkt.FPGA_State.SP_Zynq_SelfTest_Result.SP_P2_Zynq &lt;= '0';</v>
      </c>
      <c r="R62" t="str">
        <f t="shared" si="58"/>
        <v>pkt.FPGA_State.SP_Zynq_SelfTest_Result.SP_P2_Zynq := bitvector(996);</v>
      </c>
      <c r="S62" t="str">
        <f t="shared" si="59"/>
        <v>bitvector(996) := pkt.FPGA_State.SP_Zynq_SelfTest_Result.SP_P2_Zynq;</v>
      </c>
      <c r="T62" t="str">
        <f t="shared" si="26"/>
        <v xml:space="preserve">  -- not used</v>
      </c>
      <c r="U62" t="str">
        <f t="shared" si="43"/>
        <v xml:space="preserve">  -- not used </v>
      </c>
      <c r="V62" t="str">
        <f t="shared" si="44"/>
        <v>pkt_FPGA_State_SP_Zynq_SelfTest_Result_SP_P2_Zynq =&gt; pkt_FPGA_State_SP_Zynq_SelfTest_Result_SP_P2_Zynq_o,</v>
      </c>
      <c r="W62" t="str">
        <f t="shared" si="45"/>
        <v xml:space="preserve">  signal pkt_FPGA_State_SP_Zynq_SelfTest_Result_SP_P2_Zynq_o : std_logic;</v>
      </c>
    </row>
    <row r="63" spans="1:23">
      <c r="B63" t="s">
        <v>690</v>
      </c>
      <c r="C63">
        <v>1</v>
      </c>
      <c r="D63" t="s">
        <v>391</v>
      </c>
      <c r="E63">
        <f t="shared" si="60"/>
        <v>997</v>
      </c>
      <c r="F63" t="str">
        <f t="shared" si="53"/>
        <v xml:space="preserve">  SP_P1_Zynq : std_logic;</v>
      </c>
      <c r="G63" t="str">
        <f t="shared" si="54"/>
        <v>pkt.FPGA_State.SP_Zynq_SelfTest_Result.SP_P1_Zynq</v>
      </c>
      <c r="H63" t="str">
        <f t="shared" si="55"/>
        <v>bitvector(997)</v>
      </c>
      <c r="I63" t="str">
        <f t="shared" si="29"/>
        <v>pkt_FPGA_State_SP_Zynq_SelfTest_Result_SP_P1_Zynq</v>
      </c>
      <c r="J63">
        <f t="shared" si="47"/>
        <v>0</v>
      </c>
      <c r="K63">
        <v>0</v>
      </c>
      <c r="L63" t="str">
        <f t="shared" si="42"/>
        <v/>
      </c>
      <c r="M63" t="str">
        <f t="shared" si="30"/>
        <v>std_logic</v>
      </c>
      <c r="N63" t="str">
        <f t="shared" si="56"/>
        <v>'0'</v>
      </c>
      <c r="P63" t="str">
        <f t="shared" si="57"/>
        <v xml:space="preserve">  SP_P1_Zynq =&gt; '0',</v>
      </c>
      <c r="Q63" t="str">
        <f t="shared" si="50"/>
        <v>pkt.FPGA_State.SP_Zynq_SelfTest_Result.SP_P1_Zynq &lt;= '0';</v>
      </c>
      <c r="R63" t="str">
        <f t="shared" si="58"/>
        <v>pkt.FPGA_State.SP_Zynq_SelfTest_Result.SP_P1_Zynq := bitvector(997);</v>
      </c>
      <c r="S63" t="str">
        <f t="shared" si="59"/>
        <v>bitvector(997) := pkt.FPGA_State.SP_Zynq_SelfTest_Result.SP_P1_Zynq;</v>
      </c>
      <c r="T63" t="str">
        <f t="shared" si="26"/>
        <v xml:space="preserve">  -- not used</v>
      </c>
      <c r="U63" t="str">
        <f t="shared" si="43"/>
        <v xml:space="preserve">  -- not used </v>
      </c>
      <c r="V63" t="str">
        <f t="shared" si="44"/>
        <v>pkt_FPGA_State_SP_Zynq_SelfTest_Result_SP_P1_Zynq =&gt; pkt_FPGA_State_SP_Zynq_SelfTest_Result_SP_P1_Zynq_o,</v>
      </c>
      <c r="W63" t="str">
        <f t="shared" si="45"/>
        <v xml:space="preserve">  signal pkt_FPGA_State_SP_Zynq_SelfTest_Result_SP_P1_Zynq_o : std_logic;</v>
      </c>
    </row>
    <row r="64" spans="1:23">
      <c r="B64" t="s">
        <v>689</v>
      </c>
      <c r="C64">
        <v>1</v>
      </c>
      <c r="D64" t="s">
        <v>391</v>
      </c>
      <c r="E64">
        <f t="shared" si="60"/>
        <v>998</v>
      </c>
      <c r="F64" t="str">
        <f t="shared" si="53"/>
        <v xml:space="preserve">  SP_AH_Zynq : std_logic;</v>
      </c>
      <c r="G64" t="str">
        <f t="shared" si="54"/>
        <v>pkt.FPGA_State.SP_Zynq_SelfTest_Result.SP_AH_Zynq</v>
      </c>
      <c r="H64" t="str">
        <f t="shared" si="55"/>
        <v>bitvector(998)</v>
      </c>
      <c r="I64" t="str">
        <f t="shared" si="29"/>
        <v>pkt_FPGA_State_SP_Zynq_SelfTest_Result_SP_AH_Zynq</v>
      </c>
      <c r="J64">
        <f t="shared" si="47"/>
        <v>0</v>
      </c>
      <c r="K64">
        <v>0</v>
      </c>
      <c r="L64" t="str">
        <f t="shared" si="42"/>
        <v/>
      </c>
      <c r="M64" t="str">
        <f t="shared" si="30"/>
        <v>std_logic</v>
      </c>
      <c r="N64" t="str">
        <f t="shared" si="56"/>
        <v>'0'</v>
      </c>
      <c r="P64" t="str">
        <f t="shared" si="57"/>
        <v xml:space="preserve">  SP_AH_Zynq =&gt; '0',</v>
      </c>
      <c r="Q64" t="str">
        <f t="shared" si="50"/>
        <v>pkt.FPGA_State.SP_Zynq_SelfTest_Result.SP_AH_Zynq &lt;= '0';</v>
      </c>
      <c r="R64" t="str">
        <f t="shared" si="58"/>
        <v>pkt.FPGA_State.SP_Zynq_SelfTest_Result.SP_AH_Zynq := bitvector(998);</v>
      </c>
      <c r="S64" t="str">
        <f t="shared" si="59"/>
        <v>bitvector(998) := pkt.FPGA_State.SP_Zynq_SelfTest_Result.SP_AH_Zynq;</v>
      </c>
      <c r="T64" t="str">
        <f t="shared" si="26"/>
        <v xml:space="preserve">  -- not used</v>
      </c>
      <c r="U64" t="str">
        <f t="shared" si="43"/>
        <v xml:space="preserve">  -- not used </v>
      </c>
      <c r="V64" t="str">
        <f t="shared" si="44"/>
        <v>pkt_FPGA_State_SP_Zynq_SelfTest_Result_SP_AH_Zynq =&gt; pkt_FPGA_State_SP_Zynq_SelfTest_Result_SP_AH_Zynq_o,</v>
      </c>
      <c r="W64" t="str">
        <f t="shared" si="45"/>
        <v xml:space="preserve">  signal pkt_FPGA_State_SP_Zynq_SelfTest_Result_SP_AH_Zynq_o : std_logic;</v>
      </c>
    </row>
    <row r="65" spans="1:23">
      <c r="B65" t="s">
        <v>392</v>
      </c>
      <c r="C65">
        <v>1</v>
      </c>
      <c r="D65" t="s">
        <v>391</v>
      </c>
      <c r="E65">
        <f t="shared" si="60"/>
        <v>999</v>
      </c>
      <c r="F65" t="str">
        <f t="shared" si="53"/>
        <v xml:space="preserve">  ReservedBit07 : std_logic;</v>
      </c>
      <c r="G65" t="str">
        <f t="shared" si="54"/>
        <v>pkt.FPGA_State.SP_Zynq_SelfTest_Result.ReservedBit07</v>
      </c>
      <c r="H65" t="str">
        <f t="shared" si="55"/>
        <v>bitvector(999)</v>
      </c>
      <c r="I65" t="str">
        <f t="shared" si="29"/>
        <v>pkt_FPGA_State_SP_Zynq_SelfTest_Result_ReservedBit07</v>
      </c>
      <c r="J65">
        <f t="shared" si="47"/>
        <v>0</v>
      </c>
      <c r="K65">
        <v>0</v>
      </c>
      <c r="L65" t="str">
        <f t="shared" si="42"/>
        <v/>
      </c>
      <c r="M65" t="str">
        <f t="shared" si="30"/>
        <v>std_logic</v>
      </c>
      <c r="N65" t="str">
        <f t="shared" si="56"/>
        <v>'0'</v>
      </c>
      <c r="P65" t="str">
        <f t="shared" si="57"/>
        <v xml:space="preserve">  ReservedBit07 =&gt; '0',</v>
      </c>
      <c r="Q65" t="str">
        <f t="shared" si="50"/>
        <v>pkt.FPGA_State.SP_Zynq_SelfTest_Result.ReservedBit07 &lt;= '0';</v>
      </c>
      <c r="R65" t="str">
        <f t="shared" si="58"/>
        <v>pkt.FPGA_State.SP_Zynq_SelfTest_Result.ReservedBit07 := bitvector(999);</v>
      </c>
      <c r="S65" t="str">
        <f t="shared" si="59"/>
        <v>bitvector(999) := pkt.FPGA_State.SP_Zynq_SelfTest_Result.ReservedBit07;</v>
      </c>
      <c r="T65" t="str">
        <f t="shared" si="26"/>
        <v xml:space="preserve">  -- not used</v>
      </c>
      <c r="U65" t="str">
        <f t="shared" si="43"/>
        <v xml:space="preserve">  -- not used </v>
      </c>
      <c r="V65" t="str">
        <f t="shared" si="44"/>
        <v>pkt_FPGA_State_SP_Zynq_SelfTest_Result_ReservedBit07 =&gt; pkt_FPGA_State_SP_Zynq_SelfTest_Result_ReservedBit07_o,</v>
      </c>
      <c r="W65" t="str">
        <f t="shared" si="45"/>
        <v xml:space="preserve">  signal pkt_FPGA_State_SP_Zynq_SelfTest_Result_ReservedBit07_o : std_logic;</v>
      </c>
    </row>
    <row r="66" spans="1:23">
      <c r="B66" t="s">
        <v>700</v>
      </c>
      <c r="C66">
        <v>1</v>
      </c>
      <c r="D66" t="s">
        <v>391</v>
      </c>
      <c r="E66">
        <f t="shared" si="60"/>
        <v>1000</v>
      </c>
      <c r="F66" t="str">
        <f t="shared" si="53"/>
        <v xml:space="preserve">  SPC_GTP : std_logic;</v>
      </c>
      <c r="G66" t="str">
        <f t="shared" si="54"/>
        <v>pkt.FPGA_State.SP_Zynq_SelfTest_Result.SPC_GTP</v>
      </c>
      <c r="H66" t="str">
        <f t="shared" si="55"/>
        <v>bitvector(1000)</v>
      </c>
      <c r="I66" t="str">
        <f t="shared" si="29"/>
        <v>pkt_FPGA_State_SP_Zynq_SelfTest_Result_SPC_GTP</v>
      </c>
      <c r="J66">
        <f t="shared" si="47"/>
        <v>0</v>
      </c>
      <c r="K66">
        <v>0</v>
      </c>
      <c r="L66" t="str">
        <f t="shared" si="42"/>
        <v/>
      </c>
      <c r="M66" t="str">
        <f t="shared" si="30"/>
        <v>std_logic</v>
      </c>
      <c r="N66" t="str">
        <f t="shared" si="56"/>
        <v>'0'</v>
      </c>
      <c r="P66" t="str">
        <f t="shared" si="57"/>
        <v xml:space="preserve">  SPC_GTP =&gt; '0',</v>
      </c>
      <c r="Q66" t="str">
        <f t="shared" si="50"/>
        <v>pkt.FPGA_State.SP_Zynq_SelfTest_Result.SPC_GTP &lt;= '0';</v>
      </c>
      <c r="R66" t="str">
        <f t="shared" si="58"/>
        <v>pkt.FPGA_State.SP_Zynq_SelfTest_Result.SPC_GTP := bitvector(1000);</v>
      </c>
      <c r="S66" t="str">
        <f t="shared" si="59"/>
        <v>bitvector(1000) := pkt.FPGA_State.SP_Zynq_SelfTest_Result.SPC_GTP;</v>
      </c>
      <c r="T66" t="str">
        <f t="shared" si="26"/>
        <v xml:space="preserve">  -- not used</v>
      </c>
      <c r="U66" t="str">
        <f t="shared" si="43"/>
        <v xml:space="preserve">  -- not used </v>
      </c>
      <c r="V66" t="str">
        <f t="shared" si="44"/>
        <v>pkt_FPGA_State_SP_Zynq_SelfTest_Result_SPC_GTP =&gt; pkt_FPGA_State_SP_Zynq_SelfTest_Result_SPC_GTP_o,</v>
      </c>
      <c r="W66" t="str">
        <f t="shared" si="45"/>
        <v xml:space="preserve">  signal pkt_FPGA_State_SP_Zynq_SelfTest_Result_SPC_GTP_o : std_logic;</v>
      </c>
    </row>
    <row r="67" spans="1:23">
      <c r="B67" t="s">
        <v>699</v>
      </c>
      <c r="C67">
        <v>1</v>
      </c>
      <c r="D67" t="s">
        <v>391</v>
      </c>
      <c r="E67">
        <f t="shared" si="60"/>
        <v>1001</v>
      </c>
      <c r="F67" t="str">
        <f t="shared" si="53"/>
        <v xml:space="preserve">  SP_UART : std_logic;</v>
      </c>
      <c r="G67" t="str">
        <f t="shared" si="54"/>
        <v>pkt.FPGA_State.SP_Zynq_SelfTest_Result.SP_UART</v>
      </c>
      <c r="H67" t="str">
        <f t="shared" si="55"/>
        <v>bitvector(1001)</v>
      </c>
      <c r="I67" t="str">
        <f t="shared" si="29"/>
        <v>pkt_FPGA_State_SP_Zynq_SelfTest_Result_SP_UART</v>
      </c>
      <c r="J67">
        <f t="shared" si="47"/>
        <v>0</v>
      </c>
      <c r="K67">
        <v>0</v>
      </c>
      <c r="L67" t="str">
        <f t="shared" si="42"/>
        <v/>
      </c>
      <c r="M67" t="str">
        <f t="shared" si="30"/>
        <v>std_logic</v>
      </c>
      <c r="N67" t="str">
        <f t="shared" si="56"/>
        <v>'0'</v>
      </c>
      <c r="P67" t="str">
        <f t="shared" si="57"/>
        <v xml:space="preserve">  SP_UART =&gt; '0',</v>
      </c>
      <c r="Q67" t="str">
        <f t="shared" si="50"/>
        <v>pkt.FPGA_State.SP_Zynq_SelfTest_Result.SP_UART &lt;= '0';</v>
      </c>
      <c r="R67" t="str">
        <f t="shared" si="58"/>
        <v>pkt.FPGA_State.SP_Zynq_SelfTest_Result.SP_UART := bitvector(1001);</v>
      </c>
      <c r="S67" t="str">
        <f t="shared" si="59"/>
        <v>bitvector(1001) := pkt.FPGA_State.SP_Zynq_SelfTest_Result.SP_UART;</v>
      </c>
      <c r="T67" t="str">
        <f t="shared" si="26"/>
        <v xml:space="preserve">  -- not used</v>
      </c>
      <c r="U67" t="str">
        <f t="shared" si="43"/>
        <v xml:space="preserve">  -- not used </v>
      </c>
      <c r="V67" t="str">
        <f t="shared" si="44"/>
        <v>pkt_FPGA_State_SP_Zynq_SelfTest_Result_SP_UART =&gt; pkt_FPGA_State_SP_Zynq_SelfTest_Result_SP_UART_o,</v>
      </c>
      <c r="W67" t="str">
        <f t="shared" si="45"/>
        <v xml:space="preserve">  signal pkt_FPGA_State_SP_Zynq_SelfTest_Result_SP_UART_o : std_logic;</v>
      </c>
    </row>
    <row r="68" spans="1:23">
      <c r="B68" t="s">
        <v>701</v>
      </c>
      <c r="C68">
        <v>1</v>
      </c>
      <c r="D68" t="s">
        <v>391</v>
      </c>
      <c r="E68">
        <f t="shared" si="60"/>
        <v>1002</v>
      </c>
      <c r="F68" t="str">
        <f t="shared" si="53"/>
        <v xml:space="preserve">  ReservedBit10 : std_logic;</v>
      </c>
      <c r="G68" t="str">
        <f t="shared" si="54"/>
        <v>pkt.FPGA_State.SP_Zynq_SelfTest_Result.ReservedBit10</v>
      </c>
      <c r="H68" t="str">
        <f t="shared" si="55"/>
        <v>bitvector(1002)</v>
      </c>
      <c r="I68" t="str">
        <f t="shared" si="29"/>
        <v>pkt_FPGA_State_SP_Zynq_SelfTest_Result_ReservedBit10</v>
      </c>
      <c r="J68">
        <f t="shared" si="47"/>
        <v>0</v>
      </c>
      <c r="K68">
        <v>0</v>
      </c>
      <c r="L68" t="str">
        <f t="shared" si="42"/>
        <v/>
      </c>
      <c r="M68" t="str">
        <f t="shared" si="30"/>
        <v>std_logic</v>
      </c>
      <c r="N68" t="str">
        <f t="shared" si="56"/>
        <v>'0'</v>
      </c>
      <c r="P68" t="str">
        <f t="shared" si="57"/>
        <v xml:space="preserve">  ReservedBit10 =&gt; '0',</v>
      </c>
      <c r="Q68" t="str">
        <f t="shared" si="50"/>
        <v>pkt.FPGA_State.SP_Zynq_SelfTest_Result.ReservedBit10 &lt;= '0';</v>
      </c>
      <c r="R68" t="str">
        <f t="shared" si="58"/>
        <v>pkt.FPGA_State.SP_Zynq_SelfTest_Result.ReservedBit10 := bitvector(1002);</v>
      </c>
      <c r="S68" t="str">
        <f t="shared" si="59"/>
        <v>bitvector(1002) := pkt.FPGA_State.SP_Zynq_SelfTest_Result.ReservedBit10;</v>
      </c>
      <c r="T68" t="str">
        <f t="shared" si="26"/>
        <v xml:space="preserve">  -- not used</v>
      </c>
      <c r="U68" t="str">
        <f t="shared" si="43"/>
        <v xml:space="preserve">  -- not used </v>
      </c>
      <c r="V68" t="str">
        <f t="shared" si="44"/>
        <v>pkt_FPGA_State_SP_Zynq_SelfTest_Result_ReservedBit10 =&gt; pkt_FPGA_State_SP_Zynq_SelfTest_Result_ReservedBit10_o,</v>
      </c>
      <c r="W68" t="str">
        <f t="shared" si="45"/>
        <v xml:space="preserve">  signal pkt_FPGA_State_SP_Zynq_SelfTest_Result_ReservedBit10_o : std_logic;</v>
      </c>
    </row>
    <row r="69" spans="1:23">
      <c r="B69" t="s">
        <v>702</v>
      </c>
      <c r="C69">
        <v>1</v>
      </c>
      <c r="D69" t="s">
        <v>391</v>
      </c>
      <c r="E69">
        <f t="shared" si="60"/>
        <v>1003</v>
      </c>
      <c r="F69" t="str">
        <f t="shared" si="53"/>
        <v xml:space="preserve">  ReservedBit11 : std_logic;</v>
      </c>
      <c r="G69" t="str">
        <f t="shared" si="54"/>
        <v>pkt.FPGA_State.SP_Zynq_SelfTest_Result.ReservedBit11</v>
      </c>
      <c r="H69" t="str">
        <f t="shared" si="55"/>
        <v>bitvector(1003)</v>
      </c>
      <c r="I69" t="str">
        <f t="shared" si="29"/>
        <v>pkt_FPGA_State_SP_Zynq_SelfTest_Result_ReservedBit11</v>
      </c>
      <c r="J69">
        <f t="shared" si="47"/>
        <v>0</v>
      </c>
      <c r="K69">
        <v>0</v>
      </c>
      <c r="L69" t="str">
        <f t="shared" si="42"/>
        <v/>
      </c>
      <c r="M69" t="str">
        <f t="shared" si="30"/>
        <v>std_logic</v>
      </c>
      <c r="N69" t="str">
        <f t="shared" si="56"/>
        <v>'0'</v>
      </c>
      <c r="P69" t="str">
        <f t="shared" si="57"/>
        <v xml:space="preserve">  ReservedBit11 =&gt; '0',</v>
      </c>
      <c r="Q69" t="str">
        <f t="shared" si="50"/>
        <v>pkt.FPGA_State.SP_Zynq_SelfTest_Result.ReservedBit11 &lt;= '0';</v>
      </c>
      <c r="R69" t="str">
        <f t="shared" si="58"/>
        <v>pkt.FPGA_State.SP_Zynq_SelfTest_Result.ReservedBit11 := bitvector(1003);</v>
      </c>
      <c r="S69" t="str">
        <f t="shared" si="59"/>
        <v>bitvector(1003) := pkt.FPGA_State.SP_Zynq_SelfTest_Result.ReservedBit11;</v>
      </c>
      <c r="T69" t="str">
        <f t="shared" si="26"/>
        <v xml:space="preserve">  -- not used</v>
      </c>
      <c r="U69" t="str">
        <f t="shared" si="43"/>
        <v xml:space="preserve">  -- not used </v>
      </c>
      <c r="V69" t="str">
        <f t="shared" si="44"/>
        <v>pkt_FPGA_State_SP_Zynq_SelfTest_Result_ReservedBit11 =&gt; pkt_FPGA_State_SP_Zynq_SelfTest_Result_ReservedBit11_o,</v>
      </c>
      <c r="W69" t="str">
        <f t="shared" si="45"/>
        <v xml:space="preserve">  signal pkt_FPGA_State_SP_Zynq_SelfTest_Result_ReservedBit11_o : std_logic;</v>
      </c>
    </row>
    <row r="70" spans="1:23">
      <c r="B70" t="s">
        <v>698</v>
      </c>
      <c r="C70">
        <v>1</v>
      </c>
      <c r="D70" t="s">
        <v>391</v>
      </c>
      <c r="E70">
        <f t="shared" si="60"/>
        <v>1004</v>
      </c>
      <c r="F70" t="str">
        <f t="shared" si="53"/>
        <v xml:space="preserve">  PA_CMD_ACK : std_logic;</v>
      </c>
      <c r="G70" t="str">
        <f t="shared" si="54"/>
        <v>pkt.FPGA_State.SP_Zynq_SelfTest_Result.PA_CMD_ACK</v>
      </c>
      <c r="H70" t="str">
        <f t="shared" si="55"/>
        <v>bitvector(1004)</v>
      </c>
      <c r="I70" t="str">
        <f t="shared" si="29"/>
        <v>pkt_FPGA_State_SP_Zynq_SelfTest_Result_PA_CMD_ACK</v>
      </c>
      <c r="J70">
        <f t="shared" si="47"/>
        <v>0</v>
      </c>
      <c r="K70">
        <v>0</v>
      </c>
      <c r="L70" t="str">
        <f t="shared" si="42"/>
        <v/>
      </c>
      <c r="M70" t="str">
        <f t="shared" si="30"/>
        <v>std_logic</v>
      </c>
      <c r="N70" t="str">
        <f t="shared" si="56"/>
        <v>'0'</v>
      </c>
      <c r="P70" t="str">
        <f t="shared" si="57"/>
        <v xml:space="preserve">  PA_CMD_ACK =&gt; '0',</v>
      </c>
      <c r="Q70" t="str">
        <f t="shared" si="50"/>
        <v>pkt.FPGA_State.SP_Zynq_SelfTest_Result.PA_CMD_ACK &lt;= '0';</v>
      </c>
      <c r="R70" t="str">
        <f t="shared" si="58"/>
        <v>pkt.FPGA_State.SP_Zynq_SelfTest_Result.PA_CMD_ACK := bitvector(1004);</v>
      </c>
      <c r="S70" t="str">
        <f t="shared" si="59"/>
        <v>bitvector(1004) := pkt.FPGA_State.SP_Zynq_SelfTest_Result.PA_CMD_ACK;</v>
      </c>
      <c r="T70" t="str">
        <f t="shared" si="26"/>
        <v xml:space="preserve">  -- not used</v>
      </c>
      <c r="U70" t="str">
        <f t="shared" si="43"/>
        <v xml:space="preserve">  -- not used </v>
      </c>
      <c r="V70" t="str">
        <f t="shared" si="44"/>
        <v>pkt_FPGA_State_SP_Zynq_SelfTest_Result_PA_CMD_ACK =&gt; pkt_FPGA_State_SP_Zynq_SelfTest_Result_PA_CMD_ACK_o,</v>
      </c>
      <c r="W70" t="str">
        <f t="shared" si="45"/>
        <v xml:space="preserve">  signal pkt_FPGA_State_SP_Zynq_SelfTest_Result_PA_CMD_ACK_o : std_logic;</v>
      </c>
    </row>
    <row r="71" spans="1:23">
      <c r="B71" t="s">
        <v>697</v>
      </c>
      <c r="C71">
        <v>1</v>
      </c>
      <c r="D71" t="s">
        <v>391</v>
      </c>
      <c r="E71">
        <f t="shared" si="60"/>
        <v>1005</v>
      </c>
      <c r="F71" t="str">
        <f t="shared" si="53"/>
        <v xml:space="preserve">  SC_CMD_ACK : std_logic;</v>
      </c>
      <c r="G71" t="str">
        <f t="shared" si="54"/>
        <v>pkt.FPGA_State.SP_Zynq_SelfTest_Result.SC_CMD_ACK</v>
      </c>
      <c r="H71" t="str">
        <f t="shared" si="55"/>
        <v>bitvector(1005)</v>
      </c>
      <c r="I71" t="str">
        <f t="shared" si="29"/>
        <v>pkt_FPGA_State_SP_Zynq_SelfTest_Result_SC_CMD_ACK</v>
      </c>
      <c r="J71">
        <f t="shared" si="47"/>
        <v>0</v>
      </c>
      <c r="K71">
        <v>0</v>
      </c>
      <c r="L71" t="str">
        <f t="shared" si="42"/>
        <v/>
      </c>
      <c r="M71" t="str">
        <f t="shared" si="30"/>
        <v>std_logic</v>
      </c>
      <c r="N71" t="str">
        <f t="shared" si="56"/>
        <v>'0'</v>
      </c>
      <c r="P71" t="str">
        <f t="shared" si="57"/>
        <v xml:space="preserve">  SC_CMD_ACK =&gt; '0',</v>
      </c>
      <c r="Q71" t="str">
        <f t="shared" si="50"/>
        <v>pkt.FPGA_State.SP_Zynq_SelfTest_Result.SC_CMD_ACK &lt;= '0';</v>
      </c>
      <c r="R71" t="str">
        <f t="shared" si="58"/>
        <v>pkt.FPGA_State.SP_Zynq_SelfTest_Result.SC_CMD_ACK := bitvector(1005);</v>
      </c>
      <c r="S71" t="str">
        <f t="shared" si="59"/>
        <v>bitvector(1005) := pkt.FPGA_State.SP_Zynq_SelfTest_Result.SC_CMD_ACK;</v>
      </c>
      <c r="T71" t="str">
        <f t="shared" si="26"/>
        <v xml:space="preserve">  -- not used</v>
      </c>
      <c r="U71" t="str">
        <f t="shared" si="43"/>
        <v xml:space="preserve">  -- not used </v>
      </c>
      <c r="V71" t="str">
        <f t="shared" si="44"/>
        <v>pkt_FPGA_State_SP_Zynq_SelfTest_Result_SC_CMD_ACK =&gt; pkt_FPGA_State_SP_Zynq_SelfTest_Result_SC_CMD_ACK_o,</v>
      </c>
      <c r="W71" t="str">
        <f t="shared" si="45"/>
        <v xml:space="preserve">  signal pkt_FPGA_State_SP_Zynq_SelfTest_Result_SC_CMD_ACK_o : std_logic;</v>
      </c>
    </row>
    <row r="72" spans="1:23">
      <c r="B72" t="s">
        <v>696</v>
      </c>
      <c r="C72">
        <v>1</v>
      </c>
      <c r="D72" t="s">
        <v>391</v>
      </c>
      <c r="E72">
        <f t="shared" si="60"/>
        <v>1006</v>
      </c>
      <c r="F72" t="str">
        <f t="shared" si="53"/>
        <v xml:space="preserve">  PA_CHK_ACK : std_logic;</v>
      </c>
      <c r="G72" t="str">
        <f t="shared" si="54"/>
        <v>pkt.FPGA_State.SP_Zynq_SelfTest_Result.PA_CHK_ACK</v>
      </c>
      <c r="H72" t="str">
        <f t="shared" si="55"/>
        <v>bitvector(1006)</v>
      </c>
      <c r="I72" t="str">
        <f t="shared" si="29"/>
        <v>pkt_FPGA_State_SP_Zynq_SelfTest_Result_PA_CHK_ACK</v>
      </c>
      <c r="J72">
        <f t="shared" si="47"/>
        <v>0</v>
      </c>
      <c r="K72">
        <v>0</v>
      </c>
      <c r="L72" t="str">
        <f t="shared" si="42"/>
        <v/>
      </c>
      <c r="M72" t="str">
        <f t="shared" si="30"/>
        <v>std_logic</v>
      </c>
      <c r="N72" t="str">
        <f t="shared" si="56"/>
        <v>'0'</v>
      </c>
      <c r="P72" t="str">
        <f t="shared" si="57"/>
        <v xml:space="preserve">  PA_CHK_ACK =&gt; '0',</v>
      </c>
      <c r="Q72" t="str">
        <f t="shared" si="50"/>
        <v>pkt.FPGA_State.SP_Zynq_SelfTest_Result.PA_CHK_ACK &lt;= '0';</v>
      </c>
      <c r="R72" t="str">
        <f t="shared" si="58"/>
        <v>pkt.FPGA_State.SP_Zynq_SelfTest_Result.PA_CHK_ACK := bitvector(1006);</v>
      </c>
      <c r="S72" t="str">
        <f t="shared" si="59"/>
        <v>bitvector(1006) := pkt.FPGA_State.SP_Zynq_SelfTest_Result.PA_CHK_ACK;</v>
      </c>
      <c r="T72" t="str">
        <f t="shared" si="26"/>
        <v xml:space="preserve">  -- not used</v>
      </c>
      <c r="U72" t="str">
        <f t="shared" si="43"/>
        <v xml:space="preserve">  -- not used </v>
      </c>
      <c r="V72" t="str">
        <f t="shared" si="44"/>
        <v>pkt_FPGA_State_SP_Zynq_SelfTest_Result_PA_CHK_ACK =&gt; pkt_FPGA_State_SP_Zynq_SelfTest_Result_PA_CHK_ACK_o,</v>
      </c>
      <c r="W72" t="str">
        <f t="shared" si="45"/>
        <v xml:space="preserve">  signal pkt_FPGA_State_SP_Zynq_SelfTest_Result_PA_CHK_ACK_o : std_logic;</v>
      </c>
    </row>
    <row r="73" spans="1:23">
      <c r="B73" t="s">
        <v>695</v>
      </c>
      <c r="C73">
        <v>1</v>
      </c>
      <c r="D73" t="s">
        <v>391</v>
      </c>
      <c r="E73">
        <f t="shared" si="60"/>
        <v>1007</v>
      </c>
      <c r="F73" t="str">
        <f t="shared" si="53"/>
        <v xml:space="preserve">  SC_CHK_ACK : std_logic;</v>
      </c>
      <c r="G73" t="str">
        <f t="shared" si="54"/>
        <v>pkt.FPGA_State.SP_Zynq_SelfTest_Result.SC_CHK_ACK</v>
      </c>
      <c r="H73" t="str">
        <f t="shared" si="55"/>
        <v>bitvector(1007)</v>
      </c>
      <c r="I73" t="str">
        <f t="shared" si="29"/>
        <v>pkt_FPGA_State_SP_Zynq_SelfTest_Result_SC_CHK_ACK</v>
      </c>
      <c r="J73">
        <f t="shared" si="47"/>
        <v>0</v>
      </c>
      <c r="K73">
        <v>0</v>
      </c>
      <c r="L73" t="str">
        <f t="shared" si="42"/>
        <v/>
      </c>
      <c r="M73" t="str">
        <f t="shared" si="30"/>
        <v>std_logic</v>
      </c>
      <c r="N73" t="str">
        <f t="shared" si="56"/>
        <v>'0'</v>
      </c>
      <c r="P73" t="str">
        <f t="shared" si="57"/>
        <v xml:space="preserve">  SC_CHK_ACK =&gt; '0'</v>
      </c>
      <c r="Q73" t="str">
        <f t="shared" si="50"/>
        <v>pkt.FPGA_State.SP_Zynq_SelfTest_Result.SC_CHK_ACK &lt;= '0';</v>
      </c>
      <c r="R73" t="str">
        <f t="shared" si="58"/>
        <v>pkt.FPGA_State.SP_Zynq_SelfTest_Result.SC_CHK_ACK := bitvector(1007);</v>
      </c>
      <c r="S73" t="str">
        <f t="shared" si="59"/>
        <v>bitvector(1007) := pkt.FPGA_State.SP_Zynq_SelfTest_Result.SC_CHK_ACK;</v>
      </c>
      <c r="T73" t="str">
        <f t="shared" si="26"/>
        <v xml:space="preserve">  -- not used</v>
      </c>
      <c r="U73" t="str">
        <f t="shared" si="43"/>
        <v xml:space="preserve">  -- not used </v>
      </c>
      <c r="V73" t="str">
        <f t="shared" si="44"/>
        <v>pkt_FPGA_State_SP_Zynq_SelfTest_Result_SC_CHK_ACK =&gt; pkt_FPGA_State_SP_Zynq_SelfTest_Result_SC_CHK_ACK_o,</v>
      </c>
      <c r="W73" t="str">
        <f t="shared" si="45"/>
        <v xml:space="preserve">  signal pkt_FPGA_State_SP_Zynq_SelfTest_Result_SC_CHK_ACK_o : std_logic;</v>
      </c>
    </row>
    <row r="74" spans="1:23" s="72" customFormat="1">
      <c r="F74" s="72" t="str">
        <f>"end record;"&amp;"  --  "&amp;B57&amp;"_"&amp;C57/8&amp;"_Type"</f>
        <v>end record;  --  SP_Zynq_SelfTest_Result_2_Type</v>
      </c>
      <c r="I74" s="72" t="str">
        <f t="shared" si="29"/>
        <v/>
      </c>
      <c r="J74">
        <f t="shared" si="47"/>
        <v>0</v>
      </c>
      <c r="K74" s="72" t="s">
        <v>583</v>
      </c>
      <c r="L74" t="str">
        <f t="shared" si="42"/>
        <v/>
      </c>
      <c r="M74" s="72" t="str">
        <f t="shared" si="30"/>
        <v/>
      </c>
      <c r="P74" s="72" t="str">
        <f>");"</f>
        <v>);</v>
      </c>
      <c r="Q74" s="72" t="str">
        <f t="shared" si="50"/>
        <v>--  end record;  --  SP_Zynq_SelfTest_Result_2_Type</v>
      </c>
      <c r="R74" s="72" t="str">
        <f t="shared" si="58"/>
        <v>--  end record;  --  SP_Zynq_SelfTest_Result_2_Type</v>
      </c>
      <c r="S74" s="72" t="str">
        <f t="shared" si="59"/>
        <v>--  end record;  --  SP_Zynq_SelfTest_Result_2_Type</v>
      </c>
      <c r="T74" t="str">
        <f t="shared" si="26"/>
        <v xml:space="preserve">  -- not used</v>
      </c>
      <c r="U74" t="str">
        <f t="shared" si="43"/>
        <v xml:space="preserve">  -- not used </v>
      </c>
      <c r="V74" t="str">
        <f t="shared" si="44"/>
        <v>--  end record;  --  SP_Zynq_SelfTest_Result_2_Type</v>
      </c>
      <c r="W74" t="str">
        <f t="shared" si="45"/>
        <v>--  end record;  --  SP_Zynq_SelfTest_Result_2_Type</v>
      </c>
    </row>
    <row r="75" spans="1:23">
      <c r="C75">
        <f>SUM(C58:C73)</f>
        <v>16</v>
      </c>
      <c r="D75">
        <f>C57+E57</f>
        <v>1008</v>
      </c>
      <c r="E75">
        <f>C73+E73</f>
        <v>1008</v>
      </c>
      <c r="F75" s="93" t="s">
        <v>538</v>
      </c>
      <c r="I75" t="str">
        <f t="shared" si="29"/>
        <v/>
      </c>
      <c r="J75">
        <f t="shared" si="47"/>
        <v>0</v>
      </c>
      <c r="K75" t="s">
        <v>583</v>
      </c>
      <c r="L75" t="str">
        <f t="shared" si="42"/>
        <v/>
      </c>
      <c r="M75" t="str">
        <f t="shared" si="30"/>
        <v/>
      </c>
      <c r="N75" s="92" t="s">
        <v>538</v>
      </c>
      <c r="O75" s="92" t="s">
        <v>538</v>
      </c>
      <c r="P75" s="92" t="s">
        <v>538</v>
      </c>
      <c r="Q75" s="92" t="s">
        <v>538</v>
      </c>
      <c r="R75" s="92" t="s">
        <v>538</v>
      </c>
      <c r="S75" s="92" t="s">
        <v>538</v>
      </c>
      <c r="T75" t="str">
        <f t="shared" si="26"/>
        <v xml:space="preserve">  -- not used</v>
      </c>
      <c r="U75" t="str">
        <f t="shared" si="43"/>
        <v xml:space="preserve">  -- not used </v>
      </c>
      <c r="V75" t="str">
        <f t="shared" si="44"/>
        <v xml:space="preserve">  --  </v>
      </c>
      <c r="W75" t="str">
        <f t="shared" si="45"/>
        <v xml:space="preserve">  --  </v>
      </c>
    </row>
    <row r="76" spans="1:23">
      <c r="A76" s="90"/>
      <c r="F76" s="93" t="s">
        <v>538</v>
      </c>
      <c r="G76" s="91" t="str">
        <f>G144</f>
        <v>pkt.FPGA_State.PA_FPGA_SelfTest_Result</v>
      </c>
      <c r="I76" t="str">
        <f t="shared" si="29"/>
        <v/>
      </c>
      <c r="J76">
        <f t="shared" si="47"/>
        <v>0</v>
      </c>
      <c r="K76" t="s">
        <v>583</v>
      </c>
      <c r="L76" t="str">
        <f t="shared" si="42"/>
        <v/>
      </c>
      <c r="M76" t="str">
        <f t="shared" si="30"/>
        <v/>
      </c>
      <c r="N76" s="92" t="s">
        <v>538</v>
      </c>
      <c r="O76" s="92" t="s">
        <v>538</v>
      </c>
      <c r="P76" s="92" t="s">
        <v>538</v>
      </c>
      <c r="Q76" s="92" t="s">
        <v>538</v>
      </c>
      <c r="R76" s="92" t="s">
        <v>538</v>
      </c>
      <c r="S76" s="92" t="s">
        <v>538</v>
      </c>
      <c r="T76" t="str">
        <f t="shared" si="26"/>
        <v xml:space="preserve">  -- not used</v>
      </c>
      <c r="U76" t="str">
        <f t="shared" si="43"/>
        <v xml:space="preserve">  -- not used </v>
      </c>
      <c r="V76" t="str">
        <f t="shared" si="44"/>
        <v>--  --</v>
      </c>
      <c r="W76" t="str">
        <f t="shared" si="45"/>
        <v>--  --</v>
      </c>
    </row>
    <row r="77" spans="1:23" s="72" customFormat="1">
      <c r="B77" s="72" t="s">
        <v>380</v>
      </c>
      <c r="C77" s="72">
        <v>16</v>
      </c>
      <c r="E77" s="72">
        <v>976</v>
      </c>
      <c r="F77" s="72" t="str">
        <f>"type "&amp;B77&amp;"_"&amp;C77/8&amp;"_Type is record"</f>
        <v>type PA_FPGA_SelfTest_Result_2_Type is record</v>
      </c>
      <c r="I77" s="72" t="str">
        <f t="shared" ref="I77:I108" si="61">IF(H77="","",(IF(D77="W",SUBSTITUTE(G77,".","_"),"")))</f>
        <v/>
      </c>
      <c r="J77">
        <f t="shared" si="47"/>
        <v>0</v>
      </c>
      <c r="K77" s="72" t="s">
        <v>583</v>
      </c>
      <c r="L77" t="str">
        <f t="shared" si="42"/>
        <v/>
      </c>
      <c r="M77" s="72" t="str">
        <f t="shared" ref="M77:M108" si="62">IF(C77=1,"std_logic",(IF(D77="W","std_logic_vector("&amp;C77-1&amp;" downto 0)","")))</f>
        <v/>
      </c>
      <c r="P77" s="72" t="str">
        <f>"constant "&amp;B77&amp;"_"&amp;C77/8&amp;"_i : "&amp;B77&amp;"_"&amp;C77/8&amp;"_Type := ("</f>
        <v>constant PA_FPGA_SelfTest_Result_2_i : PA_FPGA_SelfTest_Result_2_Type := (</v>
      </c>
      <c r="Q77" s="72" t="str">
        <f t="shared" ref="Q77:Q94" si="63">IF(D77="","--  "&amp;F77,IF(D77&lt;&gt;"T",G77&amp;" &lt;= "&amp;N77&amp;";","--  "&amp;H77))</f>
        <v>--  type PA_FPGA_SelfTest_Result_2_Type is record</v>
      </c>
      <c r="R77" s="72" t="str">
        <f t="shared" ref="R77" si="64">IF(D77="","--  "&amp;F77,IF(D77&lt;&gt;"T",G77&amp;" := "&amp;H77&amp;";","--  "&amp;H77))</f>
        <v>--  type PA_FPGA_SelfTest_Result_2_Type is record</v>
      </c>
      <c r="S77" s="72" t="str">
        <f t="shared" ref="S77" si="65">IF(D77="","--  "&amp;F77,IF(D77&lt;&gt;"T",H77&amp;" := "&amp;G77&amp;";","--  "&amp;H77))</f>
        <v>--  type PA_FPGA_SelfTest_Result_2_Type is record</v>
      </c>
      <c r="T77" t="str">
        <f t="shared" si="26"/>
        <v xml:space="preserve">  -- not used</v>
      </c>
      <c r="U77" t="str">
        <f t="shared" si="43"/>
        <v xml:space="preserve">  -- not used </v>
      </c>
      <c r="V77" t="str">
        <f t="shared" si="44"/>
        <v>--  type PA_FPGA_SelfTest_Result_2_Type is record</v>
      </c>
      <c r="W77" t="str">
        <f t="shared" si="45"/>
        <v>--  type PA_FPGA_SelfTest_Result_2_Type is record</v>
      </c>
    </row>
    <row r="78" spans="1:23">
      <c r="B78" t="s">
        <v>513</v>
      </c>
      <c r="C78">
        <v>1</v>
      </c>
      <c r="D78" t="s">
        <v>391</v>
      </c>
      <c r="E78">
        <f>E77</f>
        <v>976</v>
      </c>
      <c r="F78" t="str">
        <f t="shared" ref="F78:F93" si="66">IF(C78=1,"  "&amp;B78&amp;" : "&amp;"std_logic;",IF(D78="T","  "&amp;B78&amp;" : "&amp;B78&amp;"_"&amp;C78/8&amp;"_Type;","  "&amp;B78&amp;" : "&amp;"std_logic_vector("&amp;C78-1&amp;" downto 0);"))</f>
        <v xml:space="preserve">  PCM_Boot : std_logic;</v>
      </c>
      <c r="G78" t="str">
        <f t="shared" ref="G78:G93" si="67">$G$76&amp;"."&amp;B78</f>
        <v>pkt.FPGA_State.PA_FPGA_SelfTest_Result.PCM_Boot</v>
      </c>
      <c r="H78" t="str">
        <f t="shared" ref="H78:H93" si="68">IF(C78=1,"bitvector("&amp;E78&amp;")","bitvector("&amp;E78+C78-1&amp;" downto "&amp;E78&amp;")")</f>
        <v>bitvector(976)</v>
      </c>
      <c r="I78" t="str">
        <f t="shared" si="61"/>
        <v>pkt_FPGA_State_PA_FPGA_SelfTest_Result_PCM_Boot</v>
      </c>
      <c r="J78">
        <f t="shared" si="47"/>
        <v>0</v>
      </c>
      <c r="K78">
        <v>0</v>
      </c>
      <c r="L78" t="str">
        <f t="shared" si="42"/>
        <v/>
      </c>
      <c r="M78" t="str">
        <f t="shared" si="62"/>
        <v>std_logic</v>
      </c>
      <c r="N78" t="str">
        <f t="shared" ref="N78:N93" si="69">IF(O78&lt;&gt;"",O78,IF(D78="T",B78&amp;"_"&amp;C78/8&amp;"_i",IF(C78=1,"'0'",(IF(C78=8,"X""00""",(IF(C78=16,"X""0000""",IF(C78=32,"X""00000000""","(others =&gt; '0')"))))))))</f>
        <v>'0'</v>
      </c>
      <c r="P78" t="str">
        <f t="shared" ref="P78:P93" si="70">IF(D79="",(IF(D78="T","  "&amp;B78&amp;" =&gt; "&amp;B78&amp;"_"&amp;C78/8&amp;"_i","  "&amp;B78&amp;" =&gt; "&amp;N78)),(IF(D78="T","  "&amp;B78&amp;" =&gt; "&amp;B78&amp;"_"&amp;C78/8&amp;"_i,","  "&amp;B78&amp;" =&gt; "&amp;N78&amp;",")))</f>
        <v xml:space="preserve">  PCM_Boot =&gt; '0',</v>
      </c>
      <c r="Q78" t="str">
        <f t="shared" si="63"/>
        <v>pkt.FPGA_State.PA_FPGA_SelfTest_Result.PCM_Boot &lt;= '0';</v>
      </c>
      <c r="R78" t="str">
        <f t="shared" ref="R78:R94" si="71">IF(D78="","--  "&amp;F78,IF(D78&lt;&gt;"T",G78&amp;" := "&amp;H78&amp;";","--  "&amp;H78))</f>
        <v>pkt.FPGA_State.PA_FPGA_SelfTest_Result.PCM_Boot := bitvector(976);</v>
      </c>
      <c r="S78" t="str">
        <f t="shared" ref="S78:S94" si="72">IF(D78="","--  "&amp;F78,IF(D78&lt;&gt;"T",H78&amp;" := "&amp;G78&amp;";","--  "&amp;H78))</f>
        <v>bitvector(976) := pkt.FPGA_State.PA_FPGA_SelfTest_Result.PCM_Boot;</v>
      </c>
      <c r="T78" t="str">
        <f t="shared" si="26"/>
        <v xml:space="preserve">  -- not used</v>
      </c>
      <c r="U78" t="str">
        <f t="shared" si="43"/>
        <v xml:space="preserve">  -- not used </v>
      </c>
      <c r="V78" t="str">
        <f t="shared" si="44"/>
        <v>pkt_FPGA_State_PA_FPGA_SelfTest_Result_PCM_Boot =&gt; pkt_FPGA_State_PA_FPGA_SelfTest_Result_PCM_Boot_o,</v>
      </c>
      <c r="W78" t="str">
        <f t="shared" si="45"/>
        <v xml:space="preserve">  signal pkt_FPGA_State_PA_FPGA_SelfTest_Result_PCM_Boot_o : std_logic;</v>
      </c>
    </row>
    <row r="79" spans="1:23">
      <c r="B79" t="s">
        <v>514</v>
      </c>
      <c r="C79">
        <v>1</v>
      </c>
      <c r="D79" t="s">
        <v>391</v>
      </c>
      <c r="E79">
        <f>C78+E78</f>
        <v>977</v>
      </c>
      <c r="F79" t="str">
        <f t="shared" si="66"/>
        <v xml:space="preserve">  PAM1_Boot : std_logic;</v>
      </c>
      <c r="G79" t="str">
        <f t="shared" si="67"/>
        <v>pkt.FPGA_State.PA_FPGA_SelfTest_Result.PAM1_Boot</v>
      </c>
      <c r="H79" t="str">
        <f t="shared" si="68"/>
        <v>bitvector(977)</v>
      </c>
      <c r="I79" t="str">
        <f t="shared" si="61"/>
        <v>pkt_FPGA_State_PA_FPGA_SelfTest_Result_PAM1_Boot</v>
      </c>
      <c r="J79">
        <f t="shared" si="47"/>
        <v>0</v>
      </c>
      <c r="K79">
        <v>0</v>
      </c>
      <c r="L79" t="str">
        <f t="shared" si="42"/>
        <v/>
      </c>
      <c r="M79" t="str">
        <f t="shared" si="62"/>
        <v>std_logic</v>
      </c>
      <c r="N79" t="str">
        <f t="shared" si="69"/>
        <v>'0'</v>
      </c>
      <c r="P79" t="str">
        <f t="shared" si="70"/>
        <v xml:space="preserve">  PAM1_Boot =&gt; '0',</v>
      </c>
      <c r="Q79" t="str">
        <f t="shared" si="63"/>
        <v>pkt.FPGA_State.PA_FPGA_SelfTest_Result.PAM1_Boot &lt;= '0';</v>
      </c>
      <c r="R79" t="str">
        <f t="shared" si="71"/>
        <v>pkt.FPGA_State.PA_FPGA_SelfTest_Result.PAM1_Boot := bitvector(977);</v>
      </c>
      <c r="S79" t="str">
        <f t="shared" si="72"/>
        <v>bitvector(977) := pkt.FPGA_State.PA_FPGA_SelfTest_Result.PAM1_Boot;</v>
      </c>
      <c r="T79" t="str">
        <f t="shared" si="26"/>
        <v xml:space="preserve">  -- not used</v>
      </c>
      <c r="U79" t="str">
        <f t="shared" si="43"/>
        <v xml:space="preserve">  -- not used </v>
      </c>
      <c r="V79" t="str">
        <f t="shared" si="44"/>
        <v>pkt_FPGA_State_PA_FPGA_SelfTest_Result_PAM1_Boot =&gt; pkt_FPGA_State_PA_FPGA_SelfTest_Result_PAM1_Boot_o,</v>
      </c>
      <c r="W79" t="str">
        <f t="shared" si="45"/>
        <v xml:space="preserve">  signal pkt_FPGA_State_PA_FPGA_SelfTest_Result_PAM1_Boot_o : std_logic;</v>
      </c>
    </row>
    <row r="80" spans="1:23">
      <c r="B80" t="s">
        <v>515</v>
      </c>
      <c r="C80">
        <v>1</v>
      </c>
      <c r="D80" t="s">
        <v>391</v>
      </c>
      <c r="E80">
        <f t="shared" ref="E80:E93" si="73">C79+E79</f>
        <v>978</v>
      </c>
      <c r="F80" t="str">
        <f t="shared" si="66"/>
        <v xml:space="preserve">  PAM2_Boot : std_logic;</v>
      </c>
      <c r="G80" t="str">
        <f t="shared" si="67"/>
        <v>pkt.FPGA_State.PA_FPGA_SelfTest_Result.PAM2_Boot</v>
      </c>
      <c r="H80" t="str">
        <f t="shared" si="68"/>
        <v>bitvector(978)</v>
      </c>
      <c r="I80" t="str">
        <f t="shared" si="61"/>
        <v>pkt_FPGA_State_PA_FPGA_SelfTest_Result_PAM2_Boot</v>
      </c>
      <c r="J80">
        <f t="shared" si="47"/>
        <v>0</v>
      </c>
      <c r="K80">
        <v>0</v>
      </c>
      <c r="L80" t="str">
        <f t="shared" si="42"/>
        <v/>
      </c>
      <c r="M80" t="str">
        <f t="shared" si="62"/>
        <v>std_logic</v>
      </c>
      <c r="N80" t="str">
        <f t="shared" si="69"/>
        <v>'0'</v>
      </c>
      <c r="P80" t="str">
        <f t="shared" si="70"/>
        <v xml:space="preserve">  PAM2_Boot =&gt; '0',</v>
      </c>
      <c r="Q80" t="str">
        <f t="shared" si="63"/>
        <v>pkt.FPGA_State.PA_FPGA_SelfTest_Result.PAM2_Boot &lt;= '0';</v>
      </c>
      <c r="R80" t="str">
        <f t="shared" si="71"/>
        <v>pkt.FPGA_State.PA_FPGA_SelfTest_Result.PAM2_Boot := bitvector(978);</v>
      </c>
      <c r="S80" t="str">
        <f t="shared" si="72"/>
        <v>bitvector(978) := pkt.FPGA_State.PA_FPGA_SelfTest_Result.PAM2_Boot;</v>
      </c>
      <c r="T80" t="str">
        <f t="shared" si="26"/>
        <v xml:space="preserve">  -- not used</v>
      </c>
      <c r="U80" t="str">
        <f t="shared" si="43"/>
        <v xml:space="preserve">  -- not used </v>
      </c>
      <c r="V80" t="str">
        <f t="shared" si="44"/>
        <v>pkt_FPGA_State_PA_FPGA_SelfTest_Result_PAM2_Boot =&gt; pkt_FPGA_State_PA_FPGA_SelfTest_Result_PAM2_Boot_o,</v>
      </c>
      <c r="W80" t="str">
        <f t="shared" si="45"/>
        <v xml:space="preserve">  signal pkt_FPGA_State_PA_FPGA_SelfTest_Result_PAM2_Boot_o : std_logic;</v>
      </c>
    </row>
    <row r="81" spans="1:23">
      <c r="B81" t="s">
        <v>516</v>
      </c>
      <c r="C81">
        <v>1</v>
      </c>
      <c r="D81" t="s">
        <v>391</v>
      </c>
      <c r="E81">
        <f t="shared" si="73"/>
        <v>979</v>
      </c>
      <c r="F81" t="str">
        <f t="shared" si="66"/>
        <v xml:space="preserve">  PAM3_Boot : std_logic;</v>
      </c>
      <c r="G81" t="str">
        <f t="shared" si="67"/>
        <v>pkt.FPGA_State.PA_FPGA_SelfTest_Result.PAM3_Boot</v>
      </c>
      <c r="H81" t="str">
        <f t="shared" si="68"/>
        <v>bitvector(979)</v>
      </c>
      <c r="I81" t="str">
        <f t="shared" si="61"/>
        <v>pkt_FPGA_State_PA_FPGA_SelfTest_Result_PAM3_Boot</v>
      </c>
      <c r="J81">
        <f t="shared" si="47"/>
        <v>0</v>
      </c>
      <c r="K81">
        <v>0</v>
      </c>
      <c r="L81" t="str">
        <f t="shared" si="42"/>
        <v/>
      </c>
      <c r="M81" t="str">
        <f t="shared" si="62"/>
        <v>std_logic</v>
      </c>
      <c r="N81" t="str">
        <f t="shared" si="69"/>
        <v>'0'</v>
      </c>
      <c r="P81" t="str">
        <f t="shared" si="70"/>
        <v xml:space="preserve">  PAM3_Boot =&gt; '0',</v>
      </c>
      <c r="Q81" t="str">
        <f t="shared" si="63"/>
        <v>pkt.FPGA_State.PA_FPGA_SelfTest_Result.PAM3_Boot &lt;= '0';</v>
      </c>
      <c r="R81" t="str">
        <f t="shared" si="71"/>
        <v>pkt.FPGA_State.PA_FPGA_SelfTest_Result.PAM3_Boot := bitvector(979);</v>
      </c>
      <c r="S81" t="str">
        <f t="shared" si="72"/>
        <v>bitvector(979) := pkt.FPGA_State.PA_FPGA_SelfTest_Result.PAM3_Boot;</v>
      </c>
      <c r="T81" t="str">
        <f t="shared" si="26"/>
        <v xml:space="preserve">  -- not used</v>
      </c>
      <c r="U81" t="str">
        <f t="shared" si="43"/>
        <v xml:space="preserve">  -- not used </v>
      </c>
      <c r="V81" t="str">
        <f t="shared" si="44"/>
        <v>pkt_FPGA_State_PA_FPGA_SelfTest_Result_PAM3_Boot =&gt; pkt_FPGA_State_PA_FPGA_SelfTest_Result_PAM3_Boot_o,</v>
      </c>
      <c r="W81" t="str">
        <f t="shared" si="45"/>
        <v xml:space="preserve">  signal pkt_FPGA_State_PA_FPGA_SelfTest_Result_PAM3_Boot_o : std_logic;</v>
      </c>
    </row>
    <row r="82" spans="1:23">
      <c r="B82" t="s">
        <v>517</v>
      </c>
      <c r="C82">
        <v>1</v>
      </c>
      <c r="D82" t="s">
        <v>391</v>
      </c>
      <c r="E82">
        <f t="shared" si="73"/>
        <v>980</v>
      </c>
      <c r="F82" t="str">
        <f t="shared" si="66"/>
        <v xml:space="preserve">  PAM4_Boot : std_logic;</v>
      </c>
      <c r="G82" t="str">
        <f t="shared" si="67"/>
        <v>pkt.FPGA_State.PA_FPGA_SelfTest_Result.PAM4_Boot</v>
      </c>
      <c r="H82" t="str">
        <f t="shared" si="68"/>
        <v>bitvector(980)</v>
      </c>
      <c r="I82" t="str">
        <f t="shared" si="61"/>
        <v>pkt_FPGA_State_PA_FPGA_SelfTest_Result_PAM4_Boot</v>
      </c>
      <c r="J82">
        <f t="shared" si="47"/>
        <v>0</v>
      </c>
      <c r="K82">
        <v>0</v>
      </c>
      <c r="L82" t="str">
        <f t="shared" si="42"/>
        <v/>
      </c>
      <c r="M82" t="str">
        <f t="shared" si="62"/>
        <v>std_logic</v>
      </c>
      <c r="N82" t="str">
        <f t="shared" si="69"/>
        <v>'0'</v>
      </c>
      <c r="P82" t="str">
        <f t="shared" si="70"/>
        <v xml:space="preserve">  PAM4_Boot =&gt; '0',</v>
      </c>
      <c r="Q82" t="str">
        <f t="shared" si="63"/>
        <v>pkt.FPGA_State.PA_FPGA_SelfTest_Result.PAM4_Boot &lt;= '0';</v>
      </c>
      <c r="R82" t="str">
        <f t="shared" si="71"/>
        <v>pkt.FPGA_State.PA_FPGA_SelfTest_Result.PAM4_Boot := bitvector(980);</v>
      </c>
      <c r="S82" t="str">
        <f t="shared" si="72"/>
        <v>bitvector(980) := pkt.FPGA_State.PA_FPGA_SelfTest_Result.PAM4_Boot;</v>
      </c>
      <c r="T82" t="str">
        <f t="shared" si="26"/>
        <v xml:space="preserve">  -- not used</v>
      </c>
      <c r="U82" t="str">
        <f t="shared" si="43"/>
        <v xml:space="preserve">  -- not used </v>
      </c>
      <c r="V82" t="str">
        <f t="shared" si="44"/>
        <v>pkt_FPGA_State_PA_FPGA_SelfTest_Result_PAM4_Boot =&gt; pkt_FPGA_State_PA_FPGA_SelfTest_Result_PAM4_Boot_o,</v>
      </c>
      <c r="W82" t="str">
        <f t="shared" si="45"/>
        <v xml:space="preserve">  signal pkt_FPGA_State_PA_FPGA_SelfTest_Result_PAM4_Boot_o : std_logic;</v>
      </c>
    </row>
    <row r="83" spans="1:23">
      <c r="B83" t="s">
        <v>518</v>
      </c>
      <c r="C83">
        <v>1</v>
      </c>
      <c r="D83" t="s">
        <v>391</v>
      </c>
      <c r="E83">
        <f t="shared" si="73"/>
        <v>981</v>
      </c>
      <c r="F83" t="str">
        <f t="shared" si="66"/>
        <v xml:space="preserve">  PAM5_Boot : std_logic;</v>
      </c>
      <c r="G83" t="str">
        <f t="shared" si="67"/>
        <v>pkt.FPGA_State.PA_FPGA_SelfTest_Result.PAM5_Boot</v>
      </c>
      <c r="H83" t="str">
        <f t="shared" si="68"/>
        <v>bitvector(981)</v>
      </c>
      <c r="I83" t="str">
        <f t="shared" si="61"/>
        <v>pkt_FPGA_State_PA_FPGA_SelfTest_Result_PAM5_Boot</v>
      </c>
      <c r="J83">
        <f t="shared" si="47"/>
        <v>0</v>
      </c>
      <c r="K83">
        <v>0</v>
      </c>
      <c r="L83" t="str">
        <f t="shared" si="42"/>
        <v/>
      </c>
      <c r="M83" t="str">
        <f t="shared" si="62"/>
        <v>std_logic</v>
      </c>
      <c r="N83" t="str">
        <f t="shared" si="69"/>
        <v>'0'</v>
      </c>
      <c r="P83" t="str">
        <f t="shared" si="70"/>
        <v xml:space="preserve">  PAM5_Boot =&gt; '0',</v>
      </c>
      <c r="Q83" t="str">
        <f t="shared" si="63"/>
        <v>pkt.FPGA_State.PA_FPGA_SelfTest_Result.PAM5_Boot &lt;= '0';</v>
      </c>
      <c r="R83" t="str">
        <f t="shared" si="71"/>
        <v>pkt.FPGA_State.PA_FPGA_SelfTest_Result.PAM5_Boot := bitvector(981);</v>
      </c>
      <c r="S83" t="str">
        <f t="shared" si="72"/>
        <v>bitvector(981) := pkt.FPGA_State.PA_FPGA_SelfTest_Result.PAM5_Boot;</v>
      </c>
      <c r="T83" t="str">
        <f t="shared" si="26"/>
        <v xml:space="preserve">  -- not used</v>
      </c>
      <c r="U83" t="str">
        <f t="shared" si="43"/>
        <v xml:space="preserve">  -- not used </v>
      </c>
      <c r="V83" t="str">
        <f t="shared" si="44"/>
        <v>pkt_FPGA_State_PA_FPGA_SelfTest_Result_PAM5_Boot =&gt; pkt_FPGA_State_PA_FPGA_SelfTest_Result_PAM5_Boot_o,</v>
      </c>
      <c r="W83" t="str">
        <f t="shared" si="45"/>
        <v xml:space="preserve">  signal pkt_FPGA_State_PA_FPGA_SelfTest_Result_PAM5_Boot_o : std_logic;</v>
      </c>
    </row>
    <row r="84" spans="1:23">
      <c r="B84" t="s">
        <v>519</v>
      </c>
      <c r="C84">
        <v>1</v>
      </c>
      <c r="D84" t="s">
        <v>391</v>
      </c>
      <c r="E84">
        <f t="shared" si="73"/>
        <v>982</v>
      </c>
      <c r="F84" t="str">
        <f t="shared" si="66"/>
        <v xml:space="preserve">  PAM6_Boot : std_logic;</v>
      </c>
      <c r="G84" t="str">
        <f t="shared" si="67"/>
        <v>pkt.FPGA_State.PA_FPGA_SelfTest_Result.PAM6_Boot</v>
      </c>
      <c r="H84" t="str">
        <f t="shared" si="68"/>
        <v>bitvector(982)</v>
      </c>
      <c r="I84" t="str">
        <f t="shared" si="61"/>
        <v>pkt_FPGA_State_PA_FPGA_SelfTest_Result_PAM6_Boot</v>
      </c>
      <c r="J84">
        <f t="shared" si="47"/>
        <v>0</v>
      </c>
      <c r="K84">
        <v>0</v>
      </c>
      <c r="L84" t="str">
        <f t="shared" si="42"/>
        <v/>
      </c>
      <c r="M84" t="str">
        <f t="shared" si="62"/>
        <v>std_logic</v>
      </c>
      <c r="N84" t="str">
        <f t="shared" si="69"/>
        <v>'0'</v>
      </c>
      <c r="P84" t="str">
        <f t="shared" si="70"/>
        <v xml:space="preserve">  PAM6_Boot =&gt; '0',</v>
      </c>
      <c r="Q84" t="str">
        <f t="shared" si="63"/>
        <v>pkt.FPGA_State.PA_FPGA_SelfTest_Result.PAM6_Boot &lt;= '0';</v>
      </c>
      <c r="R84" t="str">
        <f t="shared" si="71"/>
        <v>pkt.FPGA_State.PA_FPGA_SelfTest_Result.PAM6_Boot := bitvector(982);</v>
      </c>
      <c r="S84" t="str">
        <f t="shared" si="72"/>
        <v>bitvector(982) := pkt.FPGA_State.PA_FPGA_SelfTest_Result.PAM6_Boot;</v>
      </c>
      <c r="T84" t="str">
        <f t="shared" si="26"/>
        <v xml:space="preserve">  -- not used</v>
      </c>
      <c r="U84" t="str">
        <f t="shared" si="43"/>
        <v xml:space="preserve">  -- not used </v>
      </c>
      <c r="V84" t="str">
        <f t="shared" si="44"/>
        <v>pkt_FPGA_State_PA_FPGA_SelfTest_Result_PAM6_Boot =&gt; pkt_FPGA_State_PA_FPGA_SelfTest_Result_PAM6_Boot_o,</v>
      </c>
      <c r="W84" t="str">
        <f t="shared" si="45"/>
        <v xml:space="preserve">  signal pkt_FPGA_State_PA_FPGA_SelfTest_Result_PAM6_Boot_o : std_logic;</v>
      </c>
    </row>
    <row r="85" spans="1:23">
      <c r="B85" t="s">
        <v>520</v>
      </c>
      <c r="C85">
        <v>1</v>
      </c>
      <c r="D85" t="s">
        <v>391</v>
      </c>
      <c r="E85">
        <f t="shared" si="73"/>
        <v>983</v>
      </c>
      <c r="F85" t="str">
        <f t="shared" si="66"/>
        <v xml:space="preserve">  PAM7_Boot : std_logic;</v>
      </c>
      <c r="G85" t="str">
        <f t="shared" si="67"/>
        <v>pkt.FPGA_State.PA_FPGA_SelfTest_Result.PAM7_Boot</v>
      </c>
      <c r="H85" t="str">
        <f t="shared" si="68"/>
        <v>bitvector(983)</v>
      </c>
      <c r="I85" t="str">
        <f t="shared" si="61"/>
        <v>pkt_FPGA_State_PA_FPGA_SelfTest_Result_PAM7_Boot</v>
      </c>
      <c r="J85">
        <f t="shared" si="47"/>
        <v>0</v>
      </c>
      <c r="K85">
        <v>0</v>
      </c>
      <c r="L85" t="str">
        <f t="shared" si="42"/>
        <v/>
      </c>
      <c r="M85" t="str">
        <f t="shared" si="62"/>
        <v>std_logic</v>
      </c>
      <c r="N85" t="str">
        <f t="shared" si="69"/>
        <v>'0'</v>
      </c>
      <c r="P85" t="str">
        <f t="shared" si="70"/>
        <v xml:space="preserve">  PAM7_Boot =&gt; '0',</v>
      </c>
      <c r="Q85" t="str">
        <f t="shared" si="63"/>
        <v>pkt.FPGA_State.PA_FPGA_SelfTest_Result.PAM7_Boot &lt;= '0';</v>
      </c>
      <c r="R85" t="str">
        <f t="shared" si="71"/>
        <v>pkt.FPGA_State.PA_FPGA_SelfTest_Result.PAM7_Boot := bitvector(983);</v>
      </c>
      <c r="S85" t="str">
        <f t="shared" si="72"/>
        <v>bitvector(983) := pkt.FPGA_State.PA_FPGA_SelfTest_Result.PAM7_Boot;</v>
      </c>
      <c r="T85" t="str">
        <f t="shared" si="26"/>
        <v xml:space="preserve">  -- not used</v>
      </c>
      <c r="U85" t="str">
        <f t="shared" si="43"/>
        <v xml:space="preserve">  -- not used </v>
      </c>
      <c r="V85" t="str">
        <f t="shared" si="44"/>
        <v>pkt_FPGA_State_PA_FPGA_SelfTest_Result_PAM7_Boot =&gt; pkt_FPGA_State_PA_FPGA_SelfTest_Result_PAM7_Boot_o,</v>
      </c>
      <c r="W85" t="str">
        <f t="shared" si="45"/>
        <v xml:space="preserve">  signal pkt_FPGA_State_PA_FPGA_SelfTest_Result_PAM7_Boot_o : std_logic;</v>
      </c>
    </row>
    <row r="86" spans="1:23">
      <c r="B86" t="s">
        <v>521</v>
      </c>
      <c r="C86">
        <v>1</v>
      </c>
      <c r="D86" t="s">
        <v>391</v>
      </c>
      <c r="E86">
        <f t="shared" si="73"/>
        <v>984</v>
      </c>
      <c r="F86" t="str">
        <f t="shared" si="66"/>
        <v xml:space="preserve">  CMD_DATA_ERR : std_logic;</v>
      </c>
      <c r="G86" t="str">
        <f t="shared" si="67"/>
        <v>pkt.FPGA_State.PA_FPGA_SelfTest_Result.CMD_DATA_ERR</v>
      </c>
      <c r="H86" t="str">
        <f t="shared" si="68"/>
        <v>bitvector(984)</v>
      </c>
      <c r="I86" t="str">
        <f t="shared" si="61"/>
        <v>pkt_FPGA_State_PA_FPGA_SelfTest_Result_CMD_DATA_ERR</v>
      </c>
      <c r="J86">
        <f t="shared" si="47"/>
        <v>0</v>
      </c>
      <c r="K86">
        <v>0</v>
      </c>
      <c r="L86" t="str">
        <f t="shared" si="42"/>
        <v/>
      </c>
      <c r="M86" t="str">
        <f t="shared" si="62"/>
        <v>std_logic</v>
      </c>
      <c r="N86" t="str">
        <f t="shared" si="69"/>
        <v>'0'</v>
      </c>
      <c r="P86" t="str">
        <f t="shared" si="70"/>
        <v xml:space="preserve">  CMD_DATA_ERR =&gt; '0',</v>
      </c>
      <c r="Q86" t="str">
        <f t="shared" si="63"/>
        <v>pkt.FPGA_State.PA_FPGA_SelfTest_Result.CMD_DATA_ERR &lt;= '0';</v>
      </c>
      <c r="R86" t="str">
        <f t="shared" si="71"/>
        <v>pkt.FPGA_State.PA_FPGA_SelfTest_Result.CMD_DATA_ERR := bitvector(984);</v>
      </c>
      <c r="S86" t="str">
        <f t="shared" si="72"/>
        <v>bitvector(984) := pkt.FPGA_State.PA_FPGA_SelfTest_Result.CMD_DATA_ERR;</v>
      </c>
      <c r="T86" t="str">
        <f t="shared" si="26"/>
        <v xml:space="preserve">  -- not used</v>
      </c>
      <c r="U86" t="str">
        <f t="shared" si="43"/>
        <v xml:space="preserve">  -- not used </v>
      </c>
      <c r="V86" t="str">
        <f t="shared" si="44"/>
        <v>pkt_FPGA_State_PA_FPGA_SelfTest_Result_CMD_DATA_ERR =&gt; pkt_FPGA_State_PA_FPGA_SelfTest_Result_CMD_DATA_ERR_o,</v>
      </c>
      <c r="W86" t="str">
        <f t="shared" si="45"/>
        <v xml:space="preserve">  signal pkt_FPGA_State_PA_FPGA_SelfTest_Result_CMD_DATA_ERR_o : std_logic;</v>
      </c>
    </row>
    <row r="87" spans="1:23">
      <c r="B87" t="s">
        <v>522</v>
      </c>
      <c r="C87">
        <v>1</v>
      </c>
      <c r="D87" t="s">
        <v>391</v>
      </c>
      <c r="E87">
        <f t="shared" si="73"/>
        <v>985</v>
      </c>
      <c r="F87" t="str">
        <f t="shared" si="66"/>
        <v xml:space="preserve">  Temp_warn : std_logic;</v>
      </c>
      <c r="G87" t="str">
        <f t="shared" si="67"/>
        <v>pkt.FPGA_State.PA_FPGA_SelfTest_Result.Temp_warn</v>
      </c>
      <c r="H87" t="str">
        <f t="shared" si="68"/>
        <v>bitvector(985)</v>
      </c>
      <c r="I87" t="str">
        <f t="shared" si="61"/>
        <v>pkt_FPGA_State_PA_FPGA_SelfTest_Result_Temp_warn</v>
      </c>
      <c r="J87">
        <f t="shared" si="47"/>
        <v>0</v>
      </c>
      <c r="K87">
        <v>0</v>
      </c>
      <c r="L87" t="str">
        <f t="shared" si="42"/>
        <v/>
      </c>
      <c r="M87" t="str">
        <f t="shared" si="62"/>
        <v>std_logic</v>
      </c>
      <c r="N87" t="str">
        <f t="shared" si="69"/>
        <v>'0'</v>
      </c>
      <c r="P87" t="str">
        <f t="shared" si="70"/>
        <v xml:space="preserve">  Temp_warn =&gt; '0',</v>
      </c>
      <c r="Q87" t="str">
        <f t="shared" si="63"/>
        <v>pkt.FPGA_State.PA_FPGA_SelfTest_Result.Temp_warn &lt;= '0';</v>
      </c>
      <c r="R87" t="str">
        <f t="shared" si="71"/>
        <v>pkt.FPGA_State.PA_FPGA_SelfTest_Result.Temp_warn := bitvector(985);</v>
      </c>
      <c r="S87" t="str">
        <f t="shared" si="72"/>
        <v>bitvector(985) := pkt.FPGA_State.PA_FPGA_SelfTest_Result.Temp_warn;</v>
      </c>
      <c r="T87" t="str">
        <f t="shared" si="26"/>
        <v xml:space="preserve">  -- not used</v>
      </c>
      <c r="U87" t="str">
        <f t="shared" si="43"/>
        <v xml:space="preserve">  -- not used </v>
      </c>
      <c r="V87" t="str">
        <f t="shared" si="44"/>
        <v>pkt_FPGA_State_PA_FPGA_SelfTest_Result_Temp_warn =&gt; pkt_FPGA_State_PA_FPGA_SelfTest_Result_Temp_warn_o,</v>
      </c>
      <c r="W87" t="str">
        <f t="shared" si="45"/>
        <v xml:space="preserve">  signal pkt_FPGA_State_PA_FPGA_SelfTest_Result_Temp_warn_o : std_logic;</v>
      </c>
    </row>
    <row r="88" spans="1:23">
      <c r="B88" t="s">
        <v>479</v>
      </c>
      <c r="C88">
        <v>1</v>
      </c>
      <c r="D88" t="s">
        <v>391</v>
      </c>
      <c r="E88">
        <f t="shared" si="73"/>
        <v>986</v>
      </c>
      <c r="F88" t="str">
        <f t="shared" si="66"/>
        <v xml:space="preserve">  ReservedBit02 : std_logic;</v>
      </c>
      <c r="G88" t="str">
        <f t="shared" si="67"/>
        <v>pkt.FPGA_State.PA_FPGA_SelfTest_Result.ReservedBit02</v>
      </c>
      <c r="H88" t="str">
        <f t="shared" si="68"/>
        <v>bitvector(986)</v>
      </c>
      <c r="I88" t="str">
        <f t="shared" si="61"/>
        <v>pkt_FPGA_State_PA_FPGA_SelfTest_Result_ReservedBit02</v>
      </c>
      <c r="J88">
        <f t="shared" si="47"/>
        <v>0</v>
      </c>
      <c r="K88">
        <v>0</v>
      </c>
      <c r="L88" t="str">
        <f t="shared" si="42"/>
        <v/>
      </c>
      <c r="M88" t="str">
        <f t="shared" si="62"/>
        <v>std_logic</v>
      </c>
      <c r="N88" t="str">
        <f t="shared" si="69"/>
        <v>'0'</v>
      </c>
      <c r="P88" t="str">
        <f t="shared" si="70"/>
        <v xml:space="preserve">  ReservedBit02 =&gt; '0',</v>
      </c>
      <c r="Q88" t="str">
        <f t="shared" si="63"/>
        <v>pkt.FPGA_State.PA_FPGA_SelfTest_Result.ReservedBit02 &lt;= '0';</v>
      </c>
      <c r="R88" t="str">
        <f t="shared" si="71"/>
        <v>pkt.FPGA_State.PA_FPGA_SelfTest_Result.ReservedBit02 := bitvector(986);</v>
      </c>
      <c r="S88" t="str">
        <f t="shared" si="72"/>
        <v>bitvector(986) := pkt.FPGA_State.PA_FPGA_SelfTest_Result.ReservedBit02;</v>
      </c>
      <c r="T88" t="str">
        <f t="shared" si="26"/>
        <v xml:space="preserve">  -- not used</v>
      </c>
      <c r="U88" t="str">
        <f t="shared" si="43"/>
        <v xml:space="preserve">  -- not used </v>
      </c>
      <c r="V88" t="str">
        <f t="shared" si="44"/>
        <v>pkt_FPGA_State_PA_FPGA_SelfTest_Result_ReservedBit02 =&gt; pkt_FPGA_State_PA_FPGA_SelfTest_Result_ReservedBit02_o,</v>
      </c>
      <c r="W88" t="str">
        <f t="shared" si="45"/>
        <v xml:space="preserve">  signal pkt_FPGA_State_PA_FPGA_SelfTest_Result_ReservedBit02_o : std_logic;</v>
      </c>
    </row>
    <row r="89" spans="1:23">
      <c r="B89" t="s">
        <v>406</v>
      </c>
      <c r="C89">
        <v>1</v>
      </c>
      <c r="D89" t="s">
        <v>391</v>
      </c>
      <c r="E89">
        <f t="shared" si="73"/>
        <v>987</v>
      </c>
      <c r="F89" t="str">
        <f t="shared" si="66"/>
        <v xml:space="preserve">  ReservedBit03 : std_logic;</v>
      </c>
      <c r="G89" t="str">
        <f t="shared" si="67"/>
        <v>pkt.FPGA_State.PA_FPGA_SelfTest_Result.ReservedBit03</v>
      </c>
      <c r="H89" t="str">
        <f t="shared" si="68"/>
        <v>bitvector(987)</v>
      </c>
      <c r="I89" t="str">
        <f t="shared" si="61"/>
        <v>pkt_FPGA_State_PA_FPGA_SelfTest_Result_ReservedBit03</v>
      </c>
      <c r="J89">
        <f t="shared" si="47"/>
        <v>0</v>
      </c>
      <c r="K89">
        <v>0</v>
      </c>
      <c r="L89" t="str">
        <f t="shared" si="42"/>
        <v/>
      </c>
      <c r="M89" t="str">
        <f t="shared" si="62"/>
        <v>std_logic</v>
      </c>
      <c r="N89" t="str">
        <f t="shared" si="69"/>
        <v>'0'</v>
      </c>
      <c r="P89" t="str">
        <f t="shared" si="70"/>
        <v xml:space="preserve">  ReservedBit03 =&gt; '0',</v>
      </c>
      <c r="Q89" t="str">
        <f t="shared" si="63"/>
        <v>pkt.FPGA_State.PA_FPGA_SelfTest_Result.ReservedBit03 &lt;= '0';</v>
      </c>
      <c r="R89" t="str">
        <f t="shared" si="71"/>
        <v>pkt.FPGA_State.PA_FPGA_SelfTest_Result.ReservedBit03 := bitvector(987);</v>
      </c>
      <c r="S89" t="str">
        <f t="shared" si="72"/>
        <v>bitvector(987) := pkt.FPGA_State.PA_FPGA_SelfTest_Result.ReservedBit03;</v>
      </c>
      <c r="T89" t="str">
        <f t="shared" si="26"/>
        <v xml:space="preserve">  -- not used</v>
      </c>
      <c r="U89" t="str">
        <f t="shared" si="43"/>
        <v xml:space="preserve">  -- not used </v>
      </c>
      <c r="V89" t="str">
        <f t="shared" si="44"/>
        <v>pkt_FPGA_State_PA_FPGA_SelfTest_Result_ReservedBit03 =&gt; pkt_FPGA_State_PA_FPGA_SelfTest_Result_ReservedBit03_o,</v>
      </c>
      <c r="W89" t="str">
        <f t="shared" si="45"/>
        <v xml:space="preserve">  signal pkt_FPGA_State_PA_FPGA_SelfTest_Result_ReservedBit03_o : std_logic;</v>
      </c>
    </row>
    <row r="90" spans="1:23">
      <c r="B90" t="s">
        <v>523</v>
      </c>
      <c r="C90">
        <v>1</v>
      </c>
      <c r="D90" t="s">
        <v>391</v>
      </c>
      <c r="E90">
        <f t="shared" si="73"/>
        <v>988</v>
      </c>
      <c r="F90" t="str">
        <f t="shared" si="66"/>
        <v xml:space="preserve">  PAB_ST_RESULT : std_logic;</v>
      </c>
      <c r="G90" t="str">
        <f t="shared" si="67"/>
        <v>pkt.FPGA_State.PA_FPGA_SelfTest_Result.PAB_ST_RESULT</v>
      </c>
      <c r="H90" t="str">
        <f t="shared" si="68"/>
        <v>bitvector(988)</v>
      </c>
      <c r="I90" t="str">
        <f t="shared" si="61"/>
        <v>pkt_FPGA_State_PA_FPGA_SelfTest_Result_PAB_ST_RESULT</v>
      </c>
      <c r="J90">
        <f t="shared" si="47"/>
        <v>0</v>
      </c>
      <c r="K90">
        <v>0</v>
      </c>
      <c r="L90" t="str">
        <f t="shared" si="42"/>
        <v/>
      </c>
      <c r="M90" t="str">
        <f t="shared" si="62"/>
        <v>std_logic</v>
      </c>
      <c r="N90" t="str">
        <f t="shared" si="69"/>
        <v>'0'</v>
      </c>
      <c r="P90" t="str">
        <f t="shared" si="70"/>
        <v xml:space="preserve">  PAB_ST_RESULT =&gt; '0',</v>
      </c>
      <c r="Q90" t="str">
        <f t="shared" si="63"/>
        <v>pkt.FPGA_State.PA_FPGA_SelfTest_Result.PAB_ST_RESULT &lt;= '0';</v>
      </c>
      <c r="R90" t="str">
        <f t="shared" si="71"/>
        <v>pkt.FPGA_State.PA_FPGA_SelfTest_Result.PAB_ST_RESULT := bitvector(988);</v>
      </c>
      <c r="S90" t="str">
        <f t="shared" si="72"/>
        <v>bitvector(988) := pkt.FPGA_State.PA_FPGA_SelfTest_Result.PAB_ST_RESULT;</v>
      </c>
      <c r="T90" t="str">
        <f t="shared" si="26"/>
        <v xml:space="preserve">  -- not used</v>
      </c>
      <c r="U90" t="str">
        <f t="shared" si="43"/>
        <v xml:space="preserve">  -- not used </v>
      </c>
      <c r="V90" t="str">
        <f t="shared" si="44"/>
        <v>pkt_FPGA_State_PA_FPGA_SelfTest_Result_PAB_ST_RESULT =&gt; pkt_FPGA_State_PA_FPGA_SelfTest_Result_PAB_ST_RESULT_o,</v>
      </c>
      <c r="W90" t="str">
        <f t="shared" si="45"/>
        <v xml:space="preserve">  signal pkt_FPGA_State_PA_FPGA_SelfTest_Result_PAB_ST_RESULT_o : std_logic;</v>
      </c>
    </row>
    <row r="91" spans="1:23">
      <c r="B91" t="s">
        <v>404</v>
      </c>
      <c r="C91">
        <v>1</v>
      </c>
      <c r="D91" t="s">
        <v>391</v>
      </c>
      <c r="E91">
        <f t="shared" si="73"/>
        <v>989</v>
      </c>
      <c r="F91" t="str">
        <f t="shared" si="66"/>
        <v xml:space="preserve">  ReservedBit05 : std_logic;</v>
      </c>
      <c r="G91" t="str">
        <f t="shared" si="67"/>
        <v>pkt.FPGA_State.PA_FPGA_SelfTest_Result.ReservedBit05</v>
      </c>
      <c r="H91" t="str">
        <f t="shared" si="68"/>
        <v>bitvector(989)</v>
      </c>
      <c r="I91" t="str">
        <f t="shared" si="61"/>
        <v>pkt_FPGA_State_PA_FPGA_SelfTest_Result_ReservedBit05</v>
      </c>
      <c r="J91">
        <f t="shared" si="47"/>
        <v>0</v>
      </c>
      <c r="K91">
        <v>0</v>
      </c>
      <c r="L91" t="str">
        <f t="shared" si="42"/>
        <v/>
      </c>
      <c r="M91" t="str">
        <f t="shared" si="62"/>
        <v>std_logic</v>
      </c>
      <c r="N91" t="str">
        <f t="shared" si="69"/>
        <v>'0'</v>
      </c>
      <c r="P91" t="str">
        <f t="shared" si="70"/>
        <v xml:space="preserve">  ReservedBit05 =&gt; '0',</v>
      </c>
      <c r="Q91" t="str">
        <f t="shared" si="63"/>
        <v>pkt.FPGA_State.PA_FPGA_SelfTest_Result.ReservedBit05 &lt;= '0';</v>
      </c>
      <c r="R91" t="str">
        <f t="shared" si="71"/>
        <v>pkt.FPGA_State.PA_FPGA_SelfTest_Result.ReservedBit05 := bitvector(989);</v>
      </c>
      <c r="S91" t="str">
        <f t="shared" si="72"/>
        <v>bitvector(989) := pkt.FPGA_State.PA_FPGA_SelfTest_Result.ReservedBit05;</v>
      </c>
      <c r="T91" t="str">
        <f t="shared" si="26"/>
        <v xml:space="preserve">  -- not used</v>
      </c>
      <c r="U91" t="str">
        <f t="shared" si="43"/>
        <v xml:space="preserve">  -- not used </v>
      </c>
      <c r="V91" t="str">
        <f t="shared" si="44"/>
        <v>pkt_FPGA_State_PA_FPGA_SelfTest_Result_ReservedBit05 =&gt; pkt_FPGA_State_PA_FPGA_SelfTest_Result_ReservedBit05_o,</v>
      </c>
      <c r="W91" t="str">
        <f t="shared" si="45"/>
        <v xml:space="preserve">  signal pkt_FPGA_State_PA_FPGA_SelfTest_Result_ReservedBit05_o : std_logic;</v>
      </c>
    </row>
    <row r="92" spans="1:23">
      <c r="B92" t="s">
        <v>393</v>
      </c>
      <c r="C92">
        <v>1</v>
      </c>
      <c r="D92" t="s">
        <v>391</v>
      </c>
      <c r="E92">
        <f t="shared" si="73"/>
        <v>990</v>
      </c>
      <c r="F92" t="str">
        <f t="shared" si="66"/>
        <v xml:space="preserve">  ReservedBit06 : std_logic;</v>
      </c>
      <c r="G92" t="str">
        <f t="shared" si="67"/>
        <v>pkt.FPGA_State.PA_FPGA_SelfTest_Result.ReservedBit06</v>
      </c>
      <c r="H92" t="str">
        <f t="shared" si="68"/>
        <v>bitvector(990)</v>
      </c>
      <c r="I92" t="str">
        <f t="shared" si="61"/>
        <v>pkt_FPGA_State_PA_FPGA_SelfTest_Result_ReservedBit06</v>
      </c>
      <c r="J92">
        <f t="shared" si="47"/>
        <v>0</v>
      </c>
      <c r="K92">
        <v>0</v>
      </c>
      <c r="L92" t="str">
        <f t="shared" si="42"/>
        <v/>
      </c>
      <c r="M92" t="str">
        <f t="shared" si="62"/>
        <v>std_logic</v>
      </c>
      <c r="N92" t="str">
        <f t="shared" si="69"/>
        <v>'0'</v>
      </c>
      <c r="P92" t="str">
        <f t="shared" si="70"/>
        <v xml:space="preserve">  ReservedBit06 =&gt; '0',</v>
      </c>
      <c r="Q92" t="str">
        <f t="shared" si="63"/>
        <v>pkt.FPGA_State.PA_FPGA_SelfTest_Result.ReservedBit06 &lt;= '0';</v>
      </c>
      <c r="R92" t="str">
        <f t="shared" si="71"/>
        <v>pkt.FPGA_State.PA_FPGA_SelfTest_Result.ReservedBit06 := bitvector(990);</v>
      </c>
      <c r="S92" t="str">
        <f t="shared" si="72"/>
        <v>bitvector(990) := pkt.FPGA_State.PA_FPGA_SelfTest_Result.ReservedBit06;</v>
      </c>
      <c r="T92" t="str">
        <f t="shared" si="26"/>
        <v xml:space="preserve">  -- not used</v>
      </c>
      <c r="U92" t="str">
        <f t="shared" si="43"/>
        <v xml:space="preserve">  -- not used </v>
      </c>
      <c r="V92" t="str">
        <f t="shared" si="44"/>
        <v>pkt_FPGA_State_PA_FPGA_SelfTest_Result_ReservedBit06 =&gt; pkt_FPGA_State_PA_FPGA_SelfTest_Result_ReservedBit06_o,</v>
      </c>
      <c r="W92" t="str">
        <f t="shared" si="45"/>
        <v xml:space="preserve">  signal pkt_FPGA_State_PA_FPGA_SelfTest_Result_ReservedBit06_o : std_logic;</v>
      </c>
    </row>
    <row r="93" spans="1:23">
      <c r="B93" t="s">
        <v>392</v>
      </c>
      <c r="C93">
        <v>1</v>
      </c>
      <c r="D93" t="s">
        <v>391</v>
      </c>
      <c r="E93">
        <f t="shared" si="73"/>
        <v>991</v>
      </c>
      <c r="F93" t="str">
        <f t="shared" si="66"/>
        <v xml:space="preserve">  ReservedBit07 : std_logic;</v>
      </c>
      <c r="G93" t="str">
        <f t="shared" si="67"/>
        <v>pkt.FPGA_State.PA_FPGA_SelfTest_Result.ReservedBit07</v>
      </c>
      <c r="H93" t="str">
        <f t="shared" si="68"/>
        <v>bitvector(991)</v>
      </c>
      <c r="I93" t="str">
        <f t="shared" si="61"/>
        <v>pkt_FPGA_State_PA_FPGA_SelfTest_Result_ReservedBit07</v>
      </c>
      <c r="J93">
        <f t="shared" si="47"/>
        <v>0</v>
      </c>
      <c r="K93">
        <v>0</v>
      </c>
      <c r="L93" t="str">
        <f t="shared" si="42"/>
        <v/>
      </c>
      <c r="M93" t="str">
        <f t="shared" si="62"/>
        <v>std_logic</v>
      </c>
      <c r="N93" t="str">
        <f t="shared" si="69"/>
        <v>'0'</v>
      </c>
      <c r="P93" t="str">
        <f t="shared" si="70"/>
        <v xml:space="preserve">  ReservedBit07 =&gt; '0'</v>
      </c>
      <c r="Q93" t="str">
        <f t="shared" si="63"/>
        <v>pkt.FPGA_State.PA_FPGA_SelfTest_Result.ReservedBit07 &lt;= '0';</v>
      </c>
      <c r="R93" t="str">
        <f t="shared" si="71"/>
        <v>pkt.FPGA_State.PA_FPGA_SelfTest_Result.ReservedBit07 := bitvector(991);</v>
      </c>
      <c r="S93" t="str">
        <f t="shared" si="72"/>
        <v>bitvector(991) := pkt.FPGA_State.PA_FPGA_SelfTest_Result.ReservedBit07;</v>
      </c>
      <c r="T93" t="str">
        <f t="shared" si="26"/>
        <v xml:space="preserve">  -- not used</v>
      </c>
      <c r="U93" t="str">
        <f t="shared" si="43"/>
        <v xml:space="preserve">  -- not used </v>
      </c>
      <c r="V93" t="str">
        <f t="shared" si="44"/>
        <v>pkt_FPGA_State_PA_FPGA_SelfTest_Result_ReservedBit07 =&gt; pkt_FPGA_State_PA_FPGA_SelfTest_Result_ReservedBit07_o,</v>
      </c>
      <c r="W93" t="str">
        <f t="shared" si="45"/>
        <v xml:space="preserve">  signal pkt_FPGA_State_PA_FPGA_SelfTest_Result_ReservedBit07_o : std_logic;</v>
      </c>
    </row>
    <row r="94" spans="1:23" s="72" customFormat="1">
      <c r="F94" s="72" t="str">
        <f>"end record;"&amp;"  --  "&amp;B77&amp;"_"&amp;C77/8&amp;"_Type"</f>
        <v>end record;  --  PA_FPGA_SelfTest_Result_2_Type</v>
      </c>
      <c r="I94" s="72" t="str">
        <f t="shared" si="61"/>
        <v/>
      </c>
      <c r="J94">
        <f t="shared" si="47"/>
        <v>0</v>
      </c>
      <c r="K94" s="72" t="s">
        <v>583</v>
      </c>
      <c r="L94" t="str">
        <f t="shared" si="42"/>
        <v/>
      </c>
      <c r="M94" s="72" t="str">
        <f t="shared" si="62"/>
        <v/>
      </c>
      <c r="P94" s="72" t="str">
        <f>");"</f>
        <v>);</v>
      </c>
      <c r="Q94" s="72" t="str">
        <f t="shared" si="63"/>
        <v>--  end record;  --  PA_FPGA_SelfTest_Result_2_Type</v>
      </c>
      <c r="R94" s="72" t="str">
        <f t="shared" si="71"/>
        <v>--  end record;  --  PA_FPGA_SelfTest_Result_2_Type</v>
      </c>
      <c r="S94" s="72" t="str">
        <f t="shared" si="72"/>
        <v>--  end record;  --  PA_FPGA_SelfTest_Result_2_Type</v>
      </c>
      <c r="T94" t="str">
        <f t="shared" si="26"/>
        <v xml:space="preserve">  -- not used</v>
      </c>
      <c r="U94" t="str">
        <f t="shared" si="43"/>
        <v xml:space="preserve">  -- not used </v>
      </c>
      <c r="V94" t="str">
        <f t="shared" si="44"/>
        <v>--  end record;  --  PA_FPGA_SelfTest_Result_2_Type</v>
      </c>
      <c r="W94" t="str">
        <f t="shared" si="45"/>
        <v>--  end record;  --  PA_FPGA_SelfTest_Result_2_Type</v>
      </c>
    </row>
    <row r="95" spans="1:23">
      <c r="C95">
        <f>SUM(C78:C93)</f>
        <v>16</v>
      </c>
      <c r="D95">
        <f>C77+E77</f>
        <v>992</v>
      </c>
      <c r="E95">
        <f>C93+E93</f>
        <v>992</v>
      </c>
      <c r="F95" s="93" t="s">
        <v>538</v>
      </c>
      <c r="I95" t="str">
        <f t="shared" si="61"/>
        <v/>
      </c>
      <c r="J95">
        <f t="shared" si="47"/>
        <v>0</v>
      </c>
      <c r="K95" t="s">
        <v>583</v>
      </c>
      <c r="L95" t="str">
        <f t="shared" si="42"/>
        <v/>
      </c>
      <c r="M95" t="str">
        <f t="shared" si="62"/>
        <v/>
      </c>
      <c r="N95" s="92" t="s">
        <v>538</v>
      </c>
      <c r="O95" s="92" t="s">
        <v>538</v>
      </c>
      <c r="P95" s="92" t="s">
        <v>538</v>
      </c>
      <c r="Q95" s="92" t="s">
        <v>538</v>
      </c>
      <c r="R95" s="92" t="s">
        <v>538</v>
      </c>
      <c r="S95" s="92" t="s">
        <v>538</v>
      </c>
      <c r="T95" t="str">
        <f t="shared" si="26"/>
        <v xml:space="preserve">  -- not used</v>
      </c>
      <c r="U95" t="str">
        <f t="shared" si="43"/>
        <v xml:space="preserve">  -- not used </v>
      </c>
      <c r="V95" t="str">
        <f t="shared" si="44"/>
        <v xml:space="preserve">  --  </v>
      </c>
      <c r="W95" t="str">
        <f t="shared" si="45"/>
        <v xml:space="preserve">  --  </v>
      </c>
    </row>
    <row r="96" spans="1:23">
      <c r="A96" s="90"/>
      <c r="F96" s="93" t="s">
        <v>538</v>
      </c>
      <c r="G96" s="91" t="str">
        <f>G143</f>
        <v>pkt.FPGA_State.SC_FPGA_SelfTest_Result</v>
      </c>
      <c r="I96" t="str">
        <f t="shared" si="61"/>
        <v/>
      </c>
      <c r="J96">
        <f t="shared" si="47"/>
        <v>0</v>
      </c>
      <c r="K96" t="s">
        <v>583</v>
      </c>
      <c r="L96" t="str">
        <f t="shared" si="42"/>
        <v/>
      </c>
      <c r="M96" t="str">
        <f t="shared" si="62"/>
        <v/>
      </c>
      <c r="N96" s="92" t="s">
        <v>538</v>
      </c>
      <c r="O96" s="92" t="s">
        <v>538</v>
      </c>
      <c r="P96" s="92" t="s">
        <v>538</v>
      </c>
      <c r="Q96" s="92" t="s">
        <v>538</v>
      </c>
      <c r="R96" s="92" t="s">
        <v>538</v>
      </c>
      <c r="S96" s="92" t="s">
        <v>538</v>
      </c>
      <c r="T96" t="str">
        <f t="shared" si="26"/>
        <v xml:space="preserve">  -- not used</v>
      </c>
      <c r="U96" t="str">
        <f t="shared" si="43"/>
        <v xml:space="preserve">  -- not used </v>
      </c>
      <c r="V96" t="str">
        <f t="shared" si="44"/>
        <v>--  --</v>
      </c>
      <c r="W96" t="str">
        <f t="shared" si="45"/>
        <v>--  --</v>
      </c>
    </row>
    <row r="97" spans="2:23" s="72" customFormat="1">
      <c r="B97" s="72" t="s">
        <v>271</v>
      </c>
      <c r="C97" s="72">
        <v>16</v>
      </c>
      <c r="E97" s="72">
        <v>960</v>
      </c>
      <c r="F97" s="72" t="str">
        <f>"type "&amp;B97&amp;"_"&amp;C97/8&amp;"_Type is record"</f>
        <v>type SC_FPGA_SelfTest_Result_2_Type is record</v>
      </c>
      <c r="I97" s="72" t="str">
        <f t="shared" si="61"/>
        <v/>
      </c>
      <c r="J97">
        <f t="shared" si="47"/>
        <v>0</v>
      </c>
      <c r="K97" s="72" t="s">
        <v>583</v>
      </c>
      <c r="L97" t="str">
        <f t="shared" si="42"/>
        <v/>
      </c>
      <c r="M97" s="72" t="str">
        <f t="shared" si="62"/>
        <v/>
      </c>
      <c r="P97" s="72" t="str">
        <f>"constant "&amp;B97&amp;"_"&amp;C97/8&amp;"_i : "&amp;B97&amp;"_"&amp;C97/8&amp;"_Type := ("</f>
        <v>constant SC_FPGA_SelfTest_Result_2_i : SC_FPGA_SelfTest_Result_2_Type := (</v>
      </c>
      <c r="Q97" s="72" t="str">
        <f t="shared" ref="Q97:Q114" si="74">IF(D97="","--  "&amp;F97,IF(D97&lt;&gt;"T",G97&amp;" &lt;= "&amp;N97&amp;";","--  "&amp;H97))</f>
        <v>--  type SC_FPGA_SelfTest_Result_2_Type is record</v>
      </c>
      <c r="R97" s="72" t="str">
        <f t="shared" ref="R97" si="75">IF(D97="","--  "&amp;F97,IF(D97&lt;&gt;"T",G97&amp;" := "&amp;H97&amp;";","--  "&amp;H97))</f>
        <v>--  type SC_FPGA_SelfTest_Result_2_Type is record</v>
      </c>
      <c r="S97" s="72" t="str">
        <f t="shared" ref="S97" si="76">IF(D97="","--  "&amp;F97,IF(D97&lt;&gt;"T",H97&amp;" := "&amp;G97&amp;";","--  "&amp;H97))</f>
        <v>--  type SC_FPGA_SelfTest_Result_2_Type is record</v>
      </c>
      <c r="T97" t="str">
        <f t="shared" si="26"/>
        <v xml:space="preserve">  -- not used</v>
      </c>
      <c r="U97" t="str">
        <f t="shared" si="43"/>
        <v xml:space="preserve">  -- not used </v>
      </c>
      <c r="V97" t="str">
        <f t="shared" si="44"/>
        <v>--  type SC_FPGA_SelfTest_Result_2_Type is record</v>
      </c>
      <c r="W97" t="str">
        <f t="shared" si="45"/>
        <v>--  type SC_FPGA_SelfTest_Result_2_Type is record</v>
      </c>
    </row>
    <row r="98" spans="2:23">
      <c r="B98" t="s">
        <v>524</v>
      </c>
      <c r="C98">
        <v>1</v>
      </c>
      <c r="D98" t="s">
        <v>391</v>
      </c>
      <c r="E98">
        <f>E97</f>
        <v>960</v>
      </c>
      <c r="F98" t="str">
        <f t="shared" ref="F98:F113" si="77">IF(C98=1,"  "&amp;B98&amp;" : "&amp;"std_logic;",IF(D98="T","  "&amp;B98&amp;" : "&amp;B98&amp;"_"&amp;C98/8&amp;"_Type;","  "&amp;B98&amp;" : "&amp;"std_logic_vector("&amp;C98-1&amp;" downto 0);"))</f>
        <v xml:space="preserve">  SC_MEM : std_logic;</v>
      </c>
      <c r="G98" t="str">
        <f t="shared" ref="G98:G113" si="78">$G$96&amp;"."&amp;B98</f>
        <v>pkt.FPGA_State.SC_FPGA_SelfTest_Result.SC_MEM</v>
      </c>
      <c r="H98" t="str">
        <f t="shared" ref="H98:H113" si="79">IF(C98=1,"bitvector("&amp;E98&amp;")","bitvector("&amp;E98+C98-1&amp;" downto "&amp;E98&amp;")")</f>
        <v>bitvector(960)</v>
      </c>
      <c r="I98" t="str">
        <f t="shared" si="61"/>
        <v>pkt_FPGA_State_SC_FPGA_SelfTest_Result_SC_MEM</v>
      </c>
      <c r="J98">
        <f t="shared" si="47"/>
        <v>0</v>
      </c>
      <c r="K98">
        <v>0</v>
      </c>
      <c r="L98" t="str">
        <f t="shared" si="42"/>
        <v/>
      </c>
      <c r="M98" t="str">
        <f t="shared" si="62"/>
        <v>std_logic</v>
      </c>
      <c r="N98" t="str">
        <f t="shared" ref="N98:N113" si="80">IF(O98&lt;&gt;"",O98,IF(D98="T",B98&amp;"_"&amp;C98/8&amp;"_i",IF(C98=1,"'0'",(IF(C98=8,"X""00""",(IF(C98=16,"X""0000""",IF(C98=32,"X""00000000""","(others =&gt; '0')"))))))))</f>
        <v>'0'</v>
      </c>
      <c r="P98" t="str">
        <f t="shared" ref="P98:P113" si="81">IF(D99="",(IF(D98="T","  "&amp;B98&amp;" =&gt; "&amp;B98&amp;"_"&amp;C98/8&amp;"_i","  "&amp;B98&amp;" =&gt; "&amp;N98)),(IF(D98="T","  "&amp;B98&amp;" =&gt; "&amp;B98&amp;"_"&amp;C98/8&amp;"_i,","  "&amp;B98&amp;" =&gt; "&amp;N98&amp;",")))</f>
        <v xml:space="preserve">  SC_MEM =&gt; '0',</v>
      </c>
      <c r="Q98" t="str">
        <f t="shared" si="74"/>
        <v>pkt.FPGA_State.SC_FPGA_SelfTest_Result.SC_MEM &lt;= '0';</v>
      </c>
      <c r="R98" t="str">
        <f t="shared" ref="R98:R101" si="82">IF(D98="","--  "&amp;F98,IF(D98&lt;&gt;"T",G98&amp;" := "&amp;H98&amp;";","--  "&amp;H98))</f>
        <v>pkt.FPGA_State.SC_FPGA_SelfTest_Result.SC_MEM := bitvector(960);</v>
      </c>
      <c r="S98" t="str">
        <f t="shared" ref="S98:S101" si="83">IF(D98="","--  "&amp;F98,IF(D98&lt;&gt;"T",H98&amp;" := "&amp;G98&amp;";","--  "&amp;H98))</f>
        <v>bitvector(960) := pkt.FPGA_State.SC_FPGA_SelfTest_Result.SC_MEM;</v>
      </c>
      <c r="T98" t="str">
        <f t="shared" si="26"/>
        <v xml:space="preserve">  -- not used</v>
      </c>
      <c r="U98" t="str">
        <f t="shared" si="43"/>
        <v xml:space="preserve">  -- not used </v>
      </c>
      <c r="V98" t="str">
        <f t="shared" si="44"/>
        <v>pkt_FPGA_State_SC_FPGA_SelfTest_Result_SC_MEM =&gt; pkt_FPGA_State_SC_FPGA_SelfTest_Result_SC_MEM_o,</v>
      </c>
      <c r="W98" t="str">
        <f t="shared" si="45"/>
        <v xml:space="preserve">  signal pkt_FPGA_State_SC_FPGA_SelfTest_Result_SC_MEM_o : std_logic;</v>
      </c>
    </row>
    <row r="99" spans="2:23">
      <c r="B99" t="s">
        <v>510</v>
      </c>
      <c r="C99">
        <v>1</v>
      </c>
      <c r="D99" t="s">
        <v>391</v>
      </c>
      <c r="E99">
        <f>C98+E98</f>
        <v>961</v>
      </c>
      <c r="F99" t="str">
        <f t="shared" si="77"/>
        <v xml:space="preserve">  ReservedBit01 : std_logic;</v>
      </c>
      <c r="G99" t="str">
        <f t="shared" si="78"/>
        <v>pkt.FPGA_State.SC_FPGA_SelfTest_Result.ReservedBit01</v>
      </c>
      <c r="H99" t="str">
        <f t="shared" si="79"/>
        <v>bitvector(961)</v>
      </c>
      <c r="I99" t="str">
        <f t="shared" si="61"/>
        <v>pkt_FPGA_State_SC_FPGA_SelfTest_Result_ReservedBit01</v>
      </c>
      <c r="J99">
        <f t="shared" si="47"/>
        <v>0</v>
      </c>
      <c r="K99">
        <v>0</v>
      </c>
      <c r="L99" t="str">
        <f t="shared" si="42"/>
        <v/>
      </c>
      <c r="M99" t="str">
        <f t="shared" si="62"/>
        <v>std_logic</v>
      </c>
      <c r="N99" t="str">
        <f t="shared" si="80"/>
        <v>'0'</v>
      </c>
      <c r="P99" t="str">
        <f t="shared" si="81"/>
        <v xml:space="preserve">  ReservedBit01 =&gt; '0',</v>
      </c>
      <c r="Q99" t="str">
        <f t="shared" si="74"/>
        <v>pkt.FPGA_State.SC_FPGA_SelfTest_Result.ReservedBit01 &lt;= '0';</v>
      </c>
      <c r="R99" t="str">
        <f t="shared" si="82"/>
        <v>pkt.FPGA_State.SC_FPGA_SelfTest_Result.ReservedBit01 := bitvector(961);</v>
      </c>
      <c r="S99" t="str">
        <f t="shared" si="83"/>
        <v>bitvector(961) := pkt.FPGA_State.SC_FPGA_SelfTest_Result.ReservedBit01;</v>
      </c>
      <c r="T99" t="str">
        <f t="shared" si="26"/>
        <v xml:space="preserve">  -- not used</v>
      </c>
      <c r="U99" t="str">
        <f t="shared" si="43"/>
        <v xml:space="preserve">  -- not used </v>
      </c>
      <c r="V99" t="str">
        <f t="shared" si="44"/>
        <v>pkt_FPGA_State_SC_FPGA_SelfTest_Result_ReservedBit01 =&gt; pkt_FPGA_State_SC_FPGA_SelfTest_Result_ReservedBit01_o,</v>
      </c>
      <c r="W99" t="str">
        <f t="shared" si="45"/>
        <v xml:space="preserve">  signal pkt_FPGA_State_SC_FPGA_SelfTest_Result_ReservedBit01_o : std_logic;</v>
      </c>
    </row>
    <row r="100" spans="2:23">
      <c r="B100" t="s">
        <v>479</v>
      </c>
      <c r="C100">
        <v>1</v>
      </c>
      <c r="D100" t="s">
        <v>391</v>
      </c>
      <c r="E100">
        <f t="shared" ref="E100:E113" si="84">C99+E99</f>
        <v>962</v>
      </c>
      <c r="F100" t="str">
        <f t="shared" si="77"/>
        <v xml:space="preserve">  ReservedBit02 : std_logic;</v>
      </c>
      <c r="G100" t="str">
        <f t="shared" si="78"/>
        <v>pkt.FPGA_State.SC_FPGA_SelfTest_Result.ReservedBit02</v>
      </c>
      <c r="H100" t="str">
        <f t="shared" si="79"/>
        <v>bitvector(962)</v>
      </c>
      <c r="I100" t="str">
        <f t="shared" si="61"/>
        <v>pkt_FPGA_State_SC_FPGA_SelfTest_Result_ReservedBit02</v>
      </c>
      <c r="J100">
        <f t="shared" si="47"/>
        <v>0</v>
      </c>
      <c r="K100">
        <v>0</v>
      </c>
      <c r="L100" t="str">
        <f t="shared" si="42"/>
        <v/>
      </c>
      <c r="M100" t="str">
        <f t="shared" si="62"/>
        <v>std_logic</v>
      </c>
      <c r="N100" t="str">
        <f t="shared" si="80"/>
        <v>'0'</v>
      </c>
      <c r="P100" t="str">
        <f t="shared" si="81"/>
        <v xml:space="preserve">  ReservedBit02 =&gt; '0',</v>
      </c>
      <c r="Q100" t="str">
        <f t="shared" si="74"/>
        <v>pkt.FPGA_State.SC_FPGA_SelfTest_Result.ReservedBit02 &lt;= '0';</v>
      </c>
      <c r="R100" t="str">
        <f t="shared" si="82"/>
        <v>pkt.FPGA_State.SC_FPGA_SelfTest_Result.ReservedBit02 := bitvector(962);</v>
      </c>
      <c r="S100" t="str">
        <f t="shared" si="83"/>
        <v>bitvector(962) := pkt.FPGA_State.SC_FPGA_SelfTest_Result.ReservedBit02;</v>
      </c>
      <c r="T100" t="str">
        <f t="shared" si="26"/>
        <v xml:space="preserve">  -- not used</v>
      </c>
      <c r="U100" t="str">
        <f t="shared" si="43"/>
        <v xml:space="preserve">  -- not used </v>
      </c>
      <c r="V100" t="str">
        <f t="shared" si="44"/>
        <v>pkt_FPGA_State_SC_FPGA_SelfTest_Result_ReservedBit02 =&gt; pkt_FPGA_State_SC_FPGA_SelfTest_Result_ReservedBit02_o,</v>
      </c>
      <c r="W100" t="str">
        <f t="shared" si="45"/>
        <v xml:space="preserve">  signal pkt_FPGA_State_SC_FPGA_SelfTest_Result_ReservedBit02_o : std_logic;</v>
      </c>
    </row>
    <row r="101" spans="2:23">
      <c r="B101" t="s">
        <v>406</v>
      </c>
      <c r="C101">
        <v>1</v>
      </c>
      <c r="D101" t="s">
        <v>391</v>
      </c>
      <c r="E101">
        <f t="shared" si="84"/>
        <v>963</v>
      </c>
      <c r="F101" t="str">
        <f t="shared" si="77"/>
        <v xml:space="preserve">  ReservedBit03 : std_logic;</v>
      </c>
      <c r="G101" t="str">
        <f t="shared" si="78"/>
        <v>pkt.FPGA_State.SC_FPGA_SelfTest_Result.ReservedBit03</v>
      </c>
      <c r="H101" t="str">
        <f t="shared" si="79"/>
        <v>bitvector(963)</v>
      </c>
      <c r="I101" t="str">
        <f t="shared" si="61"/>
        <v>pkt_FPGA_State_SC_FPGA_SelfTest_Result_ReservedBit03</v>
      </c>
      <c r="J101">
        <f t="shared" si="47"/>
        <v>0</v>
      </c>
      <c r="K101">
        <v>0</v>
      </c>
      <c r="L101" t="str">
        <f t="shared" si="42"/>
        <v/>
      </c>
      <c r="M101" t="str">
        <f t="shared" si="62"/>
        <v>std_logic</v>
      </c>
      <c r="N101" t="str">
        <f t="shared" si="80"/>
        <v>'0'</v>
      </c>
      <c r="P101" t="str">
        <f t="shared" si="81"/>
        <v xml:space="preserve">  ReservedBit03 =&gt; '0',</v>
      </c>
      <c r="Q101" t="str">
        <f t="shared" si="74"/>
        <v>pkt.FPGA_State.SC_FPGA_SelfTest_Result.ReservedBit03 &lt;= '0';</v>
      </c>
      <c r="R101" t="str">
        <f t="shared" si="82"/>
        <v>pkt.FPGA_State.SC_FPGA_SelfTest_Result.ReservedBit03 := bitvector(963);</v>
      </c>
      <c r="S101" t="str">
        <f t="shared" si="83"/>
        <v>bitvector(963) := pkt.FPGA_State.SC_FPGA_SelfTest_Result.ReservedBit03;</v>
      </c>
      <c r="T101" t="str">
        <f t="shared" si="26"/>
        <v xml:space="preserve">  -- not used</v>
      </c>
      <c r="U101" t="str">
        <f t="shared" si="43"/>
        <v xml:space="preserve">  -- not used </v>
      </c>
      <c r="V101" t="str">
        <f t="shared" si="44"/>
        <v>pkt_FPGA_State_SC_FPGA_SelfTest_Result_ReservedBit03 =&gt; pkt_FPGA_State_SC_FPGA_SelfTest_Result_ReservedBit03_o,</v>
      </c>
      <c r="W101" t="str">
        <f t="shared" si="45"/>
        <v xml:space="preserve">  signal pkt_FPGA_State_SC_FPGA_SelfTest_Result_ReservedBit03_o : std_logic;</v>
      </c>
    </row>
    <row r="102" spans="2:23">
      <c r="B102" t="s">
        <v>525</v>
      </c>
      <c r="C102">
        <v>1</v>
      </c>
      <c r="D102" t="s">
        <v>391</v>
      </c>
      <c r="E102">
        <f t="shared" si="84"/>
        <v>964</v>
      </c>
      <c r="F102" t="str">
        <f t="shared" si="77"/>
        <v xml:space="preserve">  SC_FPGA : std_logic;</v>
      </c>
      <c r="G102" t="str">
        <f t="shared" si="78"/>
        <v>pkt.FPGA_State.SC_FPGA_SelfTest_Result.SC_FPGA</v>
      </c>
      <c r="H102" t="str">
        <f t="shared" si="79"/>
        <v>bitvector(964)</v>
      </c>
      <c r="I102" t="str">
        <f t="shared" si="61"/>
        <v>pkt_FPGA_State_SC_FPGA_SelfTest_Result_SC_FPGA</v>
      </c>
      <c r="J102">
        <f t="shared" si="47"/>
        <v>0</v>
      </c>
      <c r="K102">
        <v>0</v>
      </c>
      <c r="L102" t="str">
        <f t="shared" si="42"/>
        <v/>
      </c>
      <c r="M102" t="str">
        <f t="shared" si="62"/>
        <v>std_logic</v>
      </c>
      <c r="N102" t="str">
        <f t="shared" si="80"/>
        <v>'0'</v>
      </c>
      <c r="P102" t="str">
        <f t="shared" si="81"/>
        <v xml:space="preserve">  SC_FPGA =&gt; '0',</v>
      </c>
      <c r="Q102" t="str">
        <f t="shared" si="74"/>
        <v>pkt.FPGA_State.SC_FPGA_SelfTest_Result.SC_FPGA &lt;= '0';</v>
      </c>
      <c r="R102" t="str">
        <f t="shared" ref="R102:R114" si="85">IF(D102="","--  "&amp;F102,IF(D102&lt;&gt;"T",G102&amp;" := "&amp;H102&amp;";","--  "&amp;H102))</f>
        <v>pkt.FPGA_State.SC_FPGA_SelfTest_Result.SC_FPGA := bitvector(964);</v>
      </c>
      <c r="S102" t="str">
        <f t="shared" ref="S102:S114" si="86">IF(D102="","--  "&amp;F102,IF(D102&lt;&gt;"T",H102&amp;" := "&amp;G102&amp;";","--  "&amp;H102))</f>
        <v>bitvector(964) := pkt.FPGA_State.SC_FPGA_SelfTest_Result.SC_FPGA;</v>
      </c>
      <c r="T102" t="str">
        <f t="shared" si="26"/>
        <v xml:space="preserve">  -- not used</v>
      </c>
      <c r="U102" t="str">
        <f t="shared" si="43"/>
        <v xml:space="preserve">  -- not used </v>
      </c>
      <c r="V102" t="str">
        <f t="shared" si="44"/>
        <v>pkt_FPGA_State_SC_FPGA_SelfTest_Result_SC_FPGA =&gt; pkt_FPGA_State_SC_FPGA_SelfTest_Result_SC_FPGA_o,</v>
      </c>
      <c r="W102" t="str">
        <f t="shared" si="45"/>
        <v xml:space="preserve">  signal pkt_FPGA_State_SC_FPGA_SelfTest_Result_SC_FPGA_o : std_logic;</v>
      </c>
    </row>
    <row r="103" spans="2:23">
      <c r="B103" t="s">
        <v>404</v>
      </c>
      <c r="C103">
        <v>1</v>
      </c>
      <c r="D103" t="s">
        <v>391</v>
      </c>
      <c r="E103">
        <f t="shared" si="84"/>
        <v>965</v>
      </c>
      <c r="F103" t="str">
        <f t="shared" si="77"/>
        <v xml:space="preserve">  ReservedBit05 : std_logic;</v>
      </c>
      <c r="G103" t="str">
        <f t="shared" si="78"/>
        <v>pkt.FPGA_State.SC_FPGA_SelfTest_Result.ReservedBit05</v>
      </c>
      <c r="H103" t="str">
        <f t="shared" si="79"/>
        <v>bitvector(965)</v>
      </c>
      <c r="I103" t="str">
        <f t="shared" si="61"/>
        <v>pkt_FPGA_State_SC_FPGA_SelfTest_Result_ReservedBit05</v>
      </c>
      <c r="J103">
        <f t="shared" si="47"/>
        <v>0</v>
      </c>
      <c r="K103">
        <v>0</v>
      </c>
      <c r="L103" t="str">
        <f t="shared" si="42"/>
        <v/>
      </c>
      <c r="M103" t="str">
        <f t="shared" si="62"/>
        <v>std_logic</v>
      </c>
      <c r="N103" t="str">
        <f t="shared" si="80"/>
        <v>'0'</v>
      </c>
      <c r="P103" t="str">
        <f t="shared" si="81"/>
        <v xml:space="preserve">  ReservedBit05 =&gt; '0',</v>
      </c>
      <c r="Q103" t="str">
        <f t="shared" si="74"/>
        <v>pkt.FPGA_State.SC_FPGA_SelfTest_Result.ReservedBit05 &lt;= '0';</v>
      </c>
      <c r="R103" t="str">
        <f t="shared" si="85"/>
        <v>pkt.FPGA_State.SC_FPGA_SelfTest_Result.ReservedBit05 := bitvector(965);</v>
      </c>
      <c r="S103" t="str">
        <f t="shared" si="86"/>
        <v>bitvector(965) := pkt.FPGA_State.SC_FPGA_SelfTest_Result.ReservedBit05;</v>
      </c>
      <c r="T103" t="str">
        <f t="shared" si="26"/>
        <v xml:space="preserve">  -- not used</v>
      </c>
      <c r="U103" t="str">
        <f t="shared" si="43"/>
        <v xml:space="preserve">  -- not used </v>
      </c>
      <c r="V103" t="str">
        <f t="shared" si="44"/>
        <v>pkt_FPGA_State_SC_FPGA_SelfTest_Result_ReservedBit05 =&gt; pkt_FPGA_State_SC_FPGA_SelfTest_Result_ReservedBit05_o,</v>
      </c>
      <c r="W103" t="str">
        <f t="shared" si="45"/>
        <v xml:space="preserve">  signal pkt_FPGA_State_SC_FPGA_SelfTest_Result_ReservedBit05_o : std_logic;</v>
      </c>
    </row>
    <row r="104" spans="2:23">
      <c r="B104" t="s">
        <v>393</v>
      </c>
      <c r="C104">
        <v>1</v>
      </c>
      <c r="D104" t="s">
        <v>391</v>
      </c>
      <c r="E104">
        <f t="shared" si="84"/>
        <v>966</v>
      </c>
      <c r="F104" t="str">
        <f t="shared" si="77"/>
        <v xml:space="preserve">  ReservedBit06 : std_logic;</v>
      </c>
      <c r="G104" t="str">
        <f t="shared" si="78"/>
        <v>pkt.FPGA_State.SC_FPGA_SelfTest_Result.ReservedBit06</v>
      </c>
      <c r="H104" t="str">
        <f t="shared" si="79"/>
        <v>bitvector(966)</v>
      </c>
      <c r="I104" t="str">
        <f t="shared" si="61"/>
        <v>pkt_FPGA_State_SC_FPGA_SelfTest_Result_ReservedBit06</v>
      </c>
      <c r="J104">
        <f t="shared" si="47"/>
        <v>0</v>
      </c>
      <c r="K104">
        <v>0</v>
      </c>
      <c r="L104" t="str">
        <f t="shared" si="42"/>
        <v/>
      </c>
      <c r="M104" t="str">
        <f t="shared" si="62"/>
        <v>std_logic</v>
      </c>
      <c r="N104" t="str">
        <f t="shared" si="80"/>
        <v>'0'</v>
      </c>
      <c r="P104" t="str">
        <f t="shared" si="81"/>
        <v xml:space="preserve">  ReservedBit06 =&gt; '0',</v>
      </c>
      <c r="Q104" t="str">
        <f t="shared" si="74"/>
        <v>pkt.FPGA_State.SC_FPGA_SelfTest_Result.ReservedBit06 &lt;= '0';</v>
      </c>
      <c r="R104" t="str">
        <f t="shared" si="85"/>
        <v>pkt.FPGA_State.SC_FPGA_SelfTest_Result.ReservedBit06 := bitvector(966);</v>
      </c>
      <c r="S104" t="str">
        <f t="shared" si="86"/>
        <v>bitvector(966) := pkt.FPGA_State.SC_FPGA_SelfTest_Result.ReservedBit06;</v>
      </c>
      <c r="T104" t="str">
        <f t="shared" ref="T104:T167" si="87">IF(K104=1,IF(D104="","--  "&amp;F104,IF(D104&lt;&gt;"T",I104&amp;" &lt;= "&amp;H104&amp;";","--  "&amp;H104)),"  -- not used")</f>
        <v xml:space="preserve">  -- not used</v>
      </c>
      <c r="U104" t="str">
        <f t="shared" si="43"/>
        <v xml:space="preserve">  -- not used </v>
      </c>
      <c r="V104" t="str">
        <f t="shared" si="44"/>
        <v>pkt_FPGA_State_SC_FPGA_SelfTest_Result_ReservedBit06 =&gt; pkt_FPGA_State_SC_FPGA_SelfTest_Result_ReservedBit06_o,</v>
      </c>
      <c r="W104" t="str">
        <f t="shared" si="45"/>
        <v xml:space="preserve">  signal pkt_FPGA_State_SC_FPGA_SelfTest_Result_ReservedBit06_o : std_logic;</v>
      </c>
    </row>
    <row r="105" spans="2:23">
      <c r="B105" t="s">
        <v>392</v>
      </c>
      <c r="C105">
        <v>1</v>
      </c>
      <c r="D105" t="s">
        <v>391</v>
      </c>
      <c r="E105">
        <f t="shared" si="84"/>
        <v>967</v>
      </c>
      <c r="F105" t="str">
        <f t="shared" si="77"/>
        <v xml:space="preserve">  ReservedBit07 : std_logic;</v>
      </c>
      <c r="G105" t="str">
        <f t="shared" si="78"/>
        <v>pkt.FPGA_State.SC_FPGA_SelfTest_Result.ReservedBit07</v>
      </c>
      <c r="H105" t="str">
        <f t="shared" si="79"/>
        <v>bitvector(967)</v>
      </c>
      <c r="I105" t="str">
        <f t="shared" si="61"/>
        <v>pkt_FPGA_State_SC_FPGA_SelfTest_Result_ReservedBit07</v>
      </c>
      <c r="J105">
        <f t="shared" si="47"/>
        <v>0</v>
      </c>
      <c r="K105">
        <v>0</v>
      </c>
      <c r="L105" t="str">
        <f t="shared" si="42"/>
        <v/>
      </c>
      <c r="M105" t="str">
        <f t="shared" si="62"/>
        <v>std_logic</v>
      </c>
      <c r="N105" t="str">
        <f t="shared" si="80"/>
        <v>'0'</v>
      </c>
      <c r="P105" t="str">
        <f t="shared" si="81"/>
        <v xml:space="preserve">  ReservedBit07 =&gt; '0',</v>
      </c>
      <c r="Q105" t="str">
        <f t="shared" si="74"/>
        <v>pkt.FPGA_State.SC_FPGA_SelfTest_Result.ReservedBit07 &lt;= '0';</v>
      </c>
      <c r="R105" t="str">
        <f t="shared" si="85"/>
        <v>pkt.FPGA_State.SC_FPGA_SelfTest_Result.ReservedBit07 := bitvector(967);</v>
      </c>
      <c r="S105" t="str">
        <f t="shared" si="86"/>
        <v>bitvector(967) := pkt.FPGA_State.SC_FPGA_SelfTest_Result.ReservedBit07;</v>
      </c>
      <c r="T105" t="str">
        <f t="shared" si="87"/>
        <v xml:space="preserve">  -- not used</v>
      </c>
      <c r="U105" t="str">
        <f t="shared" si="43"/>
        <v xml:space="preserve">  -- not used </v>
      </c>
      <c r="V105" t="str">
        <f t="shared" si="44"/>
        <v>pkt_FPGA_State_SC_FPGA_SelfTest_Result_ReservedBit07 =&gt; pkt_FPGA_State_SC_FPGA_SelfTest_Result_ReservedBit07_o,</v>
      </c>
      <c r="W105" t="str">
        <f t="shared" si="45"/>
        <v xml:space="preserve">  signal pkt_FPGA_State_SC_FPGA_SelfTest_Result_ReservedBit07_o : std_logic;</v>
      </c>
    </row>
    <row r="106" spans="2:23">
      <c r="B106" t="s">
        <v>526</v>
      </c>
      <c r="C106">
        <v>1</v>
      </c>
      <c r="D106" t="s">
        <v>391</v>
      </c>
      <c r="E106">
        <f t="shared" si="84"/>
        <v>968</v>
      </c>
      <c r="F106" t="str">
        <f t="shared" si="77"/>
        <v xml:space="preserve">  SC_GTP : std_logic;</v>
      </c>
      <c r="G106" t="str">
        <f t="shared" si="78"/>
        <v>pkt.FPGA_State.SC_FPGA_SelfTest_Result.SC_GTP</v>
      </c>
      <c r="H106" t="str">
        <f t="shared" si="79"/>
        <v>bitvector(968)</v>
      </c>
      <c r="I106" t="str">
        <f t="shared" si="61"/>
        <v>pkt_FPGA_State_SC_FPGA_SelfTest_Result_SC_GTP</v>
      </c>
      <c r="J106">
        <f t="shared" si="47"/>
        <v>0</v>
      </c>
      <c r="K106">
        <v>0</v>
      </c>
      <c r="L106" t="str">
        <f t="shared" si="42"/>
        <v/>
      </c>
      <c r="M106" t="str">
        <f t="shared" si="62"/>
        <v>std_logic</v>
      </c>
      <c r="N106" t="str">
        <f t="shared" si="80"/>
        <v>'0'</v>
      </c>
      <c r="P106" t="str">
        <f t="shared" si="81"/>
        <v xml:space="preserve">  SC_GTP =&gt; '0',</v>
      </c>
      <c r="Q106" t="str">
        <f t="shared" si="74"/>
        <v>pkt.FPGA_State.SC_FPGA_SelfTest_Result.SC_GTP &lt;= '0';</v>
      </c>
      <c r="R106" t="str">
        <f t="shared" si="85"/>
        <v>pkt.FPGA_State.SC_FPGA_SelfTest_Result.SC_GTP := bitvector(968);</v>
      </c>
      <c r="S106" t="str">
        <f t="shared" si="86"/>
        <v>bitvector(968) := pkt.FPGA_State.SC_FPGA_SelfTest_Result.SC_GTP;</v>
      </c>
      <c r="T106" t="str">
        <f t="shared" si="87"/>
        <v xml:space="preserve">  -- not used</v>
      </c>
      <c r="U106" t="str">
        <f t="shared" si="43"/>
        <v xml:space="preserve">  -- not used </v>
      </c>
      <c r="V106" t="str">
        <f t="shared" si="44"/>
        <v>pkt_FPGA_State_SC_FPGA_SelfTest_Result_SC_GTP =&gt; pkt_FPGA_State_SC_FPGA_SelfTest_Result_SC_GTP_o,</v>
      </c>
      <c r="W106" t="str">
        <f t="shared" si="45"/>
        <v xml:space="preserve">  signal pkt_FPGA_State_SC_FPGA_SelfTest_Result_SC_GTP_o : std_logic;</v>
      </c>
    </row>
    <row r="107" spans="2:23">
      <c r="B107" t="s">
        <v>527</v>
      </c>
      <c r="C107">
        <v>1</v>
      </c>
      <c r="D107" t="s">
        <v>391</v>
      </c>
      <c r="E107">
        <f t="shared" si="84"/>
        <v>969</v>
      </c>
      <c r="F107" t="str">
        <f t="shared" si="77"/>
        <v xml:space="preserve">  SC_LVDS : std_logic;</v>
      </c>
      <c r="G107" t="str">
        <f t="shared" si="78"/>
        <v>pkt.FPGA_State.SC_FPGA_SelfTest_Result.SC_LVDS</v>
      </c>
      <c r="H107" t="str">
        <f t="shared" si="79"/>
        <v>bitvector(969)</v>
      </c>
      <c r="I107" t="str">
        <f t="shared" si="61"/>
        <v>pkt_FPGA_State_SC_FPGA_SelfTest_Result_SC_LVDS</v>
      </c>
      <c r="J107">
        <f t="shared" si="47"/>
        <v>0</v>
      </c>
      <c r="K107">
        <v>0</v>
      </c>
      <c r="L107" t="str">
        <f t="shared" si="42"/>
        <v/>
      </c>
      <c r="M107" t="str">
        <f t="shared" si="62"/>
        <v>std_logic</v>
      </c>
      <c r="N107" t="str">
        <f t="shared" si="80"/>
        <v>'0'</v>
      </c>
      <c r="P107" t="str">
        <f t="shared" si="81"/>
        <v xml:space="preserve">  SC_LVDS =&gt; '0',</v>
      </c>
      <c r="Q107" t="str">
        <f t="shared" si="74"/>
        <v>pkt.FPGA_State.SC_FPGA_SelfTest_Result.SC_LVDS &lt;= '0';</v>
      </c>
      <c r="R107" t="str">
        <f t="shared" si="85"/>
        <v>pkt.FPGA_State.SC_FPGA_SelfTest_Result.SC_LVDS := bitvector(969);</v>
      </c>
      <c r="S107" t="str">
        <f t="shared" si="86"/>
        <v>bitvector(969) := pkt.FPGA_State.SC_FPGA_SelfTest_Result.SC_LVDS;</v>
      </c>
      <c r="T107" t="str">
        <f t="shared" si="87"/>
        <v xml:space="preserve">  -- not used</v>
      </c>
      <c r="U107" t="str">
        <f t="shared" si="43"/>
        <v xml:space="preserve">  -- not used </v>
      </c>
      <c r="V107" t="str">
        <f t="shared" si="44"/>
        <v>pkt_FPGA_State_SC_FPGA_SelfTest_Result_SC_LVDS =&gt; pkt_FPGA_State_SC_FPGA_SelfTest_Result_SC_LVDS_o,</v>
      </c>
      <c r="W107" t="str">
        <f t="shared" si="45"/>
        <v xml:space="preserve">  signal pkt_FPGA_State_SC_FPGA_SelfTest_Result_SC_LVDS_o : std_logic;</v>
      </c>
    </row>
    <row r="108" spans="2:23">
      <c r="B108" t="s">
        <v>528</v>
      </c>
      <c r="C108">
        <v>1</v>
      </c>
      <c r="D108" t="s">
        <v>391</v>
      </c>
      <c r="E108">
        <f t="shared" si="84"/>
        <v>970</v>
      </c>
      <c r="F108" t="str">
        <f t="shared" si="77"/>
        <v xml:space="preserve">  SC_UART : std_logic;</v>
      </c>
      <c r="G108" t="str">
        <f t="shared" si="78"/>
        <v>pkt.FPGA_State.SC_FPGA_SelfTest_Result.SC_UART</v>
      </c>
      <c r="H108" t="str">
        <f t="shared" si="79"/>
        <v>bitvector(970)</v>
      </c>
      <c r="I108" t="str">
        <f t="shared" si="61"/>
        <v>pkt_FPGA_State_SC_FPGA_SelfTest_Result_SC_UART</v>
      </c>
      <c r="J108">
        <f t="shared" si="47"/>
        <v>0</v>
      </c>
      <c r="K108">
        <v>0</v>
      </c>
      <c r="L108" t="str">
        <f t="shared" si="42"/>
        <v/>
      </c>
      <c r="M108" t="str">
        <f t="shared" si="62"/>
        <v>std_logic</v>
      </c>
      <c r="N108" t="str">
        <f t="shared" si="80"/>
        <v>'0'</v>
      </c>
      <c r="P108" t="str">
        <f t="shared" si="81"/>
        <v xml:space="preserve">  SC_UART =&gt; '0',</v>
      </c>
      <c r="Q108" t="str">
        <f t="shared" si="74"/>
        <v>pkt.FPGA_State.SC_FPGA_SelfTest_Result.SC_UART &lt;= '0';</v>
      </c>
      <c r="R108" t="str">
        <f t="shared" si="85"/>
        <v>pkt.FPGA_State.SC_FPGA_SelfTest_Result.SC_UART := bitvector(970);</v>
      </c>
      <c r="S108" t="str">
        <f t="shared" si="86"/>
        <v>bitvector(970) := pkt.FPGA_State.SC_FPGA_SelfTest_Result.SC_UART;</v>
      </c>
      <c r="T108" t="str">
        <f t="shared" si="87"/>
        <v xml:space="preserve">  -- not used</v>
      </c>
      <c r="U108" t="str">
        <f t="shared" si="43"/>
        <v xml:space="preserve">  -- not used </v>
      </c>
      <c r="V108" t="str">
        <f t="shared" si="44"/>
        <v>pkt_FPGA_State_SC_FPGA_SelfTest_Result_SC_UART =&gt; pkt_FPGA_State_SC_FPGA_SelfTest_Result_SC_UART_o,</v>
      </c>
      <c r="W108" t="str">
        <f t="shared" si="45"/>
        <v xml:space="preserve">  signal pkt_FPGA_State_SC_FPGA_SelfTest_Result_SC_UART_o : std_logic;</v>
      </c>
    </row>
    <row r="109" spans="2:23">
      <c r="B109" t="s">
        <v>43</v>
      </c>
      <c r="C109">
        <v>1</v>
      </c>
      <c r="D109" t="s">
        <v>391</v>
      </c>
      <c r="E109">
        <f t="shared" si="84"/>
        <v>971</v>
      </c>
      <c r="F109" t="str">
        <f t="shared" si="77"/>
        <v xml:space="preserve">  ReservedBit13 : std_logic;</v>
      </c>
      <c r="G109" t="str">
        <f t="shared" si="78"/>
        <v>pkt.FPGA_State.SC_FPGA_SelfTest_Result.ReservedBit13</v>
      </c>
      <c r="H109" t="str">
        <f t="shared" si="79"/>
        <v>bitvector(971)</v>
      </c>
      <c r="I109" t="str">
        <f t="shared" ref="I109:I115" si="88">IF(H109="","",(IF(D109="W",SUBSTITUTE(G109,".","_"),"")))</f>
        <v>pkt_FPGA_State_SC_FPGA_SelfTest_Result_ReservedBit13</v>
      </c>
      <c r="J109">
        <f t="shared" si="47"/>
        <v>0</v>
      </c>
      <c r="K109">
        <v>0</v>
      </c>
      <c r="L109" t="str">
        <f t="shared" si="42"/>
        <v/>
      </c>
      <c r="M109" t="str">
        <f t="shared" ref="M109:M115" si="89">IF(C109=1,"std_logic",(IF(D109="W","std_logic_vector("&amp;C109-1&amp;" downto 0)","")))</f>
        <v>std_logic</v>
      </c>
      <c r="N109" t="str">
        <f t="shared" si="80"/>
        <v>'0'</v>
      </c>
      <c r="P109" t="str">
        <f t="shared" si="81"/>
        <v xml:space="preserve">  ReservedBit13 =&gt; '0',</v>
      </c>
      <c r="Q109" t="str">
        <f t="shared" si="74"/>
        <v>pkt.FPGA_State.SC_FPGA_SelfTest_Result.ReservedBit13 &lt;= '0';</v>
      </c>
      <c r="R109" t="str">
        <f t="shared" si="85"/>
        <v>pkt.FPGA_State.SC_FPGA_SelfTest_Result.ReservedBit13 := bitvector(971);</v>
      </c>
      <c r="S109" t="str">
        <f t="shared" si="86"/>
        <v>bitvector(971) := pkt.FPGA_State.SC_FPGA_SelfTest_Result.ReservedBit13;</v>
      </c>
      <c r="T109" t="str">
        <f t="shared" si="87"/>
        <v xml:space="preserve">  -- not used</v>
      </c>
      <c r="U109" t="str">
        <f t="shared" si="43"/>
        <v xml:space="preserve">  -- not used </v>
      </c>
      <c r="V109" t="str">
        <f t="shared" si="44"/>
        <v>pkt_FPGA_State_SC_FPGA_SelfTest_Result_ReservedBit13 =&gt; pkt_FPGA_State_SC_FPGA_SelfTest_Result_ReservedBit13_o,</v>
      </c>
      <c r="W109" t="str">
        <f t="shared" si="45"/>
        <v xml:space="preserve">  signal pkt_FPGA_State_SC_FPGA_SelfTest_Result_ReservedBit13_o : std_logic;</v>
      </c>
    </row>
    <row r="110" spans="2:23">
      <c r="B110" t="s">
        <v>42</v>
      </c>
      <c r="C110">
        <v>1</v>
      </c>
      <c r="D110" t="s">
        <v>391</v>
      </c>
      <c r="E110">
        <f t="shared" si="84"/>
        <v>972</v>
      </c>
      <c r="F110" t="str">
        <f t="shared" si="77"/>
        <v xml:space="preserve">  ReservedBit14 : std_logic;</v>
      </c>
      <c r="G110" t="str">
        <f t="shared" si="78"/>
        <v>pkt.FPGA_State.SC_FPGA_SelfTest_Result.ReservedBit14</v>
      </c>
      <c r="H110" t="str">
        <f t="shared" si="79"/>
        <v>bitvector(972)</v>
      </c>
      <c r="I110" t="str">
        <f t="shared" si="88"/>
        <v>pkt_FPGA_State_SC_FPGA_SelfTest_Result_ReservedBit14</v>
      </c>
      <c r="J110">
        <f t="shared" si="47"/>
        <v>0</v>
      </c>
      <c r="K110">
        <v>0</v>
      </c>
      <c r="L110" t="str">
        <f t="shared" si="42"/>
        <v/>
      </c>
      <c r="M110" t="str">
        <f t="shared" si="89"/>
        <v>std_logic</v>
      </c>
      <c r="N110" t="str">
        <f t="shared" si="80"/>
        <v>'0'</v>
      </c>
      <c r="P110" t="str">
        <f t="shared" si="81"/>
        <v xml:space="preserve">  ReservedBit14 =&gt; '0',</v>
      </c>
      <c r="Q110" t="str">
        <f t="shared" si="74"/>
        <v>pkt.FPGA_State.SC_FPGA_SelfTest_Result.ReservedBit14 &lt;= '0';</v>
      </c>
      <c r="R110" t="str">
        <f t="shared" si="85"/>
        <v>pkt.FPGA_State.SC_FPGA_SelfTest_Result.ReservedBit14 := bitvector(972);</v>
      </c>
      <c r="S110" t="str">
        <f t="shared" si="86"/>
        <v>bitvector(972) := pkt.FPGA_State.SC_FPGA_SelfTest_Result.ReservedBit14;</v>
      </c>
      <c r="T110" t="str">
        <f t="shared" si="87"/>
        <v xml:space="preserve">  -- not used</v>
      </c>
      <c r="U110" t="str">
        <f t="shared" si="43"/>
        <v xml:space="preserve">  -- not used </v>
      </c>
      <c r="V110" t="str">
        <f t="shared" si="44"/>
        <v>pkt_FPGA_State_SC_FPGA_SelfTest_Result_ReservedBit14 =&gt; pkt_FPGA_State_SC_FPGA_SelfTest_Result_ReservedBit14_o,</v>
      </c>
      <c r="W110" t="str">
        <f t="shared" si="45"/>
        <v xml:space="preserve">  signal pkt_FPGA_State_SC_FPGA_SelfTest_Result_ReservedBit14_o : std_logic;</v>
      </c>
    </row>
    <row r="111" spans="2:23">
      <c r="B111" t="s">
        <v>41</v>
      </c>
      <c r="C111">
        <v>1</v>
      </c>
      <c r="D111" t="s">
        <v>391</v>
      </c>
      <c r="E111">
        <f t="shared" si="84"/>
        <v>973</v>
      </c>
      <c r="F111" t="str">
        <f t="shared" si="77"/>
        <v xml:space="preserve">  ReservedBit15 : std_logic;</v>
      </c>
      <c r="G111" t="str">
        <f t="shared" si="78"/>
        <v>pkt.FPGA_State.SC_FPGA_SelfTest_Result.ReservedBit15</v>
      </c>
      <c r="H111" t="str">
        <f t="shared" si="79"/>
        <v>bitvector(973)</v>
      </c>
      <c r="I111" t="str">
        <f t="shared" si="88"/>
        <v>pkt_FPGA_State_SC_FPGA_SelfTest_Result_ReservedBit15</v>
      </c>
      <c r="J111">
        <f t="shared" si="47"/>
        <v>0</v>
      </c>
      <c r="K111">
        <v>0</v>
      </c>
      <c r="L111" t="str">
        <f t="shared" ref="L111:L174" si="90">IF(K111=1,"connect_bd_net [get_bd_pins "&amp;$L$29&amp;J111&amp;"] [get_bd_pins "&amp;$L$30&amp;I111&amp;"]","")</f>
        <v/>
      </c>
      <c r="M111" t="str">
        <f t="shared" si="89"/>
        <v>std_logic</v>
      </c>
      <c r="N111" t="str">
        <f t="shared" si="80"/>
        <v>'0'</v>
      </c>
      <c r="P111" t="str">
        <f t="shared" si="81"/>
        <v xml:space="preserve">  ReservedBit15 =&gt; '0',</v>
      </c>
      <c r="Q111" t="str">
        <f t="shared" si="74"/>
        <v>pkt.FPGA_State.SC_FPGA_SelfTest_Result.ReservedBit15 &lt;= '0';</v>
      </c>
      <c r="R111" t="str">
        <f t="shared" si="85"/>
        <v>pkt.FPGA_State.SC_FPGA_SelfTest_Result.ReservedBit15 := bitvector(973);</v>
      </c>
      <c r="S111" t="str">
        <f t="shared" si="86"/>
        <v>bitvector(973) := pkt.FPGA_State.SC_FPGA_SelfTest_Result.ReservedBit15;</v>
      </c>
      <c r="T111" t="str">
        <f t="shared" si="87"/>
        <v xml:space="preserve">  -- not used</v>
      </c>
      <c r="U111" t="str">
        <f t="shared" ref="U111:U174" si="91">IF(K111=1,IF(D111="","--  "&amp;F111,IF(D111&lt;&gt;"T",I111&amp;" : out "&amp;M111&amp;";    --               order( "&amp;J111&amp;" ) bit( "&amp;C111&amp;" )","--  "&amp;H111)),"  -- not used ")</f>
        <v xml:space="preserve">  -- not used </v>
      </c>
      <c r="V111" t="str">
        <f t="shared" ref="V111:V174" si="92">IF(D111="","--  "&amp;F111,IF(D111&lt;&gt;"T",IF(I111&lt;&gt;"",I111&amp;" =&gt; "&amp;I111&amp;"_o,","  --  "),"  -- "&amp;H111))</f>
        <v>pkt_FPGA_State_SC_FPGA_SelfTest_Result_ReservedBit15 =&gt; pkt_FPGA_State_SC_FPGA_SelfTest_Result_ReservedBit15_o,</v>
      </c>
      <c r="W111" t="str">
        <f t="shared" ref="W111:W174" si="93">IF(D111="","--  "&amp;F111,IF(D111&lt;&gt;"T",IF(I111&lt;&gt;"","  signal "&amp;I111&amp;"_o : "&amp;M111&amp;";","  --  "),"  --  "&amp;H111))</f>
        <v xml:space="preserve">  signal pkt_FPGA_State_SC_FPGA_SelfTest_Result_ReservedBit15_o : std_logic;</v>
      </c>
    </row>
    <row r="112" spans="2:23">
      <c r="B112" t="s">
        <v>511</v>
      </c>
      <c r="C112">
        <v>1</v>
      </c>
      <c r="D112" t="s">
        <v>391</v>
      </c>
      <c r="E112">
        <f t="shared" si="84"/>
        <v>974</v>
      </c>
      <c r="F112" t="str">
        <f t="shared" si="77"/>
        <v xml:space="preserve">  ReservedBit16 : std_logic;</v>
      </c>
      <c r="G112" t="str">
        <f t="shared" si="78"/>
        <v>pkt.FPGA_State.SC_FPGA_SelfTest_Result.ReservedBit16</v>
      </c>
      <c r="H112" t="str">
        <f t="shared" si="79"/>
        <v>bitvector(974)</v>
      </c>
      <c r="I112" t="str">
        <f t="shared" si="88"/>
        <v>pkt_FPGA_State_SC_FPGA_SelfTest_Result_ReservedBit16</v>
      </c>
      <c r="J112">
        <f t="shared" ref="J112:J175" si="94">IF(K111=1,J111+1,J111)</f>
        <v>0</v>
      </c>
      <c r="K112">
        <v>0</v>
      </c>
      <c r="L112" t="str">
        <f t="shared" si="90"/>
        <v/>
      </c>
      <c r="M112" t="str">
        <f t="shared" si="89"/>
        <v>std_logic</v>
      </c>
      <c r="N112" t="str">
        <f t="shared" si="80"/>
        <v>'0'</v>
      </c>
      <c r="P112" t="str">
        <f t="shared" si="81"/>
        <v xml:space="preserve">  ReservedBit16 =&gt; '0',</v>
      </c>
      <c r="Q112" t="str">
        <f t="shared" si="74"/>
        <v>pkt.FPGA_State.SC_FPGA_SelfTest_Result.ReservedBit16 &lt;= '0';</v>
      </c>
      <c r="R112" t="str">
        <f t="shared" si="85"/>
        <v>pkt.FPGA_State.SC_FPGA_SelfTest_Result.ReservedBit16 := bitvector(974);</v>
      </c>
      <c r="S112" t="str">
        <f t="shared" si="86"/>
        <v>bitvector(974) := pkt.FPGA_State.SC_FPGA_SelfTest_Result.ReservedBit16;</v>
      </c>
      <c r="T112" t="str">
        <f t="shared" si="87"/>
        <v xml:space="preserve">  -- not used</v>
      </c>
      <c r="U112" t="str">
        <f t="shared" si="91"/>
        <v xml:space="preserve">  -- not used </v>
      </c>
      <c r="V112" t="str">
        <f t="shared" si="92"/>
        <v>pkt_FPGA_State_SC_FPGA_SelfTest_Result_ReservedBit16 =&gt; pkt_FPGA_State_SC_FPGA_SelfTest_Result_ReservedBit16_o,</v>
      </c>
      <c r="W112" t="str">
        <f t="shared" si="93"/>
        <v xml:space="preserve">  signal pkt_FPGA_State_SC_FPGA_SelfTest_Result_ReservedBit16_o : std_logic;</v>
      </c>
    </row>
    <row r="113" spans="1:23">
      <c r="B113" t="s">
        <v>512</v>
      </c>
      <c r="C113">
        <v>1</v>
      </c>
      <c r="D113" t="s">
        <v>391</v>
      </c>
      <c r="E113">
        <f t="shared" si="84"/>
        <v>975</v>
      </c>
      <c r="F113" t="str">
        <f t="shared" si="77"/>
        <v xml:space="preserve">  ReservedBit17 : std_logic;</v>
      </c>
      <c r="G113" t="str">
        <f t="shared" si="78"/>
        <v>pkt.FPGA_State.SC_FPGA_SelfTest_Result.ReservedBit17</v>
      </c>
      <c r="H113" t="str">
        <f t="shared" si="79"/>
        <v>bitvector(975)</v>
      </c>
      <c r="I113" t="str">
        <f t="shared" si="88"/>
        <v>pkt_FPGA_State_SC_FPGA_SelfTest_Result_ReservedBit17</v>
      </c>
      <c r="J113">
        <f t="shared" si="94"/>
        <v>0</v>
      </c>
      <c r="K113">
        <v>0</v>
      </c>
      <c r="L113" t="str">
        <f t="shared" si="90"/>
        <v/>
      </c>
      <c r="M113" t="str">
        <f t="shared" si="89"/>
        <v>std_logic</v>
      </c>
      <c r="N113" t="str">
        <f t="shared" si="80"/>
        <v>'0'</v>
      </c>
      <c r="P113" t="str">
        <f t="shared" si="81"/>
        <v xml:space="preserve">  ReservedBit17 =&gt; '0'</v>
      </c>
      <c r="Q113" t="str">
        <f t="shared" si="74"/>
        <v>pkt.FPGA_State.SC_FPGA_SelfTest_Result.ReservedBit17 &lt;= '0';</v>
      </c>
      <c r="R113" t="str">
        <f t="shared" si="85"/>
        <v>pkt.FPGA_State.SC_FPGA_SelfTest_Result.ReservedBit17 := bitvector(975);</v>
      </c>
      <c r="S113" t="str">
        <f t="shared" si="86"/>
        <v>bitvector(975) := pkt.FPGA_State.SC_FPGA_SelfTest_Result.ReservedBit17;</v>
      </c>
      <c r="T113" t="str">
        <f t="shared" si="87"/>
        <v xml:space="preserve">  -- not used</v>
      </c>
      <c r="U113" t="str">
        <f t="shared" si="91"/>
        <v xml:space="preserve">  -- not used </v>
      </c>
      <c r="V113" t="str">
        <f t="shared" si="92"/>
        <v>pkt_FPGA_State_SC_FPGA_SelfTest_Result_ReservedBit17 =&gt; pkt_FPGA_State_SC_FPGA_SelfTest_Result_ReservedBit17_o,</v>
      </c>
      <c r="W113" t="str">
        <f t="shared" si="93"/>
        <v xml:space="preserve">  signal pkt_FPGA_State_SC_FPGA_SelfTest_Result_ReservedBit17_o : std_logic;</v>
      </c>
    </row>
    <row r="114" spans="1:23" s="72" customFormat="1">
      <c r="F114" s="72" t="str">
        <f>"end record;"&amp;"  --  "&amp;B97&amp;"_"&amp;C97/8&amp;"_Type"</f>
        <v>end record;  --  SC_FPGA_SelfTest_Result_2_Type</v>
      </c>
      <c r="I114" s="72" t="str">
        <f t="shared" si="88"/>
        <v/>
      </c>
      <c r="J114">
        <f t="shared" si="94"/>
        <v>0</v>
      </c>
      <c r="K114" s="72" t="s">
        <v>583</v>
      </c>
      <c r="L114" t="str">
        <f t="shared" si="90"/>
        <v/>
      </c>
      <c r="M114" s="72" t="str">
        <f t="shared" si="89"/>
        <v/>
      </c>
      <c r="P114" s="72" t="str">
        <f>");"</f>
        <v>);</v>
      </c>
      <c r="Q114" s="72" t="str">
        <f t="shared" si="74"/>
        <v>--  end record;  --  SC_FPGA_SelfTest_Result_2_Type</v>
      </c>
      <c r="R114" s="72" t="str">
        <f t="shared" si="85"/>
        <v>--  end record;  --  SC_FPGA_SelfTest_Result_2_Type</v>
      </c>
      <c r="S114" s="72" t="str">
        <f t="shared" si="86"/>
        <v>--  end record;  --  SC_FPGA_SelfTest_Result_2_Type</v>
      </c>
      <c r="T114" t="str">
        <f t="shared" si="87"/>
        <v xml:space="preserve">  -- not used</v>
      </c>
      <c r="U114" t="str">
        <f t="shared" si="91"/>
        <v xml:space="preserve">  -- not used </v>
      </c>
      <c r="V114" t="str">
        <f t="shared" si="92"/>
        <v>--  end record;  --  SC_FPGA_SelfTest_Result_2_Type</v>
      </c>
      <c r="W114" t="str">
        <f t="shared" si="93"/>
        <v>--  end record;  --  SC_FPGA_SelfTest_Result_2_Type</v>
      </c>
    </row>
    <row r="115" spans="1:23">
      <c r="C115">
        <f>SUM(C98:C113)</f>
        <v>16</v>
      </c>
      <c r="D115">
        <f>C97+E97</f>
        <v>976</v>
      </c>
      <c r="E115">
        <f>C113+E113</f>
        <v>976</v>
      </c>
      <c r="F115" s="93" t="s">
        <v>538</v>
      </c>
      <c r="I115" t="str">
        <f t="shared" si="88"/>
        <v/>
      </c>
      <c r="J115">
        <f t="shared" si="94"/>
        <v>0</v>
      </c>
      <c r="K115" t="s">
        <v>583</v>
      </c>
      <c r="L115" t="str">
        <f t="shared" si="90"/>
        <v/>
      </c>
      <c r="M115" t="str">
        <f t="shared" si="89"/>
        <v/>
      </c>
      <c r="N115" s="92" t="s">
        <v>538</v>
      </c>
      <c r="O115" s="92" t="s">
        <v>538</v>
      </c>
      <c r="P115" s="92" t="s">
        <v>538</v>
      </c>
      <c r="Q115" s="92" t="s">
        <v>538</v>
      </c>
      <c r="R115" s="92" t="s">
        <v>538</v>
      </c>
      <c r="S115" s="92" t="s">
        <v>538</v>
      </c>
      <c r="T115" t="str">
        <f t="shared" si="87"/>
        <v xml:space="preserve">  -- not used</v>
      </c>
      <c r="U115" t="str">
        <f t="shared" si="91"/>
        <v xml:space="preserve">  -- not used </v>
      </c>
      <c r="V115" t="str">
        <f t="shared" si="92"/>
        <v xml:space="preserve">  --  </v>
      </c>
      <c r="W115" t="str">
        <f t="shared" si="93"/>
        <v xml:space="preserve">  --  </v>
      </c>
    </row>
    <row r="116" spans="1:23">
      <c r="A116" s="90"/>
      <c r="F116" s="93" t="s">
        <v>538</v>
      </c>
      <c r="G116" s="91" t="str">
        <f>G132</f>
        <v>pkt.FPGA_State.FPGA_Zynq_Control</v>
      </c>
      <c r="I116" t="str">
        <f t="shared" ref="I116:I124" si="95">IF(H116="","",(IF(D116="W",SUBSTITUTE(G116,".","_"),"")))</f>
        <v/>
      </c>
      <c r="J116">
        <f t="shared" si="94"/>
        <v>0</v>
      </c>
      <c r="K116" t="s">
        <v>583</v>
      </c>
      <c r="L116" t="str">
        <f t="shared" si="90"/>
        <v/>
      </c>
      <c r="M116" t="str">
        <f t="shared" ref="M116:M124" si="96">IF(C116=1,"std_logic",(IF(D116="W","std_logic_vector("&amp;C116-1&amp;" downto 0)","")))</f>
        <v/>
      </c>
      <c r="N116" s="92" t="s">
        <v>538</v>
      </c>
      <c r="O116" s="92" t="s">
        <v>538</v>
      </c>
      <c r="P116" s="92" t="s">
        <v>538</v>
      </c>
      <c r="Q116" s="92" t="s">
        <v>538</v>
      </c>
      <c r="R116" s="92" t="s">
        <v>538</v>
      </c>
      <c r="S116" s="92" t="s">
        <v>538</v>
      </c>
      <c r="T116" t="str">
        <f t="shared" si="87"/>
        <v xml:space="preserve">  -- not used</v>
      </c>
      <c r="U116" t="str">
        <f t="shared" si="91"/>
        <v xml:space="preserve">  -- not used </v>
      </c>
      <c r="V116" t="str">
        <f t="shared" si="92"/>
        <v>--  --</v>
      </c>
      <c r="W116" t="str">
        <f t="shared" si="93"/>
        <v>--  --</v>
      </c>
    </row>
    <row r="117" spans="1:23" s="72" customFormat="1">
      <c r="B117" s="72" t="s">
        <v>500</v>
      </c>
      <c r="C117" s="72">
        <v>8</v>
      </c>
      <c r="E117" s="72">
        <v>872</v>
      </c>
      <c r="F117" s="72" t="str">
        <f>"type "&amp;B117&amp;"_"&amp;C117/8&amp;"_Type is record"</f>
        <v>type FPGA_Zynq_Control_1_Type is record</v>
      </c>
      <c r="I117" s="72" t="str">
        <f t="shared" si="95"/>
        <v/>
      </c>
      <c r="J117">
        <f t="shared" si="94"/>
        <v>0</v>
      </c>
      <c r="K117" s="72" t="s">
        <v>583</v>
      </c>
      <c r="L117" t="str">
        <f t="shared" si="90"/>
        <v/>
      </c>
      <c r="M117" s="72" t="str">
        <f t="shared" si="96"/>
        <v/>
      </c>
      <c r="P117" s="72" t="str">
        <f>"constant "&amp;B117&amp;"_"&amp;C117/8&amp;"_i : "&amp;B117&amp;"_"&amp;C117/8&amp;"_Type := ("</f>
        <v>constant FPGA_Zynq_Control_1_i : FPGA_Zynq_Control_1_Type := (</v>
      </c>
      <c r="Q117" s="72" t="str">
        <f t="shared" ref="Q117:Q124" si="97">IF(D117="","--  "&amp;F117,IF(D117&lt;&gt;"T",G117&amp;" &lt;= "&amp;N117&amp;";","--  "&amp;H117))</f>
        <v>--  type FPGA_Zynq_Control_1_Type is record</v>
      </c>
      <c r="R117" s="72" t="str">
        <f t="shared" ref="R117" si="98">IF(D117="","--  "&amp;F117,IF(D117&lt;&gt;"T",G117&amp;" := "&amp;H117&amp;";","--  "&amp;H117))</f>
        <v>--  type FPGA_Zynq_Control_1_Type is record</v>
      </c>
      <c r="S117" s="72" t="str">
        <f t="shared" ref="S117" si="99">IF(D117="","--  "&amp;F117,IF(D117&lt;&gt;"T",H117&amp;" := "&amp;G117&amp;";","--  "&amp;H117))</f>
        <v>--  type FPGA_Zynq_Control_1_Type is record</v>
      </c>
      <c r="T117" t="str">
        <f t="shared" si="87"/>
        <v xml:space="preserve">  -- not used</v>
      </c>
      <c r="U117" t="str">
        <f t="shared" si="91"/>
        <v xml:space="preserve">  -- not used </v>
      </c>
      <c r="V117" t="str">
        <f t="shared" si="92"/>
        <v>--  type FPGA_Zynq_Control_1_Type is record</v>
      </c>
      <c r="W117" t="str">
        <f t="shared" si="93"/>
        <v>--  type FPGA_Zynq_Control_1_Type is record</v>
      </c>
    </row>
    <row r="118" spans="1:23">
      <c r="B118" t="s">
        <v>529</v>
      </c>
      <c r="C118">
        <v>1</v>
      </c>
      <c r="D118" t="s">
        <v>391</v>
      </c>
      <c r="E118">
        <f>E117</f>
        <v>872</v>
      </c>
      <c r="F118" t="str">
        <f t="shared" ref="F118:F125" si="100">IF(C118=1,"  "&amp;B118&amp;" : "&amp;"std_logic;",IF(D118="T","  "&amp;B118&amp;" : "&amp;B118&amp;"_"&amp;C118/8&amp;"_Type;","  "&amp;B118&amp;" : "&amp;"std_logic_vector("&amp;C118-1&amp;" downto 0);"))</f>
        <v xml:space="preserve">  PLC_State : std_logic;</v>
      </c>
      <c r="G118" t="str">
        <f t="shared" ref="G118:G125" si="101">$G$116&amp;"."&amp;B118</f>
        <v>pkt.FPGA_State.FPGA_Zynq_Control.PLC_State</v>
      </c>
      <c r="H118" t="str">
        <f t="shared" ref="H118:H125" si="102">IF(C118=1,"bitvector("&amp;E118&amp;")","bitvector("&amp;E118+C118-1&amp;" downto "&amp;E118&amp;")")</f>
        <v>bitvector(872)</v>
      </c>
      <c r="I118" t="str">
        <f t="shared" si="95"/>
        <v>pkt_FPGA_State_FPGA_Zynq_Control_PLC_State</v>
      </c>
      <c r="J118">
        <f t="shared" si="94"/>
        <v>0</v>
      </c>
      <c r="K118">
        <v>1</v>
      </c>
      <c r="L118" t="str">
        <f t="shared" si="90"/>
        <v>connect_bd_net [get_bd_pins gen_ila_0/ila_0/probe0] [get_bd_pins gen_ila_0/bs_scb_data_record_p_0/pkt_FPGA_State_FPGA_Zynq_Control_PLC_State]</v>
      </c>
      <c r="M118" t="str">
        <f t="shared" si="96"/>
        <v>std_logic</v>
      </c>
      <c r="N118" t="str">
        <f t="shared" ref="N118:N125" si="103">IF(O118&lt;&gt;"",O118,IF(D118="T",B118&amp;"_"&amp;C118/8&amp;"_i",IF(C118=1,"'0'",(IF(C118=8,"X""00""",(IF(C118=16,"X""0000""",IF(C118=32,"X""00000000""","(others =&gt; '0')"))))))))</f>
        <v>'0'</v>
      </c>
      <c r="P118" t="str">
        <f t="shared" ref="P118:P124" si="104">IF(D119="",(IF(D118="T","  "&amp;B118&amp;" =&gt; "&amp;B118&amp;"_"&amp;C118/8&amp;"_i","  "&amp;B118&amp;" =&gt; "&amp;N118)),(IF(D118="T","  "&amp;B118&amp;" =&gt; "&amp;B118&amp;"_"&amp;C118/8&amp;"_i,","  "&amp;B118&amp;" =&gt; "&amp;N118&amp;",")))</f>
        <v xml:space="preserve">  PLC_State =&gt; '0',</v>
      </c>
      <c r="Q118" t="str">
        <f t="shared" si="97"/>
        <v>pkt.FPGA_State.FPGA_Zynq_Control.PLC_State &lt;= '0';</v>
      </c>
      <c r="R118" t="str">
        <f t="shared" ref="R118:R126" si="105">IF(D118="","--  "&amp;F118,IF(D118&lt;&gt;"T",G118&amp;" := "&amp;H118&amp;";","--  "&amp;H118))</f>
        <v>pkt.FPGA_State.FPGA_Zynq_Control.PLC_State := bitvector(872);</v>
      </c>
      <c r="S118" t="str">
        <f t="shared" ref="S118:S126" si="106">IF(D118="","--  "&amp;F118,IF(D118&lt;&gt;"T",H118&amp;" := "&amp;G118&amp;";","--  "&amp;H118))</f>
        <v>bitvector(872) := pkt.FPGA_State.FPGA_Zynq_Control.PLC_State;</v>
      </c>
      <c r="T118" t="str">
        <f t="shared" si="87"/>
        <v>pkt_FPGA_State_FPGA_Zynq_Control_PLC_State &lt;= bitvector(872);</v>
      </c>
      <c r="U118" t="str">
        <f t="shared" si="91"/>
        <v>pkt_FPGA_State_FPGA_Zynq_Control_PLC_State : out std_logic;    --               order( 0 ) bit( 1 )</v>
      </c>
      <c r="V118" t="str">
        <f t="shared" si="92"/>
        <v>pkt_FPGA_State_FPGA_Zynq_Control_PLC_State =&gt; pkt_FPGA_State_FPGA_Zynq_Control_PLC_State_o,</v>
      </c>
      <c r="W118" t="str">
        <f t="shared" si="93"/>
        <v xml:space="preserve">  signal pkt_FPGA_State_FPGA_Zynq_Control_PLC_State_o : std_logic;</v>
      </c>
    </row>
    <row r="119" spans="1:23">
      <c r="B119" t="s">
        <v>400</v>
      </c>
      <c r="C119">
        <v>1</v>
      </c>
      <c r="D119" t="s">
        <v>391</v>
      </c>
      <c r="E119">
        <f>C118+E118</f>
        <v>873</v>
      </c>
      <c r="F119" t="str">
        <f t="shared" si="100"/>
        <v xml:space="preserve">  DAQ_Count_Reset : std_logic;</v>
      </c>
      <c r="G119" t="str">
        <f t="shared" si="101"/>
        <v>pkt.FPGA_State.FPGA_Zynq_Control.DAQ_Count_Reset</v>
      </c>
      <c r="H119" t="str">
        <f t="shared" si="102"/>
        <v>bitvector(873)</v>
      </c>
      <c r="I119" t="str">
        <f t="shared" si="95"/>
        <v>pkt_FPGA_State_FPGA_Zynq_Control_DAQ_Count_Reset</v>
      </c>
      <c r="J119">
        <f t="shared" si="94"/>
        <v>1</v>
      </c>
      <c r="K119">
        <v>1</v>
      </c>
      <c r="L119" t="str">
        <f t="shared" si="90"/>
        <v>connect_bd_net [get_bd_pins gen_ila_0/ila_0/probe1] [get_bd_pins gen_ila_0/bs_scb_data_record_p_0/pkt_FPGA_State_FPGA_Zynq_Control_DAQ_Count_Reset]</v>
      </c>
      <c r="M119" t="str">
        <f t="shared" si="96"/>
        <v>std_logic</v>
      </c>
      <c r="N119" t="str">
        <f t="shared" si="103"/>
        <v>'0'</v>
      </c>
      <c r="P119" t="str">
        <f t="shared" si="104"/>
        <v xml:space="preserve">  DAQ_Count_Reset =&gt; '0',</v>
      </c>
      <c r="Q119" t="str">
        <f t="shared" si="97"/>
        <v>pkt.FPGA_State.FPGA_Zynq_Control.DAQ_Count_Reset &lt;= '0';</v>
      </c>
      <c r="R119" t="str">
        <f t="shared" si="105"/>
        <v>pkt.FPGA_State.FPGA_Zynq_Control.DAQ_Count_Reset := bitvector(873);</v>
      </c>
      <c r="S119" t="str">
        <f t="shared" si="106"/>
        <v>bitvector(873) := pkt.FPGA_State.FPGA_Zynq_Control.DAQ_Count_Reset;</v>
      </c>
      <c r="T119" t="str">
        <f t="shared" si="87"/>
        <v>pkt_FPGA_State_FPGA_Zynq_Control_DAQ_Count_Reset &lt;= bitvector(873);</v>
      </c>
      <c r="U119" t="str">
        <f t="shared" si="91"/>
        <v>pkt_FPGA_State_FPGA_Zynq_Control_DAQ_Count_Reset : out std_logic;    --               order( 1 ) bit( 1 )</v>
      </c>
      <c r="V119" t="str">
        <f t="shared" si="92"/>
        <v>pkt_FPGA_State_FPGA_Zynq_Control_DAQ_Count_Reset =&gt; pkt_FPGA_State_FPGA_Zynq_Control_DAQ_Count_Reset_o,</v>
      </c>
      <c r="W119" t="str">
        <f t="shared" si="93"/>
        <v xml:space="preserve">  signal pkt_FPGA_State_FPGA_Zynq_Control_DAQ_Count_Reset_o : std_logic;</v>
      </c>
    </row>
    <row r="120" spans="1:23">
      <c r="B120" s="262" t="s">
        <v>686</v>
      </c>
      <c r="C120">
        <v>1</v>
      </c>
      <c r="D120" t="s">
        <v>391</v>
      </c>
      <c r="E120">
        <f t="shared" ref="E120:E125" si="107">C119+E119</f>
        <v>874</v>
      </c>
      <c r="F120" t="str">
        <f t="shared" si="100"/>
        <v xml:space="preserve">  ReservedBit02 : std_logic;</v>
      </c>
      <c r="G120" t="str">
        <f t="shared" si="101"/>
        <v>pkt.FPGA_State.FPGA_Zynq_Control.ReservedBit02</v>
      </c>
      <c r="H120" t="str">
        <f t="shared" si="102"/>
        <v>bitvector(874)</v>
      </c>
      <c r="I120" t="str">
        <f t="shared" si="95"/>
        <v>pkt_FPGA_State_FPGA_Zynq_Control_ReservedBit02</v>
      </c>
      <c r="J120">
        <f t="shared" si="94"/>
        <v>2</v>
      </c>
      <c r="K120">
        <v>1</v>
      </c>
      <c r="L120" t="str">
        <f t="shared" si="90"/>
        <v>connect_bd_net [get_bd_pins gen_ila_0/ila_0/probe2] [get_bd_pins gen_ila_0/bs_scb_data_record_p_0/pkt_FPGA_State_FPGA_Zynq_Control_ReservedBit02]</v>
      </c>
      <c r="M120" t="str">
        <f t="shared" si="96"/>
        <v>std_logic</v>
      </c>
      <c r="N120" t="str">
        <f t="shared" si="103"/>
        <v>'0'</v>
      </c>
      <c r="P120" t="str">
        <f t="shared" si="104"/>
        <v xml:space="preserve">  ReservedBit02 =&gt; '0',</v>
      </c>
      <c r="Q120" t="str">
        <f t="shared" si="97"/>
        <v>pkt.FPGA_State.FPGA_Zynq_Control.ReservedBit02 &lt;= '0';</v>
      </c>
      <c r="R120" t="str">
        <f t="shared" si="105"/>
        <v>pkt.FPGA_State.FPGA_Zynq_Control.ReservedBit02 := bitvector(874);</v>
      </c>
      <c r="S120" t="str">
        <f t="shared" si="106"/>
        <v>bitvector(874) := pkt.FPGA_State.FPGA_Zynq_Control.ReservedBit02;</v>
      </c>
      <c r="T120" t="str">
        <f t="shared" si="87"/>
        <v>pkt_FPGA_State_FPGA_Zynq_Control_ReservedBit02 &lt;= bitvector(874);</v>
      </c>
      <c r="U120" t="str">
        <f t="shared" si="91"/>
        <v>pkt_FPGA_State_FPGA_Zynq_Control_ReservedBit02 : out std_logic;    --               order( 2 ) bit( 1 )</v>
      </c>
      <c r="V120" t="str">
        <f t="shared" si="92"/>
        <v>pkt_FPGA_State_FPGA_Zynq_Control_ReservedBit02 =&gt; pkt_FPGA_State_FPGA_Zynq_Control_ReservedBit02_o,</v>
      </c>
      <c r="W120" t="str">
        <f t="shared" si="93"/>
        <v xml:space="preserve">  signal pkt_FPGA_State_FPGA_Zynq_Control_ReservedBit02_o : std_logic;</v>
      </c>
    </row>
    <row r="121" spans="1:23">
      <c r="B121" t="s">
        <v>406</v>
      </c>
      <c r="C121">
        <v>1</v>
      </c>
      <c r="D121" t="s">
        <v>391</v>
      </c>
      <c r="E121">
        <f t="shared" si="107"/>
        <v>875</v>
      </c>
      <c r="F121" t="str">
        <f t="shared" si="100"/>
        <v xml:space="preserve">  ReservedBit03 : std_logic;</v>
      </c>
      <c r="G121" t="str">
        <f t="shared" si="101"/>
        <v>pkt.FPGA_State.FPGA_Zynq_Control.ReservedBit03</v>
      </c>
      <c r="H121" t="str">
        <f t="shared" si="102"/>
        <v>bitvector(875)</v>
      </c>
      <c r="I121" t="str">
        <f t="shared" si="95"/>
        <v>pkt_FPGA_State_FPGA_Zynq_Control_ReservedBit03</v>
      </c>
      <c r="J121">
        <f t="shared" si="94"/>
        <v>3</v>
      </c>
      <c r="K121">
        <v>0</v>
      </c>
      <c r="L121" t="str">
        <f t="shared" si="90"/>
        <v/>
      </c>
      <c r="M121" t="str">
        <f t="shared" si="96"/>
        <v>std_logic</v>
      </c>
      <c r="N121" t="str">
        <f t="shared" si="103"/>
        <v>'0'</v>
      </c>
      <c r="P121" t="str">
        <f t="shared" si="104"/>
        <v xml:space="preserve">  ReservedBit03 =&gt; '0',</v>
      </c>
      <c r="Q121" t="str">
        <f t="shared" si="97"/>
        <v>pkt.FPGA_State.FPGA_Zynq_Control.ReservedBit03 &lt;= '0';</v>
      </c>
      <c r="R121" t="str">
        <f t="shared" si="105"/>
        <v>pkt.FPGA_State.FPGA_Zynq_Control.ReservedBit03 := bitvector(875);</v>
      </c>
      <c r="S121" t="str">
        <f t="shared" si="106"/>
        <v>bitvector(875) := pkt.FPGA_State.FPGA_Zynq_Control.ReservedBit03;</v>
      </c>
      <c r="T121" t="str">
        <f t="shared" si="87"/>
        <v xml:space="preserve">  -- not used</v>
      </c>
      <c r="U121" t="str">
        <f t="shared" si="91"/>
        <v xml:space="preserve">  -- not used </v>
      </c>
      <c r="V121" t="str">
        <f t="shared" si="92"/>
        <v>pkt_FPGA_State_FPGA_Zynq_Control_ReservedBit03 =&gt; pkt_FPGA_State_FPGA_Zynq_Control_ReservedBit03_o,</v>
      </c>
      <c r="W121" t="str">
        <f t="shared" si="93"/>
        <v xml:space="preserve">  signal pkt_FPGA_State_FPGA_Zynq_Control_ReservedBit03_o : std_logic;</v>
      </c>
    </row>
    <row r="122" spans="1:23">
      <c r="B122" t="s">
        <v>405</v>
      </c>
      <c r="C122">
        <v>1</v>
      </c>
      <c r="D122" t="s">
        <v>391</v>
      </c>
      <c r="E122">
        <f t="shared" si="107"/>
        <v>876</v>
      </c>
      <c r="F122" t="str">
        <f t="shared" si="100"/>
        <v xml:space="preserve">  ReservedBit04 : std_logic;</v>
      </c>
      <c r="G122" t="str">
        <f t="shared" si="101"/>
        <v>pkt.FPGA_State.FPGA_Zynq_Control.ReservedBit04</v>
      </c>
      <c r="H122" t="str">
        <f t="shared" si="102"/>
        <v>bitvector(876)</v>
      </c>
      <c r="I122" t="str">
        <f t="shared" si="95"/>
        <v>pkt_FPGA_State_FPGA_Zynq_Control_ReservedBit04</v>
      </c>
      <c r="J122">
        <f t="shared" si="94"/>
        <v>3</v>
      </c>
      <c r="K122">
        <v>0</v>
      </c>
      <c r="L122" t="str">
        <f t="shared" si="90"/>
        <v/>
      </c>
      <c r="M122" t="str">
        <f t="shared" si="96"/>
        <v>std_logic</v>
      </c>
      <c r="N122" t="str">
        <f t="shared" si="103"/>
        <v>'0'</v>
      </c>
      <c r="P122" t="str">
        <f t="shared" si="104"/>
        <v xml:space="preserve">  ReservedBit04 =&gt; '0',</v>
      </c>
      <c r="Q122" t="str">
        <f t="shared" si="97"/>
        <v>pkt.FPGA_State.FPGA_Zynq_Control.ReservedBit04 &lt;= '0';</v>
      </c>
      <c r="R122" t="str">
        <f t="shared" si="105"/>
        <v>pkt.FPGA_State.FPGA_Zynq_Control.ReservedBit04 := bitvector(876);</v>
      </c>
      <c r="S122" t="str">
        <f t="shared" si="106"/>
        <v>bitvector(876) := pkt.FPGA_State.FPGA_Zynq_Control.ReservedBit04;</v>
      </c>
      <c r="T122" t="str">
        <f t="shared" si="87"/>
        <v xml:space="preserve">  -- not used</v>
      </c>
      <c r="U122" t="str">
        <f t="shared" si="91"/>
        <v xml:space="preserve">  -- not used </v>
      </c>
      <c r="V122" t="str">
        <f t="shared" si="92"/>
        <v>pkt_FPGA_State_FPGA_Zynq_Control_ReservedBit04 =&gt; pkt_FPGA_State_FPGA_Zynq_Control_ReservedBit04_o,</v>
      </c>
      <c r="W122" t="str">
        <f t="shared" si="93"/>
        <v xml:space="preserve">  signal pkt_FPGA_State_FPGA_Zynq_Control_ReservedBit04_o : std_logic;</v>
      </c>
    </row>
    <row r="123" spans="1:23">
      <c r="B123" t="s">
        <v>256</v>
      </c>
      <c r="C123">
        <v>1</v>
      </c>
      <c r="D123" t="s">
        <v>391</v>
      </c>
      <c r="E123">
        <f t="shared" si="107"/>
        <v>877</v>
      </c>
      <c r="F123" t="str">
        <f t="shared" si="100"/>
        <v xml:space="preserve">  SC_FPGA_Reset : std_logic;</v>
      </c>
      <c r="G123" t="str">
        <f t="shared" si="101"/>
        <v>pkt.FPGA_State.FPGA_Zynq_Control.SC_FPGA_Reset</v>
      </c>
      <c r="H123" t="str">
        <f t="shared" si="102"/>
        <v>bitvector(877)</v>
      </c>
      <c r="I123" t="str">
        <f t="shared" si="95"/>
        <v>pkt_FPGA_State_FPGA_Zynq_Control_SC_FPGA_Reset</v>
      </c>
      <c r="J123">
        <f t="shared" si="94"/>
        <v>3</v>
      </c>
      <c r="K123">
        <v>1</v>
      </c>
      <c r="L123" t="str">
        <f t="shared" si="90"/>
        <v>connect_bd_net [get_bd_pins gen_ila_0/ila_0/probe3] [get_bd_pins gen_ila_0/bs_scb_data_record_p_0/pkt_FPGA_State_FPGA_Zynq_Control_SC_FPGA_Reset]</v>
      </c>
      <c r="M123" t="str">
        <f t="shared" si="96"/>
        <v>std_logic</v>
      </c>
      <c r="N123" t="str">
        <f t="shared" si="103"/>
        <v>'0'</v>
      </c>
      <c r="P123" t="str">
        <f t="shared" si="104"/>
        <v xml:space="preserve">  SC_FPGA_Reset =&gt; '0',</v>
      </c>
      <c r="Q123" t="str">
        <f t="shared" si="97"/>
        <v>pkt.FPGA_State.FPGA_Zynq_Control.SC_FPGA_Reset &lt;= '0';</v>
      </c>
      <c r="R123" t="str">
        <f t="shared" si="105"/>
        <v>pkt.FPGA_State.FPGA_Zynq_Control.SC_FPGA_Reset := bitvector(877);</v>
      </c>
      <c r="S123" t="str">
        <f t="shared" si="106"/>
        <v>bitvector(877) := pkt.FPGA_State.FPGA_Zynq_Control.SC_FPGA_Reset;</v>
      </c>
      <c r="T123" t="str">
        <f t="shared" si="87"/>
        <v>pkt_FPGA_State_FPGA_Zynq_Control_SC_FPGA_Reset &lt;= bitvector(877);</v>
      </c>
      <c r="U123" t="str">
        <f t="shared" si="91"/>
        <v>pkt_FPGA_State_FPGA_Zynq_Control_SC_FPGA_Reset : out std_logic;    --               order( 3 ) bit( 1 )</v>
      </c>
      <c r="V123" t="str">
        <f t="shared" si="92"/>
        <v>pkt_FPGA_State_FPGA_Zynq_Control_SC_FPGA_Reset =&gt; pkt_FPGA_State_FPGA_Zynq_Control_SC_FPGA_Reset_o,</v>
      </c>
      <c r="W123" t="str">
        <f t="shared" si="93"/>
        <v xml:space="preserve">  signal pkt_FPGA_State_FPGA_Zynq_Control_SC_FPGA_Reset_o : std_logic;</v>
      </c>
    </row>
    <row r="124" spans="1:23">
      <c r="B124" t="s">
        <v>255</v>
      </c>
      <c r="C124">
        <v>1</v>
      </c>
      <c r="D124" t="s">
        <v>391</v>
      </c>
      <c r="E124">
        <f t="shared" si="107"/>
        <v>878</v>
      </c>
      <c r="F124" t="str">
        <f t="shared" si="100"/>
        <v xml:space="preserve">  PA_FPGA_Reset : std_logic;</v>
      </c>
      <c r="G124" t="str">
        <f t="shared" si="101"/>
        <v>pkt.FPGA_State.FPGA_Zynq_Control.PA_FPGA_Reset</v>
      </c>
      <c r="H124" t="str">
        <f t="shared" si="102"/>
        <v>bitvector(878)</v>
      </c>
      <c r="I124" t="str">
        <f t="shared" si="95"/>
        <v>pkt_FPGA_State_FPGA_Zynq_Control_PA_FPGA_Reset</v>
      </c>
      <c r="J124">
        <f t="shared" si="94"/>
        <v>4</v>
      </c>
      <c r="K124">
        <v>1</v>
      </c>
      <c r="L124" t="str">
        <f t="shared" si="90"/>
        <v>connect_bd_net [get_bd_pins gen_ila_0/ila_0/probe4] [get_bd_pins gen_ila_0/bs_scb_data_record_p_0/pkt_FPGA_State_FPGA_Zynq_Control_PA_FPGA_Reset]</v>
      </c>
      <c r="M124" t="str">
        <f t="shared" si="96"/>
        <v>std_logic</v>
      </c>
      <c r="N124" t="str">
        <f t="shared" si="103"/>
        <v>'0'</v>
      </c>
      <c r="P124" t="str">
        <f t="shared" si="104"/>
        <v xml:space="preserve">  PA_FPGA_Reset =&gt; '0',</v>
      </c>
      <c r="Q124" t="str">
        <f t="shared" si="97"/>
        <v>pkt.FPGA_State.FPGA_Zynq_Control.PA_FPGA_Reset &lt;= '0';</v>
      </c>
      <c r="R124" t="str">
        <f t="shared" si="105"/>
        <v>pkt.FPGA_State.FPGA_Zynq_Control.PA_FPGA_Reset := bitvector(878);</v>
      </c>
      <c r="S124" t="str">
        <f t="shared" si="106"/>
        <v>bitvector(878) := pkt.FPGA_State.FPGA_Zynq_Control.PA_FPGA_Reset;</v>
      </c>
      <c r="T124" t="str">
        <f t="shared" si="87"/>
        <v>pkt_FPGA_State_FPGA_Zynq_Control_PA_FPGA_Reset &lt;= bitvector(878);</v>
      </c>
      <c r="U124" t="str">
        <f t="shared" si="91"/>
        <v>pkt_FPGA_State_FPGA_Zynq_Control_PA_FPGA_Reset : out std_logic;    --               order( 4 ) bit( 1 )</v>
      </c>
      <c r="V124" t="str">
        <f t="shared" si="92"/>
        <v>pkt_FPGA_State_FPGA_Zynq_Control_PA_FPGA_Reset =&gt; pkt_FPGA_State_FPGA_Zynq_Control_PA_FPGA_Reset_o,</v>
      </c>
      <c r="W124" t="str">
        <f t="shared" si="93"/>
        <v xml:space="preserve">  signal pkt_FPGA_State_FPGA_Zynq_Control_PA_FPGA_Reset_o : std_logic;</v>
      </c>
    </row>
    <row r="125" spans="1:23">
      <c r="B125" t="s">
        <v>540</v>
      </c>
      <c r="C125">
        <v>1</v>
      </c>
      <c r="D125" t="s">
        <v>391</v>
      </c>
      <c r="E125">
        <f t="shared" si="107"/>
        <v>879</v>
      </c>
      <c r="F125" t="str">
        <f t="shared" si="100"/>
        <v xml:space="preserve">  Ping_On_Off : std_logic;</v>
      </c>
      <c r="G125" t="str">
        <f t="shared" si="101"/>
        <v>pkt.FPGA_State.FPGA_Zynq_Control.Ping_On_Off</v>
      </c>
      <c r="H125" t="str">
        <f t="shared" si="102"/>
        <v>bitvector(879)</v>
      </c>
      <c r="I125" t="str">
        <f t="shared" ref="I125:I156" si="108">IF(H125="","",(IF(D125="W",SUBSTITUTE(G125,".","_"),"")))</f>
        <v>pkt_FPGA_State_FPGA_Zynq_Control_Ping_On_Off</v>
      </c>
      <c r="J125">
        <f t="shared" si="94"/>
        <v>5</v>
      </c>
      <c r="K125">
        <v>1</v>
      </c>
      <c r="L125" t="str">
        <f t="shared" si="90"/>
        <v>connect_bd_net [get_bd_pins gen_ila_0/ila_0/probe5] [get_bd_pins gen_ila_0/bs_scb_data_record_p_0/pkt_FPGA_State_FPGA_Zynq_Control_Ping_On_Off]</v>
      </c>
      <c r="M125" t="str">
        <f t="shared" ref="M125:M156" si="109">IF(C125=1,"std_logic",(IF(D125="W","std_logic_vector("&amp;C125-1&amp;" downto 0)","")))</f>
        <v>std_logic</v>
      </c>
      <c r="N125" t="str">
        <f t="shared" si="103"/>
        <v>'0'</v>
      </c>
      <c r="P125" t="str">
        <f>IF(D126="",(IF(D125="T","  "&amp;B125&amp;" =&gt; "&amp;B125&amp;"_"&amp;C125/8&amp;"_i","  "&amp;B125&amp;" =&gt; "&amp;N125)),(IF(D125="T","  "&amp;B125&amp;" =&gt; "&amp;B125&amp;"_"&amp;C125/8&amp;"_i,","  "&amp;B125&amp;" =&gt; "&amp;N125&amp;",")))</f>
        <v xml:space="preserve">  Ping_On_Off =&gt; '0'</v>
      </c>
      <c r="Q125" t="str">
        <f>IF(D125="","--  "&amp;F125,IF(D125&lt;&gt;"T",G125&amp;" &lt;= "&amp;N125&amp;";","--  "&amp;H125))</f>
        <v>pkt.FPGA_State.FPGA_Zynq_Control.Ping_On_Off &lt;= '0';</v>
      </c>
      <c r="R125" t="str">
        <f t="shared" si="105"/>
        <v>pkt.FPGA_State.FPGA_Zynq_Control.Ping_On_Off := bitvector(879);</v>
      </c>
      <c r="S125" t="str">
        <f t="shared" si="106"/>
        <v>bitvector(879) := pkt.FPGA_State.FPGA_Zynq_Control.Ping_On_Off;</v>
      </c>
      <c r="T125" t="str">
        <f t="shared" si="87"/>
        <v>pkt_FPGA_State_FPGA_Zynq_Control_Ping_On_Off &lt;= bitvector(879);</v>
      </c>
      <c r="U125" t="str">
        <f t="shared" si="91"/>
        <v>pkt_FPGA_State_FPGA_Zynq_Control_Ping_On_Off : out std_logic;    --               order( 5 ) bit( 1 )</v>
      </c>
      <c r="V125" t="str">
        <f t="shared" si="92"/>
        <v>pkt_FPGA_State_FPGA_Zynq_Control_Ping_On_Off =&gt; pkt_FPGA_State_FPGA_Zynq_Control_Ping_On_Off_o,</v>
      </c>
      <c r="W125" t="str">
        <f t="shared" si="93"/>
        <v xml:space="preserve">  signal pkt_FPGA_State_FPGA_Zynq_Control_Ping_On_Off_o : std_logic;</v>
      </c>
    </row>
    <row r="126" spans="1:23" s="72" customFormat="1">
      <c r="F126" s="72" t="str">
        <f>"end record;"&amp;"  --  "&amp;B117&amp;"_"&amp;C117/8&amp;"_Type"</f>
        <v>end record;  --  FPGA_Zynq_Control_1_Type</v>
      </c>
      <c r="I126" s="72" t="str">
        <f t="shared" si="108"/>
        <v/>
      </c>
      <c r="J126">
        <f t="shared" si="94"/>
        <v>6</v>
      </c>
      <c r="K126" s="72" t="s">
        <v>583</v>
      </c>
      <c r="L126" t="str">
        <f t="shared" si="90"/>
        <v/>
      </c>
      <c r="M126" s="72" t="str">
        <f t="shared" si="109"/>
        <v/>
      </c>
      <c r="P126" s="72" t="str">
        <f>");"</f>
        <v>);</v>
      </c>
      <c r="Q126" s="72" t="str">
        <f>IF(D126="","--  "&amp;F126,IF(D126&lt;&gt;"T",G126&amp;" &lt;= "&amp;N126&amp;";","--  "&amp;H126))</f>
        <v>--  end record;  --  FPGA_Zynq_Control_1_Type</v>
      </c>
      <c r="R126" s="72" t="str">
        <f t="shared" si="105"/>
        <v>--  end record;  --  FPGA_Zynq_Control_1_Type</v>
      </c>
      <c r="S126" s="72" t="str">
        <f t="shared" si="106"/>
        <v>--  end record;  --  FPGA_Zynq_Control_1_Type</v>
      </c>
      <c r="T126" t="str">
        <f t="shared" si="87"/>
        <v xml:space="preserve">  -- not used</v>
      </c>
      <c r="U126" t="str">
        <f t="shared" si="91"/>
        <v xml:space="preserve">  -- not used </v>
      </c>
      <c r="V126" t="str">
        <f t="shared" si="92"/>
        <v>--  end record;  --  FPGA_Zynq_Control_1_Type</v>
      </c>
      <c r="W126" t="str">
        <f t="shared" si="93"/>
        <v>--  end record;  --  FPGA_Zynq_Control_1_Type</v>
      </c>
    </row>
    <row r="127" spans="1:23">
      <c r="C127">
        <f>SUM(C118:C125)</f>
        <v>8</v>
      </c>
      <c r="D127">
        <f>C117+E117</f>
        <v>880</v>
      </c>
      <c r="E127">
        <f>C125+E125</f>
        <v>880</v>
      </c>
      <c r="F127" s="93" t="s">
        <v>538</v>
      </c>
      <c r="I127" t="str">
        <f t="shared" si="108"/>
        <v/>
      </c>
      <c r="J127">
        <f t="shared" si="94"/>
        <v>6</v>
      </c>
      <c r="K127" t="s">
        <v>583</v>
      </c>
      <c r="L127" t="str">
        <f t="shared" si="90"/>
        <v/>
      </c>
      <c r="M127" t="str">
        <f t="shared" si="109"/>
        <v/>
      </c>
      <c r="N127" s="92" t="s">
        <v>538</v>
      </c>
      <c r="O127" s="92" t="s">
        <v>538</v>
      </c>
      <c r="P127" s="92" t="s">
        <v>538</v>
      </c>
      <c r="Q127" s="92" t="s">
        <v>538</v>
      </c>
      <c r="R127" s="92" t="s">
        <v>538</v>
      </c>
      <c r="S127" s="92" t="s">
        <v>538</v>
      </c>
      <c r="T127" t="str">
        <f t="shared" si="87"/>
        <v xml:space="preserve">  -- not used</v>
      </c>
      <c r="U127" t="str">
        <f t="shared" si="91"/>
        <v xml:space="preserve">  -- not used </v>
      </c>
      <c r="V127" t="str">
        <f t="shared" si="92"/>
        <v xml:space="preserve">  --  </v>
      </c>
      <c r="W127" t="str">
        <f t="shared" si="93"/>
        <v xml:space="preserve">  --  </v>
      </c>
    </row>
    <row r="128" spans="1:23">
      <c r="A128" s="90"/>
      <c r="F128" s="93" t="s">
        <v>538</v>
      </c>
      <c r="G128" s="91" t="str">
        <f>G372</f>
        <v>pkt.FPGA_State</v>
      </c>
      <c r="I128" t="str">
        <f t="shared" si="108"/>
        <v/>
      </c>
      <c r="J128">
        <f t="shared" si="94"/>
        <v>6</v>
      </c>
      <c r="K128" t="s">
        <v>583</v>
      </c>
      <c r="L128" t="str">
        <f t="shared" si="90"/>
        <v/>
      </c>
      <c r="M128" t="str">
        <f t="shared" si="109"/>
        <v/>
      </c>
      <c r="N128" s="92" t="s">
        <v>538</v>
      </c>
      <c r="O128" s="92" t="s">
        <v>538</v>
      </c>
      <c r="P128" s="92" t="s">
        <v>538</v>
      </c>
      <c r="Q128" s="92" t="s">
        <v>538</v>
      </c>
      <c r="R128" s="92" t="s">
        <v>538</v>
      </c>
      <c r="S128" s="92" t="s">
        <v>538</v>
      </c>
      <c r="T128" t="str">
        <f t="shared" si="87"/>
        <v xml:space="preserve">  -- not used</v>
      </c>
      <c r="U128" t="str">
        <f t="shared" si="91"/>
        <v xml:space="preserve">  -- not used </v>
      </c>
      <c r="V128" t="str">
        <f t="shared" si="92"/>
        <v>--  --</v>
      </c>
      <c r="W128" t="str">
        <f t="shared" si="93"/>
        <v>--  --</v>
      </c>
    </row>
    <row r="129" spans="2:23" s="72" customFormat="1">
      <c r="B129" s="72" t="s">
        <v>377</v>
      </c>
      <c r="C129" s="72">
        <v>320</v>
      </c>
      <c r="E129" s="72">
        <v>832</v>
      </c>
      <c r="F129" s="72" t="str">
        <f>"type "&amp;B129&amp;"_"&amp;C129/8&amp;"_Type is record"</f>
        <v>type FPGA_State_40_Type is record</v>
      </c>
      <c r="I129" s="72" t="str">
        <f t="shared" si="108"/>
        <v/>
      </c>
      <c r="J129">
        <f t="shared" si="94"/>
        <v>6</v>
      </c>
      <c r="K129" s="72" t="s">
        <v>583</v>
      </c>
      <c r="L129" t="str">
        <f t="shared" si="90"/>
        <v/>
      </c>
      <c r="M129" s="72" t="str">
        <f t="shared" si="109"/>
        <v/>
      </c>
      <c r="P129" s="72" t="str">
        <f>"constant "&amp;B129&amp;"_"&amp;C129/8&amp;"_i : "&amp;B129&amp;"_"&amp;C129/8&amp;"_Type := ("</f>
        <v>constant FPGA_State_40_i : FPGA_State_40_Type := (</v>
      </c>
      <c r="Q129" s="72" t="str">
        <f t="shared" ref="Q129:Q154" si="110">IF(D129="","--  "&amp;F129,IF(D129&lt;&gt;"T",G129&amp;" &lt;= "&amp;N129&amp;";","--  "&amp;H129))</f>
        <v>--  type FPGA_State_40_Type is record</v>
      </c>
      <c r="R129" s="72" t="str">
        <f t="shared" ref="R129" si="111">IF(D129="","--  "&amp;F129,IF(D129&lt;&gt;"T",G129&amp;" := "&amp;H129&amp;";","--  "&amp;H129))</f>
        <v>--  type FPGA_State_40_Type is record</v>
      </c>
      <c r="S129" s="72" t="str">
        <f t="shared" ref="S129" si="112">IF(D129="","--  "&amp;F129,IF(D129&lt;&gt;"T",H129&amp;" := "&amp;G129&amp;";","--  "&amp;H129))</f>
        <v>--  type FPGA_State_40_Type is record</v>
      </c>
      <c r="T129" t="str">
        <f t="shared" si="87"/>
        <v xml:space="preserve">  -- not used</v>
      </c>
      <c r="U129" t="str">
        <f t="shared" si="91"/>
        <v xml:space="preserve">  -- not used </v>
      </c>
      <c r="V129" t="str">
        <f t="shared" si="92"/>
        <v>--  type FPGA_State_40_Type is record</v>
      </c>
      <c r="W129" t="str">
        <f t="shared" si="93"/>
        <v>--  type FPGA_State_40_Type is record</v>
      </c>
    </row>
    <row r="130" spans="2:23">
      <c r="B130" t="s">
        <v>378</v>
      </c>
      <c r="C130">
        <v>32</v>
      </c>
      <c r="D130" t="s">
        <v>391</v>
      </c>
      <c r="E130">
        <f>E129</f>
        <v>832</v>
      </c>
      <c r="F130" t="str">
        <f t="shared" ref="F130:F153" si="113">IF(C130=1,"  "&amp;B130&amp;" : "&amp;"std_logic;",IF(D130="T","  "&amp;B130&amp;" : "&amp;B130&amp;"_"&amp;C130/8&amp;"_Type;","  "&amp;B130&amp;" : "&amp;"std_logic_vector("&amp;C130-1&amp;" downto 0);"))</f>
        <v xml:space="preserve">  DAQCounter : std_logic_vector(31 downto 0);</v>
      </c>
      <c r="G130" t="str">
        <f t="shared" ref="G130:G153" si="114">$G$128&amp;"."&amp;B130</f>
        <v>pkt.FPGA_State.DAQCounter</v>
      </c>
      <c r="H130" t="str">
        <f t="shared" ref="H130:H153" si="115">IF(C130=1,"bitvector("&amp;E130&amp;")","bitvector("&amp;E130+C130-1&amp;" downto "&amp;E130&amp;")")</f>
        <v>bitvector(863 downto 832)</v>
      </c>
      <c r="I130" t="str">
        <f t="shared" si="108"/>
        <v>pkt_FPGA_State_DAQCounter</v>
      </c>
      <c r="J130">
        <f t="shared" si="94"/>
        <v>6</v>
      </c>
      <c r="K130">
        <v>1</v>
      </c>
      <c r="L130" t="str">
        <f t="shared" si="90"/>
        <v>connect_bd_net [get_bd_pins gen_ila_0/ila_0/probe6] [get_bd_pins gen_ila_0/bs_scb_data_record_p_0/pkt_FPGA_State_DAQCounter]</v>
      </c>
      <c r="M130" t="str">
        <f t="shared" si="109"/>
        <v>std_logic_vector(31 downto 0)</v>
      </c>
      <c r="N130" t="str">
        <f t="shared" ref="N130:N153" si="116">IF(O130&lt;&gt;"",O130,IF(D130="T",B130&amp;"_"&amp;C130/8&amp;"_i",IF(C130=1,"'0'",(IF(C130=8,"X""00""",(IF(C130=16,"X""0000""",IF(C130=32,"X""00000000""","(others =&gt; '0')"))))))))</f>
        <v>X"00000000"</v>
      </c>
      <c r="P130" t="str">
        <f t="shared" ref="P130:P153" si="117">IF(D131="",(IF(D130="T","  "&amp;B130&amp;" =&gt; "&amp;B130&amp;"_"&amp;C130/8&amp;"_i","  "&amp;B130&amp;" =&gt; "&amp;N130)),(IF(D130="T","  "&amp;B130&amp;" =&gt; "&amp;B130&amp;"_"&amp;C130/8&amp;"_i,","  "&amp;B130&amp;" =&gt; "&amp;N130&amp;",")))</f>
        <v xml:space="preserve">  DAQCounter =&gt; X"00000000",</v>
      </c>
      <c r="Q130" t="str">
        <f t="shared" si="110"/>
        <v>pkt.FPGA_State.DAQCounter &lt;= X"00000000";</v>
      </c>
      <c r="R130" t="str">
        <f t="shared" ref="R130:R154" si="118">IF(D130="","--  "&amp;F130,IF(D130&lt;&gt;"T",G130&amp;" := "&amp;H130&amp;";","--  "&amp;H130))</f>
        <v>pkt.FPGA_State.DAQCounter := bitvector(863 downto 832);</v>
      </c>
      <c r="S130" t="str">
        <f t="shared" ref="S130:S154" si="119">IF(D130="","--  "&amp;F130,IF(D130&lt;&gt;"T",H130&amp;" := "&amp;G130&amp;";","--  "&amp;H130))</f>
        <v>bitvector(863 downto 832) := pkt.FPGA_State.DAQCounter;</v>
      </c>
      <c r="T130" t="str">
        <f t="shared" si="87"/>
        <v>pkt_FPGA_State_DAQCounter &lt;= bitvector(863 downto 832);</v>
      </c>
      <c r="U130" t="str">
        <f t="shared" si="91"/>
        <v>pkt_FPGA_State_DAQCounter : out std_logic_vector(31 downto 0);    --               order( 6 ) bit( 32 )</v>
      </c>
      <c r="V130" t="str">
        <f t="shared" si="92"/>
        <v>pkt_FPGA_State_DAQCounter =&gt; pkt_FPGA_State_DAQCounter_o,</v>
      </c>
      <c r="W130" t="str">
        <f t="shared" si="93"/>
        <v xml:space="preserve">  signal pkt_FPGA_State_DAQCounter_o : std_logic_vector(31 downto 0);</v>
      </c>
    </row>
    <row r="131" spans="2:23">
      <c r="B131" t="s">
        <v>379</v>
      </c>
      <c r="C131">
        <v>8</v>
      </c>
      <c r="D131" t="s">
        <v>391</v>
      </c>
      <c r="E131">
        <f>C130+E130</f>
        <v>864</v>
      </c>
      <c r="F131" t="str">
        <f t="shared" si="113"/>
        <v xml:space="preserve">  SC_GainValue : std_logic_vector(7 downto 0);</v>
      </c>
      <c r="G131" t="str">
        <f t="shared" si="114"/>
        <v>pkt.FPGA_State.SC_GainValue</v>
      </c>
      <c r="H131" t="str">
        <f t="shared" si="115"/>
        <v>bitvector(871 downto 864)</v>
      </c>
      <c r="I131" t="str">
        <f t="shared" si="108"/>
        <v>pkt_FPGA_State_SC_GainValue</v>
      </c>
      <c r="J131">
        <f t="shared" si="94"/>
        <v>7</v>
      </c>
      <c r="K131">
        <v>1</v>
      </c>
      <c r="L131" t="str">
        <f t="shared" si="90"/>
        <v>connect_bd_net [get_bd_pins gen_ila_0/ila_0/probe7] [get_bd_pins gen_ila_0/bs_scb_data_record_p_0/pkt_FPGA_State_SC_GainValue]</v>
      </c>
      <c r="M131" t="str">
        <f t="shared" si="109"/>
        <v>std_logic_vector(7 downto 0)</v>
      </c>
      <c r="N131" t="str">
        <f t="shared" si="116"/>
        <v>X"00"</v>
      </c>
      <c r="P131" t="str">
        <f t="shared" si="117"/>
        <v xml:space="preserve">  SC_GainValue =&gt; X"00",</v>
      </c>
      <c r="Q131" t="str">
        <f t="shared" si="110"/>
        <v>pkt.FPGA_State.SC_GainValue &lt;= X"00";</v>
      </c>
      <c r="R131" t="str">
        <f t="shared" si="118"/>
        <v>pkt.FPGA_State.SC_GainValue := bitvector(871 downto 864);</v>
      </c>
      <c r="S131" t="str">
        <f t="shared" si="119"/>
        <v>bitvector(871 downto 864) := pkt.FPGA_State.SC_GainValue;</v>
      </c>
      <c r="T131" t="str">
        <f t="shared" si="87"/>
        <v>pkt_FPGA_State_SC_GainValue &lt;= bitvector(871 downto 864);</v>
      </c>
      <c r="U131" t="str">
        <f t="shared" si="91"/>
        <v>pkt_FPGA_State_SC_GainValue : out std_logic_vector(7 downto 0);    --               order( 7 ) bit( 8 )</v>
      </c>
      <c r="V131" t="str">
        <f t="shared" si="92"/>
        <v>pkt_FPGA_State_SC_GainValue =&gt; pkt_FPGA_State_SC_GainValue_o,</v>
      </c>
      <c r="W131" t="str">
        <f t="shared" si="93"/>
        <v xml:space="preserve">  signal pkt_FPGA_State_SC_GainValue_o : std_logic_vector(7 downto 0);</v>
      </c>
    </row>
    <row r="132" spans="2:23">
      <c r="B132" t="s">
        <v>501</v>
      </c>
      <c r="C132">
        <v>8</v>
      </c>
      <c r="D132" s="72" t="s">
        <v>390</v>
      </c>
      <c r="E132">
        <f t="shared" ref="E132:E153" si="120">C131+E131</f>
        <v>872</v>
      </c>
      <c r="F132" t="str">
        <f t="shared" si="113"/>
        <v xml:space="preserve">  FPGA_Zynq_Control : FPGA_Zynq_Control_1_Type;</v>
      </c>
      <c r="G132" s="90" t="str">
        <f t="shared" si="114"/>
        <v>pkt.FPGA_State.FPGA_Zynq_Control</v>
      </c>
      <c r="H132" t="str">
        <f t="shared" si="115"/>
        <v>bitvector(879 downto 872)</v>
      </c>
      <c r="I132" t="str">
        <f t="shared" si="108"/>
        <v/>
      </c>
      <c r="J132">
        <f t="shared" si="94"/>
        <v>8</v>
      </c>
      <c r="K132" t="s">
        <v>583</v>
      </c>
      <c r="L132" t="str">
        <f t="shared" si="90"/>
        <v/>
      </c>
      <c r="M132" t="str">
        <f t="shared" si="109"/>
        <v/>
      </c>
      <c r="N132" t="str">
        <f t="shared" si="116"/>
        <v>FPGA_Zynq_Control_1_i</v>
      </c>
      <c r="P132" t="str">
        <f t="shared" si="117"/>
        <v xml:space="preserve">  FPGA_Zynq_Control =&gt; FPGA_Zynq_Control_1_i,</v>
      </c>
      <c r="Q132" t="str">
        <f t="shared" si="110"/>
        <v>--  bitvector(879 downto 872)</v>
      </c>
      <c r="R132" t="str">
        <f t="shared" si="118"/>
        <v>--  bitvector(879 downto 872)</v>
      </c>
      <c r="S132" t="str">
        <f t="shared" si="119"/>
        <v>--  bitvector(879 downto 872)</v>
      </c>
      <c r="T132" t="str">
        <f t="shared" si="87"/>
        <v xml:space="preserve">  -- not used</v>
      </c>
      <c r="U132" t="str">
        <f t="shared" si="91"/>
        <v xml:space="preserve">  -- not used </v>
      </c>
      <c r="V132" t="str">
        <f t="shared" si="92"/>
        <v xml:space="preserve">  -- bitvector(879 downto 872)</v>
      </c>
      <c r="W132" t="str">
        <f t="shared" si="93"/>
        <v xml:space="preserve">  --  bitvector(879 downto 872)</v>
      </c>
    </row>
    <row r="133" spans="2:23">
      <c r="B133" t="s">
        <v>258</v>
      </c>
      <c r="C133">
        <v>8</v>
      </c>
      <c r="D133" t="s">
        <v>391</v>
      </c>
      <c r="E133">
        <f t="shared" si="120"/>
        <v>880</v>
      </c>
      <c r="F133" t="str">
        <f t="shared" si="113"/>
        <v xml:space="preserve">  PA_FPGA_Temperature : std_logic_vector(7 downto 0);</v>
      </c>
      <c r="G133" t="str">
        <f t="shared" si="114"/>
        <v>pkt.FPGA_State.PA_FPGA_Temperature</v>
      </c>
      <c r="H133" t="str">
        <f t="shared" si="115"/>
        <v>bitvector(887 downto 880)</v>
      </c>
      <c r="I133" t="str">
        <f t="shared" si="108"/>
        <v>pkt_FPGA_State_PA_FPGA_Temperature</v>
      </c>
      <c r="J133">
        <f t="shared" si="94"/>
        <v>8</v>
      </c>
      <c r="K133">
        <v>0</v>
      </c>
      <c r="L133" t="str">
        <f t="shared" si="90"/>
        <v/>
      </c>
      <c r="M133" t="str">
        <f t="shared" si="109"/>
        <v>std_logic_vector(7 downto 0)</v>
      </c>
      <c r="N133" t="str">
        <f t="shared" si="116"/>
        <v>X"00"</v>
      </c>
      <c r="P133" t="str">
        <f t="shared" si="117"/>
        <v xml:space="preserve">  PA_FPGA_Temperature =&gt; X"00",</v>
      </c>
      <c r="Q133" t="str">
        <f t="shared" si="110"/>
        <v>pkt.FPGA_State.PA_FPGA_Temperature &lt;= X"00";</v>
      </c>
      <c r="R133" t="str">
        <f t="shared" si="118"/>
        <v>pkt.FPGA_State.PA_FPGA_Temperature := bitvector(887 downto 880);</v>
      </c>
      <c r="S133" t="str">
        <f t="shared" si="119"/>
        <v>bitvector(887 downto 880) := pkt.FPGA_State.PA_FPGA_Temperature;</v>
      </c>
      <c r="T133" t="str">
        <f t="shared" si="87"/>
        <v xml:space="preserve">  -- not used</v>
      </c>
      <c r="U133" t="str">
        <f t="shared" si="91"/>
        <v xml:space="preserve">  -- not used </v>
      </c>
      <c r="V133" t="str">
        <f t="shared" si="92"/>
        <v>pkt_FPGA_State_PA_FPGA_Temperature =&gt; pkt_FPGA_State_PA_FPGA_Temperature_o,</v>
      </c>
      <c r="W133" t="str">
        <f t="shared" si="93"/>
        <v xml:space="preserve">  signal pkt_FPGA_State_PA_FPGA_Temperature_o : std_logic_vector(7 downto 0);</v>
      </c>
    </row>
    <row r="134" spans="2:23">
      <c r="B134" t="s">
        <v>260</v>
      </c>
      <c r="C134">
        <v>8</v>
      </c>
      <c r="D134" t="s">
        <v>391</v>
      </c>
      <c r="E134">
        <f t="shared" si="120"/>
        <v>888</v>
      </c>
      <c r="F134" t="str">
        <f t="shared" si="113"/>
        <v xml:space="preserve">  SC_FPGA_Temperature : std_logic_vector(7 downto 0);</v>
      </c>
      <c r="G134" t="str">
        <f t="shared" si="114"/>
        <v>pkt.FPGA_State.SC_FPGA_Temperature</v>
      </c>
      <c r="H134" t="str">
        <f t="shared" si="115"/>
        <v>bitvector(895 downto 888)</v>
      </c>
      <c r="I134" t="str">
        <f t="shared" si="108"/>
        <v>pkt_FPGA_State_SC_FPGA_Temperature</v>
      </c>
      <c r="J134">
        <f t="shared" si="94"/>
        <v>8</v>
      </c>
      <c r="K134">
        <v>0</v>
      </c>
      <c r="L134" t="str">
        <f t="shared" si="90"/>
        <v/>
      </c>
      <c r="M134" t="str">
        <f t="shared" si="109"/>
        <v>std_logic_vector(7 downto 0)</v>
      </c>
      <c r="N134" t="str">
        <f t="shared" si="116"/>
        <v>X"00"</v>
      </c>
      <c r="P134" t="str">
        <f t="shared" si="117"/>
        <v xml:space="preserve">  SC_FPGA_Temperature =&gt; X"00",</v>
      </c>
      <c r="Q134" t="str">
        <f t="shared" si="110"/>
        <v>pkt.FPGA_State.SC_FPGA_Temperature &lt;= X"00";</v>
      </c>
      <c r="R134" t="str">
        <f t="shared" si="118"/>
        <v>pkt.FPGA_State.SC_FPGA_Temperature := bitvector(895 downto 888);</v>
      </c>
      <c r="S134" t="str">
        <f t="shared" si="119"/>
        <v>bitvector(895 downto 888) := pkt.FPGA_State.SC_FPGA_Temperature;</v>
      </c>
      <c r="T134" t="str">
        <f t="shared" si="87"/>
        <v xml:space="preserve">  -- not used</v>
      </c>
      <c r="U134" t="str">
        <f t="shared" si="91"/>
        <v xml:space="preserve">  -- not used </v>
      </c>
      <c r="V134" t="str">
        <f t="shared" si="92"/>
        <v>pkt_FPGA_State_SC_FPGA_Temperature =&gt; pkt_FPGA_State_SC_FPGA_Temperature_o,</v>
      </c>
      <c r="W134" t="str">
        <f t="shared" si="93"/>
        <v xml:space="preserve">  signal pkt_FPGA_State_SC_FPGA_Temperature_o : std_logic_vector(7 downto 0);</v>
      </c>
    </row>
    <row r="135" spans="2:23">
      <c r="B135" s="262" t="s">
        <v>502</v>
      </c>
      <c r="C135">
        <v>8</v>
      </c>
      <c r="D135" t="s">
        <v>391</v>
      </c>
      <c r="E135">
        <f t="shared" si="120"/>
        <v>896</v>
      </c>
      <c r="F135" t="str">
        <f t="shared" si="113"/>
        <v xml:space="preserve">  SP_AH_Zynq_Temperature : std_logic_vector(7 downto 0);</v>
      </c>
      <c r="G135" t="str">
        <f t="shared" si="114"/>
        <v>pkt.FPGA_State.SP_AH_Zynq_Temperature</v>
      </c>
      <c r="H135" t="str">
        <f t="shared" si="115"/>
        <v>bitvector(903 downto 896)</v>
      </c>
      <c r="I135" t="str">
        <f t="shared" si="108"/>
        <v>pkt_FPGA_State_SP_AH_Zynq_Temperature</v>
      </c>
      <c r="J135">
        <f t="shared" si="94"/>
        <v>8</v>
      </c>
      <c r="K135">
        <v>0</v>
      </c>
      <c r="L135" t="str">
        <f t="shared" si="90"/>
        <v/>
      </c>
      <c r="M135" t="str">
        <f t="shared" si="109"/>
        <v>std_logic_vector(7 downto 0)</v>
      </c>
      <c r="N135" t="str">
        <f t="shared" si="116"/>
        <v>X"00"</v>
      </c>
      <c r="P135" t="str">
        <f t="shared" si="117"/>
        <v xml:space="preserve">  SP_AH_Zynq_Temperature =&gt; X"00",</v>
      </c>
      <c r="Q135" t="str">
        <f t="shared" si="110"/>
        <v>pkt.FPGA_State.SP_AH_Zynq_Temperature &lt;= X"00";</v>
      </c>
      <c r="R135" t="str">
        <f t="shared" si="118"/>
        <v>pkt.FPGA_State.SP_AH_Zynq_Temperature := bitvector(903 downto 896);</v>
      </c>
      <c r="S135" t="str">
        <f t="shared" si="119"/>
        <v>bitvector(903 downto 896) := pkt.FPGA_State.SP_AH_Zynq_Temperature;</v>
      </c>
      <c r="T135" t="str">
        <f t="shared" si="87"/>
        <v xml:space="preserve">  -- not used</v>
      </c>
      <c r="U135" t="str">
        <f t="shared" si="91"/>
        <v xml:space="preserve">  -- not used </v>
      </c>
      <c r="V135" t="str">
        <f t="shared" si="92"/>
        <v>pkt_FPGA_State_SP_AH_Zynq_Temperature =&gt; pkt_FPGA_State_SP_AH_Zynq_Temperature_o,</v>
      </c>
      <c r="W135" t="str">
        <f t="shared" si="93"/>
        <v xml:space="preserve">  signal pkt_FPGA_State_SP_AH_Zynq_Temperature_o : std_logic_vector(7 downto 0);</v>
      </c>
    </row>
    <row r="136" spans="2:23">
      <c r="B136" s="262" t="s">
        <v>503</v>
      </c>
      <c r="C136">
        <v>8</v>
      </c>
      <c r="D136" t="s">
        <v>391</v>
      </c>
      <c r="E136">
        <f t="shared" si="120"/>
        <v>904</v>
      </c>
      <c r="F136" t="str">
        <f t="shared" si="113"/>
        <v xml:space="preserve">  SP_P1_Zynq_Temperature : std_logic_vector(7 downto 0);</v>
      </c>
      <c r="G136" t="str">
        <f t="shared" si="114"/>
        <v>pkt.FPGA_State.SP_P1_Zynq_Temperature</v>
      </c>
      <c r="H136" t="str">
        <f t="shared" si="115"/>
        <v>bitvector(911 downto 904)</v>
      </c>
      <c r="I136" t="str">
        <f t="shared" si="108"/>
        <v>pkt_FPGA_State_SP_P1_Zynq_Temperature</v>
      </c>
      <c r="J136">
        <f t="shared" si="94"/>
        <v>8</v>
      </c>
      <c r="K136">
        <v>0</v>
      </c>
      <c r="L136" t="str">
        <f t="shared" si="90"/>
        <v/>
      </c>
      <c r="M136" t="str">
        <f t="shared" si="109"/>
        <v>std_logic_vector(7 downto 0)</v>
      </c>
      <c r="N136" t="str">
        <f t="shared" si="116"/>
        <v>X"00"</v>
      </c>
      <c r="P136" t="str">
        <f t="shared" si="117"/>
        <v xml:space="preserve">  SP_P1_Zynq_Temperature =&gt; X"00",</v>
      </c>
      <c r="Q136" t="str">
        <f t="shared" si="110"/>
        <v>pkt.FPGA_State.SP_P1_Zynq_Temperature &lt;= X"00";</v>
      </c>
      <c r="R136" t="str">
        <f t="shared" si="118"/>
        <v>pkt.FPGA_State.SP_P1_Zynq_Temperature := bitvector(911 downto 904);</v>
      </c>
      <c r="S136" t="str">
        <f t="shared" si="119"/>
        <v>bitvector(911 downto 904) := pkt.FPGA_State.SP_P1_Zynq_Temperature;</v>
      </c>
      <c r="T136" t="str">
        <f t="shared" si="87"/>
        <v xml:space="preserve">  -- not used</v>
      </c>
      <c r="U136" t="str">
        <f t="shared" si="91"/>
        <v xml:space="preserve">  -- not used </v>
      </c>
      <c r="V136" t="str">
        <f t="shared" si="92"/>
        <v>pkt_FPGA_State_SP_P1_Zynq_Temperature =&gt; pkt_FPGA_State_SP_P1_Zynq_Temperature_o,</v>
      </c>
      <c r="W136" t="str">
        <f t="shared" si="93"/>
        <v xml:space="preserve">  signal pkt_FPGA_State_SP_P1_Zynq_Temperature_o : std_logic_vector(7 downto 0);</v>
      </c>
    </row>
    <row r="137" spans="2:23">
      <c r="B137" s="262" t="s">
        <v>504</v>
      </c>
      <c r="C137">
        <v>8</v>
      </c>
      <c r="D137" t="s">
        <v>391</v>
      </c>
      <c r="E137">
        <f t="shared" si="120"/>
        <v>912</v>
      </c>
      <c r="F137" t="str">
        <f t="shared" si="113"/>
        <v xml:space="preserve">  SP_P2_Zynq_Temperature : std_logic_vector(7 downto 0);</v>
      </c>
      <c r="G137" t="str">
        <f t="shared" si="114"/>
        <v>pkt.FPGA_State.SP_P2_Zynq_Temperature</v>
      </c>
      <c r="H137" t="str">
        <f t="shared" si="115"/>
        <v>bitvector(919 downto 912)</v>
      </c>
      <c r="I137" t="str">
        <f t="shared" si="108"/>
        <v>pkt_FPGA_State_SP_P2_Zynq_Temperature</v>
      </c>
      <c r="J137">
        <f t="shared" si="94"/>
        <v>8</v>
      </c>
      <c r="K137">
        <v>0</v>
      </c>
      <c r="L137" t="str">
        <f t="shared" si="90"/>
        <v/>
      </c>
      <c r="M137" t="str">
        <f t="shared" si="109"/>
        <v>std_logic_vector(7 downto 0)</v>
      </c>
      <c r="N137" t="str">
        <f t="shared" si="116"/>
        <v>X"00"</v>
      </c>
      <c r="P137" t="str">
        <f t="shared" si="117"/>
        <v xml:space="preserve">  SP_P2_Zynq_Temperature =&gt; X"00",</v>
      </c>
      <c r="Q137" t="str">
        <f t="shared" si="110"/>
        <v>pkt.FPGA_State.SP_P2_Zynq_Temperature &lt;= X"00";</v>
      </c>
      <c r="R137" t="str">
        <f t="shared" si="118"/>
        <v>pkt.FPGA_State.SP_P2_Zynq_Temperature := bitvector(919 downto 912);</v>
      </c>
      <c r="S137" t="str">
        <f t="shared" si="119"/>
        <v>bitvector(919 downto 912) := pkt.FPGA_State.SP_P2_Zynq_Temperature;</v>
      </c>
      <c r="T137" t="str">
        <f t="shared" si="87"/>
        <v xml:space="preserve">  -- not used</v>
      </c>
      <c r="U137" t="str">
        <f t="shared" si="91"/>
        <v xml:space="preserve">  -- not used </v>
      </c>
      <c r="V137" t="str">
        <f t="shared" si="92"/>
        <v>pkt_FPGA_State_SP_P2_Zynq_Temperature =&gt; pkt_FPGA_State_SP_P2_Zynq_Temperature_o,</v>
      </c>
      <c r="W137" t="str">
        <f t="shared" si="93"/>
        <v xml:space="preserve">  signal pkt_FPGA_State_SP_P2_Zynq_Temperature_o : std_logic_vector(7 downto 0);</v>
      </c>
    </row>
    <row r="138" spans="2:23">
      <c r="B138" s="262" t="s">
        <v>658</v>
      </c>
      <c r="C138">
        <v>8</v>
      </c>
      <c r="D138" t="s">
        <v>391</v>
      </c>
      <c r="E138">
        <f t="shared" si="120"/>
        <v>920</v>
      </c>
      <c r="F138" t="str">
        <f t="shared" si="113"/>
        <v xml:space="preserve">  SC2SP_Zynq_GTP_ERR : std_logic_vector(7 downto 0);</v>
      </c>
      <c r="G138" t="str">
        <f t="shared" si="114"/>
        <v>pkt.FPGA_State.SC2SP_Zynq_GTP_ERR</v>
      </c>
      <c r="H138" t="str">
        <f t="shared" si="115"/>
        <v>bitvector(927 downto 920)</v>
      </c>
      <c r="I138" t="str">
        <f t="shared" si="108"/>
        <v>pkt_FPGA_State_SC2SP_Zynq_GTP_ERR</v>
      </c>
      <c r="J138">
        <f t="shared" si="94"/>
        <v>8</v>
      </c>
      <c r="K138">
        <v>0</v>
      </c>
      <c r="L138" t="str">
        <f t="shared" si="90"/>
        <v/>
      </c>
      <c r="M138" t="str">
        <f t="shared" si="109"/>
        <v>std_logic_vector(7 downto 0)</v>
      </c>
      <c r="N138" t="str">
        <f t="shared" si="116"/>
        <v>X"00"</v>
      </c>
      <c r="P138" t="str">
        <f t="shared" si="117"/>
        <v xml:space="preserve">  SC2SP_Zynq_GTP_ERR =&gt; X"00",</v>
      </c>
      <c r="Q138" t="str">
        <f t="shared" si="110"/>
        <v>pkt.FPGA_State.SC2SP_Zynq_GTP_ERR &lt;= X"00";</v>
      </c>
      <c r="R138" t="str">
        <f t="shared" si="118"/>
        <v>pkt.FPGA_State.SC2SP_Zynq_GTP_ERR := bitvector(927 downto 920);</v>
      </c>
      <c r="S138" t="str">
        <f t="shared" si="119"/>
        <v>bitvector(927 downto 920) := pkt.FPGA_State.SC2SP_Zynq_GTP_ERR;</v>
      </c>
      <c r="T138" t="str">
        <f t="shared" si="87"/>
        <v xml:space="preserve">  -- not used</v>
      </c>
      <c r="U138" t="str">
        <f t="shared" si="91"/>
        <v xml:space="preserve">  -- not used </v>
      </c>
      <c r="V138" t="str">
        <f t="shared" si="92"/>
        <v>pkt_FPGA_State_SC2SP_Zynq_GTP_ERR =&gt; pkt_FPGA_State_SC2SP_Zynq_GTP_ERR_o,</v>
      </c>
      <c r="W138" t="str">
        <f t="shared" si="93"/>
        <v xml:space="preserve">  signal pkt_FPGA_State_SC2SP_Zynq_GTP_ERR_o : std_logic_vector(7 downto 0);</v>
      </c>
    </row>
    <row r="139" spans="2:23">
      <c r="B139" s="262" t="s">
        <v>660</v>
      </c>
      <c r="C139">
        <v>8</v>
      </c>
      <c r="D139" t="s">
        <v>391</v>
      </c>
      <c r="E139">
        <f t="shared" si="120"/>
        <v>928</v>
      </c>
      <c r="F139" t="str">
        <f t="shared" si="113"/>
        <v xml:space="preserve">  AH2P1_Zynq_GTP_ERR : std_logic_vector(7 downto 0);</v>
      </c>
      <c r="G139" t="str">
        <f t="shared" si="114"/>
        <v>pkt.FPGA_State.AH2P1_Zynq_GTP_ERR</v>
      </c>
      <c r="H139" t="str">
        <f t="shared" si="115"/>
        <v>bitvector(935 downto 928)</v>
      </c>
      <c r="I139" t="str">
        <f t="shared" si="108"/>
        <v>pkt_FPGA_State_AH2P1_Zynq_GTP_ERR</v>
      </c>
      <c r="J139">
        <f t="shared" si="94"/>
        <v>8</v>
      </c>
      <c r="K139">
        <v>0</v>
      </c>
      <c r="L139" t="str">
        <f t="shared" si="90"/>
        <v/>
      </c>
      <c r="M139" t="str">
        <f t="shared" si="109"/>
        <v>std_logic_vector(7 downto 0)</v>
      </c>
      <c r="N139" t="str">
        <f t="shared" si="116"/>
        <v>X"00"</v>
      </c>
      <c r="P139" t="str">
        <f t="shared" si="117"/>
        <v xml:space="preserve">  AH2P1_Zynq_GTP_ERR =&gt; X"00",</v>
      </c>
      <c r="Q139" t="str">
        <f t="shared" si="110"/>
        <v>pkt.FPGA_State.AH2P1_Zynq_GTP_ERR &lt;= X"00";</v>
      </c>
      <c r="R139" t="str">
        <f t="shared" si="118"/>
        <v>pkt.FPGA_State.AH2P1_Zynq_GTP_ERR := bitvector(935 downto 928);</v>
      </c>
      <c r="S139" t="str">
        <f t="shared" si="119"/>
        <v>bitvector(935 downto 928) := pkt.FPGA_State.AH2P1_Zynq_GTP_ERR;</v>
      </c>
      <c r="T139" t="str">
        <f t="shared" si="87"/>
        <v xml:space="preserve">  -- not used</v>
      </c>
      <c r="U139" t="str">
        <f t="shared" si="91"/>
        <v xml:space="preserve">  -- not used </v>
      </c>
      <c r="V139" t="str">
        <f t="shared" si="92"/>
        <v>pkt_FPGA_State_AH2P1_Zynq_GTP_ERR =&gt; pkt_FPGA_State_AH2P1_Zynq_GTP_ERR_o,</v>
      </c>
      <c r="W139" t="str">
        <f t="shared" si="93"/>
        <v xml:space="preserve">  signal pkt_FPGA_State_AH2P1_Zynq_GTP_ERR_o : std_logic_vector(7 downto 0);</v>
      </c>
    </row>
    <row r="140" spans="2:23">
      <c r="B140" s="262" t="s">
        <v>662</v>
      </c>
      <c r="C140">
        <v>8</v>
      </c>
      <c r="D140" t="s">
        <v>391</v>
      </c>
      <c r="E140">
        <f t="shared" si="120"/>
        <v>936</v>
      </c>
      <c r="F140" t="str">
        <f t="shared" si="113"/>
        <v xml:space="preserve">  AH2P2_Zynq_GTP_ERR : std_logic_vector(7 downto 0);</v>
      </c>
      <c r="G140" t="str">
        <f t="shared" si="114"/>
        <v>pkt.FPGA_State.AH2P2_Zynq_GTP_ERR</v>
      </c>
      <c r="H140" t="str">
        <f t="shared" si="115"/>
        <v>bitvector(943 downto 936)</v>
      </c>
      <c r="I140" t="str">
        <f t="shared" si="108"/>
        <v>pkt_FPGA_State_AH2P2_Zynq_GTP_ERR</v>
      </c>
      <c r="J140">
        <f t="shared" si="94"/>
        <v>8</v>
      </c>
      <c r="K140">
        <v>0</v>
      </c>
      <c r="L140" t="str">
        <f t="shared" si="90"/>
        <v/>
      </c>
      <c r="M140" t="str">
        <f t="shared" si="109"/>
        <v>std_logic_vector(7 downto 0)</v>
      </c>
      <c r="N140" t="str">
        <f t="shared" si="116"/>
        <v>X"00"</v>
      </c>
      <c r="P140" t="str">
        <f t="shared" si="117"/>
        <v xml:space="preserve">  AH2P2_Zynq_GTP_ERR =&gt; X"00",</v>
      </c>
      <c r="Q140" t="str">
        <f t="shared" si="110"/>
        <v>pkt.FPGA_State.AH2P2_Zynq_GTP_ERR &lt;= X"00";</v>
      </c>
      <c r="R140" t="str">
        <f t="shared" si="118"/>
        <v>pkt.FPGA_State.AH2P2_Zynq_GTP_ERR := bitvector(943 downto 936);</v>
      </c>
      <c r="S140" t="str">
        <f t="shared" si="119"/>
        <v>bitvector(943 downto 936) := pkt.FPGA_State.AH2P2_Zynq_GTP_ERR;</v>
      </c>
      <c r="T140" t="str">
        <f t="shared" si="87"/>
        <v xml:space="preserve">  -- not used</v>
      </c>
      <c r="U140" t="str">
        <f t="shared" si="91"/>
        <v xml:space="preserve">  -- not used </v>
      </c>
      <c r="V140" t="str">
        <f t="shared" si="92"/>
        <v>pkt_FPGA_State_AH2P2_Zynq_GTP_ERR =&gt; pkt_FPGA_State_AH2P2_Zynq_GTP_ERR_o,</v>
      </c>
      <c r="W140" t="str">
        <f t="shared" si="93"/>
        <v xml:space="preserve">  signal pkt_FPGA_State_AH2P2_Zynq_GTP_ERR_o : std_logic_vector(7 downto 0);</v>
      </c>
    </row>
    <row r="141" spans="2:23">
      <c r="B141" s="262" t="s">
        <v>687</v>
      </c>
      <c r="C141">
        <v>8</v>
      </c>
      <c r="D141" t="s">
        <v>391</v>
      </c>
      <c r="E141">
        <f t="shared" si="120"/>
        <v>944</v>
      </c>
      <c r="F141" t="str">
        <f t="shared" si="113"/>
        <v xml:space="preserve">  P12AH_Zynq_GTP_ERR : std_logic_vector(7 downto 0);</v>
      </c>
      <c r="G141" t="str">
        <f t="shared" si="114"/>
        <v>pkt.FPGA_State.P12AH_Zynq_GTP_ERR</v>
      </c>
      <c r="H141" t="str">
        <f t="shared" si="115"/>
        <v>bitvector(951 downto 944)</v>
      </c>
      <c r="I141" t="str">
        <f t="shared" si="108"/>
        <v>pkt_FPGA_State_P12AH_Zynq_GTP_ERR</v>
      </c>
      <c r="J141">
        <f t="shared" si="94"/>
        <v>8</v>
      </c>
      <c r="K141">
        <v>0</v>
      </c>
      <c r="L141" t="str">
        <f t="shared" si="90"/>
        <v/>
      </c>
      <c r="M141" t="str">
        <f t="shared" si="109"/>
        <v>std_logic_vector(7 downto 0)</v>
      </c>
      <c r="N141" t="str">
        <f t="shared" si="116"/>
        <v>X"00"</v>
      </c>
      <c r="P141" t="str">
        <f t="shared" si="117"/>
        <v xml:space="preserve">  P12AH_Zynq_GTP_ERR =&gt; X"00",</v>
      </c>
      <c r="Q141" t="str">
        <f t="shared" si="110"/>
        <v>pkt.FPGA_State.P12AH_Zynq_GTP_ERR &lt;= X"00";</v>
      </c>
      <c r="R141" t="str">
        <f t="shared" si="118"/>
        <v>pkt.FPGA_State.P12AH_Zynq_GTP_ERR := bitvector(951 downto 944);</v>
      </c>
      <c r="S141" t="str">
        <f t="shared" si="119"/>
        <v>bitvector(951 downto 944) := pkt.FPGA_State.P12AH_Zynq_GTP_ERR;</v>
      </c>
      <c r="T141" t="str">
        <f t="shared" si="87"/>
        <v xml:space="preserve">  -- not used</v>
      </c>
      <c r="U141" t="str">
        <f t="shared" si="91"/>
        <v xml:space="preserve">  -- not used </v>
      </c>
      <c r="V141" t="str">
        <f t="shared" si="92"/>
        <v>pkt_FPGA_State_P12AH_Zynq_GTP_ERR =&gt; pkt_FPGA_State_P12AH_Zynq_GTP_ERR_o,</v>
      </c>
      <c r="W141" t="str">
        <f t="shared" si="93"/>
        <v xml:space="preserve">  signal pkt_FPGA_State_P12AH_Zynq_GTP_ERR_o : std_logic_vector(7 downto 0);</v>
      </c>
    </row>
    <row r="142" spans="2:23">
      <c r="B142" s="262" t="s">
        <v>688</v>
      </c>
      <c r="C142">
        <v>8</v>
      </c>
      <c r="D142" t="s">
        <v>391</v>
      </c>
      <c r="E142">
        <f t="shared" si="120"/>
        <v>952</v>
      </c>
      <c r="F142" t="str">
        <f t="shared" si="113"/>
        <v xml:space="preserve">  P22AH_Zynq_GTP_ERR : std_logic_vector(7 downto 0);</v>
      </c>
      <c r="G142" t="str">
        <f t="shared" si="114"/>
        <v>pkt.FPGA_State.P22AH_Zynq_GTP_ERR</v>
      </c>
      <c r="H142" t="str">
        <f t="shared" si="115"/>
        <v>bitvector(959 downto 952)</v>
      </c>
      <c r="I142" t="str">
        <f t="shared" si="108"/>
        <v>pkt_FPGA_State_P22AH_Zynq_GTP_ERR</v>
      </c>
      <c r="J142">
        <f t="shared" si="94"/>
        <v>8</v>
      </c>
      <c r="K142">
        <v>0</v>
      </c>
      <c r="L142" t="str">
        <f t="shared" si="90"/>
        <v/>
      </c>
      <c r="M142" t="str">
        <f t="shared" si="109"/>
        <v>std_logic_vector(7 downto 0)</v>
      </c>
      <c r="N142" t="str">
        <f t="shared" si="116"/>
        <v>X"00"</v>
      </c>
      <c r="P142" t="str">
        <f t="shared" si="117"/>
        <v xml:space="preserve">  P22AH_Zynq_GTP_ERR =&gt; X"00",</v>
      </c>
      <c r="Q142" t="str">
        <f t="shared" si="110"/>
        <v>pkt.FPGA_State.P22AH_Zynq_GTP_ERR &lt;= X"00";</v>
      </c>
      <c r="R142" t="str">
        <f t="shared" si="118"/>
        <v>pkt.FPGA_State.P22AH_Zynq_GTP_ERR := bitvector(959 downto 952);</v>
      </c>
      <c r="S142" t="str">
        <f t="shared" si="119"/>
        <v>bitvector(959 downto 952) := pkt.FPGA_State.P22AH_Zynq_GTP_ERR;</v>
      </c>
      <c r="T142" t="str">
        <f t="shared" si="87"/>
        <v xml:space="preserve">  -- not used</v>
      </c>
      <c r="U142" t="str">
        <f t="shared" si="91"/>
        <v xml:space="preserve">  -- not used </v>
      </c>
      <c r="V142" t="str">
        <f t="shared" si="92"/>
        <v>pkt_FPGA_State_P22AH_Zynq_GTP_ERR =&gt; pkt_FPGA_State_P22AH_Zynq_GTP_ERR_o,</v>
      </c>
      <c r="W142" t="str">
        <f t="shared" si="93"/>
        <v xml:space="preserve">  signal pkt_FPGA_State_P22AH_Zynq_GTP_ERR_o : std_logic_vector(7 downto 0);</v>
      </c>
    </row>
    <row r="143" spans="2:23">
      <c r="B143" t="s">
        <v>271</v>
      </c>
      <c r="C143">
        <v>16</v>
      </c>
      <c r="D143" s="72" t="s">
        <v>390</v>
      </c>
      <c r="E143">
        <f t="shared" si="120"/>
        <v>960</v>
      </c>
      <c r="F143" t="str">
        <f t="shared" si="113"/>
        <v xml:space="preserve">  SC_FPGA_SelfTest_Result : SC_FPGA_SelfTest_Result_2_Type;</v>
      </c>
      <c r="G143" s="90" t="str">
        <f t="shared" si="114"/>
        <v>pkt.FPGA_State.SC_FPGA_SelfTest_Result</v>
      </c>
      <c r="H143" t="str">
        <f t="shared" si="115"/>
        <v>bitvector(975 downto 960)</v>
      </c>
      <c r="I143" t="str">
        <f t="shared" si="108"/>
        <v/>
      </c>
      <c r="J143">
        <f t="shared" si="94"/>
        <v>8</v>
      </c>
      <c r="K143" t="s">
        <v>583</v>
      </c>
      <c r="L143" t="str">
        <f t="shared" si="90"/>
        <v/>
      </c>
      <c r="M143" t="str">
        <f t="shared" si="109"/>
        <v/>
      </c>
      <c r="N143" t="str">
        <f t="shared" si="116"/>
        <v>SC_FPGA_SelfTest_Result_2_i</v>
      </c>
      <c r="P143" t="str">
        <f t="shared" si="117"/>
        <v xml:space="preserve">  SC_FPGA_SelfTest_Result =&gt; SC_FPGA_SelfTest_Result_2_i,</v>
      </c>
      <c r="Q143" t="str">
        <f t="shared" si="110"/>
        <v>--  bitvector(975 downto 960)</v>
      </c>
      <c r="R143" t="str">
        <f t="shared" si="118"/>
        <v>--  bitvector(975 downto 960)</v>
      </c>
      <c r="S143" t="str">
        <f t="shared" si="119"/>
        <v>--  bitvector(975 downto 960)</v>
      </c>
      <c r="T143" t="str">
        <f t="shared" si="87"/>
        <v xml:space="preserve">  -- not used</v>
      </c>
      <c r="U143" t="str">
        <f t="shared" si="91"/>
        <v xml:space="preserve">  -- not used </v>
      </c>
      <c r="V143" t="str">
        <f t="shared" si="92"/>
        <v xml:space="preserve">  -- bitvector(975 downto 960)</v>
      </c>
      <c r="W143" t="str">
        <f t="shared" si="93"/>
        <v xml:space="preserve">  --  bitvector(975 downto 960)</v>
      </c>
    </row>
    <row r="144" spans="2:23">
      <c r="B144" t="s">
        <v>380</v>
      </c>
      <c r="C144">
        <v>16</v>
      </c>
      <c r="D144" s="72" t="s">
        <v>390</v>
      </c>
      <c r="E144">
        <f t="shared" si="120"/>
        <v>976</v>
      </c>
      <c r="F144" t="str">
        <f t="shared" si="113"/>
        <v xml:space="preserve">  PA_FPGA_SelfTest_Result : PA_FPGA_SelfTest_Result_2_Type;</v>
      </c>
      <c r="G144" s="90" t="str">
        <f t="shared" si="114"/>
        <v>pkt.FPGA_State.PA_FPGA_SelfTest_Result</v>
      </c>
      <c r="H144" t="str">
        <f t="shared" si="115"/>
        <v>bitvector(991 downto 976)</v>
      </c>
      <c r="I144" t="str">
        <f t="shared" si="108"/>
        <v/>
      </c>
      <c r="J144">
        <f t="shared" si="94"/>
        <v>8</v>
      </c>
      <c r="K144" t="s">
        <v>583</v>
      </c>
      <c r="L144" t="str">
        <f t="shared" si="90"/>
        <v/>
      </c>
      <c r="M144" t="str">
        <f t="shared" si="109"/>
        <v/>
      </c>
      <c r="N144" t="str">
        <f t="shared" si="116"/>
        <v>PA_FPGA_SelfTest_Result_2_i</v>
      </c>
      <c r="P144" t="str">
        <f t="shared" si="117"/>
        <v xml:space="preserve">  PA_FPGA_SelfTest_Result =&gt; PA_FPGA_SelfTest_Result_2_i,</v>
      </c>
      <c r="Q144" t="str">
        <f t="shared" si="110"/>
        <v>--  bitvector(991 downto 976)</v>
      </c>
      <c r="R144" t="str">
        <f t="shared" si="118"/>
        <v>--  bitvector(991 downto 976)</v>
      </c>
      <c r="S144" t="str">
        <f t="shared" si="119"/>
        <v>--  bitvector(991 downto 976)</v>
      </c>
      <c r="T144" t="str">
        <f t="shared" si="87"/>
        <v xml:space="preserve">  -- not used</v>
      </c>
      <c r="U144" t="str">
        <f t="shared" si="91"/>
        <v xml:space="preserve">  -- not used </v>
      </c>
      <c r="V144" t="str">
        <f t="shared" si="92"/>
        <v xml:space="preserve">  -- bitvector(991 downto 976)</v>
      </c>
      <c r="W144" t="str">
        <f t="shared" si="93"/>
        <v xml:space="preserve">  --  bitvector(991 downto 976)</v>
      </c>
    </row>
    <row r="145" spans="1:23">
      <c r="B145" s="262" t="s">
        <v>498</v>
      </c>
      <c r="C145">
        <v>16</v>
      </c>
      <c r="D145" s="72" t="s">
        <v>390</v>
      </c>
      <c r="E145">
        <f t="shared" si="120"/>
        <v>992</v>
      </c>
      <c r="F145" t="str">
        <f t="shared" si="113"/>
        <v xml:space="preserve">  SP_Zynq_SelfTest_Result : SP_Zynq_SelfTest_Result_2_Type;</v>
      </c>
      <c r="G145" s="90" t="str">
        <f t="shared" si="114"/>
        <v>pkt.FPGA_State.SP_Zynq_SelfTest_Result</v>
      </c>
      <c r="H145" t="str">
        <f t="shared" si="115"/>
        <v>bitvector(1007 downto 992)</v>
      </c>
      <c r="I145" t="str">
        <f t="shared" si="108"/>
        <v/>
      </c>
      <c r="J145">
        <f t="shared" si="94"/>
        <v>8</v>
      </c>
      <c r="K145" t="s">
        <v>583</v>
      </c>
      <c r="L145" t="str">
        <f t="shared" si="90"/>
        <v/>
      </c>
      <c r="M145" t="str">
        <f t="shared" si="109"/>
        <v/>
      </c>
      <c r="N145" t="str">
        <f t="shared" si="116"/>
        <v>SP_Zynq_SelfTest_Result_2_i</v>
      </c>
      <c r="P145" t="str">
        <f t="shared" si="117"/>
        <v xml:space="preserve">  SP_Zynq_SelfTest_Result =&gt; SP_Zynq_SelfTest_Result_2_i,</v>
      </c>
      <c r="Q145" t="str">
        <f t="shared" si="110"/>
        <v>--  bitvector(1007 downto 992)</v>
      </c>
      <c r="R145" t="str">
        <f t="shared" si="118"/>
        <v>--  bitvector(1007 downto 992)</v>
      </c>
      <c r="S145" t="str">
        <f t="shared" si="119"/>
        <v>--  bitvector(1007 downto 992)</v>
      </c>
      <c r="T145" t="str">
        <f t="shared" si="87"/>
        <v xml:space="preserve">  -- not used</v>
      </c>
      <c r="U145" t="str">
        <f t="shared" si="91"/>
        <v xml:space="preserve">  -- not used </v>
      </c>
      <c r="V145" t="str">
        <f t="shared" si="92"/>
        <v xml:space="preserve">  -- bitvector(1007 downto 992)</v>
      </c>
      <c r="W145" t="str">
        <f t="shared" si="93"/>
        <v xml:space="preserve">  --  bitvector(1007 downto 992)</v>
      </c>
    </row>
    <row r="146" spans="1:23">
      <c r="B146" t="s">
        <v>381</v>
      </c>
      <c r="C146">
        <v>16</v>
      </c>
      <c r="D146" t="s">
        <v>391</v>
      </c>
      <c r="E146">
        <f t="shared" si="120"/>
        <v>1008</v>
      </c>
      <c r="F146" t="str">
        <f t="shared" si="113"/>
        <v xml:space="preserve">  TX_Voltage_Sample1 : std_logic_vector(15 downto 0);</v>
      </c>
      <c r="G146" t="str">
        <f t="shared" si="114"/>
        <v>pkt.FPGA_State.TX_Voltage_Sample1</v>
      </c>
      <c r="H146" t="str">
        <f t="shared" si="115"/>
        <v>bitvector(1023 downto 1008)</v>
      </c>
      <c r="I146" t="str">
        <f t="shared" si="108"/>
        <v>pkt_FPGA_State_TX_Voltage_Sample1</v>
      </c>
      <c r="J146">
        <f t="shared" si="94"/>
        <v>8</v>
      </c>
      <c r="K146">
        <v>0</v>
      </c>
      <c r="L146" t="str">
        <f t="shared" si="90"/>
        <v/>
      </c>
      <c r="M146" t="str">
        <f t="shared" si="109"/>
        <v>std_logic_vector(15 downto 0)</v>
      </c>
      <c r="N146" t="str">
        <f t="shared" si="116"/>
        <v>X"0000"</v>
      </c>
      <c r="P146" t="str">
        <f t="shared" si="117"/>
        <v xml:space="preserve">  TX_Voltage_Sample1 =&gt; X"0000",</v>
      </c>
      <c r="Q146" t="str">
        <f t="shared" si="110"/>
        <v>pkt.FPGA_State.TX_Voltage_Sample1 &lt;= X"0000";</v>
      </c>
      <c r="R146" t="str">
        <f t="shared" si="118"/>
        <v>pkt.FPGA_State.TX_Voltage_Sample1 := bitvector(1023 downto 1008);</v>
      </c>
      <c r="S146" t="str">
        <f t="shared" si="119"/>
        <v>bitvector(1023 downto 1008) := pkt.FPGA_State.TX_Voltage_Sample1;</v>
      </c>
      <c r="T146" t="str">
        <f t="shared" si="87"/>
        <v xml:space="preserve">  -- not used</v>
      </c>
      <c r="U146" t="str">
        <f t="shared" si="91"/>
        <v xml:space="preserve">  -- not used </v>
      </c>
      <c r="V146" t="str">
        <f t="shared" si="92"/>
        <v>pkt_FPGA_State_TX_Voltage_Sample1 =&gt; pkt_FPGA_State_TX_Voltage_Sample1_o,</v>
      </c>
      <c r="W146" t="str">
        <f t="shared" si="93"/>
        <v xml:space="preserve">  signal pkt_FPGA_State_TX_Voltage_Sample1_o : std_logic_vector(15 downto 0);</v>
      </c>
    </row>
    <row r="147" spans="1:23">
      <c r="B147" t="s">
        <v>382</v>
      </c>
      <c r="C147">
        <v>16</v>
      </c>
      <c r="D147" t="s">
        <v>391</v>
      </c>
      <c r="E147">
        <f t="shared" si="120"/>
        <v>1024</v>
      </c>
      <c r="F147" t="str">
        <f t="shared" si="113"/>
        <v xml:space="preserve">  TX_Voltage_Sample2 : std_logic_vector(15 downto 0);</v>
      </c>
      <c r="G147" t="str">
        <f t="shared" si="114"/>
        <v>pkt.FPGA_State.TX_Voltage_Sample2</v>
      </c>
      <c r="H147" t="str">
        <f t="shared" si="115"/>
        <v>bitvector(1039 downto 1024)</v>
      </c>
      <c r="I147" t="str">
        <f t="shared" si="108"/>
        <v>pkt_FPGA_State_TX_Voltage_Sample2</v>
      </c>
      <c r="J147">
        <f t="shared" si="94"/>
        <v>8</v>
      </c>
      <c r="K147">
        <v>0</v>
      </c>
      <c r="L147" t="str">
        <f t="shared" si="90"/>
        <v/>
      </c>
      <c r="M147" t="str">
        <f t="shared" si="109"/>
        <v>std_logic_vector(15 downto 0)</v>
      </c>
      <c r="N147" t="str">
        <f t="shared" si="116"/>
        <v>X"0000"</v>
      </c>
      <c r="P147" t="str">
        <f t="shared" si="117"/>
        <v xml:space="preserve">  TX_Voltage_Sample2 =&gt; X"0000",</v>
      </c>
      <c r="Q147" t="str">
        <f t="shared" si="110"/>
        <v>pkt.FPGA_State.TX_Voltage_Sample2 &lt;= X"0000";</v>
      </c>
      <c r="R147" t="str">
        <f t="shared" si="118"/>
        <v>pkt.FPGA_State.TX_Voltage_Sample2 := bitvector(1039 downto 1024);</v>
      </c>
      <c r="S147" t="str">
        <f t="shared" si="119"/>
        <v>bitvector(1039 downto 1024) := pkt.FPGA_State.TX_Voltage_Sample2;</v>
      </c>
      <c r="T147" t="str">
        <f t="shared" si="87"/>
        <v xml:space="preserve">  -- not used</v>
      </c>
      <c r="U147" t="str">
        <f t="shared" si="91"/>
        <v xml:space="preserve">  -- not used </v>
      </c>
      <c r="V147" t="str">
        <f t="shared" si="92"/>
        <v>pkt_FPGA_State_TX_Voltage_Sample2 =&gt; pkt_FPGA_State_TX_Voltage_Sample2_o,</v>
      </c>
      <c r="W147" t="str">
        <f t="shared" si="93"/>
        <v xml:space="preserve">  signal pkt_FPGA_State_TX_Voltage_Sample2_o : std_logic_vector(15 downto 0);</v>
      </c>
    </row>
    <row r="148" spans="1:23">
      <c r="B148" t="s">
        <v>383</v>
      </c>
      <c r="C148">
        <v>16</v>
      </c>
      <c r="D148" t="s">
        <v>391</v>
      </c>
      <c r="E148">
        <f t="shared" si="120"/>
        <v>1040</v>
      </c>
      <c r="F148" t="str">
        <f t="shared" si="113"/>
        <v xml:space="preserve">  TX_DC_Voltage_Sample1 : std_logic_vector(15 downto 0);</v>
      </c>
      <c r="G148" t="str">
        <f t="shared" si="114"/>
        <v>pkt.FPGA_State.TX_DC_Voltage_Sample1</v>
      </c>
      <c r="H148" t="str">
        <f t="shared" si="115"/>
        <v>bitvector(1055 downto 1040)</v>
      </c>
      <c r="I148" t="str">
        <f t="shared" si="108"/>
        <v>pkt_FPGA_State_TX_DC_Voltage_Sample1</v>
      </c>
      <c r="J148">
        <f t="shared" si="94"/>
        <v>8</v>
      </c>
      <c r="K148">
        <v>0</v>
      </c>
      <c r="L148" t="str">
        <f t="shared" si="90"/>
        <v/>
      </c>
      <c r="M148" t="str">
        <f t="shared" si="109"/>
        <v>std_logic_vector(15 downto 0)</v>
      </c>
      <c r="N148" t="str">
        <f t="shared" si="116"/>
        <v>X"0000"</v>
      </c>
      <c r="P148" t="str">
        <f t="shared" si="117"/>
        <v xml:space="preserve">  TX_DC_Voltage_Sample1 =&gt; X"0000",</v>
      </c>
      <c r="Q148" t="str">
        <f t="shared" si="110"/>
        <v>pkt.FPGA_State.TX_DC_Voltage_Sample1 &lt;= X"0000";</v>
      </c>
      <c r="R148" t="str">
        <f t="shared" si="118"/>
        <v>pkt.FPGA_State.TX_DC_Voltage_Sample1 := bitvector(1055 downto 1040);</v>
      </c>
      <c r="S148" t="str">
        <f t="shared" si="119"/>
        <v>bitvector(1055 downto 1040) := pkt.FPGA_State.TX_DC_Voltage_Sample1;</v>
      </c>
      <c r="T148" t="str">
        <f t="shared" si="87"/>
        <v xml:space="preserve">  -- not used</v>
      </c>
      <c r="U148" t="str">
        <f t="shared" si="91"/>
        <v xml:space="preserve">  -- not used </v>
      </c>
      <c r="V148" t="str">
        <f t="shared" si="92"/>
        <v>pkt_FPGA_State_TX_DC_Voltage_Sample1 =&gt; pkt_FPGA_State_TX_DC_Voltage_Sample1_o,</v>
      </c>
      <c r="W148" t="str">
        <f t="shared" si="93"/>
        <v xml:space="preserve">  signal pkt_FPGA_State_TX_DC_Voltage_Sample1_o : std_logic_vector(15 downto 0);</v>
      </c>
    </row>
    <row r="149" spans="1:23">
      <c r="B149" t="s">
        <v>384</v>
      </c>
      <c r="C149">
        <v>16</v>
      </c>
      <c r="D149" t="s">
        <v>391</v>
      </c>
      <c r="E149">
        <f t="shared" si="120"/>
        <v>1056</v>
      </c>
      <c r="F149" t="str">
        <f t="shared" si="113"/>
        <v xml:space="preserve">  TX_DC_Voltage_Sample2 : std_logic_vector(15 downto 0);</v>
      </c>
      <c r="G149" t="str">
        <f t="shared" si="114"/>
        <v>pkt.FPGA_State.TX_DC_Voltage_Sample2</v>
      </c>
      <c r="H149" t="str">
        <f t="shared" si="115"/>
        <v>bitvector(1071 downto 1056)</v>
      </c>
      <c r="I149" t="str">
        <f t="shared" si="108"/>
        <v>pkt_FPGA_State_TX_DC_Voltage_Sample2</v>
      </c>
      <c r="J149">
        <f t="shared" si="94"/>
        <v>8</v>
      </c>
      <c r="K149">
        <v>0</v>
      </c>
      <c r="L149" t="str">
        <f t="shared" si="90"/>
        <v/>
      </c>
      <c r="M149" t="str">
        <f t="shared" si="109"/>
        <v>std_logic_vector(15 downto 0)</v>
      </c>
      <c r="N149" t="str">
        <f t="shared" si="116"/>
        <v>X"0000"</v>
      </c>
      <c r="P149" t="str">
        <f t="shared" si="117"/>
        <v xml:space="preserve">  TX_DC_Voltage_Sample2 =&gt; X"0000",</v>
      </c>
      <c r="Q149" t="str">
        <f t="shared" si="110"/>
        <v>pkt.FPGA_State.TX_DC_Voltage_Sample2 &lt;= X"0000";</v>
      </c>
      <c r="R149" t="str">
        <f t="shared" si="118"/>
        <v>pkt.FPGA_State.TX_DC_Voltage_Sample2 := bitvector(1071 downto 1056);</v>
      </c>
      <c r="S149" t="str">
        <f t="shared" si="119"/>
        <v>bitvector(1071 downto 1056) := pkt.FPGA_State.TX_DC_Voltage_Sample2;</v>
      </c>
      <c r="T149" t="str">
        <f t="shared" si="87"/>
        <v xml:space="preserve">  -- not used</v>
      </c>
      <c r="U149" t="str">
        <f t="shared" si="91"/>
        <v xml:space="preserve">  -- not used </v>
      </c>
      <c r="V149" t="str">
        <f t="shared" si="92"/>
        <v>pkt_FPGA_State_TX_DC_Voltage_Sample2 =&gt; pkt_FPGA_State_TX_DC_Voltage_Sample2_o,</v>
      </c>
      <c r="W149" t="str">
        <f t="shared" si="93"/>
        <v xml:space="preserve">  signal pkt_FPGA_State_TX_DC_Voltage_Sample2_o : std_logic_vector(15 downto 0);</v>
      </c>
    </row>
    <row r="150" spans="1:23">
      <c r="B150" t="s">
        <v>385</v>
      </c>
      <c r="C150">
        <v>16</v>
      </c>
      <c r="D150" t="s">
        <v>391</v>
      </c>
      <c r="E150">
        <f t="shared" si="120"/>
        <v>1072</v>
      </c>
      <c r="F150" t="str">
        <f t="shared" si="113"/>
        <v xml:space="preserve">  TX_DC_Current_Sample1 : std_logic_vector(15 downto 0);</v>
      </c>
      <c r="G150" t="str">
        <f t="shared" si="114"/>
        <v>pkt.FPGA_State.TX_DC_Current_Sample1</v>
      </c>
      <c r="H150" t="str">
        <f t="shared" si="115"/>
        <v>bitvector(1087 downto 1072)</v>
      </c>
      <c r="I150" t="str">
        <f t="shared" si="108"/>
        <v>pkt_FPGA_State_TX_DC_Current_Sample1</v>
      </c>
      <c r="J150">
        <f t="shared" si="94"/>
        <v>8</v>
      </c>
      <c r="K150">
        <v>0</v>
      </c>
      <c r="L150" t="str">
        <f t="shared" si="90"/>
        <v/>
      </c>
      <c r="M150" t="str">
        <f t="shared" si="109"/>
        <v>std_logic_vector(15 downto 0)</v>
      </c>
      <c r="N150" t="str">
        <f t="shared" si="116"/>
        <v>X"0000"</v>
      </c>
      <c r="P150" t="str">
        <f t="shared" si="117"/>
        <v xml:space="preserve">  TX_DC_Current_Sample1 =&gt; X"0000",</v>
      </c>
      <c r="Q150" t="str">
        <f t="shared" si="110"/>
        <v>pkt.FPGA_State.TX_DC_Current_Sample1 &lt;= X"0000";</v>
      </c>
      <c r="R150" t="str">
        <f t="shared" si="118"/>
        <v>pkt.FPGA_State.TX_DC_Current_Sample1 := bitvector(1087 downto 1072);</v>
      </c>
      <c r="S150" t="str">
        <f t="shared" si="119"/>
        <v>bitvector(1087 downto 1072) := pkt.FPGA_State.TX_DC_Current_Sample1;</v>
      </c>
      <c r="T150" t="str">
        <f t="shared" si="87"/>
        <v xml:space="preserve">  -- not used</v>
      </c>
      <c r="U150" t="str">
        <f t="shared" si="91"/>
        <v xml:space="preserve">  -- not used </v>
      </c>
      <c r="V150" t="str">
        <f t="shared" si="92"/>
        <v>pkt_FPGA_State_TX_DC_Current_Sample1 =&gt; pkt_FPGA_State_TX_DC_Current_Sample1_o,</v>
      </c>
      <c r="W150" t="str">
        <f t="shared" si="93"/>
        <v xml:space="preserve">  signal pkt_FPGA_State_TX_DC_Current_Sample1_o : std_logic_vector(15 downto 0);</v>
      </c>
    </row>
    <row r="151" spans="1:23">
      <c r="B151" t="s">
        <v>386</v>
      </c>
      <c r="C151">
        <v>16</v>
      </c>
      <c r="D151" t="s">
        <v>391</v>
      </c>
      <c r="E151">
        <f t="shared" si="120"/>
        <v>1088</v>
      </c>
      <c r="F151" t="str">
        <f t="shared" si="113"/>
        <v xml:space="preserve">  TX_DC_Current_Sample2 : std_logic_vector(15 downto 0);</v>
      </c>
      <c r="G151" t="str">
        <f t="shared" si="114"/>
        <v>pkt.FPGA_State.TX_DC_Current_Sample2</v>
      </c>
      <c r="H151" t="str">
        <f t="shared" si="115"/>
        <v>bitvector(1103 downto 1088)</v>
      </c>
      <c r="I151" t="str">
        <f t="shared" si="108"/>
        <v>pkt_FPGA_State_TX_DC_Current_Sample2</v>
      </c>
      <c r="J151">
        <f t="shared" si="94"/>
        <v>8</v>
      </c>
      <c r="K151">
        <v>0</v>
      </c>
      <c r="L151" t="str">
        <f t="shared" si="90"/>
        <v/>
      </c>
      <c r="M151" t="str">
        <f t="shared" si="109"/>
        <v>std_logic_vector(15 downto 0)</v>
      </c>
      <c r="N151" t="str">
        <f t="shared" si="116"/>
        <v>X"0000"</v>
      </c>
      <c r="P151" t="str">
        <f t="shared" si="117"/>
        <v xml:space="preserve">  TX_DC_Current_Sample2 =&gt; X"0000",</v>
      </c>
      <c r="Q151" t="str">
        <f t="shared" si="110"/>
        <v>pkt.FPGA_State.TX_DC_Current_Sample2 &lt;= X"0000";</v>
      </c>
      <c r="R151" t="str">
        <f t="shared" si="118"/>
        <v>pkt.FPGA_State.TX_DC_Current_Sample2 := bitvector(1103 downto 1088);</v>
      </c>
      <c r="S151" t="str">
        <f t="shared" si="119"/>
        <v>bitvector(1103 downto 1088) := pkt.FPGA_State.TX_DC_Current_Sample2;</v>
      </c>
      <c r="T151" t="str">
        <f t="shared" si="87"/>
        <v xml:space="preserve">  -- not used</v>
      </c>
      <c r="U151" t="str">
        <f t="shared" si="91"/>
        <v xml:space="preserve">  -- not used </v>
      </c>
      <c r="V151" t="str">
        <f t="shared" si="92"/>
        <v>pkt_FPGA_State_TX_DC_Current_Sample2 =&gt; pkt_FPGA_State_TX_DC_Current_Sample2_o,</v>
      </c>
      <c r="W151" t="str">
        <f t="shared" si="93"/>
        <v xml:space="preserve">  signal pkt_FPGA_State_TX_DC_Current_Sample2_o : std_logic_vector(15 downto 0);</v>
      </c>
    </row>
    <row r="152" spans="1:23">
      <c r="B152" t="s">
        <v>387</v>
      </c>
      <c r="C152">
        <v>8</v>
      </c>
      <c r="D152" s="72" t="s">
        <v>390</v>
      </c>
      <c r="E152">
        <f t="shared" si="120"/>
        <v>1104</v>
      </c>
      <c r="F152" t="str">
        <f t="shared" si="113"/>
        <v xml:space="preserve">  Trigger_State : Trigger_State_1_Type;</v>
      </c>
      <c r="G152" s="90" t="str">
        <f t="shared" si="114"/>
        <v>pkt.FPGA_State.Trigger_State</v>
      </c>
      <c r="H152" t="str">
        <f t="shared" si="115"/>
        <v>bitvector(1111 downto 1104)</v>
      </c>
      <c r="I152" t="str">
        <f t="shared" si="108"/>
        <v/>
      </c>
      <c r="J152">
        <f t="shared" si="94"/>
        <v>8</v>
      </c>
      <c r="K152" t="s">
        <v>583</v>
      </c>
      <c r="L152" t="str">
        <f t="shared" si="90"/>
        <v/>
      </c>
      <c r="M152" t="str">
        <f t="shared" si="109"/>
        <v/>
      </c>
      <c r="N152" t="str">
        <f t="shared" si="116"/>
        <v>Trigger_State_1_i</v>
      </c>
      <c r="P152" t="str">
        <f t="shared" si="117"/>
        <v xml:space="preserve">  Trigger_State =&gt; Trigger_State_1_i,</v>
      </c>
      <c r="Q152" t="str">
        <f t="shared" si="110"/>
        <v>--  bitvector(1111 downto 1104)</v>
      </c>
      <c r="R152" t="str">
        <f t="shared" si="118"/>
        <v>--  bitvector(1111 downto 1104)</v>
      </c>
      <c r="S152" t="str">
        <f t="shared" si="119"/>
        <v>--  bitvector(1111 downto 1104)</v>
      </c>
      <c r="T152" t="str">
        <f t="shared" si="87"/>
        <v xml:space="preserve">  -- not used</v>
      </c>
      <c r="U152" t="str">
        <f t="shared" si="91"/>
        <v xml:space="preserve">  -- not used </v>
      </c>
      <c r="V152" t="str">
        <f t="shared" si="92"/>
        <v xml:space="preserve">  -- bitvector(1111 downto 1104)</v>
      </c>
      <c r="W152" t="str">
        <f t="shared" si="93"/>
        <v xml:space="preserve">  --  bitvector(1111 downto 1104)</v>
      </c>
    </row>
    <row r="153" spans="1:23">
      <c r="B153" t="s">
        <v>499</v>
      </c>
      <c r="C153">
        <v>40</v>
      </c>
      <c r="D153" t="s">
        <v>391</v>
      </c>
      <c r="E153">
        <f t="shared" si="120"/>
        <v>1112</v>
      </c>
      <c r="F153" t="str">
        <f t="shared" si="113"/>
        <v xml:space="preserve">  Reserved_9 : std_logic_vector(39 downto 0);</v>
      </c>
      <c r="G153" t="str">
        <f t="shared" si="114"/>
        <v>pkt.FPGA_State.Reserved_9</v>
      </c>
      <c r="H153" t="str">
        <f t="shared" si="115"/>
        <v>bitvector(1151 downto 1112)</v>
      </c>
      <c r="I153" t="str">
        <f t="shared" si="108"/>
        <v>pkt_FPGA_State_Reserved_9</v>
      </c>
      <c r="J153">
        <f t="shared" si="94"/>
        <v>8</v>
      </c>
      <c r="K153">
        <v>0</v>
      </c>
      <c r="L153" t="str">
        <f t="shared" si="90"/>
        <v/>
      </c>
      <c r="M153" t="str">
        <f t="shared" si="109"/>
        <v>std_logic_vector(39 downto 0)</v>
      </c>
      <c r="N153" t="str">
        <f t="shared" si="116"/>
        <v>(others =&gt; '0')</v>
      </c>
      <c r="P153" t="str">
        <f t="shared" si="117"/>
        <v xml:space="preserve">  Reserved_9 =&gt; (others =&gt; '0')</v>
      </c>
      <c r="Q153" t="str">
        <f t="shared" si="110"/>
        <v>pkt.FPGA_State.Reserved_9 &lt;= (others =&gt; '0');</v>
      </c>
      <c r="R153" t="str">
        <f t="shared" si="118"/>
        <v>pkt.FPGA_State.Reserved_9 := bitvector(1151 downto 1112);</v>
      </c>
      <c r="S153" t="str">
        <f t="shared" si="119"/>
        <v>bitvector(1151 downto 1112) := pkt.FPGA_State.Reserved_9;</v>
      </c>
      <c r="T153" t="str">
        <f t="shared" si="87"/>
        <v xml:space="preserve">  -- not used</v>
      </c>
      <c r="U153" t="str">
        <f t="shared" si="91"/>
        <v xml:space="preserve">  -- not used </v>
      </c>
      <c r="V153" t="str">
        <f t="shared" si="92"/>
        <v>pkt_FPGA_State_Reserved_9 =&gt; pkt_FPGA_State_Reserved_9_o,</v>
      </c>
      <c r="W153" t="str">
        <f t="shared" si="93"/>
        <v xml:space="preserve">  signal pkt_FPGA_State_Reserved_9_o : std_logic_vector(39 downto 0);</v>
      </c>
    </row>
    <row r="154" spans="1:23" s="72" customFormat="1">
      <c r="F154" s="72" t="str">
        <f>"end record;"&amp;"  --  "&amp;B129&amp;"_"&amp;C129/8&amp;"_Type"</f>
        <v>end record;  --  FPGA_State_40_Type</v>
      </c>
      <c r="I154" s="72" t="str">
        <f t="shared" si="108"/>
        <v/>
      </c>
      <c r="J154">
        <f t="shared" si="94"/>
        <v>8</v>
      </c>
      <c r="K154" s="72" t="s">
        <v>583</v>
      </c>
      <c r="L154" t="str">
        <f t="shared" si="90"/>
        <v/>
      </c>
      <c r="M154" s="72" t="str">
        <f t="shared" si="109"/>
        <v/>
      </c>
      <c r="P154" s="72" t="str">
        <f>");"</f>
        <v>);</v>
      </c>
      <c r="Q154" s="72" t="str">
        <f t="shared" si="110"/>
        <v>--  end record;  --  FPGA_State_40_Type</v>
      </c>
      <c r="R154" s="72" t="str">
        <f t="shared" si="118"/>
        <v>--  end record;  --  FPGA_State_40_Type</v>
      </c>
      <c r="S154" s="72" t="str">
        <f t="shared" si="119"/>
        <v>--  end record;  --  FPGA_State_40_Type</v>
      </c>
      <c r="T154" t="str">
        <f t="shared" si="87"/>
        <v xml:space="preserve">  -- not used</v>
      </c>
      <c r="U154" t="str">
        <f t="shared" si="91"/>
        <v xml:space="preserve">  -- not used </v>
      </c>
      <c r="V154" t="str">
        <f t="shared" si="92"/>
        <v>--  end record;  --  FPGA_State_40_Type</v>
      </c>
      <c r="W154" t="str">
        <f t="shared" si="93"/>
        <v>--  end record;  --  FPGA_State_40_Type</v>
      </c>
    </row>
    <row r="155" spans="1:23">
      <c r="C155">
        <f>SUM(C130:C153)</f>
        <v>320</v>
      </c>
      <c r="D155">
        <f>C129+E129</f>
        <v>1152</v>
      </c>
      <c r="E155">
        <f>C153+E153</f>
        <v>1152</v>
      </c>
      <c r="F155" s="93" t="s">
        <v>538</v>
      </c>
      <c r="I155" t="str">
        <f t="shared" si="108"/>
        <v/>
      </c>
      <c r="J155">
        <f t="shared" si="94"/>
        <v>8</v>
      </c>
      <c r="K155" t="s">
        <v>583</v>
      </c>
      <c r="L155" t="str">
        <f t="shared" si="90"/>
        <v/>
      </c>
      <c r="M155" t="str">
        <f t="shared" si="109"/>
        <v/>
      </c>
      <c r="N155" s="92" t="s">
        <v>538</v>
      </c>
      <c r="O155" s="92" t="s">
        <v>538</v>
      </c>
      <c r="P155" s="92" t="s">
        <v>538</v>
      </c>
      <c r="Q155" s="92" t="s">
        <v>538</v>
      </c>
      <c r="R155" s="92" t="s">
        <v>538</v>
      </c>
      <c r="S155" s="92" t="s">
        <v>538</v>
      </c>
      <c r="T155" t="str">
        <f t="shared" si="87"/>
        <v xml:space="preserve">  -- not used</v>
      </c>
      <c r="U155" t="str">
        <f t="shared" si="91"/>
        <v xml:space="preserve">  -- not used </v>
      </c>
      <c r="V155" t="str">
        <f t="shared" si="92"/>
        <v xml:space="preserve">  --  </v>
      </c>
      <c r="W155" t="str">
        <f t="shared" si="93"/>
        <v xml:space="preserve">  --  </v>
      </c>
    </row>
    <row r="156" spans="1:23">
      <c r="A156" s="90"/>
      <c r="F156" s="93" t="s">
        <v>538</v>
      </c>
      <c r="G156" s="91" t="str">
        <f>G261</f>
        <v>pkt.GC_INFO.GC_Event_4</v>
      </c>
      <c r="I156" t="str">
        <f t="shared" si="108"/>
        <v/>
      </c>
      <c r="J156">
        <f t="shared" si="94"/>
        <v>8</v>
      </c>
      <c r="K156" t="s">
        <v>583</v>
      </c>
      <c r="L156" t="str">
        <f t="shared" si="90"/>
        <v/>
      </c>
      <c r="M156" t="str">
        <f t="shared" si="109"/>
        <v/>
      </c>
      <c r="N156" s="92" t="s">
        <v>538</v>
      </c>
      <c r="O156" s="92" t="s">
        <v>538</v>
      </c>
      <c r="P156" s="92" t="s">
        <v>538</v>
      </c>
      <c r="Q156" s="92" t="s">
        <v>538</v>
      </c>
      <c r="R156" s="92" t="s">
        <v>538</v>
      </c>
      <c r="S156" s="92" t="s">
        <v>538</v>
      </c>
      <c r="T156" t="str">
        <f t="shared" si="87"/>
        <v xml:space="preserve">  -- not used</v>
      </c>
      <c r="U156" t="str">
        <f t="shared" si="91"/>
        <v xml:space="preserve">  -- not used </v>
      </c>
      <c r="V156" t="str">
        <f t="shared" si="92"/>
        <v>--  --</v>
      </c>
      <c r="W156" t="str">
        <f t="shared" si="93"/>
        <v>--  --</v>
      </c>
    </row>
    <row r="157" spans="1:23" s="72" customFormat="1">
      <c r="B157" s="72" t="s">
        <v>361</v>
      </c>
      <c r="C157" s="72">
        <v>16</v>
      </c>
      <c r="E157" s="72">
        <v>496</v>
      </c>
      <c r="F157" s="72" t="str">
        <f>"type "&amp;B157&amp;"_"&amp;C157/8&amp;"_Type is record"</f>
        <v>type GC_Event_4_2_Type is record</v>
      </c>
      <c r="I157" s="72" t="str">
        <f t="shared" ref="I157:I175" si="121">IF(H157="","",(IF(D157="W",SUBSTITUTE(G157,".","_"),"")))</f>
        <v/>
      </c>
      <c r="J157">
        <f t="shared" si="94"/>
        <v>8</v>
      </c>
      <c r="K157" s="72" t="s">
        <v>583</v>
      </c>
      <c r="L157" t="str">
        <f t="shared" si="90"/>
        <v/>
      </c>
      <c r="M157" s="72" t="str">
        <f t="shared" ref="M157:M175" si="122">IF(C157=1,"std_logic",(IF(D157="W","std_logic_vector("&amp;C157-1&amp;" downto 0)","")))</f>
        <v/>
      </c>
      <c r="P157" s="72" t="str">
        <f>"constant "&amp;B157&amp;"_"&amp;C157/8&amp;"_i : "&amp;B157&amp;"_"&amp;C157/8&amp;"_Type := ("</f>
        <v>constant GC_Event_4_2_i : GC_Event_4_2_Type := (</v>
      </c>
      <c r="Q157" s="72" t="str">
        <f t="shared" ref="Q157:Q174" si="123">IF(D157="","--  "&amp;F157,IF(D157&lt;&gt;"T",G157&amp;" &lt;= "&amp;N157&amp;";","--  "&amp;H157))</f>
        <v>--  type GC_Event_4_2_Type is record</v>
      </c>
      <c r="R157" s="72" t="str">
        <f t="shared" ref="R157" si="124">IF(D157="","--  "&amp;F157,IF(D157&lt;&gt;"T",G157&amp;" := "&amp;H157&amp;";","--  "&amp;H157))</f>
        <v>--  type GC_Event_4_2_Type is record</v>
      </c>
      <c r="S157" s="72" t="str">
        <f t="shared" ref="S157" si="125">IF(D157="","--  "&amp;F157,IF(D157&lt;&gt;"T",H157&amp;" := "&amp;G157&amp;";","--  "&amp;H157))</f>
        <v>--  type GC_Event_4_2_Type is record</v>
      </c>
      <c r="T157" t="str">
        <f t="shared" si="87"/>
        <v xml:space="preserve">  -- not used</v>
      </c>
      <c r="U157" t="str">
        <f t="shared" si="91"/>
        <v xml:space="preserve">  -- not used </v>
      </c>
      <c r="V157" t="str">
        <f t="shared" si="92"/>
        <v>--  type GC_Event_4_2_Type is record</v>
      </c>
      <c r="W157" t="str">
        <f t="shared" si="93"/>
        <v>--  type GC_Event_4_2_Type is record</v>
      </c>
    </row>
    <row r="158" spans="1:23">
      <c r="B158" t="s">
        <v>481</v>
      </c>
      <c r="C158">
        <v>1</v>
      </c>
      <c r="D158" t="s">
        <v>391</v>
      </c>
      <c r="E158">
        <f>E157</f>
        <v>496</v>
      </c>
      <c r="F158" t="str">
        <f t="shared" ref="F158:F173" si="126">IF(C158=1,"  "&amp;B158&amp;" : "&amp;"std_logic;",IF(D158="T","  "&amp;B158&amp;" : "&amp;B158&amp;"_"&amp;C158/8&amp;"_Type;","  "&amp;B158&amp;" : "&amp;"std_logic_vector("&amp;C158-1&amp;" downto 0);"))</f>
        <v xml:space="preserve">  Enable : std_logic;</v>
      </c>
      <c r="G158" t="str">
        <f t="shared" ref="G158:G173" si="127">$G$156&amp;"."&amp;B158</f>
        <v>pkt.GC_INFO.GC_Event_4.Enable</v>
      </c>
      <c r="H158" t="str">
        <f t="shared" ref="H158:H170" si="128">IF(C158=1,"bitvector("&amp;E158&amp;")","bitvector("&amp;E158+C158-1&amp;" downto "&amp;E158&amp;")")</f>
        <v>bitvector(496)</v>
      </c>
      <c r="I158" t="str">
        <f t="shared" si="121"/>
        <v>pkt_GC_INFO_GC_Event_4_Enable</v>
      </c>
      <c r="J158">
        <f t="shared" si="94"/>
        <v>8</v>
      </c>
      <c r="K158">
        <v>0</v>
      </c>
      <c r="L158" t="str">
        <f t="shared" si="90"/>
        <v/>
      </c>
      <c r="M158" t="str">
        <f t="shared" si="122"/>
        <v>std_logic</v>
      </c>
      <c r="N158" t="str">
        <f t="shared" ref="N158:N173" si="129">IF(O158&lt;&gt;"",O158,IF(D158="T",B158&amp;"_"&amp;C158/8&amp;"_i",IF(C158=1,"'0'",(IF(C158=8,"X""00""",(IF(C158=16,"X""0000""",IF(C158=32,"X""00000000""","(others =&gt; '0')"))))))))</f>
        <v>'0'</v>
      </c>
      <c r="P158" t="str">
        <f t="shared" ref="P158:P173" si="130">IF(D159="",(IF(D158="T","  "&amp;B158&amp;" =&gt; "&amp;B158&amp;"_"&amp;C158/8&amp;"_i","  "&amp;B158&amp;" =&gt; "&amp;N158)),(IF(D158="T","  "&amp;B158&amp;" =&gt; "&amp;B158&amp;"_"&amp;C158/8&amp;"_i,","  "&amp;B158&amp;" =&gt; "&amp;N158&amp;",")))</f>
        <v xml:space="preserve">  Enable =&gt; '0',</v>
      </c>
      <c r="Q158" t="str">
        <f t="shared" si="123"/>
        <v>pkt.GC_INFO.GC_Event_4.Enable &lt;= '0';</v>
      </c>
      <c r="R158" t="str">
        <f t="shared" ref="R158:R174" si="131">IF(D158="","--  "&amp;F158,IF(D158&lt;&gt;"T",G158&amp;" := "&amp;H158&amp;";","--  "&amp;H158))</f>
        <v>pkt.GC_INFO.GC_Event_4.Enable := bitvector(496);</v>
      </c>
      <c r="S158" t="str">
        <f t="shared" ref="S158:S174" si="132">IF(D158="","--  "&amp;F158,IF(D158&lt;&gt;"T",H158&amp;" := "&amp;G158&amp;";","--  "&amp;H158))</f>
        <v>bitvector(496) := pkt.GC_INFO.GC_Event_4.Enable;</v>
      </c>
      <c r="T158" t="str">
        <f t="shared" si="87"/>
        <v xml:space="preserve">  -- not used</v>
      </c>
      <c r="U158" t="str">
        <f t="shared" si="91"/>
        <v xml:space="preserve">  -- not used </v>
      </c>
      <c r="V158" t="str">
        <f t="shared" si="92"/>
        <v>pkt_GC_INFO_GC_Event_4_Enable =&gt; pkt_GC_INFO_GC_Event_4_Enable_o,</v>
      </c>
      <c r="W158" t="str">
        <f t="shared" si="93"/>
        <v xml:space="preserve">  signal pkt_GC_INFO_GC_Event_4_Enable_o : std_logic;</v>
      </c>
    </row>
    <row r="159" spans="1:23">
      <c r="B159" t="s">
        <v>491</v>
      </c>
      <c r="C159">
        <v>1</v>
      </c>
      <c r="D159" t="s">
        <v>391</v>
      </c>
      <c r="E159">
        <f>C158+E158</f>
        <v>497</v>
      </c>
      <c r="F159" t="str">
        <f t="shared" si="126"/>
        <v xml:space="preserve">  Detect : std_logic;</v>
      </c>
      <c r="G159" t="str">
        <f t="shared" si="127"/>
        <v>pkt.GC_INFO.GC_Event_4.Detect</v>
      </c>
      <c r="H159" t="str">
        <f t="shared" si="128"/>
        <v>bitvector(497)</v>
      </c>
      <c r="I159" t="str">
        <f t="shared" si="121"/>
        <v>pkt_GC_INFO_GC_Event_4_Detect</v>
      </c>
      <c r="J159">
        <f t="shared" si="94"/>
        <v>8</v>
      </c>
      <c r="K159">
        <v>0</v>
      </c>
      <c r="L159" t="str">
        <f t="shared" si="90"/>
        <v/>
      </c>
      <c r="M159" t="str">
        <f t="shared" si="122"/>
        <v>std_logic</v>
      </c>
      <c r="N159" t="str">
        <f t="shared" si="129"/>
        <v>'0'</v>
      </c>
      <c r="P159" t="str">
        <f t="shared" si="130"/>
        <v xml:space="preserve">  Detect =&gt; '0',</v>
      </c>
      <c r="Q159" t="str">
        <f t="shared" si="123"/>
        <v>pkt.GC_INFO.GC_Event_4.Detect &lt;= '0';</v>
      </c>
      <c r="R159" t="str">
        <f t="shared" si="131"/>
        <v>pkt.GC_INFO.GC_Event_4.Detect := bitvector(497);</v>
      </c>
      <c r="S159" t="str">
        <f t="shared" si="132"/>
        <v>bitvector(497) := pkt.GC_INFO.GC_Event_4.Detect;</v>
      </c>
      <c r="T159" t="str">
        <f t="shared" si="87"/>
        <v xml:space="preserve">  -- not used</v>
      </c>
      <c r="U159" t="str">
        <f t="shared" si="91"/>
        <v xml:space="preserve">  -- not used </v>
      </c>
      <c r="V159" t="str">
        <f t="shared" si="92"/>
        <v>pkt_GC_INFO_GC_Event_4_Detect =&gt; pkt_GC_INFO_GC_Event_4_Detect_o,</v>
      </c>
      <c r="W159" t="str">
        <f t="shared" si="93"/>
        <v xml:space="preserve">  signal pkt_GC_INFO_GC_Event_4_Detect_o : std_logic;</v>
      </c>
    </row>
    <row r="160" spans="1:23">
      <c r="B160" t="s">
        <v>492</v>
      </c>
      <c r="C160">
        <v>1</v>
      </c>
      <c r="D160" t="s">
        <v>391</v>
      </c>
      <c r="E160">
        <f t="shared" ref="E160:E173" si="133">C159+E159</f>
        <v>498</v>
      </c>
      <c r="F160" t="str">
        <f t="shared" si="126"/>
        <v xml:space="preserve">  Closein : std_logic;</v>
      </c>
      <c r="G160" t="str">
        <f t="shared" si="127"/>
        <v>pkt.GC_INFO.GC_Event_4.Closein</v>
      </c>
      <c r="H160" t="str">
        <f t="shared" si="128"/>
        <v>bitvector(498)</v>
      </c>
      <c r="I160" t="str">
        <f t="shared" si="121"/>
        <v>pkt_GC_INFO_GC_Event_4_Closein</v>
      </c>
      <c r="J160">
        <f t="shared" si="94"/>
        <v>8</v>
      </c>
      <c r="K160">
        <v>0</v>
      </c>
      <c r="L160" t="str">
        <f t="shared" si="90"/>
        <v/>
      </c>
      <c r="M160" t="str">
        <f t="shared" si="122"/>
        <v>std_logic</v>
      </c>
      <c r="N160" t="str">
        <f t="shared" si="129"/>
        <v>'0'</v>
      </c>
      <c r="P160" t="str">
        <f t="shared" si="130"/>
        <v xml:space="preserve">  Closein =&gt; '0',</v>
      </c>
      <c r="Q160" t="str">
        <f t="shared" si="123"/>
        <v>pkt.GC_INFO.GC_Event_4.Closein &lt;= '0';</v>
      </c>
      <c r="R160" t="str">
        <f t="shared" si="131"/>
        <v>pkt.GC_INFO.GC_Event_4.Closein := bitvector(498);</v>
      </c>
      <c r="S160" t="str">
        <f t="shared" si="132"/>
        <v>bitvector(498) := pkt.GC_INFO.GC_Event_4.Closein;</v>
      </c>
      <c r="T160" t="str">
        <f t="shared" si="87"/>
        <v xml:space="preserve">  -- not used</v>
      </c>
      <c r="U160" t="str">
        <f t="shared" si="91"/>
        <v xml:space="preserve">  -- not used </v>
      </c>
      <c r="V160" t="str">
        <f t="shared" si="92"/>
        <v>pkt_GC_INFO_GC_Event_4_Closein =&gt; pkt_GC_INFO_GC_Event_4_Closein_o,</v>
      </c>
      <c r="W160" t="str">
        <f t="shared" si="93"/>
        <v xml:space="preserve">  signal pkt_GC_INFO_GC_Event_4_Closein_o : std_logic;</v>
      </c>
    </row>
    <row r="161" spans="1:23">
      <c r="B161" t="s">
        <v>493</v>
      </c>
      <c r="C161">
        <v>1</v>
      </c>
      <c r="D161" t="s">
        <v>391</v>
      </c>
      <c r="E161">
        <f t="shared" si="133"/>
        <v>499</v>
      </c>
      <c r="F161" t="str">
        <f t="shared" si="126"/>
        <v xml:space="preserve">  Fail : std_logic;</v>
      </c>
      <c r="G161" t="str">
        <f t="shared" si="127"/>
        <v>pkt.GC_INFO.GC_Event_4.Fail</v>
      </c>
      <c r="H161" t="str">
        <f t="shared" si="128"/>
        <v>bitvector(499)</v>
      </c>
      <c r="I161" t="str">
        <f t="shared" si="121"/>
        <v>pkt_GC_INFO_GC_Event_4_Fail</v>
      </c>
      <c r="J161">
        <f t="shared" si="94"/>
        <v>8</v>
      </c>
      <c r="K161">
        <v>0</v>
      </c>
      <c r="L161" t="str">
        <f t="shared" si="90"/>
        <v/>
      </c>
      <c r="M161" t="str">
        <f t="shared" si="122"/>
        <v>std_logic</v>
      </c>
      <c r="N161" t="str">
        <f t="shared" si="129"/>
        <v>'0'</v>
      </c>
      <c r="P161" t="str">
        <f t="shared" si="130"/>
        <v xml:space="preserve">  Fail =&gt; '0',</v>
      </c>
      <c r="Q161" t="str">
        <f t="shared" si="123"/>
        <v>pkt.GC_INFO.GC_Event_4.Fail &lt;= '0';</v>
      </c>
      <c r="R161" t="str">
        <f t="shared" si="131"/>
        <v>pkt.GC_INFO.GC_Event_4.Fail := bitvector(499);</v>
      </c>
      <c r="S161" t="str">
        <f t="shared" si="132"/>
        <v>bitvector(499) := pkt.GC_INFO.GC_Event_4.Fail;</v>
      </c>
      <c r="T161" t="str">
        <f t="shared" si="87"/>
        <v xml:space="preserve">  -- not used</v>
      </c>
      <c r="U161" t="str">
        <f t="shared" si="91"/>
        <v xml:space="preserve">  -- not used </v>
      </c>
      <c r="V161" t="str">
        <f t="shared" si="92"/>
        <v>pkt_GC_INFO_GC_Event_4_Fail =&gt; pkt_GC_INFO_GC_Event_4_Fail_o,</v>
      </c>
      <c r="W161" t="str">
        <f t="shared" si="93"/>
        <v xml:space="preserve">  signal pkt_GC_INFO_GC_Event_4_Fail_o : std_logic;</v>
      </c>
    </row>
    <row r="162" spans="1:23">
      <c r="B162" t="s">
        <v>494</v>
      </c>
      <c r="C162">
        <v>1</v>
      </c>
      <c r="D162" t="s">
        <v>391</v>
      </c>
      <c r="E162">
        <f t="shared" si="133"/>
        <v>500</v>
      </c>
      <c r="F162" t="str">
        <f t="shared" si="126"/>
        <v xml:space="preserve">  ESAD_Chk : std_logic;</v>
      </c>
      <c r="G162" t="str">
        <f t="shared" si="127"/>
        <v>pkt.GC_INFO.GC_Event_4.ESAD_Chk</v>
      </c>
      <c r="H162" t="str">
        <f t="shared" si="128"/>
        <v>bitvector(500)</v>
      </c>
      <c r="I162" t="str">
        <f t="shared" si="121"/>
        <v>pkt_GC_INFO_GC_Event_4_ESAD_Chk</v>
      </c>
      <c r="J162">
        <f t="shared" si="94"/>
        <v>8</v>
      </c>
      <c r="K162">
        <v>0</v>
      </c>
      <c r="L162" t="str">
        <f t="shared" si="90"/>
        <v/>
      </c>
      <c r="M162" t="str">
        <f t="shared" si="122"/>
        <v>std_logic</v>
      </c>
      <c r="N162" t="str">
        <f t="shared" si="129"/>
        <v>'0'</v>
      </c>
      <c r="P162" t="str">
        <f t="shared" si="130"/>
        <v xml:space="preserve">  ESAD_Chk =&gt; '0',</v>
      </c>
      <c r="Q162" t="str">
        <f t="shared" si="123"/>
        <v>pkt.GC_INFO.GC_Event_4.ESAD_Chk &lt;= '0';</v>
      </c>
      <c r="R162" t="str">
        <f t="shared" si="131"/>
        <v>pkt.GC_INFO.GC_Event_4.ESAD_Chk := bitvector(500);</v>
      </c>
      <c r="S162" t="str">
        <f t="shared" si="132"/>
        <v>bitvector(500) := pkt.GC_INFO.GC_Event_4.ESAD_Chk;</v>
      </c>
      <c r="T162" t="str">
        <f t="shared" si="87"/>
        <v xml:space="preserve">  -- not used</v>
      </c>
      <c r="U162" t="str">
        <f t="shared" si="91"/>
        <v xml:space="preserve">  -- not used </v>
      </c>
      <c r="V162" t="str">
        <f t="shared" si="92"/>
        <v>pkt_GC_INFO_GC_Event_4_ESAD_Chk =&gt; pkt_GC_INFO_GC_Event_4_ESAD_Chk_o,</v>
      </c>
      <c r="W162" t="str">
        <f t="shared" si="93"/>
        <v xml:space="preserve">  signal pkt_GC_INFO_GC_Event_4_ESAD_Chk_o : std_logic;</v>
      </c>
    </row>
    <row r="163" spans="1:23">
      <c r="B163" t="s">
        <v>495</v>
      </c>
      <c r="C163">
        <v>1</v>
      </c>
      <c r="D163" t="s">
        <v>391</v>
      </c>
      <c r="E163">
        <f t="shared" si="133"/>
        <v>501</v>
      </c>
      <c r="F163" t="str">
        <f t="shared" si="126"/>
        <v xml:space="preserve">  ESAD_HV : std_logic;</v>
      </c>
      <c r="G163" t="str">
        <f t="shared" si="127"/>
        <v>pkt.GC_INFO.GC_Event_4.ESAD_HV</v>
      </c>
      <c r="H163" t="str">
        <f t="shared" si="128"/>
        <v>bitvector(501)</v>
      </c>
      <c r="I163" t="str">
        <f t="shared" si="121"/>
        <v>pkt_GC_INFO_GC_Event_4_ESAD_HV</v>
      </c>
      <c r="J163">
        <f t="shared" si="94"/>
        <v>8</v>
      </c>
      <c r="K163">
        <v>0</v>
      </c>
      <c r="L163" t="str">
        <f t="shared" si="90"/>
        <v/>
      </c>
      <c r="M163" t="str">
        <f t="shared" si="122"/>
        <v>std_logic</v>
      </c>
      <c r="N163" t="str">
        <f t="shared" si="129"/>
        <v>'0'</v>
      </c>
      <c r="P163" t="str">
        <f t="shared" si="130"/>
        <v xml:space="preserve">  ESAD_HV =&gt; '0',</v>
      </c>
      <c r="Q163" t="str">
        <f t="shared" si="123"/>
        <v>pkt.GC_INFO.GC_Event_4.ESAD_HV &lt;= '0';</v>
      </c>
      <c r="R163" t="str">
        <f t="shared" si="131"/>
        <v>pkt.GC_INFO.GC_Event_4.ESAD_HV := bitvector(501);</v>
      </c>
      <c r="S163" t="str">
        <f t="shared" si="132"/>
        <v>bitvector(501) := pkt.GC_INFO.GC_Event_4.ESAD_HV;</v>
      </c>
      <c r="T163" t="str">
        <f t="shared" si="87"/>
        <v xml:space="preserve">  -- not used</v>
      </c>
      <c r="U163" t="str">
        <f t="shared" si="91"/>
        <v xml:space="preserve">  -- not used </v>
      </c>
      <c r="V163" t="str">
        <f t="shared" si="92"/>
        <v>pkt_GC_INFO_GC_Event_4_ESAD_HV =&gt; pkt_GC_INFO_GC_Event_4_ESAD_HV_o,</v>
      </c>
      <c r="W163" t="str">
        <f t="shared" si="93"/>
        <v xml:space="preserve">  signal pkt_GC_INFO_GC_Event_4_ESAD_HV_o : std_logic;</v>
      </c>
    </row>
    <row r="164" spans="1:23">
      <c r="B164" t="s">
        <v>496</v>
      </c>
      <c r="C164">
        <v>1</v>
      </c>
      <c r="D164" t="s">
        <v>391</v>
      </c>
      <c r="E164">
        <f t="shared" si="133"/>
        <v>502</v>
      </c>
      <c r="F164" t="str">
        <f t="shared" si="126"/>
        <v xml:space="preserve">  ESAD_Power : std_logic;</v>
      </c>
      <c r="G164" t="str">
        <f t="shared" si="127"/>
        <v>pkt.GC_INFO.GC_Event_4.ESAD_Power</v>
      </c>
      <c r="H164" t="str">
        <f t="shared" si="128"/>
        <v>bitvector(502)</v>
      </c>
      <c r="I164" t="str">
        <f t="shared" si="121"/>
        <v>pkt_GC_INFO_GC_Event_4_ESAD_Power</v>
      </c>
      <c r="J164">
        <f t="shared" si="94"/>
        <v>8</v>
      </c>
      <c r="K164">
        <v>0</v>
      </c>
      <c r="L164" t="str">
        <f t="shared" si="90"/>
        <v/>
      </c>
      <c r="M164" t="str">
        <f t="shared" si="122"/>
        <v>std_logic</v>
      </c>
      <c r="N164" t="str">
        <f t="shared" si="129"/>
        <v>'0'</v>
      </c>
      <c r="P164" t="str">
        <f t="shared" si="130"/>
        <v xml:space="preserve">  ESAD_Power =&gt; '0',</v>
      </c>
      <c r="Q164" t="str">
        <f t="shared" si="123"/>
        <v>pkt.GC_INFO.GC_Event_4.ESAD_Power &lt;= '0';</v>
      </c>
      <c r="R164" t="str">
        <f t="shared" si="131"/>
        <v>pkt.GC_INFO.GC_Event_4.ESAD_Power := bitvector(502);</v>
      </c>
      <c r="S164" t="str">
        <f t="shared" si="132"/>
        <v>bitvector(502) := pkt.GC_INFO.GC_Event_4.ESAD_Power;</v>
      </c>
      <c r="T164" t="str">
        <f t="shared" si="87"/>
        <v xml:space="preserve">  -- not used</v>
      </c>
      <c r="U164" t="str">
        <f t="shared" si="91"/>
        <v xml:space="preserve">  -- not used </v>
      </c>
      <c r="V164" t="str">
        <f t="shared" si="92"/>
        <v>pkt_GC_INFO_GC_Event_4_ESAD_Power =&gt; pkt_GC_INFO_GC_Event_4_ESAD_Power_o,</v>
      </c>
      <c r="W164" t="str">
        <f t="shared" si="93"/>
        <v xml:space="preserve">  signal pkt_GC_INFO_GC_Event_4_ESAD_Power_o : std_logic;</v>
      </c>
    </row>
    <row r="165" spans="1:23">
      <c r="B165" t="s">
        <v>392</v>
      </c>
      <c r="C165">
        <v>1</v>
      </c>
      <c r="D165" t="s">
        <v>391</v>
      </c>
      <c r="E165">
        <f t="shared" si="133"/>
        <v>503</v>
      </c>
      <c r="F165" t="str">
        <f t="shared" si="126"/>
        <v xml:space="preserve">  ReservedBit07 : std_logic;</v>
      </c>
      <c r="G165" t="str">
        <f t="shared" si="127"/>
        <v>pkt.GC_INFO.GC_Event_4.ReservedBit07</v>
      </c>
      <c r="H165" t="str">
        <f t="shared" si="128"/>
        <v>bitvector(503)</v>
      </c>
      <c r="I165" t="str">
        <f t="shared" si="121"/>
        <v>pkt_GC_INFO_GC_Event_4_ReservedBit07</v>
      </c>
      <c r="J165">
        <f t="shared" si="94"/>
        <v>8</v>
      </c>
      <c r="K165">
        <v>0</v>
      </c>
      <c r="L165" t="str">
        <f t="shared" si="90"/>
        <v/>
      </c>
      <c r="M165" t="str">
        <f t="shared" si="122"/>
        <v>std_logic</v>
      </c>
      <c r="N165" t="str">
        <f t="shared" si="129"/>
        <v>'0'</v>
      </c>
      <c r="P165" t="str">
        <f t="shared" si="130"/>
        <v xml:space="preserve">  ReservedBit07 =&gt; '0',</v>
      </c>
      <c r="Q165" t="str">
        <f t="shared" si="123"/>
        <v>pkt.GC_INFO.GC_Event_4.ReservedBit07 &lt;= '0';</v>
      </c>
      <c r="R165" t="str">
        <f t="shared" si="131"/>
        <v>pkt.GC_INFO.GC_Event_4.ReservedBit07 := bitvector(503);</v>
      </c>
      <c r="S165" t="str">
        <f t="shared" si="132"/>
        <v>bitvector(503) := pkt.GC_INFO.GC_Event_4.ReservedBit07;</v>
      </c>
      <c r="T165" t="str">
        <f t="shared" si="87"/>
        <v xml:space="preserve">  -- not used</v>
      </c>
      <c r="U165" t="str">
        <f t="shared" si="91"/>
        <v xml:space="preserve">  -- not used </v>
      </c>
      <c r="V165" t="str">
        <f t="shared" si="92"/>
        <v>pkt_GC_INFO_GC_Event_4_ReservedBit07 =&gt; pkt_GC_INFO_GC_Event_4_ReservedBit07_o,</v>
      </c>
      <c r="W165" t="str">
        <f t="shared" si="93"/>
        <v xml:space="preserve">  signal pkt_GC_INFO_GC_Event_4_ReservedBit07_o : std_logic;</v>
      </c>
    </row>
    <row r="166" spans="1:23">
      <c r="B166" t="s">
        <v>489</v>
      </c>
      <c r="C166">
        <v>1</v>
      </c>
      <c r="D166" t="s">
        <v>391</v>
      </c>
      <c r="E166">
        <f t="shared" si="133"/>
        <v>504</v>
      </c>
      <c r="F166" t="str">
        <f t="shared" si="126"/>
        <v xml:space="preserve">  ReservedBit08 : std_logic;</v>
      </c>
      <c r="G166" t="str">
        <f t="shared" si="127"/>
        <v>pkt.GC_INFO.GC_Event_4.ReservedBit08</v>
      </c>
      <c r="H166" t="str">
        <f t="shared" si="128"/>
        <v>bitvector(504)</v>
      </c>
      <c r="I166" t="str">
        <f t="shared" si="121"/>
        <v>pkt_GC_INFO_GC_Event_4_ReservedBit08</v>
      </c>
      <c r="J166">
        <f t="shared" si="94"/>
        <v>8</v>
      </c>
      <c r="K166">
        <v>0</v>
      </c>
      <c r="L166" t="str">
        <f t="shared" si="90"/>
        <v/>
      </c>
      <c r="M166" t="str">
        <f t="shared" si="122"/>
        <v>std_logic</v>
      </c>
      <c r="N166" t="str">
        <f t="shared" si="129"/>
        <v>'0'</v>
      </c>
      <c r="P166" t="str">
        <f t="shared" si="130"/>
        <v xml:space="preserve">  ReservedBit08 =&gt; '0',</v>
      </c>
      <c r="Q166" t="str">
        <f t="shared" si="123"/>
        <v>pkt.GC_INFO.GC_Event_4.ReservedBit08 &lt;= '0';</v>
      </c>
      <c r="R166" t="str">
        <f t="shared" si="131"/>
        <v>pkt.GC_INFO.GC_Event_4.ReservedBit08 := bitvector(504);</v>
      </c>
      <c r="S166" t="str">
        <f t="shared" si="132"/>
        <v>bitvector(504) := pkt.GC_INFO.GC_Event_4.ReservedBit08;</v>
      </c>
      <c r="T166" t="str">
        <f t="shared" si="87"/>
        <v xml:space="preserve">  -- not used</v>
      </c>
      <c r="U166" t="str">
        <f t="shared" si="91"/>
        <v xml:space="preserve">  -- not used </v>
      </c>
      <c r="V166" t="str">
        <f t="shared" si="92"/>
        <v>pkt_GC_INFO_GC_Event_4_ReservedBit08 =&gt; pkt_GC_INFO_GC_Event_4_ReservedBit08_o,</v>
      </c>
      <c r="W166" t="str">
        <f t="shared" si="93"/>
        <v xml:space="preserve">  signal pkt_GC_INFO_GC_Event_4_ReservedBit08_o : std_logic;</v>
      </c>
    </row>
    <row r="167" spans="1:23">
      <c r="B167" t="s">
        <v>490</v>
      </c>
      <c r="C167">
        <v>1</v>
      </c>
      <c r="D167" t="s">
        <v>391</v>
      </c>
      <c r="E167">
        <f t="shared" si="133"/>
        <v>505</v>
      </c>
      <c r="F167" t="str">
        <f t="shared" si="126"/>
        <v xml:space="preserve">  ReservedBit09 : std_logic;</v>
      </c>
      <c r="G167" t="str">
        <f t="shared" si="127"/>
        <v>pkt.GC_INFO.GC_Event_4.ReservedBit09</v>
      </c>
      <c r="H167" t="str">
        <f t="shared" si="128"/>
        <v>bitvector(505)</v>
      </c>
      <c r="I167" t="str">
        <f t="shared" si="121"/>
        <v>pkt_GC_INFO_GC_Event_4_ReservedBit09</v>
      </c>
      <c r="J167">
        <f t="shared" si="94"/>
        <v>8</v>
      </c>
      <c r="K167">
        <v>0</v>
      </c>
      <c r="L167" t="str">
        <f t="shared" si="90"/>
        <v/>
      </c>
      <c r="M167" t="str">
        <f t="shared" si="122"/>
        <v>std_logic</v>
      </c>
      <c r="N167" t="str">
        <f t="shared" si="129"/>
        <v>'0'</v>
      </c>
      <c r="P167" t="str">
        <f t="shared" si="130"/>
        <v xml:space="preserve">  ReservedBit09 =&gt; '0',</v>
      </c>
      <c r="Q167" t="str">
        <f t="shared" si="123"/>
        <v>pkt.GC_INFO.GC_Event_4.ReservedBit09 &lt;= '0';</v>
      </c>
      <c r="R167" t="str">
        <f t="shared" si="131"/>
        <v>pkt.GC_INFO.GC_Event_4.ReservedBit09 := bitvector(505);</v>
      </c>
      <c r="S167" t="str">
        <f t="shared" si="132"/>
        <v>bitvector(505) := pkt.GC_INFO.GC_Event_4.ReservedBit09;</v>
      </c>
      <c r="T167" t="str">
        <f t="shared" si="87"/>
        <v xml:space="preserve">  -- not used</v>
      </c>
      <c r="U167" t="str">
        <f t="shared" si="91"/>
        <v xml:space="preserve">  -- not used </v>
      </c>
      <c r="V167" t="str">
        <f t="shared" si="92"/>
        <v>pkt_GC_INFO_GC_Event_4_ReservedBit09 =&gt; pkt_GC_INFO_GC_Event_4_ReservedBit09_o,</v>
      </c>
      <c r="W167" t="str">
        <f t="shared" si="93"/>
        <v xml:space="preserve">  signal pkt_GC_INFO_GC_Event_4_ReservedBit09_o : std_logic;</v>
      </c>
    </row>
    <row r="168" spans="1:23">
      <c r="B168" t="s">
        <v>46</v>
      </c>
      <c r="C168">
        <v>1</v>
      </c>
      <c r="D168" t="s">
        <v>391</v>
      </c>
      <c r="E168">
        <f t="shared" si="133"/>
        <v>506</v>
      </c>
      <c r="F168" t="str">
        <f t="shared" si="126"/>
        <v xml:space="preserve">  ReservedBit10 : std_logic;</v>
      </c>
      <c r="G168" t="str">
        <f t="shared" si="127"/>
        <v>pkt.GC_INFO.GC_Event_4.ReservedBit10</v>
      </c>
      <c r="H168" t="str">
        <f t="shared" si="128"/>
        <v>bitvector(506)</v>
      </c>
      <c r="I168" t="str">
        <f t="shared" si="121"/>
        <v>pkt_GC_INFO_GC_Event_4_ReservedBit10</v>
      </c>
      <c r="J168">
        <f t="shared" si="94"/>
        <v>8</v>
      </c>
      <c r="K168">
        <v>0</v>
      </c>
      <c r="L168" t="str">
        <f t="shared" si="90"/>
        <v/>
      </c>
      <c r="M168" t="str">
        <f t="shared" si="122"/>
        <v>std_logic</v>
      </c>
      <c r="N168" t="str">
        <f t="shared" si="129"/>
        <v>'0'</v>
      </c>
      <c r="P168" t="str">
        <f t="shared" si="130"/>
        <v xml:space="preserve">  ReservedBit10 =&gt; '0',</v>
      </c>
      <c r="Q168" t="str">
        <f t="shared" si="123"/>
        <v>pkt.GC_INFO.GC_Event_4.ReservedBit10 &lt;= '0';</v>
      </c>
      <c r="R168" t="str">
        <f t="shared" si="131"/>
        <v>pkt.GC_INFO.GC_Event_4.ReservedBit10 := bitvector(506);</v>
      </c>
      <c r="S168" t="str">
        <f t="shared" si="132"/>
        <v>bitvector(506) := pkt.GC_INFO.GC_Event_4.ReservedBit10;</v>
      </c>
      <c r="T168" t="str">
        <f t="shared" ref="T168:T231" si="134">IF(K168=1,IF(D168="","--  "&amp;F168,IF(D168&lt;&gt;"T",I168&amp;" &lt;= "&amp;H168&amp;";","--  "&amp;H168)),"  -- not used")</f>
        <v xml:space="preserve">  -- not used</v>
      </c>
      <c r="U168" t="str">
        <f t="shared" si="91"/>
        <v xml:space="preserve">  -- not used </v>
      </c>
      <c r="V168" t="str">
        <f t="shared" si="92"/>
        <v>pkt_GC_INFO_GC_Event_4_ReservedBit10 =&gt; pkt_GC_INFO_GC_Event_4_ReservedBit10_o,</v>
      </c>
      <c r="W168" t="str">
        <f t="shared" si="93"/>
        <v xml:space="preserve">  signal pkt_GC_INFO_GC_Event_4_ReservedBit10_o : std_logic;</v>
      </c>
    </row>
    <row r="169" spans="1:23">
      <c r="B169" t="s">
        <v>45</v>
      </c>
      <c r="C169">
        <v>1</v>
      </c>
      <c r="D169" t="s">
        <v>391</v>
      </c>
      <c r="E169">
        <f t="shared" si="133"/>
        <v>507</v>
      </c>
      <c r="F169" t="str">
        <f t="shared" si="126"/>
        <v xml:space="preserve">  ReservedBit11 : std_logic;</v>
      </c>
      <c r="G169" t="str">
        <f t="shared" si="127"/>
        <v>pkt.GC_INFO.GC_Event_4.ReservedBit11</v>
      </c>
      <c r="H169" t="str">
        <f t="shared" si="128"/>
        <v>bitvector(507)</v>
      </c>
      <c r="I169" t="str">
        <f t="shared" si="121"/>
        <v>pkt_GC_INFO_GC_Event_4_ReservedBit11</v>
      </c>
      <c r="J169">
        <f t="shared" si="94"/>
        <v>8</v>
      </c>
      <c r="K169">
        <v>0</v>
      </c>
      <c r="L169" t="str">
        <f t="shared" si="90"/>
        <v/>
      </c>
      <c r="M169" t="str">
        <f t="shared" si="122"/>
        <v>std_logic</v>
      </c>
      <c r="N169" t="str">
        <f t="shared" si="129"/>
        <v>'0'</v>
      </c>
      <c r="P169" t="str">
        <f t="shared" si="130"/>
        <v xml:space="preserve">  ReservedBit11 =&gt; '0',</v>
      </c>
      <c r="Q169" t="str">
        <f t="shared" si="123"/>
        <v>pkt.GC_INFO.GC_Event_4.ReservedBit11 &lt;= '0';</v>
      </c>
      <c r="R169" t="str">
        <f t="shared" si="131"/>
        <v>pkt.GC_INFO.GC_Event_4.ReservedBit11 := bitvector(507);</v>
      </c>
      <c r="S169" t="str">
        <f t="shared" si="132"/>
        <v>bitvector(507) := pkt.GC_INFO.GC_Event_4.ReservedBit11;</v>
      </c>
      <c r="T169" t="str">
        <f t="shared" si="134"/>
        <v xml:space="preserve">  -- not used</v>
      </c>
      <c r="U169" t="str">
        <f t="shared" si="91"/>
        <v xml:space="preserve">  -- not used </v>
      </c>
      <c r="V169" t="str">
        <f t="shared" si="92"/>
        <v>pkt_GC_INFO_GC_Event_4_ReservedBit11 =&gt; pkt_GC_INFO_GC_Event_4_ReservedBit11_o,</v>
      </c>
      <c r="W169" t="str">
        <f t="shared" si="93"/>
        <v xml:space="preserve">  signal pkt_GC_INFO_GC_Event_4_ReservedBit11_o : std_logic;</v>
      </c>
    </row>
    <row r="170" spans="1:23">
      <c r="B170" t="s">
        <v>497</v>
      </c>
      <c r="C170">
        <v>1</v>
      </c>
      <c r="D170" t="s">
        <v>391</v>
      </c>
      <c r="E170">
        <f t="shared" si="133"/>
        <v>508</v>
      </c>
      <c r="F170" t="str">
        <f t="shared" si="126"/>
        <v xml:space="preserve">  Leakage_Det : std_logic;</v>
      </c>
      <c r="G170" t="str">
        <f t="shared" si="127"/>
        <v>pkt.GC_INFO.GC_Event_4.Leakage_Det</v>
      </c>
      <c r="H170" t="str">
        <f t="shared" si="128"/>
        <v>bitvector(508)</v>
      </c>
      <c r="I170" t="str">
        <f t="shared" si="121"/>
        <v>pkt_GC_INFO_GC_Event_4_Leakage_Det</v>
      </c>
      <c r="J170">
        <f t="shared" si="94"/>
        <v>8</v>
      </c>
      <c r="K170">
        <v>0</v>
      </c>
      <c r="L170" t="str">
        <f t="shared" si="90"/>
        <v/>
      </c>
      <c r="M170" t="str">
        <f t="shared" si="122"/>
        <v>std_logic</v>
      </c>
      <c r="N170" t="str">
        <f t="shared" si="129"/>
        <v>'0'</v>
      </c>
      <c r="P170" t="str">
        <f t="shared" si="130"/>
        <v xml:space="preserve">  Leakage_Det =&gt; '0',</v>
      </c>
      <c r="Q170" t="str">
        <f t="shared" si="123"/>
        <v>pkt.GC_INFO.GC_Event_4.Leakage_Det &lt;= '0';</v>
      </c>
      <c r="R170" t="str">
        <f t="shared" si="131"/>
        <v>pkt.GC_INFO.GC_Event_4.Leakage_Det := bitvector(508);</v>
      </c>
      <c r="S170" t="str">
        <f t="shared" si="132"/>
        <v>bitvector(508) := pkt.GC_INFO.GC_Event_4.Leakage_Det;</v>
      </c>
      <c r="T170" t="str">
        <f t="shared" si="134"/>
        <v xml:space="preserve">  -- not used</v>
      </c>
      <c r="U170" t="str">
        <f t="shared" si="91"/>
        <v xml:space="preserve">  -- not used </v>
      </c>
      <c r="V170" t="str">
        <f t="shared" si="92"/>
        <v>pkt_GC_INFO_GC_Event_4_Leakage_Det =&gt; pkt_GC_INFO_GC_Event_4_Leakage_Det_o,</v>
      </c>
      <c r="W170" t="str">
        <f t="shared" si="93"/>
        <v xml:space="preserve">  signal pkt_GC_INFO_GC_Event_4_Leakage_Det_o : std_logic;</v>
      </c>
    </row>
    <row r="171" spans="1:23">
      <c r="B171" t="s">
        <v>43</v>
      </c>
      <c r="C171">
        <v>1</v>
      </c>
      <c r="D171" t="s">
        <v>391</v>
      </c>
      <c r="E171">
        <f t="shared" si="133"/>
        <v>509</v>
      </c>
      <c r="F171" t="str">
        <f t="shared" si="126"/>
        <v xml:space="preserve">  ReservedBit13 : std_logic;</v>
      </c>
      <c r="G171" t="str">
        <f t="shared" si="127"/>
        <v>pkt.GC_INFO.GC_Event_4.ReservedBit13</v>
      </c>
      <c r="H171" t="str">
        <f>IF(C171=1,"bitvector("&amp;E171&amp;")","bitvector("&amp;E171+C171-1&amp;" downto "&amp;E171&amp;")")</f>
        <v>bitvector(509)</v>
      </c>
      <c r="I171" t="str">
        <f t="shared" si="121"/>
        <v>pkt_GC_INFO_GC_Event_4_ReservedBit13</v>
      </c>
      <c r="J171">
        <f t="shared" si="94"/>
        <v>8</v>
      </c>
      <c r="K171">
        <v>0</v>
      </c>
      <c r="L171" t="str">
        <f t="shared" si="90"/>
        <v/>
      </c>
      <c r="M171" t="str">
        <f t="shared" si="122"/>
        <v>std_logic</v>
      </c>
      <c r="N171" t="str">
        <f t="shared" si="129"/>
        <v>'0'</v>
      </c>
      <c r="P171" t="str">
        <f t="shared" si="130"/>
        <v xml:space="preserve">  ReservedBit13 =&gt; '0',</v>
      </c>
      <c r="Q171" t="str">
        <f t="shared" si="123"/>
        <v>pkt.GC_INFO.GC_Event_4.ReservedBit13 &lt;= '0';</v>
      </c>
      <c r="R171" t="str">
        <f t="shared" si="131"/>
        <v>pkt.GC_INFO.GC_Event_4.ReservedBit13 := bitvector(509);</v>
      </c>
      <c r="S171" t="str">
        <f t="shared" si="132"/>
        <v>bitvector(509) := pkt.GC_INFO.GC_Event_4.ReservedBit13;</v>
      </c>
      <c r="T171" t="str">
        <f t="shared" si="134"/>
        <v xml:space="preserve">  -- not used</v>
      </c>
      <c r="U171" t="str">
        <f t="shared" si="91"/>
        <v xml:space="preserve">  -- not used </v>
      </c>
      <c r="V171" t="str">
        <f t="shared" si="92"/>
        <v>pkt_GC_INFO_GC_Event_4_ReservedBit13 =&gt; pkt_GC_INFO_GC_Event_4_ReservedBit13_o,</v>
      </c>
      <c r="W171" t="str">
        <f t="shared" si="93"/>
        <v xml:space="preserve">  signal pkt_GC_INFO_GC_Event_4_ReservedBit13_o : std_logic;</v>
      </c>
    </row>
    <row r="172" spans="1:23">
      <c r="B172" t="s">
        <v>42</v>
      </c>
      <c r="C172">
        <v>1</v>
      </c>
      <c r="D172" t="s">
        <v>391</v>
      </c>
      <c r="E172">
        <f t="shared" si="133"/>
        <v>510</v>
      </c>
      <c r="F172" t="str">
        <f t="shared" si="126"/>
        <v xml:space="preserve">  ReservedBit14 : std_logic;</v>
      </c>
      <c r="G172" t="str">
        <f t="shared" si="127"/>
        <v>pkt.GC_INFO.GC_Event_4.ReservedBit14</v>
      </c>
      <c r="H172" t="str">
        <f>IF(C172=1,"bitvector("&amp;E172&amp;")","bitvector("&amp;E172+C172-1&amp;" downto "&amp;E172&amp;")")</f>
        <v>bitvector(510)</v>
      </c>
      <c r="I172" t="str">
        <f t="shared" si="121"/>
        <v>pkt_GC_INFO_GC_Event_4_ReservedBit14</v>
      </c>
      <c r="J172">
        <f t="shared" si="94"/>
        <v>8</v>
      </c>
      <c r="K172">
        <v>0</v>
      </c>
      <c r="L172" t="str">
        <f t="shared" si="90"/>
        <v/>
      </c>
      <c r="M172" t="str">
        <f t="shared" si="122"/>
        <v>std_logic</v>
      </c>
      <c r="N172" t="str">
        <f t="shared" si="129"/>
        <v>'0'</v>
      </c>
      <c r="P172" t="str">
        <f t="shared" si="130"/>
        <v xml:space="preserve">  ReservedBit14 =&gt; '0',</v>
      </c>
      <c r="Q172" t="str">
        <f t="shared" si="123"/>
        <v>pkt.GC_INFO.GC_Event_4.ReservedBit14 &lt;= '0';</v>
      </c>
      <c r="R172" t="str">
        <f t="shared" si="131"/>
        <v>pkt.GC_INFO.GC_Event_4.ReservedBit14 := bitvector(510);</v>
      </c>
      <c r="S172" t="str">
        <f t="shared" si="132"/>
        <v>bitvector(510) := pkt.GC_INFO.GC_Event_4.ReservedBit14;</v>
      </c>
      <c r="T172" t="str">
        <f t="shared" si="134"/>
        <v xml:space="preserve">  -- not used</v>
      </c>
      <c r="U172" t="str">
        <f t="shared" si="91"/>
        <v xml:space="preserve">  -- not used </v>
      </c>
      <c r="V172" t="str">
        <f t="shared" si="92"/>
        <v>pkt_GC_INFO_GC_Event_4_ReservedBit14 =&gt; pkt_GC_INFO_GC_Event_4_ReservedBit14_o,</v>
      </c>
      <c r="W172" t="str">
        <f t="shared" si="93"/>
        <v xml:space="preserve">  signal pkt_GC_INFO_GC_Event_4_ReservedBit14_o : std_logic;</v>
      </c>
    </row>
    <row r="173" spans="1:23">
      <c r="B173" t="s">
        <v>184</v>
      </c>
      <c r="C173">
        <v>1</v>
      </c>
      <c r="D173" t="s">
        <v>391</v>
      </c>
      <c r="E173">
        <f t="shared" si="133"/>
        <v>511</v>
      </c>
      <c r="F173" t="str">
        <f t="shared" si="126"/>
        <v xml:space="preserve">  M_Stop : std_logic;</v>
      </c>
      <c r="G173" t="str">
        <f t="shared" si="127"/>
        <v>pkt.GC_INFO.GC_Event_4.M_Stop</v>
      </c>
      <c r="H173" t="str">
        <f>IF(C173=1,"bitvector("&amp;E173&amp;")","bitvector("&amp;E173+C173-1&amp;" downto "&amp;E173&amp;")")</f>
        <v>bitvector(511)</v>
      </c>
      <c r="I173" t="str">
        <f t="shared" si="121"/>
        <v>pkt_GC_INFO_GC_Event_4_M_Stop</v>
      </c>
      <c r="J173">
        <f t="shared" si="94"/>
        <v>8</v>
      </c>
      <c r="K173">
        <v>0</v>
      </c>
      <c r="L173" t="str">
        <f t="shared" si="90"/>
        <v/>
      </c>
      <c r="M173" t="str">
        <f t="shared" si="122"/>
        <v>std_logic</v>
      </c>
      <c r="N173" t="str">
        <f t="shared" si="129"/>
        <v>'0'</v>
      </c>
      <c r="P173" t="str">
        <f t="shared" si="130"/>
        <v xml:space="preserve">  M_Stop =&gt; '0'</v>
      </c>
      <c r="Q173" t="str">
        <f t="shared" si="123"/>
        <v>pkt.GC_INFO.GC_Event_4.M_Stop &lt;= '0';</v>
      </c>
      <c r="R173" t="str">
        <f t="shared" si="131"/>
        <v>pkt.GC_INFO.GC_Event_4.M_Stop := bitvector(511);</v>
      </c>
      <c r="S173" t="str">
        <f t="shared" si="132"/>
        <v>bitvector(511) := pkt.GC_INFO.GC_Event_4.M_Stop;</v>
      </c>
      <c r="T173" t="str">
        <f t="shared" si="134"/>
        <v xml:space="preserve">  -- not used</v>
      </c>
      <c r="U173" t="str">
        <f t="shared" si="91"/>
        <v xml:space="preserve">  -- not used </v>
      </c>
      <c r="V173" t="str">
        <f t="shared" si="92"/>
        <v>pkt_GC_INFO_GC_Event_4_M_Stop =&gt; pkt_GC_INFO_GC_Event_4_M_Stop_o,</v>
      </c>
      <c r="W173" t="str">
        <f t="shared" si="93"/>
        <v xml:space="preserve">  signal pkt_GC_INFO_GC_Event_4_M_Stop_o : std_logic;</v>
      </c>
    </row>
    <row r="174" spans="1:23" s="72" customFormat="1">
      <c r="F174" s="72" t="str">
        <f>"end record;"&amp;"  --  "&amp;B157&amp;"_"&amp;C157/8&amp;"_Type"</f>
        <v>end record;  --  GC_Event_4_2_Type</v>
      </c>
      <c r="I174" s="72" t="str">
        <f t="shared" si="121"/>
        <v/>
      </c>
      <c r="J174">
        <f t="shared" si="94"/>
        <v>8</v>
      </c>
      <c r="K174" s="72" t="s">
        <v>583</v>
      </c>
      <c r="L174" t="str">
        <f t="shared" si="90"/>
        <v/>
      </c>
      <c r="M174" s="72" t="str">
        <f t="shared" si="122"/>
        <v/>
      </c>
      <c r="P174" s="72" t="str">
        <f>");"</f>
        <v>);</v>
      </c>
      <c r="Q174" s="72" t="str">
        <f t="shared" si="123"/>
        <v>--  end record;  --  GC_Event_4_2_Type</v>
      </c>
      <c r="R174" s="72" t="str">
        <f t="shared" si="131"/>
        <v>--  end record;  --  GC_Event_4_2_Type</v>
      </c>
      <c r="S174" s="72" t="str">
        <f t="shared" si="132"/>
        <v>--  end record;  --  GC_Event_4_2_Type</v>
      </c>
      <c r="T174" t="str">
        <f t="shared" si="134"/>
        <v xml:space="preserve">  -- not used</v>
      </c>
      <c r="U174" t="str">
        <f t="shared" si="91"/>
        <v xml:space="preserve">  -- not used </v>
      </c>
      <c r="V174" t="str">
        <f t="shared" si="92"/>
        <v>--  end record;  --  GC_Event_4_2_Type</v>
      </c>
      <c r="W174" t="str">
        <f t="shared" si="93"/>
        <v>--  end record;  --  GC_Event_4_2_Type</v>
      </c>
    </row>
    <row r="175" spans="1:23">
      <c r="C175">
        <f>SUM(C158:C173)</f>
        <v>16</v>
      </c>
      <c r="D175">
        <f>C157+E157</f>
        <v>512</v>
      </c>
      <c r="E175">
        <f>C173+E173</f>
        <v>512</v>
      </c>
      <c r="F175" s="93" t="s">
        <v>538</v>
      </c>
      <c r="I175" t="str">
        <f t="shared" si="121"/>
        <v/>
      </c>
      <c r="J175">
        <f t="shared" si="94"/>
        <v>8</v>
      </c>
      <c r="K175" t="s">
        <v>583</v>
      </c>
      <c r="L175" t="str">
        <f t="shared" ref="L175:L238" si="135">IF(K175=1,"connect_bd_net [get_bd_pins "&amp;$L$29&amp;J175&amp;"] [get_bd_pins "&amp;$L$30&amp;I175&amp;"]","")</f>
        <v/>
      </c>
      <c r="M175" t="str">
        <f t="shared" si="122"/>
        <v/>
      </c>
      <c r="N175" s="92" t="s">
        <v>538</v>
      </c>
      <c r="O175" s="92" t="s">
        <v>538</v>
      </c>
      <c r="P175" s="92" t="s">
        <v>538</v>
      </c>
      <c r="Q175" s="92" t="s">
        <v>538</v>
      </c>
      <c r="R175" s="92" t="s">
        <v>538</v>
      </c>
      <c r="S175" s="92" t="s">
        <v>538</v>
      </c>
      <c r="T175" t="str">
        <f t="shared" si="134"/>
        <v xml:space="preserve">  -- not used</v>
      </c>
      <c r="U175" t="str">
        <f t="shared" ref="U175:U238" si="136">IF(K175=1,IF(D175="","--  "&amp;F175,IF(D175&lt;&gt;"T",I175&amp;" : out "&amp;M175&amp;";    --               order( "&amp;J175&amp;" ) bit( "&amp;C175&amp;" )","--  "&amp;H175)),"  -- not used ")</f>
        <v xml:space="preserve">  -- not used </v>
      </c>
      <c r="V175" t="str">
        <f t="shared" ref="V175:V238" si="137">IF(D175="","--  "&amp;F175,IF(D175&lt;&gt;"T",IF(I175&lt;&gt;"",I175&amp;" =&gt; "&amp;I175&amp;"_o,","  --  "),"  -- "&amp;H175))</f>
        <v xml:space="preserve">  --  </v>
      </c>
      <c r="W175" t="str">
        <f t="shared" ref="W175:W238" si="138">IF(D175="","--  "&amp;F175,IF(D175&lt;&gt;"T",IF(I175&lt;&gt;"","  signal "&amp;I175&amp;"_o : "&amp;M175&amp;";","  --  "),"  --  "&amp;H175))</f>
        <v xml:space="preserve">  --  </v>
      </c>
    </row>
    <row r="176" spans="1:23">
      <c r="A176" s="90"/>
      <c r="F176" s="93" t="s">
        <v>538</v>
      </c>
      <c r="G176" s="91" t="str">
        <f>G260</f>
        <v>pkt.GC_INFO.GC_Event_3</v>
      </c>
      <c r="I176" t="str">
        <f t="shared" ref="I176:I185" si="139">IF(H176="","",(IF(D176="W",SUBSTITUTE(G176,".","_"),"")))</f>
        <v/>
      </c>
      <c r="J176">
        <f t="shared" ref="J176:J239" si="140">IF(K175=1,J175+1,J175)</f>
        <v>8</v>
      </c>
      <c r="K176" t="s">
        <v>583</v>
      </c>
      <c r="L176" t="str">
        <f t="shared" si="135"/>
        <v/>
      </c>
      <c r="M176" t="str">
        <f t="shared" ref="M176:M185" si="141">IF(C176=1,"std_logic",(IF(D176="W","std_logic_vector("&amp;C176-1&amp;" downto 0)","")))</f>
        <v/>
      </c>
      <c r="N176" s="92" t="s">
        <v>538</v>
      </c>
      <c r="O176" s="92" t="s">
        <v>538</v>
      </c>
      <c r="P176" s="92" t="s">
        <v>538</v>
      </c>
      <c r="Q176" s="92" t="s">
        <v>538</v>
      </c>
      <c r="R176" s="92" t="s">
        <v>538</v>
      </c>
      <c r="S176" s="92" t="s">
        <v>538</v>
      </c>
      <c r="T176" t="str">
        <f t="shared" si="134"/>
        <v xml:space="preserve">  -- not used</v>
      </c>
      <c r="U176" t="str">
        <f t="shared" si="136"/>
        <v xml:space="preserve">  -- not used </v>
      </c>
      <c r="V176" t="str">
        <f t="shared" si="137"/>
        <v>--  --</v>
      </c>
      <c r="W176" t="str">
        <f t="shared" si="138"/>
        <v>--  --</v>
      </c>
    </row>
    <row r="177" spans="2:23" s="72" customFormat="1">
      <c r="B177" s="72" t="s">
        <v>360</v>
      </c>
      <c r="C177" s="72">
        <v>16</v>
      </c>
      <c r="E177" s="72">
        <v>480</v>
      </c>
      <c r="F177" s="72" t="str">
        <f>"type "&amp;B177&amp;"_"&amp;C177/8&amp;"_Type is record"</f>
        <v>type GC_Event_3_2_Type is record</v>
      </c>
      <c r="I177" s="72" t="str">
        <f t="shared" si="139"/>
        <v/>
      </c>
      <c r="J177">
        <f t="shared" si="140"/>
        <v>8</v>
      </c>
      <c r="K177" s="72" t="s">
        <v>583</v>
      </c>
      <c r="L177" t="str">
        <f t="shared" si="135"/>
        <v/>
      </c>
      <c r="M177" s="72" t="str">
        <f t="shared" si="141"/>
        <v/>
      </c>
      <c r="P177" s="72" t="str">
        <f>"constant "&amp;B177&amp;"_"&amp;C177/8&amp;"_i : "&amp;B177&amp;"_"&amp;C177/8&amp;"_Type := ("</f>
        <v>constant GC_Event_3_2_i : GC_Event_3_2_Type := (</v>
      </c>
      <c r="Q177" s="72" t="str">
        <f t="shared" ref="Q177:Q185" si="142">IF(D177="","--  "&amp;F177,IF(D177&lt;&gt;"T",G177&amp;" &lt;= "&amp;N177&amp;";","--  "&amp;H177))</f>
        <v>--  type GC_Event_3_2_Type is record</v>
      </c>
      <c r="R177" s="72" t="str">
        <f t="shared" ref="R177" si="143">IF(D177="","--  "&amp;F177,IF(D177&lt;&gt;"T",G177&amp;" := "&amp;H177&amp;";","--  "&amp;H177))</f>
        <v>--  type GC_Event_3_2_Type is record</v>
      </c>
      <c r="S177" s="72" t="str">
        <f t="shared" ref="S177" si="144">IF(D177="","--  "&amp;F177,IF(D177&lt;&gt;"T",H177&amp;" := "&amp;G177&amp;";","--  "&amp;H177))</f>
        <v>--  type GC_Event_3_2_Type is record</v>
      </c>
      <c r="T177" t="str">
        <f t="shared" si="134"/>
        <v xml:space="preserve">  -- not used</v>
      </c>
      <c r="U177" t="str">
        <f t="shared" si="136"/>
        <v xml:space="preserve">  -- not used </v>
      </c>
      <c r="V177" t="str">
        <f t="shared" si="137"/>
        <v>--  type GC_Event_3_2_Type is record</v>
      </c>
      <c r="W177" t="str">
        <f t="shared" si="138"/>
        <v>--  type GC_Event_3_2_Type is record</v>
      </c>
    </row>
    <row r="178" spans="2:23">
      <c r="B178" t="s">
        <v>368</v>
      </c>
      <c r="C178">
        <v>4</v>
      </c>
      <c r="D178" t="s">
        <v>391</v>
      </c>
      <c r="E178">
        <f>E177</f>
        <v>480</v>
      </c>
      <c r="F178" t="str">
        <f t="shared" ref="F178:F190" si="145">IF(C178=1,"  "&amp;B178&amp;" : "&amp;"std_logic;",IF(D178="T","  "&amp;B178&amp;" : "&amp;B178&amp;"_"&amp;C178/8&amp;"_Type;","  "&amp;B178&amp;" : "&amp;"std_logic_vector("&amp;C178-1&amp;" downto 0);"))</f>
        <v xml:space="preserve">  Beam_Steering : std_logic_vector(3 downto 0);</v>
      </c>
      <c r="G178" t="str">
        <f t="shared" ref="G178:G190" si="146">$G$176&amp;"."&amp;B178</f>
        <v>pkt.GC_INFO.GC_Event_3.Beam_Steering</v>
      </c>
      <c r="H178" t="str">
        <f t="shared" ref="H178:H190" si="147">IF(C178=1,"bitvector("&amp;E178&amp;")","bitvector("&amp;E178+C178-1&amp;" downto "&amp;E178&amp;")")</f>
        <v>bitvector(483 downto 480)</v>
      </c>
      <c r="I178" t="str">
        <f t="shared" si="139"/>
        <v>pkt_GC_INFO_GC_Event_3_Beam_Steering</v>
      </c>
      <c r="J178">
        <f t="shared" si="140"/>
        <v>8</v>
      </c>
      <c r="K178">
        <v>0</v>
      </c>
      <c r="L178" t="str">
        <f t="shared" si="135"/>
        <v/>
      </c>
      <c r="M178" t="str">
        <f t="shared" si="141"/>
        <v>std_logic_vector(3 downto 0)</v>
      </c>
      <c r="N178" t="str">
        <f t="shared" ref="N178:N190" si="148">IF(O178&lt;&gt;"",O178,IF(D178="T",B178&amp;"_"&amp;C178/8&amp;"_i",IF(C178=1,"'0'",(IF(C178=8,"X""00""",(IF(C178=16,"X""0000""",IF(C178=32,"X""00000000""","(others =&gt; '0')"))))))))</f>
        <v>(others =&gt; '0')</v>
      </c>
      <c r="P178" t="str">
        <f t="shared" ref="P178:P185" si="149">IF(D179="",(IF(D178="T","  "&amp;B178&amp;" =&gt; "&amp;B178&amp;"_"&amp;C178/8&amp;"_i","  "&amp;B178&amp;" =&gt; "&amp;N178)),(IF(D178="T","  "&amp;B178&amp;" =&gt; "&amp;B178&amp;"_"&amp;C178/8&amp;"_i,","  "&amp;B178&amp;" =&gt; "&amp;N178&amp;",")))</f>
        <v xml:space="preserve">  Beam_Steering =&gt; (others =&gt; '0'),</v>
      </c>
      <c r="Q178" t="str">
        <f t="shared" si="142"/>
        <v>pkt.GC_INFO.GC_Event_3.Beam_Steering &lt;= (others =&gt; '0');</v>
      </c>
      <c r="R178" t="str">
        <f t="shared" ref="R178:R191" si="150">IF(D178="","--  "&amp;F178,IF(D178&lt;&gt;"T",G178&amp;" := "&amp;H178&amp;";","--  "&amp;H178))</f>
        <v>pkt.GC_INFO.GC_Event_3.Beam_Steering := bitvector(483 downto 480);</v>
      </c>
      <c r="S178" t="str">
        <f t="shared" ref="S178:S191" si="151">IF(D178="","--  "&amp;F178,IF(D178&lt;&gt;"T",H178&amp;" := "&amp;G178&amp;";","--  "&amp;H178))</f>
        <v>bitvector(483 downto 480) := pkt.GC_INFO.GC_Event_3.Beam_Steering;</v>
      </c>
      <c r="T178" t="str">
        <f t="shared" si="134"/>
        <v xml:space="preserve">  -- not used</v>
      </c>
      <c r="U178" t="str">
        <f t="shared" si="136"/>
        <v xml:space="preserve">  -- not used </v>
      </c>
      <c r="V178" t="str">
        <f t="shared" si="137"/>
        <v>pkt_GC_INFO_GC_Event_3_Beam_Steering =&gt; pkt_GC_INFO_GC_Event_3_Beam_Steering_o,</v>
      </c>
      <c r="W178" t="str">
        <f t="shared" si="138"/>
        <v xml:space="preserve">  signal pkt_GC_INFO_GC_Event_3_Beam_Steering_o : std_logic_vector(3 downto 0);</v>
      </c>
    </row>
    <row r="179" spans="2:23">
      <c r="B179" t="s">
        <v>405</v>
      </c>
      <c r="C179">
        <v>1</v>
      </c>
      <c r="D179" t="s">
        <v>391</v>
      </c>
      <c r="E179">
        <f>C178+E178</f>
        <v>484</v>
      </c>
      <c r="F179" t="str">
        <f t="shared" si="145"/>
        <v xml:space="preserve">  ReservedBit04 : std_logic;</v>
      </c>
      <c r="G179" t="str">
        <f t="shared" si="146"/>
        <v>pkt.GC_INFO.GC_Event_3.ReservedBit04</v>
      </c>
      <c r="H179" t="str">
        <f t="shared" si="147"/>
        <v>bitvector(484)</v>
      </c>
      <c r="I179" t="str">
        <f t="shared" si="139"/>
        <v>pkt_GC_INFO_GC_Event_3_ReservedBit04</v>
      </c>
      <c r="J179">
        <f t="shared" si="140"/>
        <v>8</v>
      </c>
      <c r="K179">
        <v>0</v>
      </c>
      <c r="L179" t="str">
        <f t="shared" si="135"/>
        <v/>
      </c>
      <c r="M179" t="str">
        <f t="shared" si="141"/>
        <v>std_logic</v>
      </c>
      <c r="N179" t="str">
        <f t="shared" si="148"/>
        <v>'0'</v>
      </c>
      <c r="P179" t="str">
        <f t="shared" si="149"/>
        <v xml:space="preserve">  ReservedBit04 =&gt; '0',</v>
      </c>
      <c r="Q179" t="str">
        <f t="shared" si="142"/>
        <v>pkt.GC_INFO.GC_Event_3.ReservedBit04 &lt;= '0';</v>
      </c>
      <c r="R179" t="str">
        <f t="shared" si="150"/>
        <v>pkt.GC_INFO.GC_Event_3.ReservedBit04 := bitvector(484);</v>
      </c>
      <c r="S179" t="str">
        <f t="shared" si="151"/>
        <v>bitvector(484) := pkt.GC_INFO.GC_Event_3.ReservedBit04;</v>
      </c>
      <c r="T179" t="str">
        <f t="shared" si="134"/>
        <v xml:space="preserve">  -- not used</v>
      </c>
      <c r="U179" t="str">
        <f t="shared" si="136"/>
        <v xml:space="preserve">  -- not used </v>
      </c>
      <c r="V179" t="str">
        <f t="shared" si="137"/>
        <v>pkt_GC_INFO_GC_Event_3_ReservedBit04 =&gt; pkt_GC_INFO_GC_Event_3_ReservedBit04_o,</v>
      </c>
      <c r="W179" t="str">
        <f t="shared" si="138"/>
        <v xml:space="preserve">  signal pkt_GC_INFO_GC_Event_3_ReservedBit04_o : std_logic;</v>
      </c>
    </row>
    <row r="180" spans="2:23">
      <c r="B180" t="s">
        <v>404</v>
      </c>
      <c r="C180">
        <v>1</v>
      </c>
      <c r="D180" t="s">
        <v>391</v>
      </c>
      <c r="E180">
        <f t="shared" ref="E180:E190" si="152">C179+E179</f>
        <v>485</v>
      </c>
      <c r="F180" t="str">
        <f t="shared" si="145"/>
        <v xml:space="preserve">  ReservedBit05 : std_logic;</v>
      </c>
      <c r="G180" t="str">
        <f t="shared" si="146"/>
        <v>pkt.GC_INFO.GC_Event_3.ReservedBit05</v>
      </c>
      <c r="H180" t="str">
        <f t="shared" si="147"/>
        <v>bitvector(485)</v>
      </c>
      <c r="I180" t="str">
        <f t="shared" si="139"/>
        <v>pkt_GC_INFO_GC_Event_3_ReservedBit05</v>
      </c>
      <c r="J180">
        <f t="shared" si="140"/>
        <v>8</v>
      </c>
      <c r="K180">
        <v>0</v>
      </c>
      <c r="L180" t="str">
        <f t="shared" si="135"/>
        <v/>
      </c>
      <c r="M180" t="str">
        <f t="shared" si="141"/>
        <v>std_logic</v>
      </c>
      <c r="N180" t="str">
        <f t="shared" si="148"/>
        <v>'0'</v>
      </c>
      <c r="P180" t="str">
        <f t="shared" si="149"/>
        <v xml:space="preserve">  ReservedBit05 =&gt; '0',</v>
      </c>
      <c r="Q180" t="str">
        <f t="shared" si="142"/>
        <v>pkt.GC_INFO.GC_Event_3.ReservedBit05 &lt;= '0';</v>
      </c>
      <c r="R180" t="str">
        <f t="shared" si="150"/>
        <v>pkt.GC_INFO.GC_Event_3.ReservedBit05 := bitvector(485);</v>
      </c>
      <c r="S180" t="str">
        <f t="shared" si="151"/>
        <v>bitvector(485) := pkt.GC_INFO.GC_Event_3.ReservedBit05;</v>
      </c>
      <c r="T180" t="str">
        <f t="shared" si="134"/>
        <v xml:space="preserve">  -- not used</v>
      </c>
      <c r="U180" t="str">
        <f t="shared" si="136"/>
        <v xml:space="preserve">  -- not used </v>
      </c>
      <c r="V180" t="str">
        <f t="shared" si="137"/>
        <v>pkt_GC_INFO_GC_Event_3_ReservedBit05 =&gt; pkt_GC_INFO_GC_Event_3_ReservedBit05_o,</v>
      </c>
      <c r="W180" t="str">
        <f t="shared" si="138"/>
        <v xml:space="preserve">  signal pkt_GC_INFO_GC_Event_3_ReservedBit05_o : std_logic;</v>
      </c>
    </row>
    <row r="181" spans="2:23">
      <c r="B181" t="s">
        <v>393</v>
      </c>
      <c r="C181">
        <v>1</v>
      </c>
      <c r="D181" t="s">
        <v>391</v>
      </c>
      <c r="E181">
        <f t="shared" si="152"/>
        <v>486</v>
      </c>
      <c r="F181" t="str">
        <f t="shared" si="145"/>
        <v xml:space="preserve">  ReservedBit06 : std_logic;</v>
      </c>
      <c r="G181" t="str">
        <f t="shared" si="146"/>
        <v>pkt.GC_INFO.GC_Event_3.ReservedBit06</v>
      </c>
      <c r="H181" t="str">
        <f t="shared" si="147"/>
        <v>bitvector(486)</v>
      </c>
      <c r="I181" t="str">
        <f t="shared" si="139"/>
        <v>pkt_GC_INFO_GC_Event_3_ReservedBit06</v>
      </c>
      <c r="J181">
        <f t="shared" si="140"/>
        <v>8</v>
      </c>
      <c r="K181">
        <v>0</v>
      </c>
      <c r="L181" t="str">
        <f t="shared" si="135"/>
        <v/>
      </c>
      <c r="M181" t="str">
        <f t="shared" si="141"/>
        <v>std_logic</v>
      </c>
      <c r="N181" t="str">
        <f t="shared" si="148"/>
        <v>'0'</v>
      </c>
      <c r="P181" t="str">
        <f t="shared" si="149"/>
        <v xml:space="preserve">  ReservedBit06 =&gt; '0',</v>
      </c>
      <c r="Q181" t="str">
        <f t="shared" si="142"/>
        <v>pkt.GC_INFO.GC_Event_3.ReservedBit06 &lt;= '0';</v>
      </c>
      <c r="R181" t="str">
        <f t="shared" si="150"/>
        <v>pkt.GC_INFO.GC_Event_3.ReservedBit06 := bitvector(486);</v>
      </c>
      <c r="S181" t="str">
        <f t="shared" si="151"/>
        <v>bitvector(486) := pkt.GC_INFO.GC_Event_3.ReservedBit06;</v>
      </c>
      <c r="T181" t="str">
        <f t="shared" si="134"/>
        <v xml:space="preserve">  -- not used</v>
      </c>
      <c r="U181" t="str">
        <f t="shared" si="136"/>
        <v xml:space="preserve">  -- not used </v>
      </c>
      <c r="V181" t="str">
        <f t="shared" si="137"/>
        <v>pkt_GC_INFO_GC_Event_3_ReservedBit06 =&gt; pkt_GC_INFO_GC_Event_3_ReservedBit06_o,</v>
      </c>
      <c r="W181" t="str">
        <f t="shared" si="138"/>
        <v xml:space="preserve">  signal pkt_GC_INFO_GC_Event_3_ReservedBit06_o : std_logic;</v>
      </c>
    </row>
    <row r="182" spans="2:23">
      <c r="B182" t="s">
        <v>392</v>
      </c>
      <c r="C182">
        <v>1</v>
      </c>
      <c r="D182" t="s">
        <v>391</v>
      </c>
      <c r="E182">
        <f t="shared" si="152"/>
        <v>487</v>
      </c>
      <c r="F182" t="str">
        <f t="shared" si="145"/>
        <v xml:space="preserve">  ReservedBit07 : std_logic;</v>
      </c>
      <c r="G182" t="str">
        <f t="shared" si="146"/>
        <v>pkt.GC_INFO.GC_Event_3.ReservedBit07</v>
      </c>
      <c r="H182" t="str">
        <f t="shared" si="147"/>
        <v>bitvector(487)</v>
      </c>
      <c r="I182" t="str">
        <f t="shared" si="139"/>
        <v>pkt_GC_INFO_GC_Event_3_ReservedBit07</v>
      </c>
      <c r="J182">
        <f t="shared" si="140"/>
        <v>8</v>
      </c>
      <c r="K182">
        <v>0</v>
      </c>
      <c r="L182" t="str">
        <f t="shared" si="135"/>
        <v/>
      </c>
      <c r="M182" t="str">
        <f t="shared" si="141"/>
        <v>std_logic</v>
      </c>
      <c r="N182" t="str">
        <f t="shared" si="148"/>
        <v>'0'</v>
      </c>
      <c r="P182" t="str">
        <f t="shared" si="149"/>
        <v xml:space="preserve">  ReservedBit07 =&gt; '0',</v>
      </c>
      <c r="Q182" t="str">
        <f t="shared" si="142"/>
        <v>pkt.GC_INFO.GC_Event_3.ReservedBit07 &lt;= '0';</v>
      </c>
      <c r="R182" t="str">
        <f t="shared" si="150"/>
        <v>pkt.GC_INFO.GC_Event_3.ReservedBit07 := bitvector(487);</v>
      </c>
      <c r="S182" t="str">
        <f t="shared" si="151"/>
        <v>bitvector(487) := pkt.GC_INFO.GC_Event_3.ReservedBit07;</v>
      </c>
      <c r="T182" t="str">
        <f t="shared" si="134"/>
        <v xml:space="preserve">  -- not used</v>
      </c>
      <c r="U182" t="str">
        <f t="shared" si="136"/>
        <v xml:space="preserve">  -- not used </v>
      </c>
      <c r="V182" t="str">
        <f t="shared" si="137"/>
        <v>pkt_GC_INFO_GC_Event_3_ReservedBit07 =&gt; pkt_GC_INFO_GC_Event_3_ReservedBit07_o,</v>
      </c>
      <c r="W182" t="str">
        <f t="shared" si="138"/>
        <v xml:space="preserve">  signal pkt_GC_INFO_GC_Event_3_ReservedBit07_o : std_logic;</v>
      </c>
    </row>
    <row r="183" spans="2:23">
      <c r="B183" t="s">
        <v>489</v>
      </c>
      <c r="C183">
        <v>1</v>
      </c>
      <c r="D183" t="s">
        <v>391</v>
      </c>
      <c r="E183">
        <f t="shared" si="152"/>
        <v>488</v>
      </c>
      <c r="F183" t="str">
        <f t="shared" si="145"/>
        <v xml:space="preserve">  ReservedBit08 : std_logic;</v>
      </c>
      <c r="G183" t="str">
        <f t="shared" si="146"/>
        <v>pkt.GC_INFO.GC_Event_3.ReservedBit08</v>
      </c>
      <c r="H183" t="str">
        <f t="shared" si="147"/>
        <v>bitvector(488)</v>
      </c>
      <c r="I183" t="str">
        <f t="shared" si="139"/>
        <v>pkt_GC_INFO_GC_Event_3_ReservedBit08</v>
      </c>
      <c r="J183">
        <f t="shared" si="140"/>
        <v>8</v>
      </c>
      <c r="K183">
        <v>0</v>
      </c>
      <c r="L183" t="str">
        <f t="shared" si="135"/>
        <v/>
      </c>
      <c r="M183" t="str">
        <f t="shared" si="141"/>
        <v>std_logic</v>
      </c>
      <c r="N183" t="str">
        <f t="shared" si="148"/>
        <v>'0'</v>
      </c>
      <c r="P183" t="str">
        <f t="shared" si="149"/>
        <v xml:space="preserve">  ReservedBit08 =&gt; '0',</v>
      </c>
      <c r="Q183" t="str">
        <f t="shared" si="142"/>
        <v>pkt.GC_INFO.GC_Event_3.ReservedBit08 &lt;= '0';</v>
      </c>
      <c r="R183" t="str">
        <f t="shared" si="150"/>
        <v>pkt.GC_INFO.GC_Event_3.ReservedBit08 := bitvector(488);</v>
      </c>
      <c r="S183" t="str">
        <f t="shared" si="151"/>
        <v>bitvector(488) := pkt.GC_INFO.GC_Event_3.ReservedBit08;</v>
      </c>
      <c r="T183" t="str">
        <f t="shared" si="134"/>
        <v xml:space="preserve">  -- not used</v>
      </c>
      <c r="U183" t="str">
        <f t="shared" si="136"/>
        <v xml:space="preserve">  -- not used </v>
      </c>
      <c r="V183" t="str">
        <f t="shared" si="137"/>
        <v>pkt_GC_INFO_GC_Event_3_ReservedBit08 =&gt; pkt_GC_INFO_GC_Event_3_ReservedBit08_o,</v>
      </c>
      <c r="W183" t="str">
        <f t="shared" si="138"/>
        <v xml:space="preserve">  signal pkt_GC_INFO_GC_Event_3_ReservedBit08_o : std_logic;</v>
      </c>
    </row>
    <row r="184" spans="2:23">
      <c r="B184" t="s">
        <v>490</v>
      </c>
      <c r="C184">
        <v>1</v>
      </c>
      <c r="D184" t="s">
        <v>391</v>
      </c>
      <c r="E184">
        <f t="shared" si="152"/>
        <v>489</v>
      </c>
      <c r="F184" t="str">
        <f t="shared" si="145"/>
        <v xml:space="preserve">  ReservedBit09 : std_logic;</v>
      </c>
      <c r="G184" t="str">
        <f t="shared" si="146"/>
        <v>pkt.GC_INFO.GC_Event_3.ReservedBit09</v>
      </c>
      <c r="H184" t="str">
        <f t="shared" si="147"/>
        <v>bitvector(489)</v>
      </c>
      <c r="I184" t="str">
        <f t="shared" si="139"/>
        <v>pkt_GC_INFO_GC_Event_3_ReservedBit09</v>
      </c>
      <c r="J184">
        <f t="shared" si="140"/>
        <v>8</v>
      </c>
      <c r="K184">
        <v>0</v>
      </c>
      <c r="L184" t="str">
        <f t="shared" si="135"/>
        <v/>
      </c>
      <c r="M184" t="str">
        <f t="shared" si="141"/>
        <v>std_logic</v>
      </c>
      <c r="N184" t="str">
        <f t="shared" si="148"/>
        <v>'0'</v>
      </c>
      <c r="P184" t="str">
        <f t="shared" si="149"/>
        <v xml:space="preserve">  ReservedBit09 =&gt; '0',</v>
      </c>
      <c r="Q184" t="str">
        <f t="shared" si="142"/>
        <v>pkt.GC_INFO.GC_Event_3.ReservedBit09 &lt;= '0';</v>
      </c>
      <c r="R184" t="str">
        <f t="shared" si="150"/>
        <v>pkt.GC_INFO.GC_Event_3.ReservedBit09 := bitvector(489);</v>
      </c>
      <c r="S184" t="str">
        <f t="shared" si="151"/>
        <v>bitvector(489) := pkt.GC_INFO.GC_Event_3.ReservedBit09;</v>
      </c>
      <c r="T184" t="str">
        <f t="shared" si="134"/>
        <v xml:space="preserve">  -- not used</v>
      </c>
      <c r="U184" t="str">
        <f t="shared" si="136"/>
        <v xml:space="preserve">  -- not used </v>
      </c>
      <c r="V184" t="str">
        <f t="shared" si="137"/>
        <v>pkt_GC_INFO_GC_Event_3_ReservedBit09 =&gt; pkt_GC_INFO_GC_Event_3_ReservedBit09_o,</v>
      </c>
      <c r="W184" t="str">
        <f t="shared" si="138"/>
        <v xml:space="preserve">  signal pkt_GC_INFO_GC_Event_3_ReservedBit09_o : std_logic;</v>
      </c>
    </row>
    <row r="185" spans="2:23">
      <c r="B185" t="s">
        <v>46</v>
      </c>
      <c r="C185">
        <v>1</v>
      </c>
      <c r="D185" t="s">
        <v>391</v>
      </c>
      <c r="E185">
        <f t="shared" si="152"/>
        <v>490</v>
      </c>
      <c r="F185" t="str">
        <f t="shared" si="145"/>
        <v xml:space="preserve">  ReservedBit10 : std_logic;</v>
      </c>
      <c r="G185" t="str">
        <f t="shared" si="146"/>
        <v>pkt.GC_INFO.GC_Event_3.ReservedBit10</v>
      </c>
      <c r="H185" t="str">
        <f t="shared" si="147"/>
        <v>bitvector(490)</v>
      </c>
      <c r="I185" t="str">
        <f t="shared" si="139"/>
        <v>pkt_GC_INFO_GC_Event_3_ReservedBit10</v>
      </c>
      <c r="J185">
        <f t="shared" si="140"/>
        <v>8</v>
      </c>
      <c r="K185">
        <v>0</v>
      </c>
      <c r="L185" t="str">
        <f t="shared" si="135"/>
        <v/>
      </c>
      <c r="M185" t="str">
        <f t="shared" si="141"/>
        <v>std_logic</v>
      </c>
      <c r="N185" t="str">
        <f t="shared" si="148"/>
        <v>'0'</v>
      </c>
      <c r="P185" t="str">
        <f t="shared" si="149"/>
        <v xml:space="preserve">  ReservedBit10 =&gt; '0',</v>
      </c>
      <c r="Q185" t="str">
        <f t="shared" si="142"/>
        <v>pkt.GC_INFO.GC_Event_3.ReservedBit10 &lt;= '0';</v>
      </c>
      <c r="R185" t="str">
        <f t="shared" si="150"/>
        <v>pkt.GC_INFO.GC_Event_3.ReservedBit10 := bitvector(490);</v>
      </c>
      <c r="S185" t="str">
        <f t="shared" si="151"/>
        <v>bitvector(490) := pkt.GC_INFO.GC_Event_3.ReservedBit10;</v>
      </c>
      <c r="T185" t="str">
        <f t="shared" si="134"/>
        <v xml:space="preserve">  -- not used</v>
      </c>
      <c r="U185" t="str">
        <f t="shared" si="136"/>
        <v xml:space="preserve">  -- not used </v>
      </c>
      <c r="V185" t="str">
        <f t="shared" si="137"/>
        <v>pkt_GC_INFO_GC_Event_3_ReservedBit10 =&gt; pkt_GC_INFO_GC_Event_3_ReservedBit10_o,</v>
      </c>
      <c r="W185" t="str">
        <f t="shared" si="138"/>
        <v xml:space="preserve">  signal pkt_GC_INFO_GC_Event_3_ReservedBit10_o : std_logic;</v>
      </c>
    </row>
    <row r="186" spans="2:23">
      <c r="B186" t="s">
        <v>45</v>
      </c>
      <c r="C186">
        <v>1</v>
      </c>
      <c r="D186" t="s">
        <v>391</v>
      </c>
      <c r="E186">
        <f t="shared" si="152"/>
        <v>491</v>
      </c>
      <c r="F186" t="str">
        <f t="shared" si="145"/>
        <v xml:space="preserve">  ReservedBit11 : std_logic;</v>
      </c>
      <c r="G186" t="str">
        <f t="shared" si="146"/>
        <v>pkt.GC_INFO.GC_Event_3.ReservedBit11</v>
      </c>
      <c r="H186" t="str">
        <f t="shared" si="147"/>
        <v>bitvector(491)</v>
      </c>
      <c r="I186" t="str">
        <f t="shared" ref="I186:I232" si="153">IF(H186="","",(IF(D186="W",SUBSTITUTE(G186,".","_"),"")))</f>
        <v>pkt_GC_INFO_GC_Event_3_ReservedBit11</v>
      </c>
      <c r="J186">
        <f t="shared" si="140"/>
        <v>8</v>
      </c>
      <c r="K186">
        <v>0</v>
      </c>
      <c r="L186" t="str">
        <f t="shared" si="135"/>
        <v/>
      </c>
      <c r="M186" t="str">
        <f t="shared" ref="M186:M232" si="154">IF(C186=1,"std_logic",(IF(D186="W","std_logic_vector("&amp;C186-1&amp;" downto 0)","")))</f>
        <v>std_logic</v>
      </c>
      <c r="N186" t="str">
        <f t="shared" si="148"/>
        <v>'0'</v>
      </c>
      <c r="P186" t="str">
        <f>IF(D187="",(IF(D186="T","  "&amp;B186&amp;" =&gt; "&amp;B186&amp;"_"&amp;C186/8&amp;"_i","  "&amp;B186&amp;" =&gt; "&amp;N186)),(IF(D186="T","  "&amp;B186&amp;" =&gt; "&amp;B186&amp;"_"&amp;C186/8&amp;"_i,","  "&amp;B186&amp;" =&gt; "&amp;N186&amp;",")))</f>
        <v xml:space="preserve">  ReservedBit11 =&gt; '0',</v>
      </c>
      <c r="Q186" t="str">
        <f t="shared" ref="Q186:Q191" si="155">IF(D186="","--  "&amp;F186,IF(D186&lt;&gt;"T",G186&amp;" &lt;= "&amp;N186&amp;";","--  "&amp;H186))</f>
        <v>pkt.GC_INFO.GC_Event_3.ReservedBit11 &lt;= '0';</v>
      </c>
      <c r="R186" t="str">
        <f t="shared" si="150"/>
        <v>pkt.GC_INFO.GC_Event_3.ReservedBit11 := bitvector(491);</v>
      </c>
      <c r="S186" t="str">
        <f t="shared" si="151"/>
        <v>bitvector(491) := pkt.GC_INFO.GC_Event_3.ReservedBit11;</v>
      </c>
      <c r="T186" t="str">
        <f t="shared" si="134"/>
        <v xml:space="preserve">  -- not used</v>
      </c>
      <c r="U186" t="str">
        <f t="shared" si="136"/>
        <v xml:space="preserve">  -- not used </v>
      </c>
      <c r="V186" t="str">
        <f t="shared" si="137"/>
        <v>pkt_GC_INFO_GC_Event_3_ReservedBit11 =&gt; pkt_GC_INFO_GC_Event_3_ReservedBit11_o,</v>
      </c>
      <c r="W186" t="str">
        <f t="shared" si="138"/>
        <v xml:space="preserve">  signal pkt_GC_INFO_GC_Event_3_ReservedBit11_o : std_logic;</v>
      </c>
    </row>
    <row r="187" spans="2:23">
      <c r="B187" t="s">
        <v>44</v>
      </c>
      <c r="C187">
        <v>1</v>
      </c>
      <c r="D187" t="s">
        <v>391</v>
      </c>
      <c r="E187">
        <f t="shared" si="152"/>
        <v>492</v>
      </c>
      <c r="F187" t="str">
        <f t="shared" si="145"/>
        <v xml:space="preserve">  ReservedBit12 : std_logic;</v>
      </c>
      <c r="G187" t="str">
        <f t="shared" si="146"/>
        <v>pkt.GC_INFO.GC_Event_3.ReservedBit12</v>
      </c>
      <c r="H187" t="str">
        <f t="shared" si="147"/>
        <v>bitvector(492)</v>
      </c>
      <c r="I187" t="str">
        <f t="shared" si="153"/>
        <v>pkt_GC_INFO_GC_Event_3_ReservedBit12</v>
      </c>
      <c r="J187">
        <f t="shared" si="140"/>
        <v>8</v>
      </c>
      <c r="K187">
        <v>0</v>
      </c>
      <c r="L187" t="str">
        <f t="shared" si="135"/>
        <v/>
      </c>
      <c r="M187" t="str">
        <f t="shared" si="154"/>
        <v>std_logic</v>
      </c>
      <c r="N187" t="str">
        <f t="shared" si="148"/>
        <v>'0'</v>
      </c>
      <c r="P187" t="str">
        <f>IF(D188="",(IF(D187="T","  "&amp;B187&amp;" =&gt; "&amp;B187&amp;"_"&amp;C187/8&amp;"_i","  "&amp;B187&amp;" =&gt; "&amp;N187)),(IF(D187="T","  "&amp;B187&amp;" =&gt; "&amp;B187&amp;"_"&amp;C187/8&amp;"_i,","  "&amp;B187&amp;" =&gt; "&amp;N187&amp;",")))</f>
        <v xml:space="preserve">  ReservedBit12 =&gt; '0',</v>
      </c>
      <c r="Q187" t="str">
        <f t="shared" si="155"/>
        <v>pkt.GC_INFO.GC_Event_3.ReservedBit12 &lt;= '0';</v>
      </c>
      <c r="R187" t="str">
        <f t="shared" si="150"/>
        <v>pkt.GC_INFO.GC_Event_3.ReservedBit12 := bitvector(492);</v>
      </c>
      <c r="S187" t="str">
        <f t="shared" si="151"/>
        <v>bitvector(492) := pkt.GC_INFO.GC_Event_3.ReservedBit12;</v>
      </c>
      <c r="T187" t="str">
        <f t="shared" si="134"/>
        <v xml:space="preserve">  -- not used</v>
      </c>
      <c r="U187" t="str">
        <f t="shared" si="136"/>
        <v xml:space="preserve">  -- not used </v>
      </c>
      <c r="V187" t="str">
        <f t="shared" si="137"/>
        <v>pkt_GC_INFO_GC_Event_3_ReservedBit12 =&gt; pkt_GC_INFO_GC_Event_3_ReservedBit12_o,</v>
      </c>
      <c r="W187" t="str">
        <f t="shared" si="138"/>
        <v xml:space="preserve">  signal pkt_GC_INFO_GC_Event_3_ReservedBit12_o : std_logic;</v>
      </c>
    </row>
    <row r="188" spans="2:23">
      <c r="B188" t="s">
        <v>43</v>
      </c>
      <c r="C188">
        <v>1</v>
      </c>
      <c r="D188" t="s">
        <v>391</v>
      </c>
      <c r="E188">
        <f t="shared" si="152"/>
        <v>493</v>
      </c>
      <c r="F188" t="str">
        <f t="shared" si="145"/>
        <v xml:space="preserve">  ReservedBit13 : std_logic;</v>
      </c>
      <c r="G188" t="str">
        <f t="shared" si="146"/>
        <v>pkt.GC_INFO.GC_Event_3.ReservedBit13</v>
      </c>
      <c r="H188" t="str">
        <f t="shared" si="147"/>
        <v>bitvector(493)</v>
      </c>
      <c r="I188" t="str">
        <f t="shared" si="153"/>
        <v>pkt_GC_INFO_GC_Event_3_ReservedBit13</v>
      </c>
      <c r="J188">
        <f t="shared" si="140"/>
        <v>8</v>
      </c>
      <c r="K188">
        <v>0</v>
      </c>
      <c r="L188" t="str">
        <f t="shared" si="135"/>
        <v/>
      </c>
      <c r="M188" t="str">
        <f t="shared" si="154"/>
        <v>std_logic</v>
      </c>
      <c r="N188" t="str">
        <f t="shared" si="148"/>
        <v>'0'</v>
      </c>
      <c r="P188" t="str">
        <f>IF(D189="",(IF(D188="T","  "&amp;B188&amp;" =&gt; "&amp;B188&amp;"_"&amp;C188/8&amp;"_i","  "&amp;B188&amp;" =&gt; "&amp;N188)),(IF(D188="T","  "&amp;B188&amp;" =&gt; "&amp;B188&amp;"_"&amp;C188/8&amp;"_i,","  "&amp;B188&amp;" =&gt; "&amp;N188&amp;",")))</f>
        <v xml:space="preserve">  ReservedBit13 =&gt; '0',</v>
      </c>
      <c r="Q188" t="str">
        <f t="shared" si="155"/>
        <v>pkt.GC_INFO.GC_Event_3.ReservedBit13 &lt;= '0';</v>
      </c>
      <c r="R188" t="str">
        <f t="shared" si="150"/>
        <v>pkt.GC_INFO.GC_Event_3.ReservedBit13 := bitvector(493);</v>
      </c>
      <c r="S188" t="str">
        <f t="shared" si="151"/>
        <v>bitvector(493) := pkt.GC_INFO.GC_Event_3.ReservedBit13;</v>
      </c>
      <c r="T188" t="str">
        <f t="shared" si="134"/>
        <v xml:space="preserve">  -- not used</v>
      </c>
      <c r="U188" t="str">
        <f t="shared" si="136"/>
        <v xml:space="preserve">  -- not used </v>
      </c>
      <c r="V188" t="str">
        <f t="shared" si="137"/>
        <v>pkt_GC_INFO_GC_Event_3_ReservedBit13 =&gt; pkt_GC_INFO_GC_Event_3_ReservedBit13_o,</v>
      </c>
      <c r="W188" t="str">
        <f t="shared" si="138"/>
        <v xml:space="preserve">  signal pkt_GC_INFO_GC_Event_3_ReservedBit13_o : std_logic;</v>
      </c>
    </row>
    <row r="189" spans="2:23">
      <c r="B189" t="s">
        <v>42</v>
      </c>
      <c r="C189">
        <v>1</v>
      </c>
      <c r="D189" t="s">
        <v>391</v>
      </c>
      <c r="E189">
        <f t="shared" si="152"/>
        <v>494</v>
      </c>
      <c r="F189" t="str">
        <f t="shared" si="145"/>
        <v xml:space="preserve">  ReservedBit14 : std_logic;</v>
      </c>
      <c r="G189" t="str">
        <f t="shared" si="146"/>
        <v>pkt.GC_INFO.GC_Event_3.ReservedBit14</v>
      </c>
      <c r="H189" t="str">
        <f t="shared" si="147"/>
        <v>bitvector(494)</v>
      </c>
      <c r="I189" t="str">
        <f t="shared" si="153"/>
        <v>pkt_GC_INFO_GC_Event_3_ReservedBit14</v>
      </c>
      <c r="J189">
        <f t="shared" si="140"/>
        <v>8</v>
      </c>
      <c r="K189">
        <v>0</v>
      </c>
      <c r="L189" t="str">
        <f t="shared" si="135"/>
        <v/>
      </c>
      <c r="M189" t="str">
        <f t="shared" si="154"/>
        <v>std_logic</v>
      </c>
      <c r="N189" t="str">
        <f t="shared" si="148"/>
        <v>'0'</v>
      </c>
      <c r="P189" t="str">
        <f>IF(D190="",(IF(D189="T","  "&amp;B189&amp;" =&gt; "&amp;B189&amp;"_"&amp;C189/8&amp;"_i","  "&amp;B189&amp;" =&gt; "&amp;N189)),(IF(D189="T","  "&amp;B189&amp;" =&gt; "&amp;B189&amp;"_"&amp;C189/8&amp;"_i,","  "&amp;B189&amp;" =&gt; "&amp;N189&amp;",")))</f>
        <v xml:space="preserve">  ReservedBit14 =&gt; '0',</v>
      </c>
      <c r="Q189" t="str">
        <f t="shared" si="155"/>
        <v>pkt.GC_INFO.GC_Event_3.ReservedBit14 &lt;= '0';</v>
      </c>
      <c r="R189" t="str">
        <f t="shared" si="150"/>
        <v>pkt.GC_INFO.GC_Event_3.ReservedBit14 := bitvector(494);</v>
      </c>
      <c r="S189" t="str">
        <f t="shared" si="151"/>
        <v>bitvector(494) := pkt.GC_INFO.GC_Event_3.ReservedBit14;</v>
      </c>
      <c r="T189" t="str">
        <f t="shared" si="134"/>
        <v xml:space="preserve">  -- not used</v>
      </c>
      <c r="U189" t="str">
        <f t="shared" si="136"/>
        <v xml:space="preserve">  -- not used </v>
      </c>
      <c r="V189" t="str">
        <f t="shared" si="137"/>
        <v>pkt_GC_INFO_GC_Event_3_ReservedBit14 =&gt; pkt_GC_INFO_GC_Event_3_ReservedBit14_o,</v>
      </c>
      <c r="W189" t="str">
        <f t="shared" si="138"/>
        <v xml:space="preserve">  signal pkt_GC_INFO_GC_Event_3_ReservedBit14_o : std_logic;</v>
      </c>
    </row>
    <row r="190" spans="2:23">
      <c r="B190" t="s">
        <v>41</v>
      </c>
      <c r="C190">
        <v>1</v>
      </c>
      <c r="D190" t="s">
        <v>391</v>
      </c>
      <c r="E190">
        <f t="shared" si="152"/>
        <v>495</v>
      </c>
      <c r="F190" t="str">
        <f t="shared" si="145"/>
        <v xml:space="preserve">  ReservedBit15 : std_logic;</v>
      </c>
      <c r="G190" t="str">
        <f t="shared" si="146"/>
        <v>pkt.GC_INFO.GC_Event_3.ReservedBit15</v>
      </c>
      <c r="H190" t="str">
        <f t="shared" si="147"/>
        <v>bitvector(495)</v>
      </c>
      <c r="I190" t="str">
        <f t="shared" si="153"/>
        <v>pkt_GC_INFO_GC_Event_3_ReservedBit15</v>
      </c>
      <c r="J190">
        <f t="shared" si="140"/>
        <v>8</v>
      </c>
      <c r="K190">
        <v>0</v>
      </c>
      <c r="L190" t="str">
        <f t="shared" si="135"/>
        <v/>
      </c>
      <c r="M190" t="str">
        <f t="shared" si="154"/>
        <v>std_logic</v>
      </c>
      <c r="N190" t="str">
        <f t="shared" si="148"/>
        <v>'0'</v>
      </c>
      <c r="P190" t="str">
        <f>IF(D191="",(IF(D190="T","  "&amp;B190&amp;" =&gt; "&amp;B190&amp;"_"&amp;C190/8&amp;"_i","  "&amp;B190&amp;" =&gt; "&amp;N190)),(IF(D190="T","  "&amp;B190&amp;" =&gt; "&amp;B190&amp;"_"&amp;C190/8&amp;"_i,","  "&amp;B190&amp;" =&gt; "&amp;N190&amp;",")))</f>
        <v xml:space="preserve">  ReservedBit15 =&gt; '0'</v>
      </c>
      <c r="Q190" t="str">
        <f t="shared" si="155"/>
        <v>pkt.GC_INFO.GC_Event_3.ReservedBit15 &lt;= '0';</v>
      </c>
      <c r="R190" t="str">
        <f t="shared" si="150"/>
        <v>pkt.GC_INFO.GC_Event_3.ReservedBit15 := bitvector(495);</v>
      </c>
      <c r="S190" t="str">
        <f t="shared" si="151"/>
        <v>bitvector(495) := pkt.GC_INFO.GC_Event_3.ReservedBit15;</v>
      </c>
      <c r="T190" t="str">
        <f t="shared" si="134"/>
        <v xml:space="preserve">  -- not used</v>
      </c>
      <c r="U190" t="str">
        <f t="shared" si="136"/>
        <v xml:space="preserve">  -- not used </v>
      </c>
      <c r="V190" t="str">
        <f t="shared" si="137"/>
        <v>pkt_GC_INFO_GC_Event_3_ReservedBit15 =&gt; pkt_GC_INFO_GC_Event_3_ReservedBit15_o,</v>
      </c>
      <c r="W190" t="str">
        <f t="shared" si="138"/>
        <v xml:space="preserve">  signal pkt_GC_INFO_GC_Event_3_ReservedBit15_o : std_logic;</v>
      </c>
    </row>
    <row r="191" spans="2:23" s="72" customFormat="1">
      <c r="F191" s="72" t="str">
        <f>"end record;"&amp;"  --  "&amp;B177&amp;"_"&amp;C177/8&amp;"_Type"</f>
        <v>end record;  --  GC_Event_3_2_Type</v>
      </c>
      <c r="I191" s="72" t="str">
        <f t="shared" si="153"/>
        <v/>
      </c>
      <c r="J191">
        <f t="shared" si="140"/>
        <v>8</v>
      </c>
      <c r="K191" s="72" t="s">
        <v>583</v>
      </c>
      <c r="L191" t="str">
        <f t="shared" si="135"/>
        <v/>
      </c>
      <c r="M191" s="72" t="str">
        <f t="shared" si="154"/>
        <v/>
      </c>
      <c r="P191" s="72" t="str">
        <f>");"</f>
        <v>);</v>
      </c>
      <c r="Q191" s="72" t="str">
        <f t="shared" si="155"/>
        <v>--  end record;  --  GC_Event_3_2_Type</v>
      </c>
      <c r="R191" s="72" t="str">
        <f t="shared" si="150"/>
        <v>--  end record;  --  GC_Event_3_2_Type</v>
      </c>
      <c r="S191" s="72" t="str">
        <f t="shared" si="151"/>
        <v>--  end record;  --  GC_Event_3_2_Type</v>
      </c>
      <c r="T191" t="str">
        <f t="shared" si="134"/>
        <v xml:space="preserve">  -- not used</v>
      </c>
      <c r="U191" t="str">
        <f t="shared" si="136"/>
        <v xml:space="preserve">  -- not used </v>
      </c>
      <c r="V191" t="str">
        <f t="shared" si="137"/>
        <v>--  end record;  --  GC_Event_3_2_Type</v>
      </c>
      <c r="W191" t="str">
        <f t="shared" si="138"/>
        <v>--  end record;  --  GC_Event_3_2_Type</v>
      </c>
    </row>
    <row r="192" spans="2:23">
      <c r="C192">
        <f>SUM(C178:C190)</f>
        <v>16</v>
      </c>
      <c r="D192">
        <f>C177+E177</f>
        <v>496</v>
      </c>
      <c r="E192">
        <f>C190+E190</f>
        <v>496</v>
      </c>
      <c r="F192" s="93" t="s">
        <v>538</v>
      </c>
      <c r="I192" t="str">
        <f t="shared" si="153"/>
        <v/>
      </c>
      <c r="J192">
        <f t="shared" si="140"/>
        <v>8</v>
      </c>
      <c r="K192" t="s">
        <v>583</v>
      </c>
      <c r="L192" t="str">
        <f t="shared" si="135"/>
        <v/>
      </c>
      <c r="M192" t="str">
        <f t="shared" si="154"/>
        <v/>
      </c>
      <c r="N192" s="92" t="s">
        <v>538</v>
      </c>
      <c r="O192" s="92" t="s">
        <v>538</v>
      </c>
      <c r="P192" s="92" t="s">
        <v>538</v>
      </c>
      <c r="Q192" s="92" t="s">
        <v>538</v>
      </c>
      <c r="R192" s="92" t="s">
        <v>538</v>
      </c>
      <c r="S192" s="92" t="s">
        <v>538</v>
      </c>
      <c r="T192" t="str">
        <f t="shared" si="134"/>
        <v xml:space="preserve">  -- not used</v>
      </c>
      <c r="U192" t="str">
        <f t="shared" si="136"/>
        <v xml:space="preserve">  -- not used </v>
      </c>
      <c r="V192" t="str">
        <f t="shared" si="137"/>
        <v xml:space="preserve">  --  </v>
      </c>
      <c r="W192" t="str">
        <f t="shared" si="138"/>
        <v xml:space="preserve">  --  </v>
      </c>
    </row>
    <row r="193" spans="1:23">
      <c r="A193" s="90"/>
      <c r="F193" s="93" t="s">
        <v>538</v>
      </c>
      <c r="G193" s="91" t="str">
        <f>G259</f>
        <v>pkt.GC_INFO.GC_Event_2</v>
      </c>
      <c r="I193" t="str">
        <f t="shared" si="153"/>
        <v/>
      </c>
      <c r="J193">
        <f t="shared" si="140"/>
        <v>8</v>
      </c>
      <c r="K193" t="s">
        <v>583</v>
      </c>
      <c r="L193" t="str">
        <f t="shared" si="135"/>
        <v/>
      </c>
      <c r="M193" t="str">
        <f t="shared" si="154"/>
        <v/>
      </c>
      <c r="N193" s="92" t="s">
        <v>538</v>
      </c>
      <c r="O193" s="92" t="s">
        <v>538</v>
      </c>
      <c r="P193" s="92" t="s">
        <v>538</v>
      </c>
      <c r="Q193" s="92" t="s">
        <v>538</v>
      </c>
      <c r="R193" s="92" t="s">
        <v>538</v>
      </c>
      <c r="S193" s="92" t="s">
        <v>538</v>
      </c>
      <c r="T193" t="str">
        <f t="shared" si="134"/>
        <v xml:space="preserve">  -- not used</v>
      </c>
      <c r="U193" t="str">
        <f t="shared" si="136"/>
        <v xml:space="preserve">  -- not used </v>
      </c>
      <c r="V193" t="str">
        <f t="shared" si="137"/>
        <v>--  --</v>
      </c>
      <c r="W193" t="str">
        <f t="shared" si="138"/>
        <v>--  --</v>
      </c>
    </row>
    <row r="194" spans="1:23" s="72" customFormat="1">
      <c r="B194" s="72" t="s">
        <v>359</v>
      </c>
      <c r="C194" s="72">
        <v>16</v>
      </c>
      <c r="E194" s="72">
        <v>464</v>
      </c>
      <c r="F194" s="72" t="str">
        <f>"type "&amp;B194&amp;"_"&amp;C194/8&amp;"_Type is record"</f>
        <v>type GC_Event_2_2_Type is record</v>
      </c>
      <c r="I194" s="72" t="str">
        <f t="shared" si="153"/>
        <v/>
      </c>
      <c r="J194">
        <f t="shared" si="140"/>
        <v>8</v>
      </c>
      <c r="K194" s="72" t="s">
        <v>583</v>
      </c>
      <c r="L194" t="str">
        <f t="shared" si="135"/>
        <v/>
      </c>
      <c r="M194" s="72" t="str">
        <f t="shared" si="154"/>
        <v/>
      </c>
      <c r="P194" s="72" t="str">
        <f>"constant "&amp;B194&amp;"_"&amp;C194/8&amp;"_i : "&amp;B194&amp;"_"&amp;C194/8&amp;"_Type := ("</f>
        <v>constant GC_Event_2_2_i : GC_Event_2_2_Type := (</v>
      </c>
      <c r="Q194" s="72" t="str">
        <f t="shared" ref="Q194:Q211" si="156">IF(D194="","--  "&amp;F194,IF(D194&lt;&gt;"T",G194&amp;" &lt;= "&amp;N194&amp;";","--  "&amp;H194))</f>
        <v>--  type GC_Event_2_2_Type is record</v>
      </c>
      <c r="R194" s="72" t="str">
        <f t="shared" ref="R194" si="157">IF(D194="","--  "&amp;F194,IF(D194&lt;&gt;"T",G194&amp;" := "&amp;H194&amp;";","--  "&amp;H194))</f>
        <v>--  type GC_Event_2_2_Type is record</v>
      </c>
      <c r="S194" s="72" t="str">
        <f t="shared" ref="S194" si="158">IF(D194="","--  "&amp;F194,IF(D194&lt;&gt;"T",H194&amp;" := "&amp;G194&amp;";","--  "&amp;H194))</f>
        <v>--  type GC_Event_2_2_Type is record</v>
      </c>
      <c r="T194" t="str">
        <f t="shared" si="134"/>
        <v xml:space="preserve">  -- not used</v>
      </c>
      <c r="U194" t="str">
        <f t="shared" si="136"/>
        <v xml:space="preserve">  -- not used </v>
      </c>
      <c r="V194" t="str">
        <f t="shared" si="137"/>
        <v>--  type GC_Event_2_2_Type is record</v>
      </c>
      <c r="W194" t="str">
        <f t="shared" si="138"/>
        <v>--  type GC_Event_2_2_Type is record</v>
      </c>
    </row>
    <row r="195" spans="1:23">
      <c r="B195" t="s">
        <v>480</v>
      </c>
      <c r="C195">
        <v>1</v>
      </c>
      <c r="D195" t="s">
        <v>391</v>
      </c>
      <c r="E195">
        <f>E194</f>
        <v>464</v>
      </c>
      <c r="F195" t="str">
        <f t="shared" ref="F195:F210" si="159">IF(C195=1,"  "&amp;B195&amp;" : "&amp;"std_logic;",IF(D195="T","  "&amp;B195&amp;" : "&amp;B195&amp;"_"&amp;C195/8&amp;"_Type;","  "&amp;B195&amp;" : "&amp;"std_logic_vector("&amp;C195-1&amp;" downto 0);"))</f>
        <v xml:space="preserve">  Pre_Enable : std_logic;</v>
      </c>
      <c r="G195" t="str">
        <f t="shared" ref="G195:G210" si="160">$G$193&amp;"."&amp;B195</f>
        <v>pkt.GC_INFO.GC_Event_2.Pre_Enable</v>
      </c>
      <c r="H195" t="str">
        <f t="shared" ref="H195:H210" si="161">IF(C195=1,"bitvector("&amp;E195&amp;")","bitvector("&amp;E195+C195-1&amp;" downto "&amp;E195&amp;")")</f>
        <v>bitvector(464)</v>
      </c>
      <c r="I195" t="str">
        <f t="shared" si="153"/>
        <v>pkt_GC_INFO_GC_Event_2_Pre_Enable</v>
      </c>
      <c r="J195">
        <f t="shared" si="140"/>
        <v>8</v>
      </c>
      <c r="K195">
        <v>0</v>
      </c>
      <c r="L195" t="str">
        <f t="shared" si="135"/>
        <v/>
      </c>
      <c r="M195" t="str">
        <f t="shared" si="154"/>
        <v>std_logic</v>
      </c>
      <c r="N195" t="str">
        <f t="shared" ref="N195:N210" si="162">IF(O195&lt;&gt;"",O195,IF(D195="T",B195&amp;"_"&amp;C195/8&amp;"_i",IF(C195=1,"'0'",(IF(C195=8,"X""00""",(IF(C195=16,"X""0000""",IF(C195=32,"X""00000000""","(others =&gt; '0')"))))))))</f>
        <v>'0'</v>
      </c>
      <c r="P195" t="str">
        <f t="shared" ref="P195:P210" si="163">IF(D196="",(IF(D195="T","  "&amp;B195&amp;" =&gt; "&amp;B195&amp;"_"&amp;C195/8&amp;"_i","  "&amp;B195&amp;" =&gt; "&amp;N195)),(IF(D195="T","  "&amp;B195&amp;" =&gt; "&amp;B195&amp;"_"&amp;C195/8&amp;"_i,","  "&amp;B195&amp;" =&gt; "&amp;N195&amp;",")))</f>
        <v xml:space="preserve">  Pre_Enable =&gt; '0',</v>
      </c>
      <c r="Q195" t="str">
        <f t="shared" si="156"/>
        <v>pkt.GC_INFO.GC_Event_2.Pre_Enable &lt;= '0';</v>
      </c>
      <c r="R195" t="str">
        <f t="shared" ref="R195:R211" si="164">IF(D195="","--  "&amp;F195,IF(D195&lt;&gt;"T",G195&amp;" := "&amp;H195&amp;";","--  "&amp;H195))</f>
        <v>pkt.GC_INFO.GC_Event_2.Pre_Enable := bitvector(464);</v>
      </c>
      <c r="S195" t="str">
        <f t="shared" ref="S195:S211" si="165">IF(D195="","--  "&amp;F195,IF(D195&lt;&gt;"T",H195&amp;" := "&amp;G195&amp;";","--  "&amp;H195))</f>
        <v>bitvector(464) := pkt.GC_INFO.GC_Event_2.Pre_Enable;</v>
      </c>
      <c r="T195" t="str">
        <f t="shared" si="134"/>
        <v xml:space="preserve">  -- not used</v>
      </c>
      <c r="U195" t="str">
        <f t="shared" si="136"/>
        <v xml:space="preserve">  -- not used </v>
      </c>
      <c r="V195" t="str">
        <f t="shared" si="137"/>
        <v>pkt_GC_INFO_GC_Event_2_Pre_Enable =&gt; pkt_GC_INFO_GC_Event_2_Pre_Enable_o,</v>
      </c>
      <c r="W195" t="str">
        <f t="shared" si="138"/>
        <v xml:space="preserve">  signal pkt_GC_INFO_GC_Event_2_Pre_Enable_o : std_logic;</v>
      </c>
    </row>
    <row r="196" spans="1:23">
      <c r="B196" t="s">
        <v>481</v>
      </c>
      <c r="C196">
        <v>1</v>
      </c>
      <c r="D196" t="s">
        <v>391</v>
      </c>
      <c r="E196">
        <f>C195+E195</f>
        <v>465</v>
      </c>
      <c r="F196" t="str">
        <f t="shared" si="159"/>
        <v xml:space="preserve">  Enable : std_logic;</v>
      </c>
      <c r="G196" t="str">
        <f t="shared" si="160"/>
        <v>pkt.GC_INFO.GC_Event_2.Enable</v>
      </c>
      <c r="H196" t="str">
        <f t="shared" si="161"/>
        <v>bitvector(465)</v>
      </c>
      <c r="I196" t="str">
        <f t="shared" si="153"/>
        <v>pkt_GC_INFO_GC_Event_2_Enable</v>
      </c>
      <c r="J196">
        <f t="shared" si="140"/>
        <v>8</v>
      </c>
      <c r="K196">
        <v>0</v>
      </c>
      <c r="L196" t="str">
        <f t="shared" si="135"/>
        <v/>
      </c>
      <c r="M196" t="str">
        <f t="shared" si="154"/>
        <v>std_logic</v>
      </c>
      <c r="N196" t="str">
        <f t="shared" si="162"/>
        <v>'0'</v>
      </c>
      <c r="P196" t="str">
        <f t="shared" si="163"/>
        <v xml:space="preserve">  Enable =&gt; '0',</v>
      </c>
      <c r="Q196" t="str">
        <f t="shared" si="156"/>
        <v>pkt.GC_INFO.GC_Event_2.Enable &lt;= '0';</v>
      </c>
      <c r="R196" t="str">
        <f t="shared" si="164"/>
        <v>pkt.GC_INFO.GC_Event_2.Enable := bitvector(465);</v>
      </c>
      <c r="S196" t="str">
        <f t="shared" si="165"/>
        <v>bitvector(465) := pkt.GC_INFO.GC_Event_2.Enable;</v>
      </c>
      <c r="T196" t="str">
        <f t="shared" si="134"/>
        <v xml:space="preserve">  -- not used</v>
      </c>
      <c r="U196" t="str">
        <f t="shared" si="136"/>
        <v xml:space="preserve">  -- not used </v>
      </c>
      <c r="V196" t="str">
        <f t="shared" si="137"/>
        <v>pkt_GC_INFO_GC_Event_2_Enable =&gt; pkt_GC_INFO_GC_Event_2_Enable_o,</v>
      </c>
      <c r="W196" t="str">
        <f t="shared" si="138"/>
        <v xml:space="preserve">  signal pkt_GC_INFO_GC_Event_2_Enable_o : std_logic;</v>
      </c>
    </row>
    <row r="197" spans="1:23">
      <c r="B197" t="s">
        <v>539</v>
      </c>
      <c r="C197">
        <v>1</v>
      </c>
      <c r="D197" t="s">
        <v>391</v>
      </c>
      <c r="E197">
        <f t="shared" ref="E197:E210" si="166">C196+E196</f>
        <v>466</v>
      </c>
      <c r="F197" t="str">
        <f t="shared" si="159"/>
        <v xml:space="preserve">  V_Target : std_logic;</v>
      </c>
      <c r="G197" t="str">
        <f t="shared" si="160"/>
        <v>pkt.GC_INFO.GC_Event_2.V_Target</v>
      </c>
      <c r="H197" t="str">
        <f t="shared" si="161"/>
        <v>bitvector(466)</v>
      </c>
      <c r="I197" t="str">
        <f t="shared" si="153"/>
        <v>pkt_GC_INFO_GC_Event_2_V_Target</v>
      </c>
      <c r="J197">
        <f t="shared" si="140"/>
        <v>8</v>
      </c>
      <c r="K197">
        <v>0</v>
      </c>
      <c r="L197" t="str">
        <f t="shared" si="135"/>
        <v/>
      </c>
      <c r="M197" t="str">
        <f t="shared" si="154"/>
        <v>std_logic</v>
      </c>
      <c r="N197" t="str">
        <f t="shared" si="162"/>
        <v>'0'</v>
      </c>
      <c r="P197" t="str">
        <f t="shared" si="163"/>
        <v xml:space="preserve">  V_Target =&gt; '0',</v>
      </c>
      <c r="Q197" t="str">
        <f t="shared" si="156"/>
        <v>pkt.GC_INFO.GC_Event_2.V_Target &lt;= '0';</v>
      </c>
      <c r="R197" t="str">
        <f t="shared" si="164"/>
        <v>pkt.GC_INFO.GC_Event_2.V_Target := bitvector(466);</v>
      </c>
      <c r="S197" t="str">
        <f t="shared" si="165"/>
        <v>bitvector(466) := pkt.GC_INFO.GC_Event_2.V_Target;</v>
      </c>
      <c r="T197" t="str">
        <f t="shared" si="134"/>
        <v xml:space="preserve">  -- not used</v>
      </c>
      <c r="U197" t="str">
        <f t="shared" si="136"/>
        <v xml:space="preserve">  -- not used </v>
      </c>
      <c r="V197" t="str">
        <f t="shared" si="137"/>
        <v>pkt_GC_INFO_GC_Event_2_V_Target =&gt; pkt_GC_INFO_GC_Event_2_V_Target_o,</v>
      </c>
      <c r="W197" t="str">
        <f t="shared" si="138"/>
        <v xml:space="preserve">  signal pkt_GC_INFO_GC_Event_2_V_Target_o : std_logic;</v>
      </c>
    </row>
    <row r="198" spans="1:23">
      <c r="B198" t="s">
        <v>568</v>
      </c>
      <c r="C198">
        <v>1</v>
      </c>
      <c r="D198" t="s">
        <v>391</v>
      </c>
      <c r="E198">
        <f t="shared" si="166"/>
        <v>467</v>
      </c>
      <c r="F198" t="str">
        <f t="shared" si="159"/>
        <v xml:space="preserve">  Speed_Mode1 : std_logic;</v>
      </c>
      <c r="G198" t="str">
        <f t="shared" si="160"/>
        <v>pkt.GC_INFO.GC_Event_2.Speed_Mode1</v>
      </c>
      <c r="H198" t="str">
        <f t="shared" si="161"/>
        <v>bitvector(467)</v>
      </c>
      <c r="I198" t="str">
        <f t="shared" si="153"/>
        <v>pkt_GC_INFO_GC_Event_2_Speed_Mode1</v>
      </c>
      <c r="J198">
        <f t="shared" si="140"/>
        <v>8</v>
      </c>
      <c r="K198">
        <v>0</v>
      </c>
      <c r="L198" t="str">
        <f t="shared" si="135"/>
        <v/>
      </c>
      <c r="M198" t="str">
        <f t="shared" si="154"/>
        <v>std_logic</v>
      </c>
      <c r="N198" t="str">
        <f t="shared" si="162"/>
        <v>'0'</v>
      </c>
      <c r="P198" t="str">
        <f t="shared" si="163"/>
        <v xml:space="preserve">  Speed_Mode1 =&gt; '0',</v>
      </c>
      <c r="Q198" t="str">
        <f t="shared" si="156"/>
        <v>pkt.GC_INFO.GC_Event_2.Speed_Mode1 &lt;= '0';</v>
      </c>
      <c r="R198" t="str">
        <f t="shared" si="164"/>
        <v>pkt.GC_INFO.GC_Event_2.Speed_Mode1 := bitvector(467);</v>
      </c>
      <c r="S198" t="str">
        <f t="shared" si="165"/>
        <v>bitvector(467) := pkt.GC_INFO.GC_Event_2.Speed_Mode1;</v>
      </c>
      <c r="T198" t="str">
        <f t="shared" si="134"/>
        <v xml:space="preserve">  -- not used</v>
      </c>
      <c r="U198" t="str">
        <f t="shared" si="136"/>
        <v xml:space="preserve">  -- not used </v>
      </c>
      <c r="V198" t="str">
        <f t="shared" si="137"/>
        <v>pkt_GC_INFO_GC_Event_2_Speed_Mode1 =&gt; pkt_GC_INFO_GC_Event_2_Speed_Mode1_o,</v>
      </c>
      <c r="W198" t="str">
        <f t="shared" si="138"/>
        <v xml:space="preserve">  signal pkt_GC_INFO_GC_Event_2_Speed_Mode1_o : std_logic;</v>
      </c>
    </row>
    <row r="199" spans="1:23">
      <c r="B199" t="s">
        <v>569</v>
      </c>
      <c r="C199">
        <v>1</v>
      </c>
      <c r="D199" t="s">
        <v>391</v>
      </c>
      <c r="E199">
        <f t="shared" si="166"/>
        <v>468</v>
      </c>
      <c r="F199" t="str">
        <f t="shared" si="159"/>
        <v xml:space="preserve">  Speed_Mode2 : std_logic;</v>
      </c>
      <c r="G199" t="str">
        <f t="shared" si="160"/>
        <v>pkt.GC_INFO.GC_Event_2.Speed_Mode2</v>
      </c>
      <c r="H199" t="str">
        <f t="shared" si="161"/>
        <v>bitvector(468)</v>
      </c>
      <c r="I199" t="str">
        <f t="shared" si="153"/>
        <v>pkt_GC_INFO_GC_Event_2_Speed_Mode2</v>
      </c>
      <c r="J199">
        <f t="shared" si="140"/>
        <v>8</v>
      </c>
      <c r="K199">
        <v>0</v>
      </c>
      <c r="L199" t="str">
        <f t="shared" si="135"/>
        <v/>
      </c>
      <c r="M199" t="str">
        <f t="shared" si="154"/>
        <v>std_logic</v>
      </c>
      <c r="N199" t="str">
        <f t="shared" si="162"/>
        <v>'0'</v>
      </c>
      <c r="P199" t="str">
        <f t="shared" si="163"/>
        <v xml:space="preserve">  Speed_Mode2 =&gt; '0',</v>
      </c>
      <c r="Q199" t="str">
        <f t="shared" si="156"/>
        <v>pkt.GC_INFO.GC_Event_2.Speed_Mode2 &lt;= '0';</v>
      </c>
      <c r="R199" t="str">
        <f t="shared" si="164"/>
        <v>pkt.GC_INFO.GC_Event_2.Speed_Mode2 := bitvector(468);</v>
      </c>
      <c r="S199" t="str">
        <f t="shared" si="165"/>
        <v>bitvector(468) := pkt.GC_INFO.GC_Event_2.Speed_Mode2;</v>
      </c>
      <c r="T199" t="str">
        <f t="shared" si="134"/>
        <v xml:space="preserve">  -- not used</v>
      </c>
      <c r="U199" t="str">
        <f t="shared" si="136"/>
        <v xml:space="preserve">  -- not used </v>
      </c>
      <c r="V199" t="str">
        <f t="shared" si="137"/>
        <v>pkt_GC_INFO_GC_Event_2_Speed_Mode2 =&gt; pkt_GC_INFO_GC_Event_2_Speed_Mode2_o,</v>
      </c>
      <c r="W199" t="str">
        <f t="shared" si="138"/>
        <v xml:space="preserve">  signal pkt_GC_INFO_GC_Event_2_Speed_Mode2_o : std_logic;</v>
      </c>
    </row>
    <row r="200" spans="1:23">
      <c r="B200" t="s">
        <v>570</v>
      </c>
      <c r="C200">
        <v>1</v>
      </c>
      <c r="D200" t="s">
        <v>391</v>
      </c>
      <c r="E200">
        <f t="shared" si="166"/>
        <v>469</v>
      </c>
      <c r="F200" t="str">
        <f t="shared" si="159"/>
        <v xml:space="preserve">  Homming_Enable : std_logic;</v>
      </c>
      <c r="G200" t="str">
        <f t="shared" si="160"/>
        <v>pkt.GC_INFO.GC_Event_2.Homming_Enable</v>
      </c>
      <c r="H200" t="str">
        <f t="shared" si="161"/>
        <v>bitvector(469)</v>
      </c>
      <c r="I200" t="str">
        <f t="shared" si="153"/>
        <v>pkt_GC_INFO_GC_Event_2_Homming_Enable</v>
      </c>
      <c r="J200">
        <f t="shared" si="140"/>
        <v>8</v>
      </c>
      <c r="K200">
        <v>0</v>
      </c>
      <c r="L200" t="str">
        <f t="shared" si="135"/>
        <v/>
      </c>
      <c r="M200" t="str">
        <f t="shared" si="154"/>
        <v>std_logic</v>
      </c>
      <c r="N200" t="str">
        <f t="shared" si="162"/>
        <v>'0'</v>
      </c>
      <c r="P200" t="str">
        <f t="shared" si="163"/>
        <v xml:space="preserve">  Homming_Enable =&gt; '0',</v>
      </c>
      <c r="Q200" t="str">
        <f t="shared" si="156"/>
        <v>pkt.GC_INFO.GC_Event_2.Homming_Enable &lt;= '0';</v>
      </c>
      <c r="R200" t="str">
        <f t="shared" si="164"/>
        <v>pkt.GC_INFO.GC_Event_2.Homming_Enable := bitvector(469);</v>
      </c>
      <c r="S200" t="str">
        <f t="shared" si="165"/>
        <v>bitvector(469) := pkt.GC_INFO.GC_Event_2.Homming_Enable;</v>
      </c>
      <c r="T200" t="str">
        <f t="shared" si="134"/>
        <v xml:space="preserve">  -- not used</v>
      </c>
      <c r="U200" t="str">
        <f t="shared" si="136"/>
        <v xml:space="preserve">  -- not used </v>
      </c>
      <c r="V200" t="str">
        <f t="shared" si="137"/>
        <v>pkt_GC_INFO_GC_Event_2_Homming_Enable =&gt; pkt_GC_INFO_GC_Event_2_Homming_Enable_o,</v>
      </c>
      <c r="W200" t="str">
        <f t="shared" si="138"/>
        <v xml:space="preserve">  signal pkt_GC_INFO_GC_Event_2_Homming_Enable_o : std_logic;</v>
      </c>
    </row>
    <row r="201" spans="1:23">
      <c r="B201" t="s">
        <v>571</v>
      </c>
      <c r="C201">
        <v>1</v>
      </c>
      <c r="D201" t="s">
        <v>391</v>
      </c>
      <c r="E201">
        <f t="shared" si="166"/>
        <v>470</v>
      </c>
      <c r="F201" t="str">
        <f t="shared" si="159"/>
        <v xml:space="preserve">  Homming_Mode : std_logic;</v>
      </c>
      <c r="G201" t="str">
        <f t="shared" si="160"/>
        <v>pkt.GC_INFO.GC_Event_2.Homming_Mode</v>
      </c>
      <c r="H201" t="str">
        <f t="shared" si="161"/>
        <v>bitvector(470)</v>
      </c>
      <c r="I201" t="str">
        <f t="shared" si="153"/>
        <v>pkt_GC_INFO_GC_Event_2_Homming_Mode</v>
      </c>
      <c r="J201">
        <f t="shared" si="140"/>
        <v>8</v>
      </c>
      <c r="K201">
        <v>0</v>
      </c>
      <c r="L201" t="str">
        <f t="shared" si="135"/>
        <v/>
      </c>
      <c r="M201" t="str">
        <f t="shared" si="154"/>
        <v>std_logic</v>
      </c>
      <c r="N201" t="str">
        <f t="shared" si="162"/>
        <v>'0'</v>
      </c>
      <c r="P201" t="str">
        <f t="shared" si="163"/>
        <v xml:space="preserve">  Homming_Mode =&gt; '0',</v>
      </c>
      <c r="Q201" t="str">
        <f t="shared" si="156"/>
        <v>pkt.GC_INFO.GC_Event_2.Homming_Mode &lt;= '0';</v>
      </c>
      <c r="R201" t="str">
        <f t="shared" si="164"/>
        <v>pkt.GC_INFO.GC_Event_2.Homming_Mode := bitvector(470);</v>
      </c>
      <c r="S201" t="str">
        <f t="shared" si="165"/>
        <v>bitvector(470) := pkt.GC_INFO.GC_Event_2.Homming_Mode;</v>
      </c>
      <c r="T201" t="str">
        <f t="shared" si="134"/>
        <v xml:space="preserve">  -- not used</v>
      </c>
      <c r="U201" t="str">
        <f t="shared" si="136"/>
        <v xml:space="preserve">  -- not used </v>
      </c>
      <c r="V201" t="str">
        <f t="shared" si="137"/>
        <v>pkt_GC_INFO_GC_Event_2_Homming_Mode =&gt; pkt_GC_INFO_GC_Event_2_Homming_Mode_o,</v>
      </c>
      <c r="W201" t="str">
        <f t="shared" si="138"/>
        <v xml:space="preserve">  signal pkt_GC_INFO_GC_Event_2_Homming_Mode_o : std_logic;</v>
      </c>
    </row>
    <row r="202" spans="1:23">
      <c r="B202" t="s">
        <v>269</v>
      </c>
      <c r="C202">
        <v>1</v>
      </c>
      <c r="D202" t="s">
        <v>391</v>
      </c>
      <c r="E202">
        <f t="shared" si="166"/>
        <v>471</v>
      </c>
      <c r="F202" t="str">
        <f t="shared" si="159"/>
        <v xml:space="preserve">  Inhibit : std_logic;</v>
      </c>
      <c r="G202" t="str">
        <f t="shared" si="160"/>
        <v>pkt.GC_INFO.GC_Event_2.Inhibit</v>
      </c>
      <c r="H202" t="str">
        <f t="shared" si="161"/>
        <v>bitvector(471)</v>
      </c>
      <c r="I202" t="str">
        <f t="shared" si="153"/>
        <v>pkt_GC_INFO_GC_Event_2_Inhibit</v>
      </c>
      <c r="J202">
        <f t="shared" si="140"/>
        <v>8</v>
      </c>
      <c r="K202">
        <v>0</v>
      </c>
      <c r="L202" t="str">
        <f t="shared" si="135"/>
        <v/>
      </c>
      <c r="M202" t="str">
        <f t="shared" si="154"/>
        <v>std_logic</v>
      </c>
      <c r="N202" t="str">
        <f t="shared" si="162"/>
        <v>'0'</v>
      </c>
      <c r="P202" t="str">
        <f t="shared" si="163"/>
        <v xml:space="preserve">  Inhibit =&gt; '0',</v>
      </c>
      <c r="Q202" t="str">
        <f t="shared" si="156"/>
        <v>pkt.GC_INFO.GC_Event_2.Inhibit &lt;= '0';</v>
      </c>
      <c r="R202" t="str">
        <f t="shared" si="164"/>
        <v>pkt.GC_INFO.GC_Event_2.Inhibit := bitvector(471);</v>
      </c>
      <c r="S202" t="str">
        <f t="shared" si="165"/>
        <v>bitvector(471) := pkt.GC_INFO.GC_Event_2.Inhibit;</v>
      </c>
      <c r="T202" t="str">
        <f t="shared" si="134"/>
        <v xml:space="preserve">  -- not used</v>
      </c>
      <c r="U202" t="str">
        <f t="shared" si="136"/>
        <v xml:space="preserve">  -- not used </v>
      </c>
      <c r="V202" t="str">
        <f t="shared" si="137"/>
        <v>pkt_GC_INFO_GC_Event_2_Inhibit =&gt; pkt_GC_INFO_GC_Event_2_Inhibit_o,</v>
      </c>
      <c r="W202" t="str">
        <f t="shared" si="138"/>
        <v xml:space="preserve">  signal pkt_GC_INFO_GC_Event_2_Inhibit_o : std_logic;</v>
      </c>
    </row>
    <row r="203" spans="1:23">
      <c r="B203" t="s">
        <v>278</v>
      </c>
      <c r="C203">
        <v>1</v>
      </c>
      <c r="D203" t="s">
        <v>391</v>
      </c>
      <c r="E203">
        <f t="shared" si="166"/>
        <v>472</v>
      </c>
      <c r="F203" t="str">
        <f t="shared" si="159"/>
        <v xml:space="preserve">  Hold_In : std_logic;</v>
      </c>
      <c r="G203" t="str">
        <f t="shared" si="160"/>
        <v>pkt.GC_INFO.GC_Event_2.Hold_In</v>
      </c>
      <c r="H203" t="str">
        <f t="shared" si="161"/>
        <v>bitvector(472)</v>
      </c>
      <c r="I203" t="str">
        <f t="shared" si="153"/>
        <v>pkt_GC_INFO_GC_Event_2_Hold_In</v>
      </c>
      <c r="J203">
        <f t="shared" si="140"/>
        <v>8</v>
      </c>
      <c r="K203">
        <v>0</v>
      </c>
      <c r="L203" t="str">
        <f t="shared" si="135"/>
        <v/>
      </c>
      <c r="M203" t="str">
        <f t="shared" si="154"/>
        <v>std_logic</v>
      </c>
      <c r="N203" t="str">
        <f t="shared" si="162"/>
        <v>'0'</v>
      </c>
      <c r="P203" t="str">
        <f t="shared" si="163"/>
        <v xml:space="preserve">  Hold_In =&gt; '0',</v>
      </c>
      <c r="Q203" t="str">
        <f t="shared" si="156"/>
        <v>pkt.GC_INFO.GC_Event_2.Hold_In &lt;= '0';</v>
      </c>
      <c r="R203" t="str">
        <f t="shared" si="164"/>
        <v>pkt.GC_INFO.GC_Event_2.Hold_In := bitvector(472);</v>
      </c>
      <c r="S203" t="str">
        <f t="shared" si="165"/>
        <v>bitvector(472) := pkt.GC_INFO.GC_Event_2.Hold_In;</v>
      </c>
      <c r="T203" t="str">
        <f t="shared" si="134"/>
        <v xml:space="preserve">  -- not used</v>
      </c>
      <c r="U203" t="str">
        <f t="shared" si="136"/>
        <v xml:space="preserve">  -- not used </v>
      </c>
      <c r="V203" t="str">
        <f t="shared" si="137"/>
        <v>pkt_GC_INFO_GC_Event_2_Hold_In =&gt; pkt_GC_INFO_GC_Event_2_Hold_In_o,</v>
      </c>
      <c r="W203" t="str">
        <f t="shared" si="138"/>
        <v xml:space="preserve">  signal pkt_GC_INFO_GC_Event_2_Hold_In_o : std_logic;</v>
      </c>
    </row>
    <row r="204" spans="1:23">
      <c r="B204" t="s">
        <v>282</v>
      </c>
      <c r="C204">
        <v>1</v>
      </c>
      <c r="D204" t="s">
        <v>391</v>
      </c>
      <c r="E204">
        <f t="shared" si="166"/>
        <v>473</v>
      </c>
      <c r="F204" t="str">
        <f t="shared" si="159"/>
        <v xml:space="preserve">  Target_Det : std_logic;</v>
      </c>
      <c r="G204" t="str">
        <f t="shared" si="160"/>
        <v>pkt.GC_INFO.GC_Event_2.Target_Det</v>
      </c>
      <c r="H204" t="str">
        <f t="shared" si="161"/>
        <v>bitvector(473)</v>
      </c>
      <c r="I204" t="str">
        <f t="shared" si="153"/>
        <v>pkt_GC_INFO_GC_Event_2_Target_Det</v>
      </c>
      <c r="J204">
        <f t="shared" si="140"/>
        <v>8</v>
      </c>
      <c r="K204">
        <v>0</v>
      </c>
      <c r="L204" t="str">
        <f t="shared" si="135"/>
        <v/>
      </c>
      <c r="M204" t="str">
        <f t="shared" si="154"/>
        <v>std_logic</v>
      </c>
      <c r="N204" t="str">
        <f t="shared" si="162"/>
        <v>'0'</v>
      </c>
      <c r="P204" t="str">
        <f t="shared" si="163"/>
        <v xml:space="preserve">  Target_Det =&gt; '0',</v>
      </c>
      <c r="Q204" t="str">
        <f t="shared" si="156"/>
        <v>pkt.GC_INFO.GC_Event_2.Target_Det &lt;= '0';</v>
      </c>
      <c r="R204" t="str">
        <f t="shared" si="164"/>
        <v>pkt.GC_INFO.GC_Event_2.Target_Det := bitvector(473);</v>
      </c>
      <c r="S204" t="str">
        <f t="shared" si="165"/>
        <v>bitvector(473) := pkt.GC_INFO.GC_Event_2.Target_Det;</v>
      </c>
      <c r="T204" t="str">
        <f t="shared" si="134"/>
        <v xml:space="preserve">  -- not used</v>
      </c>
      <c r="U204" t="str">
        <f t="shared" si="136"/>
        <v xml:space="preserve">  -- not used </v>
      </c>
      <c r="V204" t="str">
        <f t="shared" si="137"/>
        <v>pkt_GC_INFO_GC_Event_2_Target_Det =&gt; pkt_GC_INFO_GC_Event_2_Target_Det_o,</v>
      </c>
      <c r="W204" t="str">
        <f t="shared" si="138"/>
        <v xml:space="preserve">  signal pkt_GC_INFO_GC_Event_2_Target_Det_o : std_logic;</v>
      </c>
    </row>
    <row r="205" spans="1:23">
      <c r="B205" t="s">
        <v>285</v>
      </c>
      <c r="C205">
        <v>1</v>
      </c>
      <c r="D205" t="s">
        <v>391</v>
      </c>
      <c r="E205">
        <f t="shared" si="166"/>
        <v>474</v>
      </c>
      <c r="F205" t="str">
        <f t="shared" si="159"/>
        <v xml:space="preserve">  Target_Loss : std_logic;</v>
      </c>
      <c r="G205" t="str">
        <f t="shared" si="160"/>
        <v>pkt.GC_INFO.GC_Event_2.Target_Loss</v>
      </c>
      <c r="H205" t="str">
        <f t="shared" si="161"/>
        <v>bitvector(474)</v>
      </c>
      <c r="I205" t="str">
        <f t="shared" si="153"/>
        <v>pkt_GC_INFO_GC_Event_2_Target_Loss</v>
      </c>
      <c r="J205">
        <f t="shared" si="140"/>
        <v>8</v>
      </c>
      <c r="K205">
        <v>0</v>
      </c>
      <c r="L205" t="str">
        <f t="shared" si="135"/>
        <v/>
      </c>
      <c r="M205" t="str">
        <f t="shared" si="154"/>
        <v>std_logic</v>
      </c>
      <c r="N205" t="str">
        <f t="shared" si="162"/>
        <v>'0'</v>
      </c>
      <c r="P205" t="str">
        <f t="shared" si="163"/>
        <v xml:space="preserve">  Target_Loss =&gt; '0',</v>
      </c>
      <c r="Q205" t="str">
        <f t="shared" si="156"/>
        <v>pkt.GC_INFO.GC_Event_2.Target_Loss &lt;= '0';</v>
      </c>
      <c r="R205" t="str">
        <f t="shared" si="164"/>
        <v>pkt.GC_INFO.GC_Event_2.Target_Loss := bitvector(474);</v>
      </c>
      <c r="S205" t="str">
        <f t="shared" si="165"/>
        <v>bitvector(474) := pkt.GC_INFO.GC_Event_2.Target_Loss;</v>
      </c>
      <c r="T205" t="str">
        <f t="shared" si="134"/>
        <v xml:space="preserve">  -- not used</v>
      </c>
      <c r="U205" t="str">
        <f t="shared" si="136"/>
        <v xml:space="preserve">  -- not used </v>
      </c>
      <c r="V205" t="str">
        <f t="shared" si="137"/>
        <v>pkt_GC_INFO_GC_Event_2_Target_Loss =&gt; pkt_GC_INFO_GC_Event_2_Target_Loss_o,</v>
      </c>
      <c r="W205" t="str">
        <f t="shared" si="138"/>
        <v xml:space="preserve">  signal pkt_GC_INFO_GC_Event_2_Target_Loss_o : std_logic;</v>
      </c>
    </row>
    <row r="206" spans="1:23">
      <c r="B206" t="s">
        <v>287</v>
      </c>
      <c r="C206">
        <v>1</v>
      </c>
      <c r="D206" t="s">
        <v>391</v>
      </c>
      <c r="E206">
        <f t="shared" si="166"/>
        <v>475</v>
      </c>
      <c r="F206" t="str">
        <f t="shared" si="159"/>
        <v xml:space="preserve">  ACM_Det : std_logic;</v>
      </c>
      <c r="G206" t="str">
        <f t="shared" si="160"/>
        <v>pkt.GC_INFO.GC_Event_2.ACM_Det</v>
      </c>
      <c r="H206" t="str">
        <f t="shared" si="161"/>
        <v>bitvector(475)</v>
      </c>
      <c r="I206" t="str">
        <f t="shared" si="153"/>
        <v>pkt_GC_INFO_GC_Event_2_ACM_Det</v>
      </c>
      <c r="J206">
        <f t="shared" si="140"/>
        <v>8</v>
      </c>
      <c r="K206">
        <v>0</v>
      </c>
      <c r="L206" t="str">
        <f t="shared" si="135"/>
        <v/>
      </c>
      <c r="M206" t="str">
        <f t="shared" si="154"/>
        <v>std_logic</v>
      </c>
      <c r="N206" t="str">
        <f t="shared" si="162"/>
        <v>'0'</v>
      </c>
      <c r="P206" t="str">
        <f t="shared" si="163"/>
        <v xml:space="preserve">  ACM_Det =&gt; '0',</v>
      </c>
      <c r="Q206" t="str">
        <f t="shared" si="156"/>
        <v>pkt.GC_INFO.GC_Event_2.ACM_Det &lt;= '0';</v>
      </c>
      <c r="R206" t="str">
        <f t="shared" si="164"/>
        <v>pkt.GC_INFO.GC_Event_2.ACM_Det := bitvector(475);</v>
      </c>
      <c r="S206" t="str">
        <f t="shared" si="165"/>
        <v>bitvector(475) := pkt.GC_INFO.GC_Event_2.ACM_Det;</v>
      </c>
      <c r="T206" t="str">
        <f t="shared" si="134"/>
        <v xml:space="preserve">  -- not used</v>
      </c>
      <c r="U206" t="str">
        <f t="shared" si="136"/>
        <v xml:space="preserve">  -- not used </v>
      </c>
      <c r="V206" t="str">
        <f t="shared" si="137"/>
        <v>pkt_GC_INFO_GC_Event_2_ACM_Det =&gt; pkt_GC_INFO_GC_Event_2_ACM_Det_o,</v>
      </c>
      <c r="W206" t="str">
        <f t="shared" si="138"/>
        <v xml:space="preserve">  signal pkt_GC_INFO_GC_Event_2_ACM_Det_o : std_logic;</v>
      </c>
    </row>
    <row r="207" spans="1:23">
      <c r="B207" t="s">
        <v>291</v>
      </c>
      <c r="C207">
        <v>1</v>
      </c>
      <c r="D207" t="s">
        <v>391</v>
      </c>
      <c r="E207">
        <f t="shared" si="166"/>
        <v>476</v>
      </c>
      <c r="F207" t="str">
        <f t="shared" si="159"/>
        <v xml:space="preserve">  Pre_ACO_Chk : std_logic;</v>
      </c>
      <c r="G207" t="str">
        <f t="shared" si="160"/>
        <v>pkt.GC_INFO.GC_Event_2.Pre_ACO_Chk</v>
      </c>
      <c r="H207" t="str">
        <f t="shared" si="161"/>
        <v>bitvector(476)</v>
      </c>
      <c r="I207" t="str">
        <f t="shared" si="153"/>
        <v>pkt_GC_INFO_GC_Event_2_Pre_ACO_Chk</v>
      </c>
      <c r="J207">
        <f t="shared" si="140"/>
        <v>8</v>
      </c>
      <c r="K207">
        <v>0</v>
      </c>
      <c r="L207" t="str">
        <f t="shared" si="135"/>
        <v/>
      </c>
      <c r="M207" t="str">
        <f t="shared" si="154"/>
        <v>std_logic</v>
      </c>
      <c r="N207" t="str">
        <f t="shared" si="162"/>
        <v>'0'</v>
      </c>
      <c r="P207" t="str">
        <f t="shared" si="163"/>
        <v xml:space="preserve">  Pre_ACO_Chk =&gt; '0',</v>
      </c>
      <c r="Q207" t="str">
        <f t="shared" si="156"/>
        <v>pkt.GC_INFO.GC_Event_2.Pre_ACO_Chk &lt;= '0';</v>
      </c>
      <c r="R207" t="str">
        <f t="shared" si="164"/>
        <v>pkt.GC_INFO.GC_Event_2.Pre_ACO_Chk := bitvector(476);</v>
      </c>
      <c r="S207" t="str">
        <f t="shared" si="165"/>
        <v>bitvector(476) := pkt.GC_INFO.GC_Event_2.Pre_ACO_Chk;</v>
      </c>
      <c r="T207" t="str">
        <f t="shared" si="134"/>
        <v xml:space="preserve">  -- not used</v>
      </c>
      <c r="U207" t="str">
        <f t="shared" si="136"/>
        <v xml:space="preserve">  -- not used </v>
      </c>
      <c r="V207" t="str">
        <f t="shared" si="137"/>
        <v>pkt_GC_INFO_GC_Event_2_Pre_ACO_Chk =&gt; pkt_GC_INFO_GC_Event_2_Pre_ACO_Chk_o,</v>
      </c>
      <c r="W207" t="str">
        <f t="shared" si="138"/>
        <v xml:space="preserve">  signal pkt_GC_INFO_GC_Event_2_Pre_ACO_Chk_o : std_logic;</v>
      </c>
    </row>
    <row r="208" spans="1:23">
      <c r="B208" t="s">
        <v>488</v>
      </c>
      <c r="C208">
        <v>1</v>
      </c>
      <c r="D208" t="s">
        <v>391</v>
      </c>
      <c r="E208">
        <f t="shared" si="166"/>
        <v>477</v>
      </c>
      <c r="F208" t="str">
        <f t="shared" si="159"/>
        <v xml:space="preserve">  ACO_Det : std_logic;</v>
      </c>
      <c r="G208" t="str">
        <f t="shared" si="160"/>
        <v>pkt.GC_INFO.GC_Event_2.ACO_Det</v>
      </c>
      <c r="H208" t="str">
        <f t="shared" si="161"/>
        <v>bitvector(477)</v>
      </c>
      <c r="I208" t="str">
        <f t="shared" si="153"/>
        <v>pkt_GC_INFO_GC_Event_2_ACO_Det</v>
      </c>
      <c r="J208">
        <f t="shared" si="140"/>
        <v>8</v>
      </c>
      <c r="K208">
        <v>0</v>
      </c>
      <c r="L208" t="str">
        <f t="shared" si="135"/>
        <v/>
      </c>
      <c r="M208" t="str">
        <f t="shared" si="154"/>
        <v>std_logic</v>
      </c>
      <c r="N208" t="str">
        <f t="shared" si="162"/>
        <v>'0'</v>
      </c>
      <c r="P208" t="str">
        <f t="shared" si="163"/>
        <v xml:space="preserve">  ACO_Det =&gt; '0',</v>
      </c>
      <c r="Q208" t="str">
        <f t="shared" si="156"/>
        <v>pkt.GC_INFO.GC_Event_2.ACO_Det &lt;= '0';</v>
      </c>
      <c r="R208" t="str">
        <f t="shared" si="164"/>
        <v>pkt.GC_INFO.GC_Event_2.ACO_Det := bitvector(477);</v>
      </c>
      <c r="S208" t="str">
        <f t="shared" si="165"/>
        <v>bitvector(477) := pkt.GC_INFO.GC_Event_2.ACO_Det;</v>
      </c>
      <c r="T208" t="str">
        <f t="shared" si="134"/>
        <v xml:space="preserve">  -- not used</v>
      </c>
      <c r="U208" t="str">
        <f t="shared" si="136"/>
        <v xml:space="preserve">  -- not used </v>
      </c>
      <c r="V208" t="str">
        <f t="shared" si="137"/>
        <v>pkt_GC_INFO_GC_Event_2_ACO_Det =&gt; pkt_GC_INFO_GC_Event_2_ACO_Det_o,</v>
      </c>
      <c r="W208" t="str">
        <f t="shared" si="138"/>
        <v xml:space="preserve">  signal pkt_GC_INFO_GC_Event_2_ACO_Det_o : std_logic;</v>
      </c>
    </row>
    <row r="209" spans="1:23">
      <c r="B209" t="s">
        <v>42</v>
      </c>
      <c r="C209">
        <v>1</v>
      </c>
      <c r="D209" t="s">
        <v>391</v>
      </c>
      <c r="E209">
        <f t="shared" si="166"/>
        <v>478</v>
      </c>
      <c r="F209" t="str">
        <f t="shared" si="159"/>
        <v xml:space="preserve">  ReservedBit14 : std_logic;</v>
      </c>
      <c r="G209" t="str">
        <f t="shared" si="160"/>
        <v>pkt.GC_INFO.GC_Event_2.ReservedBit14</v>
      </c>
      <c r="H209" t="str">
        <f t="shared" si="161"/>
        <v>bitvector(478)</v>
      </c>
      <c r="I209" t="str">
        <f t="shared" si="153"/>
        <v>pkt_GC_INFO_GC_Event_2_ReservedBit14</v>
      </c>
      <c r="J209">
        <f t="shared" si="140"/>
        <v>8</v>
      </c>
      <c r="K209">
        <v>0</v>
      </c>
      <c r="L209" t="str">
        <f t="shared" si="135"/>
        <v/>
      </c>
      <c r="M209" t="str">
        <f t="shared" si="154"/>
        <v>std_logic</v>
      </c>
      <c r="N209" t="str">
        <f t="shared" si="162"/>
        <v>'0'</v>
      </c>
      <c r="P209" t="str">
        <f t="shared" si="163"/>
        <v xml:space="preserve">  ReservedBit14 =&gt; '0',</v>
      </c>
      <c r="Q209" t="str">
        <f t="shared" si="156"/>
        <v>pkt.GC_INFO.GC_Event_2.ReservedBit14 &lt;= '0';</v>
      </c>
      <c r="R209" t="str">
        <f t="shared" si="164"/>
        <v>pkt.GC_INFO.GC_Event_2.ReservedBit14 := bitvector(478);</v>
      </c>
      <c r="S209" t="str">
        <f t="shared" si="165"/>
        <v>bitvector(478) := pkt.GC_INFO.GC_Event_2.ReservedBit14;</v>
      </c>
      <c r="T209" t="str">
        <f t="shared" si="134"/>
        <v xml:space="preserve">  -- not used</v>
      </c>
      <c r="U209" t="str">
        <f t="shared" si="136"/>
        <v xml:space="preserve">  -- not used </v>
      </c>
      <c r="V209" t="str">
        <f t="shared" si="137"/>
        <v>pkt_GC_INFO_GC_Event_2_ReservedBit14 =&gt; pkt_GC_INFO_GC_Event_2_ReservedBit14_o,</v>
      </c>
      <c r="W209" t="str">
        <f t="shared" si="138"/>
        <v xml:space="preserve">  signal pkt_GC_INFO_GC_Event_2_ReservedBit14_o : std_logic;</v>
      </c>
    </row>
    <row r="210" spans="1:23">
      <c r="B210" t="s">
        <v>41</v>
      </c>
      <c r="C210">
        <v>1</v>
      </c>
      <c r="D210" t="s">
        <v>391</v>
      </c>
      <c r="E210">
        <f t="shared" si="166"/>
        <v>479</v>
      </c>
      <c r="F210" t="str">
        <f t="shared" si="159"/>
        <v xml:space="preserve">  ReservedBit15 : std_logic;</v>
      </c>
      <c r="G210" t="str">
        <f t="shared" si="160"/>
        <v>pkt.GC_INFO.GC_Event_2.ReservedBit15</v>
      </c>
      <c r="H210" t="str">
        <f t="shared" si="161"/>
        <v>bitvector(479)</v>
      </c>
      <c r="I210" t="str">
        <f t="shared" si="153"/>
        <v>pkt_GC_INFO_GC_Event_2_ReservedBit15</v>
      </c>
      <c r="J210">
        <f t="shared" si="140"/>
        <v>8</v>
      </c>
      <c r="K210">
        <v>0</v>
      </c>
      <c r="L210" t="str">
        <f t="shared" si="135"/>
        <v/>
      </c>
      <c r="M210" t="str">
        <f t="shared" si="154"/>
        <v>std_logic</v>
      </c>
      <c r="N210" t="str">
        <f t="shared" si="162"/>
        <v>'0'</v>
      </c>
      <c r="P210" t="str">
        <f t="shared" si="163"/>
        <v xml:space="preserve">  ReservedBit15 =&gt; '0'</v>
      </c>
      <c r="Q210" t="str">
        <f t="shared" si="156"/>
        <v>pkt.GC_INFO.GC_Event_2.ReservedBit15 &lt;= '0';</v>
      </c>
      <c r="R210" t="str">
        <f t="shared" si="164"/>
        <v>pkt.GC_INFO.GC_Event_2.ReservedBit15 := bitvector(479);</v>
      </c>
      <c r="S210" t="str">
        <f t="shared" si="165"/>
        <v>bitvector(479) := pkt.GC_INFO.GC_Event_2.ReservedBit15;</v>
      </c>
      <c r="T210" t="str">
        <f t="shared" si="134"/>
        <v xml:space="preserve">  -- not used</v>
      </c>
      <c r="U210" t="str">
        <f t="shared" si="136"/>
        <v xml:space="preserve">  -- not used </v>
      </c>
      <c r="V210" t="str">
        <f t="shared" si="137"/>
        <v>pkt_GC_INFO_GC_Event_2_ReservedBit15 =&gt; pkt_GC_INFO_GC_Event_2_ReservedBit15_o,</v>
      </c>
      <c r="W210" t="str">
        <f t="shared" si="138"/>
        <v xml:space="preserve">  signal pkt_GC_INFO_GC_Event_2_ReservedBit15_o : std_logic;</v>
      </c>
    </row>
    <row r="211" spans="1:23" s="72" customFormat="1">
      <c r="F211" s="72" t="str">
        <f>"end record;"&amp;"  --  "&amp;B194&amp;"_"&amp;C194/8&amp;"_Type"</f>
        <v>end record;  --  GC_Event_2_2_Type</v>
      </c>
      <c r="I211" s="72" t="str">
        <f t="shared" si="153"/>
        <v/>
      </c>
      <c r="J211">
        <f t="shared" si="140"/>
        <v>8</v>
      </c>
      <c r="K211" s="72" t="s">
        <v>583</v>
      </c>
      <c r="L211" t="str">
        <f t="shared" si="135"/>
        <v/>
      </c>
      <c r="M211" s="72" t="str">
        <f t="shared" si="154"/>
        <v/>
      </c>
      <c r="P211" s="72" t="str">
        <f>");"</f>
        <v>);</v>
      </c>
      <c r="Q211" s="72" t="str">
        <f t="shared" si="156"/>
        <v>--  end record;  --  GC_Event_2_2_Type</v>
      </c>
      <c r="R211" s="72" t="str">
        <f t="shared" si="164"/>
        <v>--  end record;  --  GC_Event_2_2_Type</v>
      </c>
      <c r="S211" s="72" t="str">
        <f t="shared" si="165"/>
        <v>--  end record;  --  GC_Event_2_2_Type</v>
      </c>
      <c r="T211" t="str">
        <f t="shared" si="134"/>
        <v xml:space="preserve">  -- not used</v>
      </c>
      <c r="U211" t="str">
        <f t="shared" si="136"/>
        <v xml:space="preserve">  -- not used </v>
      </c>
      <c r="V211" t="str">
        <f t="shared" si="137"/>
        <v>--  end record;  --  GC_Event_2_2_Type</v>
      </c>
      <c r="W211" t="str">
        <f t="shared" si="138"/>
        <v>--  end record;  --  GC_Event_2_2_Type</v>
      </c>
    </row>
    <row r="212" spans="1:23">
      <c r="C212">
        <f>SUM(C195:C210)</f>
        <v>16</v>
      </c>
      <c r="D212">
        <f>C194+E194</f>
        <v>480</v>
      </c>
      <c r="E212">
        <f>C210+E210</f>
        <v>480</v>
      </c>
      <c r="F212" s="93" t="s">
        <v>538</v>
      </c>
      <c r="I212" t="str">
        <f t="shared" si="153"/>
        <v/>
      </c>
      <c r="J212">
        <f t="shared" si="140"/>
        <v>8</v>
      </c>
      <c r="K212" t="s">
        <v>583</v>
      </c>
      <c r="L212" t="str">
        <f t="shared" si="135"/>
        <v/>
      </c>
      <c r="M212" t="str">
        <f t="shared" si="154"/>
        <v/>
      </c>
      <c r="N212" s="92" t="s">
        <v>538</v>
      </c>
      <c r="O212" s="92" t="s">
        <v>538</v>
      </c>
      <c r="P212" s="92" t="s">
        <v>538</v>
      </c>
      <c r="Q212" s="92" t="s">
        <v>538</v>
      </c>
      <c r="R212" s="92" t="s">
        <v>538</v>
      </c>
      <c r="S212" s="92" t="s">
        <v>538</v>
      </c>
      <c r="T212" t="str">
        <f t="shared" si="134"/>
        <v xml:space="preserve">  -- not used</v>
      </c>
      <c r="U212" t="str">
        <f t="shared" si="136"/>
        <v xml:space="preserve">  -- not used </v>
      </c>
      <c r="V212" t="str">
        <f t="shared" si="137"/>
        <v xml:space="preserve">  --  </v>
      </c>
      <c r="W212" t="str">
        <f t="shared" si="138"/>
        <v xml:space="preserve">  --  </v>
      </c>
    </row>
    <row r="213" spans="1:23">
      <c r="A213" s="90"/>
      <c r="F213" s="93" t="s">
        <v>538</v>
      </c>
      <c r="G213" s="91" t="str">
        <f>G258</f>
        <v>pkt.GC_INFO.GC_Event_1</v>
      </c>
      <c r="I213" t="str">
        <f t="shared" si="153"/>
        <v/>
      </c>
      <c r="J213">
        <f t="shared" si="140"/>
        <v>8</v>
      </c>
      <c r="K213" t="s">
        <v>583</v>
      </c>
      <c r="L213" t="str">
        <f t="shared" si="135"/>
        <v/>
      </c>
      <c r="M213" t="str">
        <f t="shared" si="154"/>
        <v/>
      </c>
      <c r="N213" s="92" t="s">
        <v>538</v>
      </c>
      <c r="O213" s="92" t="s">
        <v>538</v>
      </c>
      <c r="P213" s="92" t="s">
        <v>538</v>
      </c>
      <c r="Q213" s="92" t="s">
        <v>538</v>
      </c>
      <c r="R213" s="92" t="s">
        <v>538</v>
      </c>
      <c r="S213" s="92" t="s">
        <v>538</v>
      </c>
      <c r="T213" t="str">
        <f t="shared" si="134"/>
        <v xml:space="preserve">  -- not used</v>
      </c>
      <c r="U213" t="str">
        <f t="shared" si="136"/>
        <v xml:space="preserve">  -- not used </v>
      </c>
      <c r="V213" t="str">
        <f t="shared" si="137"/>
        <v>--  --</v>
      </c>
      <c r="W213" t="str">
        <f t="shared" si="138"/>
        <v>--  --</v>
      </c>
    </row>
    <row r="214" spans="1:23" s="72" customFormat="1">
      <c r="B214" s="72" t="s">
        <v>358</v>
      </c>
      <c r="C214" s="72">
        <v>16</v>
      </c>
      <c r="E214" s="72">
        <v>448</v>
      </c>
      <c r="F214" s="72" t="str">
        <f>"type "&amp;B214&amp;"_"&amp;C214/8&amp;"_Type is record"</f>
        <v>type GC_Event_1_2_Type is record</v>
      </c>
      <c r="I214" s="72" t="str">
        <f t="shared" si="153"/>
        <v/>
      </c>
      <c r="J214">
        <f t="shared" si="140"/>
        <v>8</v>
      </c>
      <c r="K214" s="72" t="s">
        <v>583</v>
      </c>
      <c r="L214" t="str">
        <f t="shared" si="135"/>
        <v/>
      </c>
      <c r="M214" s="72" t="str">
        <f t="shared" si="154"/>
        <v/>
      </c>
      <c r="P214" s="72" t="str">
        <f>"constant "&amp;B214&amp;"_"&amp;C214/8&amp;"_i : "&amp;B214&amp;"_"&amp;C214/8&amp;"_Type := ("</f>
        <v>constant GC_Event_1_2_i : GC_Event_1_2_Type := (</v>
      </c>
      <c r="Q214" s="72" t="str">
        <f t="shared" ref="Q214:Q231" si="167">IF(D214="","--  "&amp;F214,IF(D214&lt;&gt;"T",G214&amp;" &lt;= "&amp;N214&amp;";","--  "&amp;H214))</f>
        <v>--  type GC_Event_1_2_Type is record</v>
      </c>
      <c r="R214" s="72" t="str">
        <f t="shared" ref="R214" si="168">IF(D214="","--  "&amp;F214,IF(D214&lt;&gt;"T",G214&amp;" := "&amp;H214&amp;";","--  "&amp;H214))</f>
        <v>--  type GC_Event_1_2_Type is record</v>
      </c>
      <c r="S214" s="72" t="str">
        <f t="shared" ref="S214" si="169">IF(D214="","--  "&amp;F214,IF(D214&lt;&gt;"T",H214&amp;" := "&amp;G214&amp;";","--  "&amp;H214))</f>
        <v>--  type GC_Event_1_2_Type is record</v>
      </c>
      <c r="T214" t="str">
        <f t="shared" si="134"/>
        <v xml:space="preserve">  -- not used</v>
      </c>
      <c r="U214" t="str">
        <f t="shared" si="136"/>
        <v xml:space="preserve">  -- not used </v>
      </c>
      <c r="V214" t="str">
        <f t="shared" si="137"/>
        <v>--  type GC_Event_1_2_Type is record</v>
      </c>
      <c r="W214" t="str">
        <f t="shared" si="138"/>
        <v>--  type GC_Event_1_2_Type is record</v>
      </c>
    </row>
    <row r="215" spans="1:23">
      <c r="B215" t="s">
        <v>485</v>
      </c>
      <c r="C215">
        <v>1</v>
      </c>
      <c r="D215" t="s">
        <v>391</v>
      </c>
      <c r="E215">
        <f>E214</f>
        <v>448</v>
      </c>
      <c r="F215" t="str">
        <f t="shared" ref="F215:F230" si="170">IF(C215=1,"  "&amp;B215&amp;" : "&amp;"std_logic;",IF(D215="T","  "&amp;B215&amp;" : "&amp;B215&amp;"_"&amp;C215/8&amp;"_Type;","  "&amp;B215&amp;" : "&amp;"std_logic_vector("&amp;C215-1&amp;" downto 0);"))</f>
        <v xml:space="preserve">  ReservedBit00 : std_logic;</v>
      </c>
      <c r="G215" t="str">
        <f t="shared" ref="G215:G230" si="171">$G$213&amp;"."&amp;B215</f>
        <v>pkt.GC_INFO.GC_Event_1.ReservedBit00</v>
      </c>
      <c r="H215" t="str">
        <f t="shared" ref="H215:H220" si="172">IF(C215=1,"bitvector("&amp;E215&amp;")","bitvector("&amp;E215+C215-1&amp;" downto "&amp;E215&amp;")")</f>
        <v>bitvector(448)</v>
      </c>
      <c r="I215" t="str">
        <f t="shared" si="153"/>
        <v>pkt_GC_INFO_GC_Event_1_ReservedBit00</v>
      </c>
      <c r="J215">
        <f t="shared" si="140"/>
        <v>8</v>
      </c>
      <c r="K215">
        <v>0</v>
      </c>
      <c r="L215" t="str">
        <f t="shared" si="135"/>
        <v/>
      </c>
      <c r="M215" t="str">
        <f t="shared" si="154"/>
        <v>std_logic</v>
      </c>
      <c r="N215" t="str">
        <f t="shared" ref="N215:N230" si="173">IF(O215&lt;&gt;"",O215,IF(D215="T",B215&amp;"_"&amp;C215/8&amp;"_i",IF(C215=1,"'0'",(IF(C215=8,"X""00""",(IF(C215=16,"X""0000""",IF(C215=32,"X""00000000""","(others =&gt; '0')"))))))))</f>
        <v>'0'</v>
      </c>
      <c r="P215" t="str">
        <f t="shared" ref="P215:P230" si="174">IF(D216="",(IF(D215="T","  "&amp;B215&amp;" =&gt; "&amp;B215&amp;"_"&amp;C215/8&amp;"_i","  "&amp;B215&amp;" =&gt; "&amp;N215)),(IF(D215="T","  "&amp;B215&amp;" =&gt; "&amp;B215&amp;"_"&amp;C215/8&amp;"_i,","  "&amp;B215&amp;" =&gt; "&amp;N215&amp;",")))</f>
        <v xml:space="preserve">  ReservedBit00 =&gt; '0',</v>
      </c>
      <c r="Q215" t="str">
        <f t="shared" si="167"/>
        <v>pkt.GC_INFO.GC_Event_1.ReservedBit00 &lt;= '0';</v>
      </c>
      <c r="R215" t="str">
        <f t="shared" ref="R215:R231" si="175">IF(D215="","--  "&amp;F215,IF(D215&lt;&gt;"T",G215&amp;" := "&amp;H215&amp;";","--  "&amp;H215))</f>
        <v>pkt.GC_INFO.GC_Event_1.ReservedBit00 := bitvector(448);</v>
      </c>
      <c r="S215" t="str">
        <f t="shared" ref="S215:S231" si="176">IF(D215="","--  "&amp;F215,IF(D215&lt;&gt;"T",H215&amp;" := "&amp;G215&amp;";","--  "&amp;H215))</f>
        <v>bitvector(448) := pkt.GC_INFO.GC_Event_1.ReservedBit00;</v>
      </c>
      <c r="T215" t="str">
        <f t="shared" si="134"/>
        <v xml:space="preserve">  -- not used</v>
      </c>
      <c r="U215" t="str">
        <f t="shared" si="136"/>
        <v xml:space="preserve">  -- not used </v>
      </c>
      <c r="V215" t="str">
        <f t="shared" si="137"/>
        <v>pkt_GC_INFO_GC_Event_1_ReservedBit00 =&gt; pkt_GC_INFO_GC_Event_1_ReservedBit00_o,</v>
      </c>
      <c r="W215" t="str">
        <f t="shared" si="138"/>
        <v xml:space="preserve">  signal pkt_GC_INFO_GC_Event_1_ReservedBit00_o : std_logic;</v>
      </c>
    </row>
    <row r="216" spans="1:23">
      <c r="B216" t="s">
        <v>208</v>
      </c>
      <c r="C216">
        <v>1</v>
      </c>
      <c r="D216" t="s">
        <v>391</v>
      </c>
      <c r="E216">
        <f>C215+E215</f>
        <v>449</v>
      </c>
      <c r="F216" t="str">
        <f t="shared" si="170"/>
        <v xml:space="preserve">  HILS_Mode : std_logic;</v>
      </c>
      <c r="G216" t="str">
        <f t="shared" si="171"/>
        <v>pkt.GC_INFO.GC_Event_1.HILS_Mode</v>
      </c>
      <c r="H216" t="str">
        <f t="shared" si="172"/>
        <v>bitvector(449)</v>
      </c>
      <c r="I216" t="str">
        <f t="shared" si="153"/>
        <v>pkt_GC_INFO_GC_Event_1_HILS_Mode</v>
      </c>
      <c r="J216">
        <f t="shared" si="140"/>
        <v>8</v>
      </c>
      <c r="K216">
        <v>0</v>
      </c>
      <c r="L216" t="str">
        <f t="shared" si="135"/>
        <v/>
      </c>
      <c r="M216" t="str">
        <f t="shared" si="154"/>
        <v>std_logic</v>
      </c>
      <c r="N216" t="str">
        <f t="shared" si="173"/>
        <v>'0'</v>
      </c>
      <c r="P216" t="str">
        <f t="shared" si="174"/>
        <v xml:space="preserve">  HILS_Mode =&gt; '0',</v>
      </c>
      <c r="Q216" t="str">
        <f t="shared" si="167"/>
        <v>pkt.GC_INFO.GC_Event_1.HILS_Mode &lt;= '0';</v>
      </c>
      <c r="R216" t="str">
        <f t="shared" si="175"/>
        <v>pkt.GC_INFO.GC_Event_1.HILS_Mode := bitvector(449);</v>
      </c>
      <c r="S216" t="str">
        <f t="shared" si="176"/>
        <v>bitvector(449) := pkt.GC_INFO.GC_Event_1.HILS_Mode;</v>
      </c>
      <c r="T216" t="str">
        <f t="shared" si="134"/>
        <v xml:space="preserve">  -- not used</v>
      </c>
      <c r="U216" t="str">
        <f t="shared" si="136"/>
        <v xml:space="preserve">  -- not used </v>
      </c>
      <c r="V216" t="str">
        <f t="shared" si="137"/>
        <v>pkt_GC_INFO_GC_Event_1_HILS_Mode =&gt; pkt_GC_INFO_GC_Event_1_HILS_Mode_o,</v>
      </c>
      <c r="W216" t="str">
        <f t="shared" si="138"/>
        <v xml:space="preserve">  signal pkt_GC_INFO_GC_Event_1_HILS_Mode_o : std_logic;</v>
      </c>
    </row>
    <row r="217" spans="1:23">
      <c r="B217" t="s">
        <v>144</v>
      </c>
      <c r="C217">
        <v>1</v>
      </c>
      <c r="D217" t="s">
        <v>391</v>
      </c>
      <c r="E217">
        <f t="shared" ref="E217:E230" si="177">C216+E216</f>
        <v>450</v>
      </c>
      <c r="F217" t="str">
        <f t="shared" si="170"/>
        <v xml:space="preserve">  EXHD_Mode : std_logic;</v>
      </c>
      <c r="G217" t="str">
        <f t="shared" si="171"/>
        <v>pkt.GC_INFO.GC_Event_1.EXHD_Mode</v>
      </c>
      <c r="H217" t="str">
        <f t="shared" si="172"/>
        <v>bitvector(450)</v>
      </c>
      <c r="I217" t="str">
        <f t="shared" si="153"/>
        <v>pkt_GC_INFO_GC_Event_1_EXHD_Mode</v>
      </c>
      <c r="J217">
        <f t="shared" si="140"/>
        <v>8</v>
      </c>
      <c r="K217">
        <v>0</v>
      </c>
      <c r="L217" t="str">
        <f t="shared" si="135"/>
        <v/>
      </c>
      <c r="M217" t="str">
        <f t="shared" si="154"/>
        <v>std_logic</v>
      </c>
      <c r="N217" t="str">
        <f t="shared" si="173"/>
        <v>'0'</v>
      </c>
      <c r="P217" t="str">
        <f t="shared" si="174"/>
        <v xml:space="preserve">  EXHD_Mode =&gt; '0',</v>
      </c>
      <c r="Q217" t="str">
        <f t="shared" si="167"/>
        <v>pkt.GC_INFO.GC_Event_1.EXHD_Mode &lt;= '0';</v>
      </c>
      <c r="R217" t="str">
        <f t="shared" si="175"/>
        <v>pkt.GC_INFO.GC_Event_1.EXHD_Mode := bitvector(450);</v>
      </c>
      <c r="S217" t="str">
        <f t="shared" si="176"/>
        <v>bitvector(450) := pkt.GC_INFO.GC_Event_1.EXHD_Mode;</v>
      </c>
      <c r="T217" t="str">
        <f t="shared" si="134"/>
        <v xml:space="preserve">  -- not used</v>
      </c>
      <c r="U217" t="str">
        <f t="shared" si="136"/>
        <v xml:space="preserve">  -- not used </v>
      </c>
      <c r="V217" t="str">
        <f t="shared" si="137"/>
        <v>pkt_GC_INFO_GC_Event_1_EXHD_Mode =&gt; pkt_GC_INFO_GC_Event_1_EXHD_Mode_o,</v>
      </c>
      <c r="W217" t="str">
        <f t="shared" si="138"/>
        <v xml:space="preserve">  signal pkt_GC_INFO_GC_Event_1_EXHD_Mode_o : std_logic;</v>
      </c>
    </row>
    <row r="218" spans="1:23">
      <c r="B218" t="s">
        <v>486</v>
      </c>
      <c r="C218">
        <v>1</v>
      </c>
      <c r="D218" t="s">
        <v>391</v>
      </c>
      <c r="E218">
        <f t="shared" si="177"/>
        <v>451</v>
      </c>
      <c r="F218" t="str">
        <f t="shared" si="170"/>
        <v xml:space="preserve">  C_Range : std_logic;</v>
      </c>
      <c r="G218" t="str">
        <f t="shared" si="171"/>
        <v>pkt.GC_INFO.GC_Event_1.C_Range</v>
      </c>
      <c r="H218" t="str">
        <f t="shared" si="172"/>
        <v>bitvector(451)</v>
      </c>
      <c r="I218" t="str">
        <f t="shared" si="153"/>
        <v>pkt_GC_INFO_GC_Event_1_C_Range</v>
      </c>
      <c r="J218">
        <f t="shared" si="140"/>
        <v>8</v>
      </c>
      <c r="K218">
        <v>0</v>
      </c>
      <c r="L218" t="str">
        <f t="shared" si="135"/>
        <v/>
      </c>
      <c r="M218" t="str">
        <f t="shared" si="154"/>
        <v>std_logic</v>
      </c>
      <c r="N218" t="str">
        <f t="shared" si="173"/>
        <v>'0'</v>
      </c>
      <c r="P218" t="str">
        <f t="shared" si="174"/>
        <v xml:space="preserve">  C_Range =&gt; '0',</v>
      </c>
      <c r="Q218" t="str">
        <f t="shared" si="167"/>
        <v>pkt.GC_INFO.GC_Event_1.C_Range &lt;= '0';</v>
      </c>
      <c r="R218" t="str">
        <f t="shared" si="175"/>
        <v>pkt.GC_INFO.GC_Event_1.C_Range := bitvector(451);</v>
      </c>
      <c r="S218" t="str">
        <f t="shared" si="176"/>
        <v>bitvector(451) := pkt.GC_INFO.GC_Event_1.C_Range;</v>
      </c>
      <c r="T218" t="str">
        <f t="shared" si="134"/>
        <v xml:space="preserve">  -- not used</v>
      </c>
      <c r="U218" t="str">
        <f t="shared" si="136"/>
        <v xml:space="preserve">  -- not used </v>
      </c>
      <c r="V218" t="str">
        <f t="shared" si="137"/>
        <v>pkt_GC_INFO_GC_Event_1_C_Range =&gt; pkt_GC_INFO_GC_Event_1_C_Range_o,</v>
      </c>
      <c r="W218" t="str">
        <f t="shared" si="138"/>
        <v xml:space="preserve">  signal pkt_GC_INFO_GC_Event_1_C_Range_o : std_logic;</v>
      </c>
    </row>
    <row r="219" spans="1:23">
      <c r="B219" t="s">
        <v>217</v>
      </c>
      <c r="C219">
        <v>1</v>
      </c>
      <c r="D219" t="s">
        <v>391</v>
      </c>
      <c r="E219">
        <f t="shared" si="177"/>
        <v>452</v>
      </c>
      <c r="F219" t="str">
        <f t="shared" si="170"/>
        <v xml:space="preserve">  E_Range : std_logic;</v>
      </c>
      <c r="G219" t="str">
        <f t="shared" si="171"/>
        <v>pkt.GC_INFO.GC_Event_1.E_Range</v>
      </c>
      <c r="H219" t="str">
        <f t="shared" si="172"/>
        <v>bitvector(452)</v>
      </c>
      <c r="I219" t="str">
        <f t="shared" si="153"/>
        <v>pkt_GC_INFO_GC_Event_1_E_Range</v>
      </c>
      <c r="J219">
        <f t="shared" si="140"/>
        <v>8</v>
      </c>
      <c r="K219">
        <v>0</v>
      </c>
      <c r="L219" t="str">
        <f t="shared" si="135"/>
        <v/>
      </c>
      <c r="M219" t="str">
        <f t="shared" si="154"/>
        <v>std_logic</v>
      </c>
      <c r="N219" t="str">
        <f t="shared" si="173"/>
        <v>'0'</v>
      </c>
      <c r="P219" t="str">
        <f t="shared" si="174"/>
        <v xml:space="preserve">  E_Range =&gt; '0',</v>
      </c>
      <c r="Q219" t="str">
        <f t="shared" si="167"/>
        <v>pkt.GC_INFO.GC_Event_1.E_Range &lt;= '0';</v>
      </c>
      <c r="R219" t="str">
        <f t="shared" si="175"/>
        <v>pkt.GC_INFO.GC_Event_1.E_Range := bitvector(452);</v>
      </c>
      <c r="S219" t="str">
        <f t="shared" si="176"/>
        <v>bitvector(452) := pkt.GC_INFO.GC_Event_1.E_Range;</v>
      </c>
      <c r="T219" t="str">
        <f t="shared" si="134"/>
        <v xml:space="preserve">  -- not used</v>
      </c>
      <c r="U219" t="str">
        <f t="shared" si="136"/>
        <v xml:space="preserve">  -- not used </v>
      </c>
      <c r="V219" t="str">
        <f t="shared" si="137"/>
        <v>pkt_GC_INFO_GC_Event_1_E_Range =&gt; pkt_GC_INFO_GC_Event_1_E_Range_o,</v>
      </c>
      <c r="W219" t="str">
        <f t="shared" si="138"/>
        <v xml:space="preserve">  signal pkt_GC_INFO_GC_Event_1_E_Range_o : std_logic;</v>
      </c>
    </row>
    <row r="220" spans="1:23">
      <c r="B220" t="s">
        <v>404</v>
      </c>
      <c r="C220">
        <v>1</v>
      </c>
      <c r="D220" t="s">
        <v>391</v>
      </c>
      <c r="E220">
        <f t="shared" si="177"/>
        <v>453</v>
      </c>
      <c r="F220" t="str">
        <f t="shared" si="170"/>
        <v xml:space="preserve">  ReservedBit05 : std_logic;</v>
      </c>
      <c r="G220" t="str">
        <f t="shared" si="171"/>
        <v>pkt.GC_INFO.GC_Event_1.ReservedBit05</v>
      </c>
      <c r="H220" t="str">
        <f t="shared" si="172"/>
        <v>bitvector(453)</v>
      </c>
      <c r="I220" t="str">
        <f t="shared" si="153"/>
        <v>pkt_GC_INFO_GC_Event_1_ReservedBit05</v>
      </c>
      <c r="J220">
        <f t="shared" si="140"/>
        <v>8</v>
      </c>
      <c r="K220">
        <v>0</v>
      </c>
      <c r="L220" t="str">
        <f t="shared" si="135"/>
        <v/>
      </c>
      <c r="M220" t="str">
        <f t="shared" si="154"/>
        <v>std_logic</v>
      </c>
      <c r="N220" t="str">
        <f t="shared" si="173"/>
        <v>'0'</v>
      </c>
      <c r="P220" t="str">
        <f t="shared" si="174"/>
        <v xml:space="preserve">  ReservedBit05 =&gt; '0',</v>
      </c>
      <c r="Q220" t="str">
        <f t="shared" si="167"/>
        <v>pkt.GC_INFO.GC_Event_1.ReservedBit05 &lt;= '0';</v>
      </c>
      <c r="R220" t="str">
        <f t="shared" si="175"/>
        <v>pkt.GC_INFO.GC_Event_1.ReservedBit05 := bitvector(453);</v>
      </c>
      <c r="S220" t="str">
        <f t="shared" si="176"/>
        <v>bitvector(453) := pkt.GC_INFO.GC_Event_1.ReservedBit05;</v>
      </c>
      <c r="T220" t="str">
        <f t="shared" si="134"/>
        <v xml:space="preserve">  -- not used</v>
      </c>
      <c r="U220" t="str">
        <f t="shared" si="136"/>
        <v xml:space="preserve">  -- not used </v>
      </c>
      <c r="V220" t="str">
        <f t="shared" si="137"/>
        <v>pkt_GC_INFO_GC_Event_1_ReservedBit05 =&gt; pkt_GC_INFO_GC_Event_1_ReservedBit05_o,</v>
      </c>
      <c r="W220" t="str">
        <f t="shared" si="138"/>
        <v xml:space="preserve">  signal pkt_GC_INFO_GC_Event_1_ReservedBit05_o : std_logic;</v>
      </c>
    </row>
    <row r="221" spans="1:23">
      <c r="B221" t="s">
        <v>141</v>
      </c>
      <c r="C221">
        <v>1</v>
      </c>
      <c r="D221" t="s">
        <v>391</v>
      </c>
      <c r="E221">
        <f t="shared" si="177"/>
        <v>454</v>
      </c>
      <c r="F221" t="str">
        <f t="shared" si="170"/>
        <v xml:space="preserve">  Close_In : std_logic;</v>
      </c>
      <c r="G221" t="str">
        <f t="shared" si="171"/>
        <v>pkt.GC_INFO.GC_Event_1.Close_In</v>
      </c>
      <c r="H221" t="str">
        <f t="shared" ref="H221:H230" si="178">IF(C221=1,"bitvector("&amp;E221&amp;")","bitvector("&amp;E221+C221-1&amp;" downto "&amp;E221&amp;")")</f>
        <v>bitvector(454)</v>
      </c>
      <c r="I221" t="str">
        <f t="shared" si="153"/>
        <v>pkt_GC_INFO_GC_Event_1_Close_In</v>
      </c>
      <c r="J221">
        <f t="shared" si="140"/>
        <v>8</v>
      </c>
      <c r="K221">
        <v>0</v>
      </c>
      <c r="L221" t="str">
        <f t="shared" si="135"/>
        <v/>
      </c>
      <c r="M221" t="str">
        <f t="shared" si="154"/>
        <v>std_logic</v>
      </c>
      <c r="N221" t="str">
        <f t="shared" si="173"/>
        <v>'0'</v>
      </c>
      <c r="P221" t="str">
        <f t="shared" si="174"/>
        <v xml:space="preserve">  Close_In =&gt; '0',</v>
      </c>
      <c r="Q221" t="str">
        <f t="shared" si="167"/>
        <v>pkt.GC_INFO.GC_Event_1.Close_In &lt;= '0';</v>
      </c>
      <c r="R221" t="str">
        <f t="shared" si="175"/>
        <v>pkt.GC_INFO.GC_Event_1.Close_In := bitvector(454);</v>
      </c>
      <c r="S221" t="str">
        <f t="shared" si="176"/>
        <v>bitvector(454) := pkt.GC_INFO.GC_Event_1.Close_In;</v>
      </c>
      <c r="T221" t="str">
        <f t="shared" si="134"/>
        <v xml:space="preserve">  -- not used</v>
      </c>
      <c r="U221" t="str">
        <f t="shared" si="136"/>
        <v xml:space="preserve">  -- not used </v>
      </c>
      <c r="V221" t="str">
        <f t="shared" si="137"/>
        <v>pkt_GC_INFO_GC_Event_1_Close_In =&gt; pkt_GC_INFO_GC_Event_1_Close_In_o,</v>
      </c>
      <c r="W221" t="str">
        <f t="shared" si="138"/>
        <v xml:space="preserve">  signal pkt_GC_INFO_GC_Event_1_Close_In_o : std_logic;</v>
      </c>
    </row>
    <row r="222" spans="1:23">
      <c r="B222" t="s">
        <v>225</v>
      </c>
      <c r="C222">
        <v>1</v>
      </c>
      <c r="D222" t="s">
        <v>391</v>
      </c>
      <c r="E222">
        <f t="shared" si="177"/>
        <v>455</v>
      </c>
      <c r="F222" t="str">
        <f t="shared" si="170"/>
        <v xml:space="preserve">  Terminal_Homing : std_logic;</v>
      </c>
      <c r="G222" t="str">
        <f t="shared" si="171"/>
        <v>pkt.GC_INFO.GC_Event_1.Terminal_Homing</v>
      </c>
      <c r="H222" t="str">
        <f t="shared" si="178"/>
        <v>bitvector(455)</v>
      </c>
      <c r="I222" t="str">
        <f t="shared" si="153"/>
        <v>pkt_GC_INFO_GC_Event_1_Terminal_Homing</v>
      </c>
      <c r="J222">
        <f t="shared" si="140"/>
        <v>8</v>
      </c>
      <c r="K222">
        <v>0</v>
      </c>
      <c r="L222" t="str">
        <f t="shared" si="135"/>
        <v/>
      </c>
      <c r="M222" t="str">
        <f t="shared" si="154"/>
        <v>std_logic</v>
      </c>
      <c r="N222" t="str">
        <f t="shared" si="173"/>
        <v>'0'</v>
      </c>
      <c r="P222" t="str">
        <f t="shared" si="174"/>
        <v xml:space="preserve">  Terminal_Homing =&gt; '0',</v>
      </c>
      <c r="Q222" t="str">
        <f t="shared" si="167"/>
        <v>pkt.GC_INFO.GC_Event_1.Terminal_Homing &lt;= '0';</v>
      </c>
      <c r="R222" t="str">
        <f t="shared" si="175"/>
        <v>pkt.GC_INFO.GC_Event_1.Terminal_Homing := bitvector(455);</v>
      </c>
      <c r="S222" t="str">
        <f t="shared" si="176"/>
        <v>bitvector(455) := pkt.GC_INFO.GC_Event_1.Terminal_Homing;</v>
      </c>
      <c r="T222" t="str">
        <f t="shared" si="134"/>
        <v xml:space="preserve">  -- not used</v>
      </c>
      <c r="U222" t="str">
        <f t="shared" si="136"/>
        <v xml:space="preserve">  -- not used </v>
      </c>
      <c r="V222" t="str">
        <f t="shared" si="137"/>
        <v>pkt_GC_INFO_GC_Event_1_Terminal_Homing =&gt; pkt_GC_INFO_GC_Event_1_Terminal_Homing_o,</v>
      </c>
      <c r="W222" t="str">
        <f t="shared" si="138"/>
        <v xml:space="preserve">  signal pkt_GC_INFO_GC_Event_1_Terminal_Homing_o : std_logic;</v>
      </c>
    </row>
    <row r="223" spans="1:23">
      <c r="B223" t="s">
        <v>228</v>
      </c>
      <c r="C223">
        <v>1</v>
      </c>
      <c r="D223" t="s">
        <v>391</v>
      </c>
      <c r="E223">
        <f t="shared" si="177"/>
        <v>456</v>
      </c>
      <c r="F223" t="str">
        <f t="shared" si="170"/>
        <v xml:space="preserve">  Fire : std_logic;</v>
      </c>
      <c r="G223" t="str">
        <f t="shared" si="171"/>
        <v>pkt.GC_INFO.GC_Event_1.Fire</v>
      </c>
      <c r="H223" t="str">
        <f t="shared" si="178"/>
        <v>bitvector(456)</v>
      </c>
      <c r="I223" t="str">
        <f t="shared" si="153"/>
        <v>pkt_GC_INFO_GC_Event_1_Fire</v>
      </c>
      <c r="J223">
        <f t="shared" si="140"/>
        <v>8</v>
      </c>
      <c r="K223">
        <v>0</v>
      </c>
      <c r="L223" t="str">
        <f t="shared" si="135"/>
        <v/>
      </c>
      <c r="M223" t="str">
        <f t="shared" si="154"/>
        <v>std_logic</v>
      </c>
      <c r="N223" t="str">
        <f t="shared" si="173"/>
        <v>'0'</v>
      </c>
      <c r="P223" t="str">
        <f t="shared" si="174"/>
        <v xml:space="preserve">  Fire =&gt; '0',</v>
      </c>
      <c r="Q223" t="str">
        <f t="shared" si="167"/>
        <v>pkt.GC_INFO.GC_Event_1.Fire &lt;= '0';</v>
      </c>
      <c r="R223" t="str">
        <f t="shared" si="175"/>
        <v>pkt.GC_INFO.GC_Event_1.Fire := bitvector(456);</v>
      </c>
      <c r="S223" t="str">
        <f t="shared" si="176"/>
        <v>bitvector(456) := pkt.GC_INFO.GC_Event_1.Fire;</v>
      </c>
      <c r="T223" t="str">
        <f t="shared" si="134"/>
        <v xml:space="preserve">  -- not used</v>
      </c>
      <c r="U223" t="str">
        <f t="shared" si="136"/>
        <v xml:space="preserve">  -- not used </v>
      </c>
      <c r="V223" t="str">
        <f t="shared" si="137"/>
        <v>pkt_GC_INFO_GC_Event_1_Fire =&gt; pkt_GC_INFO_GC_Event_1_Fire_o,</v>
      </c>
      <c r="W223" t="str">
        <f t="shared" si="138"/>
        <v xml:space="preserve">  signal pkt_GC_INFO_GC_Event_1_Fire_o : std_logic;</v>
      </c>
    </row>
    <row r="224" spans="1:23">
      <c r="B224" t="s">
        <v>233</v>
      </c>
      <c r="C224">
        <v>1</v>
      </c>
      <c r="D224" t="s">
        <v>391</v>
      </c>
      <c r="E224">
        <f t="shared" si="177"/>
        <v>457</v>
      </c>
      <c r="F224" t="str">
        <f t="shared" si="170"/>
        <v xml:space="preserve">  EOM : std_logic;</v>
      </c>
      <c r="G224" t="str">
        <f t="shared" si="171"/>
        <v>pkt.GC_INFO.GC_Event_1.EOM</v>
      </c>
      <c r="H224" t="str">
        <f t="shared" si="178"/>
        <v>bitvector(457)</v>
      </c>
      <c r="I224" t="str">
        <f t="shared" si="153"/>
        <v>pkt_GC_INFO_GC_Event_1_EOM</v>
      </c>
      <c r="J224">
        <f t="shared" si="140"/>
        <v>8</v>
      </c>
      <c r="K224">
        <v>0</v>
      </c>
      <c r="L224" t="str">
        <f t="shared" si="135"/>
        <v/>
      </c>
      <c r="M224" t="str">
        <f t="shared" si="154"/>
        <v>std_logic</v>
      </c>
      <c r="N224" t="str">
        <f t="shared" si="173"/>
        <v>'0'</v>
      </c>
      <c r="P224" t="str">
        <f t="shared" si="174"/>
        <v xml:space="preserve">  EOM =&gt; '0',</v>
      </c>
      <c r="Q224" t="str">
        <f t="shared" si="167"/>
        <v>pkt.GC_INFO.GC_Event_1.EOM &lt;= '0';</v>
      </c>
      <c r="R224" t="str">
        <f t="shared" si="175"/>
        <v>pkt.GC_INFO.GC_Event_1.EOM := bitvector(457);</v>
      </c>
      <c r="S224" t="str">
        <f t="shared" si="176"/>
        <v>bitvector(457) := pkt.GC_INFO.GC_Event_1.EOM;</v>
      </c>
      <c r="T224" t="str">
        <f t="shared" si="134"/>
        <v xml:space="preserve">  -- not used</v>
      </c>
      <c r="U224" t="str">
        <f t="shared" si="136"/>
        <v xml:space="preserve">  -- not used </v>
      </c>
      <c r="V224" t="str">
        <f t="shared" si="137"/>
        <v>pkt_GC_INFO_GC_Event_1_EOM =&gt; pkt_GC_INFO_GC_Event_1_EOM_o,</v>
      </c>
      <c r="W224" t="str">
        <f t="shared" si="138"/>
        <v xml:space="preserve">  signal pkt_GC_INFO_GC_Event_1_EOM_o : std_logic;</v>
      </c>
    </row>
    <row r="225" spans="1:23">
      <c r="B225" t="s">
        <v>237</v>
      </c>
      <c r="C225">
        <v>1</v>
      </c>
      <c r="D225" t="s">
        <v>391</v>
      </c>
      <c r="E225">
        <f t="shared" si="177"/>
        <v>458</v>
      </c>
      <c r="F225" t="str">
        <f t="shared" si="170"/>
        <v xml:space="preserve">  Motor_Start : std_logic;</v>
      </c>
      <c r="G225" t="str">
        <f t="shared" si="171"/>
        <v>pkt.GC_INFO.GC_Event_1.Motor_Start</v>
      </c>
      <c r="H225" t="str">
        <f t="shared" si="178"/>
        <v>bitvector(458)</v>
      </c>
      <c r="I225" t="str">
        <f t="shared" si="153"/>
        <v>pkt_GC_INFO_GC_Event_1_Motor_Start</v>
      </c>
      <c r="J225">
        <f t="shared" si="140"/>
        <v>8</v>
      </c>
      <c r="K225">
        <v>0</v>
      </c>
      <c r="L225" t="str">
        <f t="shared" si="135"/>
        <v/>
      </c>
      <c r="M225" t="str">
        <f t="shared" si="154"/>
        <v>std_logic</v>
      </c>
      <c r="N225" t="str">
        <f t="shared" si="173"/>
        <v>'0'</v>
      </c>
      <c r="P225" t="str">
        <f t="shared" si="174"/>
        <v xml:space="preserve">  Motor_Start =&gt; '0',</v>
      </c>
      <c r="Q225" t="str">
        <f t="shared" si="167"/>
        <v>pkt.GC_INFO.GC_Event_1.Motor_Start &lt;= '0';</v>
      </c>
      <c r="R225" t="str">
        <f t="shared" si="175"/>
        <v>pkt.GC_INFO.GC_Event_1.Motor_Start := bitvector(458);</v>
      </c>
      <c r="S225" t="str">
        <f t="shared" si="176"/>
        <v>bitvector(458) := pkt.GC_INFO.GC_Event_1.Motor_Start;</v>
      </c>
      <c r="T225" t="str">
        <f t="shared" si="134"/>
        <v xml:space="preserve">  -- not used</v>
      </c>
      <c r="U225" t="str">
        <f t="shared" si="136"/>
        <v xml:space="preserve">  -- not used </v>
      </c>
      <c r="V225" t="str">
        <f t="shared" si="137"/>
        <v>pkt_GC_INFO_GC_Event_1_Motor_Start =&gt; pkt_GC_INFO_GC_Event_1_Motor_Start_o,</v>
      </c>
      <c r="W225" t="str">
        <f t="shared" si="138"/>
        <v xml:space="preserve">  signal pkt_GC_INFO_GC_Event_1_Motor_Start_o : std_logic;</v>
      </c>
    </row>
    <row r="226" spans="1:23">
      <c r="B226" t="s">
        <v>151</v>
      </c>
      <c r="C226">
        <v>1</v>
      </c>
      <c r="D226" t="s">
        <v>391</v>
      </c>
      <c r="E226">
        <f t="shared" si="177"/>
        <v>459</v>
      </c>
      <c r="F226" t="str">
        <f t="shared" si="170"/>
        <v xml:space="preserve">  Motor_Stop : std_logic;</v>
      </c>
      <c r="G226" t="str">
        <f t="shared" si="171"/>
        <v>pkt.GC_INFO.GC_Event_1.Motor_Stop</v>
      </c>
      <c r="H226" t="str">
        <f t="shared" si="178"/>
        <v>bitvector(459)</v>
      </c>
      <c r="I226" t="str">
        <f t="shared" si="153"/>
        <v>pkt_GC_INFO_GC_Event_1_Motor_Stop</v>
      </c>
      <c r="J226">
        <f t="shared" si="140"/>
        <v>8</v>
      </c>
      <c r="K226">
        <v>0</v>
      </c>
      <c r="L226" t="str">
        <f t="shared" si="135"/>
        <v/>
      </c>
      <c r="M226" t="str">
        <f t="shared" si="154"/>
        <v>std_logic</v>
      </c>
      <c r="N226" t="str">
        <f t="shared" si="173"/>
        <v>'0'</v>
      </c>
      <c r="P226" t="str">
        <f t="shared" si="174"/>
        <v xml:space="preserve">  Motor_Stop =&gt; '0',</v>
      </c>
      <c r="Q226" t="str">
        <f t="shared" si="167"/>
        <v>pkt.GC_INFO.GC_Event_1.Motor_Stop &lt;= '0';</v>
      </c>
      <c r="R226" t="str">
        <f t="shared" si="175"/>
        <v>pkt.GC_INFO.GC_Event_1.Motor_Stop := bitvector(459);</v>
      </c>
      <c r="S226" t="str">
        <f t="shared" si="176"/>
        <v>bitvector(459) := pkt.GC_INFO.GC_Event_1.Motor_Stop;</v>
      </c>
      <c r="T226" t="str">
        <f t="shared" si="134"/>
        <v xml:space="preserve">  -- not used</v>
      </c>
      <c r="U226" t="str">
        <f t="shared" si="136"/>
        <v xml:space="preserve">  -- not used </v>
      </c>
      <c r="V226" t="str">
        <f t="shared" si="137"/>
        <v>pkt_GC_INFO_GC_Event_1_Motor_Stop =&gt; pkt_GC_INFO_GC_Event_1_Motor_Stop_o,</v>
      </c>
      <c r="W226" t="str">
        <f t="shared" si="138"/>
        <v xml:space="preserve">  signal pkt_GC_INFO_GC_Event_1_Motor_Stop_o : std_logic;</v>
      </c>
    </row>
    <row r="227" spans="1:23">
      <c r="B227" t="s">
        <v>150</v>
      </c>
      <c r="C227">
        <v>1</v>
      </c>
      <c r="D227" t="s">
        <v>391</v>
      </c>
      <c r="E227">
        <f t="shared" si="177"/>
        <v>460</v>
      </c>
      <c r="F227" t="str">
        <f t="shared" si="170"/>
        <v xml:space="preserve">  Ceiling_Det : std_logic;</v>
      </c>
      <c r="G227" t="str">
        <f t="shared" si="171"/>
        <v>pkt.GC_INFO.GC_Event_1.Ceiling_Det</v>
      </c>
      <c r="H227" t="str">
        <f t="shared" si="178"/>
        <v>bitvector(460)</v>
      </c>
      <c r="I227" t="str">
        <f t="shared" si="153"/>
        <v>pkt_GC_INFO_GC_Event_1_Ceiling_Det</v>
      </c>
      <c r="J227">
        <f t="shared" si="140"/>
        <v>8</v>
      </c>
      <c r="K227">
        <v>0</v>
      </c>
      <c r="L227" t="str">
        <f t="shared" si="135"/>
        <v/>
      </c>
      <c r="M227" t="str">
        <f t="shared" si="154"/>
        <v>std_logic</v>
      </c>
      <c r="N227" t="str">
        <f t="shared" si="173"/>
        <v>'0'</v>
      </c>
      <c r="P227" t="str">
        <f t="shared" si="174"/>
        <v xml:space="preserve">  Ceiling_Det =&gt; '0',</v>
      </c>
      <c r="Q227" t="str">
        <f t="shared" si="167"/>
        <v>pkt.GC_INFO.GC_Event_1.Ceiling_Det &lt;= '0';</v>
      </c>
      <c r="R227" t="str">
        <f t="shared" si="175"/>
        <v>pkt.GC_INFO.GC_Event_1.Ceiling_Det := bitvector(460);</v>
      </c>
      <c r="S227" t="str">
        <f t="shared" si="176"/>
        <v>bitvector(460) := pkt.GC_INFO.GC_Event_1.Ceiling_Det;</v>
      </c>
      <c r="T227" t="str">
        <f t="shared" si="134"/>
        <v xml:space="preserve">  -- not used</v>
      </c>
      <c r="U227" t="str">
        <f t="shared" si="136"/>
        <v xml:space="preserve">  -- not used </v>
      </c>
      <c r="V227" t="str">
        <f t="shared" si="137"/>
        <v>pkt_GC_INFO_GC_Event_1_Ceiling_Det =&gt; pkt_GC_INFO_GC_Event_1_Ceiling_Det_o,</v>
      </c>
      <c r="W227" t="str">
        <f t="shared" si="138"/>
        <v xml:space="preserve">  signal pkt_GC_INFO_GC_Event_1_Ceiling_Det_o : std_logic;</v>
      </c>
    </row>
    <row r="228" spans="1:23">
      <c r="B228" t="s">
        <v>149</v>
      </c>
      <c r="C228">
        <v>1</v>
      </c>
      <c r="D228" t="s">
        <v>391</v>
      </c>
      <c r="E228">
        <f t="shared" si="177"/>
        <v>461</v>
      </c>
      <c r="F228" t="str">
        <f t="shared" si="170"/>
        <v xml:space="preserve">  Floor_Det : std_logic;</v>
      </c>
      <c r="G228" t="str">
        <f t="shared" si="171"/>
        <v>pkt.GC_INFO.GC_Event_1.Floor_Det</v>
      </c>
      <c r="H228" t="str">
        <f t="shared" si="178"/>
        <v>bitvector(461)</v>
      </c>
      <c r="I228" t="str">
        <f t="shared" si="153"/>
        <v>pkt_GC_INFO_GC_Event_1_Floor_Det</v>
      </c>
      <c r="J228">
        <f t="shared" si="140"/>
        <v>8</v>
      </c>
      <c r="K228">
        <v>0</v>
      </c>
      <c r="L228" t="str">
        <f t="shared" si="135"/>
        <v/>
      </c>
      <c r="M228" t="str">
        <f t="shared" si="154"/>
        <v>std_logic</v>
      </c>
      <c r="N228" t="str">
        <f t="shared" si="173"/>
        <v>'0'</v>
      </c>
      <c r="P228" t="str">
        <f t="shared" si="174"/>
        <v xml:space="preserve">  Floor_Det =&gt; '0',</v>
      </c>
      <c r="Q228" t="str">
        <f t="shared" si="167"/>
        <v>pkt.GC_INFO.GC_Event_1.Floor_Det &lt;= '0';</v>
      </c>
      <c r="R228" t="str">
        <f t="shared" si="175"/>
        <v>pkt.GC_INFO.GC_Event_1.Floor_Det := bitvector(461);</v>
      </c>
      <c r="S228" t="str">
        <f t="shared" si="176"/>
        <v>bitvector(461) := pkt.GC_INFO.GC_Event_1.Floor_Det;</v>
      </c>
      <c r="T228" t="str">
        <f t="shared" si="134"/>
        <v xml:space="preserve">  -- not used</v>
      </c>
      <c r="U228" t="str">
        <f t="shared" si="136"/>
        <v xml:space="preserve">  -- not used </v>
      </c>
      <c r="V228" t="str">
        <f t="shared" si="137"/>
        <v>pkt_GC_INFO_GC_Event_1_Floor_Det =&gt; pkt_GC_INFO_GC_Event_1_Floor_Det_o,</v>
      </c>
      <c r="W228" t="str">
        <f t="shared" si="138"/>
        <v xml:space="preserve">  signal pkt_GC_INFO_GC_Event_1_Floor_Det_o : std_logic;</v>
      </c>
    </row>
    <row r="229" spans="1:23">
      <c r="B229" t="s">
        <v>148</v>
      </c>
      <c r="C229">
        <v>1</v>
      </c>
      <c r="D229" t="s">
        <v>391</v>
      </c>
      <c r="E229">
        <f t="shared" si="177"/>
        <v>462</v>
      </c>
      <c r="F229" t="str">
        <f t="shared" si="170"/>
        <v xml:space="preserve">  Surface_Det : std_logic;</v>
      </c>
      <c r="G229" t="str">
        <f t="shared" si="171"/>
        <v>pkt.GC_INFO.GC_Event_1.Surface_Det</v>
      </c>
      <c r="H229" t="str">
        <f t="shared" si="178"/>
        <v>bitvector(462)</v>
      </c>
      <c r="I229" t="str">
        <f t="shared" si="153"/>
        <v>pkt_GC_INFO_GC_Event_1_Surface_Det</v>
      </c>
      <c r="J229">
        <f t="shared" si="140"/>
        <v>8</v>
      </c>
      <c r="K229">
        <v>0</v>
      </c>
      <c r="L229" t="str">
        <f t="shared" si="135"/>
        <v/>
      </c>
      <c r="M229" t="str">
        <f t="shared" si="154"/>
        <v>std_logic</v>
      </c>
      <c r="N229" t="str">
        <f t="shared" si="173"/>
        <v>'0'</v>
      </c>
      <c r="P229" t="str">
        <f t="shared" si="174"/>
        <v xml:space="preserve">  Surface_Det =&gt; '0',</v>
      </c>
      <c r="Q229" t="str">
        <f t="shared" si="167"/>
        <v>pkt.GC_INFO.GC_Event_1.Surface_Det &lt;= '0';</v>
      </c>
      <c r="R229" t="str">
        <f t="shared" si="175"/>
        <v>pkt.GC_INFO.GC_Event_1.Surface_Det := bitvector(462);</v>
      </c>
      <c r="S229" t="str">
        <f t="shared" si="176"/>
        <v>bitvector(462) := pkt.GC_INFO.GC_Event_1.Surface_Det;</v>
      </c>
      <c r="T229" t="str">
        <f t="shared" si="134"/>
        <v xml:space="preserve">  -- not used</v>
      </c>
      <c r="U229" t="str">
        <f t="shared" si="136"/>
        <v xml:space="preserve">  -- not used </v>
      </c>
      <c r="V229" t="str">
        <f t="shared" si="137"/>
        <v>pkt_GC_INFO_GC_Event_1_Surface_Det =&gt; pkt_GC_INFO_GC_Event_1_Surface_Det_o,</v>
      </c>
      <c r="W229" t="str">
        <f t="shared" si="138"/>
        <v xml:space="preserve">  signal pkt_GC_INFO_GC_Event_1_Surface_Det_o : std_logic;</v>
      </c>
    </row>
    <row r="230" spans="1:23">
      <c r="B230" t="s">
        <v>487</v>
      </c>
      <c r="C230">
        <v>1</v>
      </c>
      <c r="D230" t="s">
        <v>391</v>
      </c>
      <c r="E230">
        <f t="shared" si="177"/>
        <v>463</v>
      </c>
      <c r="F230" t="str">
        <f t="shared" si="170"/>
        <v xml:space="preserve">  EOR : std_logic;</v>
      </c>
      <c r="G230" t="str">
        <f t="shared" si="171"/>
        <v>pkt.GC_INFO.GC_Event_1.EOR</v>
      </c>
      <c r="H230" t="str">
        <f t="shared" si="178"/>
        <v>bitvector(463)</v>
      </c>
      <c r="I230" t="str">
        <f t="shared" si="153"/>
        <v>pkt_GC_INFO_GC_Event_1_EOR</v>
      </c>
      <c r="J230">
        <f t="shared" si="140"/>
        <v>8</v>
      </c>
      <c r="K230">
        <v>0</v>
      </c>
      <c r="L230" t="str">
        <f t="shared" si="135"/>
        <v/>
      </c>
      <c r="M230" t="str">
        <f t="shared" si="154"/>
        <v>std_logic</v>
      </c>
      <c r="N230" t="str">
        <f t="shared" si="173"/>
        <v>'0'</v>
      </c>
      <c r="P230" t="str">
        <f t="shared" si="174"/>
        <v xml:space="preserve">  EOR =&gt; '0'</v>
      </c>
      <c r="Q230" t="str">
        <f t="shared" si="167"/>
        <v>pkt.GC_INFO.GC_Event_1.EOR &lt;= '0';</v>
      </c>
      <c r="R230" t="str">
        <f t="shared" si="175"/>
        <v>pkt.GC_INFO.GC_Event_1.EOR := bitvector(463);</v>
      </c>
      <c r="S230" t="str">
        <f t="shared" si="176"/>
        <v>bitvector(463) := pkt.GC_INFO.GC_Event_1.EOR;</v>
      </c>
      <c r="T230" t="str">
        <f t="shared" si="134"/>
        <v xml:space="preserve">  -- not used</v>
      </c>
      <c r="U230" t="str">
        <f t="shared" si="136"/>
        <v xml:space="preserve">  -- not used </v>
      </c>
      <c r="V230" t="str">
        <f t="shared" si="137"/>
        <v>pkt_GC_INFO_GC_Event_1_EOR =&gt; pkt_GC_INFO_GC_Event_1_EOR_o,</v>
      </c>
      <c r="W230" t="str">
        <f t="shared" si="138"/>
        <v xml:space="preserve">  signal pkt_GC_INFO_GC_Event_1_EOR_o : std_logic;</v>
      </c>
    </row>
    <row r="231" spans="1:23" s="72" customFormat="1">
      <c r="F231" s="72" t="str">
        <f>"end record;"&amp;"  --  "&amp;B214&amp;"_"&amp;C214/8&amp;"_Type"</f>
        <v>end record;  --  GC_Event_1_2_Type</v>
      </c>
      <c r="I231" s="72" t="str">
        <f t="shared" si="153"/>
        <v/>
      </c>
      <c r="J231">
        <f t="shared" si="140"/>
        <v>8</v>
      </c>
      <c r="K231" s="72" t="s">
        <v>583</v>
      </c>
      <c r="L231" t="str">
        <f t="shared" si="135"/>
        <v/>
      </c>
      <c r="M231" s="72" t="str">
        <f t="shared" si="154"/>
        <v/>
      </c>
      <c r="P231" s="72" t="str">
        <f>");"</f>
        <v>);</v>
      </c>
      <c r="Q231" s="72" t="str">
        <f t="shared" si="167"/>
        <v>--  end record;  --  GC_Event_1_2_Type</v>
      </c>
      <c r="R231" s="72" t="str">
        <f t="shared" si="175"/>
        <v>--  end record;  --  GC_Event_1_2_Type</v>
      </c>
      <c r="S231" s="72" t="str">
        <f t="shared" si="176"/>
        <v>--  end record;  --  GC_Event_1_2_Type</v>
      </c>
      <c r="T231" t="str">
        <f t="shared" si="134"/>
        <v xml:space="preserve">  -- not used</v>
      </c>
      <c r="U231" t="str">
        <f t="shared" si="136"/>
        <v xml:space="preserve">  -- not used </v>
      </c>
      <c r="V231" t="str">
        <f t="shared" si="137"/>
        <v>--  end record;  --  GC_Event_1_2_Type</v>
      </c>
      <c r="W231" t="str">
        <f t="shared" si="138"/>
        <v>--  end record;  --  GC_Event_1_2_Type</v>
      </c>
    </row>
    <row r="232" spans="1:23">
      <c r="C232">
        <f>SUM(C215:C230)</f>
        <v>16</v>
      </c>
      <c r="D232">
        <f>C214+E214</f>
        <v>464</v>
      </c>
      <c r="E232">
        <f>C230+E230</f>
        <v>464</v>
      </c>
      <c r="F232" s="93" t="s">
        <v>538</v>
      </c>
      <c r="I232" t="str">
        <f t="shared" si="153"/>
        <v/>
      </c>
      <c r="J232">
        <f t="shared" si="140"/>
        <v>8</v>
      </c>
      <c r="K232" t="s">
        <v>583</v>
      </c>
      <c r="L232" t="str">
        <f t="shared" si="135"/>
        <v/>
      </c>
      <c r="M232" t="str">
        <f t="shared" si="154"/>
        <v/>
      </c>
      <c r="N232" s="92" t="s">
        <v>538</v>
      </c>
      <c r="O232" s="92" t="s">
        <v>538</v>
      </c>
      <c r="P232" s="92" t="s">
        <v>538</v>
      </c>
      <c r="Q232" s="92" t="s">
        <v>538</v>
      </c>
      <c r="R232" s="92" t="s">
        <v>538</v>
      </c>
      <c r="S232" s="92" t="s">
        <v>538</v>
      </c>
      <c r="T232" t="str">
        <f t="shared" ref="T232:T295" si="179">IF(K232=1,IF(D232="","--  "&amp;F232,IF(D232&lt;&gt;"T",I232&amp;" &lt;= "&amp;H232&amp;";","--  "&amp;H232)),"  -- not used")</f>
        <v xml:space="preserve">  -- not used</v>
      </c>
      <c r="U232" t="str">
        <f t="shared" si="136"/>
        <v xml:space="preserve">  -- not used </v>
      </c>
      <c r="V232" t="str">
        <f t="shared" si="137"/>
        <v xml:space="preserve">  --  </v>
      </c>
      <c r="W232" t="str">
        <f t="shared" si="138"/>
        <v xml:space="preserve">  --  </v>
      </c>
    </row>
    <row r="233" spans="1:23">
      <c r="A233" s="90"/>
      <c r="F233" s="93" t="s">
        <v>538</v>
      </c>
      <c r="G233" s="91" t="str">
        <f>G256</f>
        <v>pkt.GC_INFO.GC_Command</v>
      </c>
      <c r="I233" t="str">
        <f t="shared" ref="I233:I238" si="180">IF(H233="","",(IF(D233="W",SUBSTITUTE(G233,".","_"),"")))</f>
        <v/>
      </c>
      <c r="J233">
        <f t="shared" si="140"/>
        <v>8</v>
      </c>
      <c r="K233" t="s">
        <v>583</v>
      </c>
      <c r="L233" t="str">
        <f t="shared" si="135"/>
        <v/>
      </c>
      <c r="M233" t="str">
        <f t="shared" ref="M233:M238" si="181">IF(C233=1,"std_logic",(IF(D233="W","std_logic_vector("&amp;C233-1&amp;" downto 0)","")))</f>
        <v/>
      </c>
      <c r="N233" s="92" t="s">
        <v>538</v>
      </c>
      <c r="O233" s="92" t="s">
        <v>538</v>
      </c>
      <c r="P233" s="92" t="s">
        <v>538</v>
      </c>
      <c r="Q233" s="92" t="s">
        <v>538</v>
      </c>
      <c r="R233" s="92" t="s">
        <v>538</v>
      </c>
      <c r="S233" s="92" t="s">
        <v>538</v>
      </c>
      <c r="T233" t="str">
        <f t="shared" si="179"/>
        <v xml:space="preserve">  -- not used</v>
      </c>
      <c r="U233" t="str">
        <f t="shared" si="136"/>
        <v xml:space="preserve">  -- not used </v>
      </c>
      <c r="V233" t="str">
        <f t="shared" si="137"/>
        <v>--  --</v>
      </c>
      <c r="W233" t="str">
        <f t="shared" si="138"/>
        <v>--  --</v>
      </c>
    </row>
    <row r="234" spans="1:23" s="72" customFormat="1">
      <c r="B234" s="72" t="s">
        <v>357</v>
      </c>
      <c r="C234" s="72">
        <v>16</v>
      </c>
      <c r="E234" s="72">
        <v>416</v>
      </c>
      <c r="F234" s="72" t="str">
        <f>"type "&amp;B234&amp;"_"&amp;C234/8&amp;"_Type is record"</f>
        <v>type GC_Command_2_Type is record</v>
      </c>
      <c r="I234" s="72" t="str">
        <f t="shared" si="180"/>
        <v/>
      </c>
      <c r="J234">
        <f t="shared" si="140"/>
        <v>8</v>
      </c>
      <c r="K234" s="72" t="s">
        <v>583</v>
      </c>
      <c r="L234" t="str">
        <f t="shared" si="135"/>
        <v/>
      </c>
      <c r="M234" s="72" t="str">
        <f t="shared" si="181"/>
        <v/>
      </c>
      <c r="P234" s="72" t="str">
        <f>"constant "&amp;B234&amp;"_"&amp;C234/8&amp;"_i : "&amp;B234&amp;"_"&amp;C234/8&amp;"_Type := ("</f>
        <v>constant GC_Command_2_i : GC_Command_2_Type := (</v>
      </c>
      <c r="Q234" s="72" t="str">
        <f t="shared" ref="Q234:Q238" si="182">IF(D234="","--  "&amp;F234,IF(D234&lt;&gt;"T",G234&amp;" &lt;= "&amp;N234&amp;";","--  "&amp;H234))</f>
        <v>--  type GC_Command_2_Type is record</v>
      </c>
      <c r="R234" s="72" t="str">
        <f t="shared" ref="R234" si="183">IF(D234="","--  "&amp;F234,IF(D234&lt;&gt;"T",G234&amp;" := "&amp;H234&amp;";","--  "&amp;H234))</f>
        <v>--  type GC_Command_2_Type is record</v>
      </c>
      <c r="S234" s="72" t="str">
        <f t="shared" ref="S234" si="184">IF(D234="","--  "&amp;F234,IF(D234&lt;&gt;"T",H234&amp;" := "&amp;G234&amp;";","--  "&amp;H234))</f>
        <v>--  type GC_Command_2_Type is record</v>
      </c>
      <c r="T234" t="str">
        <f t="shared" si="179"/>
        <v xml:space="preserve">  -- not used</v>
      </c>
      <c r="U234" t="str">
        <f t="shared" si="136"/>
        <v xml:space="preserve">  -- not used </v>
      </c>
      <c r="V234" t="str">
        <f t="shared" si="137"/>
        <v>--  type GC_Command_2_Type is record</v>
      </c>
      <c r="W234" t="str">
        <f t="shared" si="138"/>
        <v>--  type GC_Command_2_Type is record</v>
      </c>
    </row>
    <row r="235" spans="1:23">
      <c r="B235" t="s">
        <v>62</v>
      </c>
      <c r="C235">
        <v>1</v>
      </c>
      <c r="D235" t="s">
        <v>391</v>
      </c>
      <c r="E235">
        <f>E234</f>
        <v>416</v>
      </c>
      <c r="F235" t="str">
        <f t="shared" ref="F235:F250" si="185">IF(C235=1,"  "&amp;B235&amp;" : "&amp;"std_logic;",IF(D235="T","  "&amp;B235&amp;" : "&amp;B235&amp;"_"&amp;C235/8&amp;"_Type;","  "&amp;B235&amp;" : "&amp;"std_logic_vector("&amp;C235-1&amp;" downto 0);"))</f>
        <v xml:space="preserve">  PLC : std_logic;</v>
      </c>
      <c r="G235" t="str">
        <f t="shared" ref="G235:G250" si="186">$G$233&amp;"."&amp;B235</f>
        <v>pkt.GC_INFO.GC_Command.PLC</v>
      </c>
      <c r="H235" t="str">
        <f t="shared" ref="H235:H250" si="187">IF(C235=1,"bitvector("&amp;E235&amp;")","bitvector("&amp;E235+C235-1&amp;" downto "&amp;E235&amp;")")</f>
        <v>bitvector(416)</v>
      </c>
      <c r="I235" t="str">
        <f t="shared" si="180"/>
        <v>pkt_GC_INFO_GC_Command_PLC</v>
      </c>
      <c r="J235">
        <f t="shared" si="140"/>
        <v>8</v>
      </c>
      <c r="K235">
        <v>0</v>
      </c>
      <c r="L235" t="str">
        <f t="shared" si="135"/>
        <v/>
      </c>
      <c r="M235" t="str">
        <f t="shared" si="181"/>
        <v>std_logic</v>
      </c>
      <c r="N235" t="str">
        <f t="shared" ref="N235:N250" si="188">IF(O235&lt;&gt;"",O235,IF(D235="T",B235&amp;"_"&amp;C235/8&amp;"_i",IF(C235=1,"'0'",(IF(C235=8,"X""00""",(IF(C235=16,"X""0000""",IF(C235=32,"X""00000000""","(others =&gt; '0')"))))))))</f>
        <v>'0'</v>
      </c>
      <c r="P235" t="str">
        <f t="shared" ref="P235:P238" si="189">IF(D236="",(IF(D235="T","  "&amp;B235&amp;" =&gt; "&amp;B235&amp;"_"&amp;C235/8&amp;"_i","  "&amp;B235&amp;" =&gt; "&amp;N235)),(IF(D235="T","  "&amp;B235&amp;" =&gt; "&amp;B235&amp;"_"&amp;C235/8&amp;"_i,","  "&amp;B235&amp;" =&gt; "&amp;N235&amp;",")))</f>
        <v xml:space="preserve">  PLC =&gt; '0',</v>
      </c>
      <c r="Q235" t="str">
        <f t="shared" si="182"/>
        <v>pkt.GC_INFO.GC_Command.PLC &lt;= '0';</v>
      </c>
      <c r="R235" t="str">
        <f t="shared" ref="R235:R247" si="190">IF(D235="","--  "&amp;F235,IF(D235&lt;&gt;"T",G235&amp;" := "&amp;H235&amp;";","--  "&amp;H235))</f>
        <v>pkt.GC_INFO.GC_Command.PLC := bitvector(416);</v>
      </c>
      <c r="S235" t="str">
        <f t="shared" ref="S235:S247" si="191">IF(D235="","--  "&amp;F235,IF(D235&lt;&gt;"T",H235&amp;" := "&amp;G235&amp;";","--  "&amp;H235))</f>
        <v>bitvector(416) := pkt.GC_INFO.GC_Command.PLC;</v>
      </c>
      <c r="T235" t="str">
        <f t="shared" si="179"/>
        <v xml:space="preserve">  -- not used</v>
      </c>
      <c r="U235" t="str">
        <f t="shared" si="136"/>
        <v xml:space="preserve">  -- not used </v>
      </c>
      <c r="V235" t="str">
        <f t="shared" si="137"/>
        <v>pkt_GC_INFO_GC_Command_PLC =&gt; pkt_GC_INFO_GC_Command_PLC_o,</v>
      </c>
      <c r="W235" t="str">
        <f t="shared" si="138"/>
        <v xml:space="preserve">  signal pkt_GC_INFO_GC_Command_PLC_o : std_logic;</v>
      </c>
    </row>
    <row r="236" spans="1:23">
      <c r="B236" t="s">
        <v>399</v>
      </c>
      <c r="C236">
        <v>1</v>
      </c>
      <c r="D236" t="s">
        <v>391</v>
      </c>
      <c r="E236">
        <f>C235+E235</f>
        <v>417</v>
      </c>
      <c r="F236" t="str">
        <f t="shared" si="185"/>
        <v xml:space="preserve">  AD_On : std_logic;</v>
      </c>
      <c r="G236" t="str">
        <f t="shared" si="186"/>
        <v>pkt.GC_INFO.GC_Command.AD_On</v>
      </c>
      <c r="H236" t="str">
        <f t="shared" si="187"/>
        <v>bitvector(417)</v>
      </c>
      <c r="I236" t="str">
        <f t="shared" si="180"/>
        <v>pkt_GC_INFO_GC_Command_AD_On</v>
      </c>
      <c r="J236">
        <f t="shared" si="140"/>
        <v>8</v>
      </c>
      <c r="K236">
        <v>0</v>
      </c>
      <c r="L236" t="str">
        <f t="shared" si="135"/>
        <v/>
      </c>
      <c r="M236" t="str">
        <f t="shared" si="181"/>
        <v>std_logic</v>
      </c>
      <c r="N236" t="str">
        <f t="shared" si="188"/>
        <v>'0'</v>
      </c>
      <c r="P236" t="str">
        <f t="shared" si="189"/>
        <v xml:space="preserve">  AD_On =&gt; '0',</v>
      </c>
      <c r="Q236" t="str">
        <f t="shared" si="182"/>
        <v>pkt.GC_INFO.GC_Command.AD_On &lt;= '0';</v>
      </c>
      <c r="R236" t="str">
        <f t="shared" si="190"/>
        <v>pkt.GC_INFO.GC_Command.AD_On := bitvector(417);</v>
      </c>
      <c r="S236" t="str">
        <f t="shared" si="191"/>
        <v>bitvector(417) := pkt.GC_INFO.GC_Command.AD_On;</v>
      </c>
      <c r="T236" t="str">
        <f t="shared" si="179"/>
        <v xml:space="preserve">  -- not used</v>
      </c>
      <c r="U236" t="str">
        <f t="shared" si="136"/>
        <v xml:space="preserve">  -- not used </v>
      </c>
      <c r="V236" t="str">
        <f t="shared" si="137"/>
        <v>pkt_GC_INFO_GC_Command_AD_On =&gt; pkt_GC_INFO_GC_Command_AD_On_o,</v>
      </c>
      <c r="W236" t="str">
        <f t="shared" si="138"/>
        <v xml:space="preserve">  signal pkt_GC_INFO_GC_Command_AD_On_o : std_logic;</v>
      </c>
    </row>
    <row r="237" spans="1:23">
      <c r="B237" t="s">
        <v>479</v>
      </c>
      <c r="C237">
        <v>1</v>
      </c>
      <c r="D237" t="s">
        <v>391</v>
      </c>
      <c r="E237">
        <f t="shared" ref="E237:E249" si="192">C236+E236</f>
        <v>418</v>
      </c>
      <c r="F237" t="str">
        <f t="shared" si="185"/>
        <v xml:space="preserve">  ReservedBit02 : std_logic;</v>
      </c>
      <c r="G237" t="str">
        <f t="shared" si="186"/>
        <v>pkt.GC_INFO.GC_Command.ReservedBit02</v>
      </c>
      <c r="H237" t="str">
        <f t="shared" si="187"/>
        <v>bitvector(418)</v>
      </c>
      <c r="I237" t="str">
        <f t="shared" si="180"/>
        <v>pkt_GC_INFO_GC_Command_ReservedBit02</v>
      </c>
      <c r="J237">
        <f t="shared" si="140"/>
        <v>8</v>
      </c>
      <c r="K237">
        <v>0</v>
      </c>
      <c r="L237" t="str">
        <f t="shared" si="135"/>
        <v/>
      </c>
      <c r="M237" t="str">
        <f t="shared" si="181"/>
        <v>std_logic</v>
      </c>
      <c r="N237" t="str">
        <f t="shared" si="188"/>
        <v>'0'</v>
      </c>
      <c r="P237" t="str">
        <f t="shared" si="189"/>
        <v xml:space="preserve">  ReservedBit02 =&gt; '0',</v>
      </c>
      <c r="Q237" t="str">
        <f t="shared" si="182"/>
        <v>pkt.GC_INFO.GC_Command.ReservedBit02 &lt;= '0';</v>
      </c>
      <c r="R237" t="str">
        <f t="shared" si="190"/>
        <v>pkt.GC_INFO.GC_Command.ReservedBit02 := bitvector(418);</v>
      </c>
      <c r="S237" t="str">
        <f t="shared" si="191"/>
        <v>bitvector(418) := pkt.GC_INFO.GC_Command.ReservedBit02;</v>
      </c>
      <c r="T237" t="str">
        <f t="shared" si="179"/>
        <v xml:space="preserve">  -- not used</v>
      </c>
      <c r="U237" t="str">
        <f t="shared" si="136"/>
        <v xml:space="preserve">  -- not used </v>
      </c>
      <c r="V237" t="str">
        <f t="shared" si="137"/>
        <v>pkt_GC_INFO_GC_Command_ReservedBit02 =&gt; pkt_GC_INFO_GC_Command_ReservedBit02_o,</v>
      </c>
      <c r="W237" t="str">
        <f t="shared" si="138"/>
        <v xml:space="preserve">  signal pkt_GC_INFO_GC_Command_ReservedBit02_o : std_logic;</v>
      </c>
    </row>
    <row r="238" spans="1:23">
      <c r="B238" t="s">
        <v>406</v>
      </c>
      <c r="C238">
        <v>1</v>
      </c>
      <c r="D238" t="s">
        <v>391</v>
      </c>
      <c r="E238">
        <f t="shared" si="192"/>
        <v>419</v>
      </c>
      <c r="F238" t="str">
        <f t="shared" si="185"/>
        <v xml:space="preserve">  ReservedBit03 : std_logic;</v>
      </c>
      <c r="G238" t="str">
        <f t="shared" si="186"/>
        <v>pkt.GC_INFO.GC_Command.ReservedBit03</v>
      </c>
      <c r="H238" t="str">
        <f t="shared" si="187"/>
        <v>bitvector(419)</v>
      </c>
      <c r="I238" t="str">
        <f t="shared" si="180"/>
        <v>pkt_GC_INFO_GC_Command_ReservedBit03</v>
      </c>
      <c r="J238">
        <f t="shared" si="140"/>
        <v>8</v>
      </c>
      <c r="K238">
        <v>0</v>
      </c>
      <c r="L238" t="str">
        <f t="shared" si="135"/>
        <v/>
      </c>
      <c r="M238" t="str">
        <f t="shared" si="181"/>
        <v>std_logic</v>
      </c>
      <c r="N238" t="str">
        <f t="shared" si="188"/>
        <v>'0'</v>
      </c>
      <c r="P238" t="str">
        <f t="shared" si="189"/>
        <v xml:space="preserve">  ReservedBit03 =&gt; '0',</v>
      </c>
      <c r="Q238" t="str">
        <f t="shared" si="182"/>
        <v>pkt.GC_INFO.GC_Command.ReservedBit03 &lt;= '0';</v>
      </c>
      <c r="R238" t="str">
        <f t="shared" si="190"/>
        <v>pkt.GC_INFO.GC_Command.ReservedBit03 := bitvector(419);</v>
      </c>
      <c r="S238" t="str">
        <f t="shared" si="191"/>
        <v>bitvector(419) := pkt.GC_INFO.GC_Command.ReservedBit03;</v>
      </c>
      <c r="T238" t="str">
        <f t="shared" si="179"/>
        <v xml:space="preserve">  -- not used</v>
      </c>
      <c r="U238" t="str">
        <f t="shared" si="136"/>
        <v xml:space="preserve">  -- not used </v>
      </c>
      <c r="V238" t="str">
        <f t="shared" si="137"/>
        <v>pkt_GC_INFO_GC_Command_ReservedBit03 =&gt; pkt_GC_INFO_GC_Command_ReservedBit03_o,</v>
      </c>
      <c r="W238" t="str">
        <f t="shared" si="138"/>
        <v xml:space="preserve">  signal pkt_GC_INFO_GC_Command_ReservedBit03_o : std_logic;</v>
      </c>
    </row>
    <row r="239" spans="1:23">
      <c r="B239" t="s">
        <v>480</v>
      </c>
      <c r="C239">
        <v>1</v>
      </c>
      <c r="D239" t="s">
        <v>391</v>
      </c>
      <c r="E239">
        <f t="shared" si="192"/>
        <v>420</v>
      </c>
      <c r="F239" t="str">
        <f t="shared" si="185"/>
        <v xml:space="preserve">  Pre_Enable : std_logic;</v>
      </c>
      <c r="G239" t="str">
        <f t="shared" si="186"/>
        <v>pkt.GC_INFO.GC_Command.Pre_Enable</v>
      </c>
      <c r="H239" t="str">
        <f t="shared" si="187"/>
        <v>bitvector(420)</v>
      </c>
      <c r="I239" t="str">
        <f t="shared" ref="I239:I270" si="193">IF(H239="","",(IF(D239="W",SUBSTITUTE(G239,".","_"),"")))</f>
        <v>pkt_GC_INFO_GC_Command_Pre_Enable</v>
      </c>
      <c r="J239">
        <f t="shared" si="140"/>
        <v>8</v>
      </c>
      <c r="K239">
        <v>0</v>
      </c>
      <c r="L239" t="str">
        <f t="shared" ref="L239:L302" si="194">IF(K239=1,"connect_bd_net [get_bd_pins "&amp;$L$29&amp;J239&amp;"] [get_bd_pins "&amp;$L$30&amp;I239&amp;"]","")</f>
        <v/>
      </c>
      <c r="M239" t="str">
        <f t="shared" ref="M239:M270" si="195">IF(C239=1,"std_logic",(IF(D239="W","std_logic_vector("&amp;C239-1&amp;" downto 0)","")))</f>
        <v>std_logic</v>
      </c>
      <c r="N239" t="str">
        <f t="shared" si="188"/>
        <v>'0'</v>
      </c>
      <c r="P239" t="str">
        <f t="shared" ref="P239:P250" si="196">IF(D240="",(IF(D239="T","  "&amp;B239&amp;" =&gt; "&amp;B239&amp;"_"&amp;C239/8&amp;"_i","  "&amp;B239&amp;" =&gt; "&amp;N239)),(IF(D239="T","  "&amp;B239&amp;" =&gt; "&amp;B239&amp;"_"&amp;C239/8&amp;"_i,","  "&amp;B239&amp;" =&gt; "&amp;N239&amp;",")))</f>
        <v xml:space="preserve">  Pre_Enable =&gt; '0',</v>
      </c>
      <c r="Q239" t="str">
        <f t="shared" ref="Q239:Q251" si="197">IF(D239="","--  "&amp;F239,IF(D239&lt;&gt;"T",G239&amp;" &lt;= "&amp;N239&amp;";","--  "&amp;H239))</f>
        <v>pkt.GC_INFO.GC_Command.Pre_Enable &lt;= '0';</v>
      </c>
      <c r="R239" t="str">
        <f t="shared" si="190"/>
        <v>pkt.GC_INFO.GC_Command.Pre_Enable := bitvector(420);</v>
      </c>
      <c r="S239" t="str">
        <f t="shared" si="191"/>
        <v>bitvector(420) := pkt.GC_INFO.GC_Command.Pre_Enable;</v>
      </c>
      <c r="T239" t="str">
        <f t="shared" si="179"/>
        <v xml:space="preserve">  -- not used</v>
      </c>
      <c r="U239" t="str">
        <f t="shared" ref="U239:U302" si="198">IF(K239=1,IF(D239="","--  "&amp;F239,IF(D239&lt;&gt;"T",I239&amp;" : out "&amp;M239&amp;";    --               order( "&amp;J239&amp;" ) bit( "&amp;C239&amp;" )","--  "&amp;H239)),"  -- not used ")</f>
        <v xml:space="preserve">  -- not used </v>
      </c>
      <c r="V239" t="str">
        <f t="shared" ref="V239:V302" si="199">IF(D239="","--  "&amp;F239,IF(D239&lt;&gt;"T",IF(I239&lt;&gt;"",I239&amp;" =&gt; "&amp;I239&amp;"_o,","  --  "),"  -- "&amp;H239))</f>
        <v>pkt_GC_INFO_GC_Command_Pre_Enable =&gt; pkt_GC_INFO_GC_Command_Pre_Enable_o,</v>
      </c>
      <c r="W239" t="str">
        <f t="shared" ref="W239:W302" si="200">IF(D239="","--  "&amp;F239,IF(D239&lt;&gt;"T",IF(I239&lt;&gt;"","  signal "&amp;I239&amp;"_o : "&amp;M239&amp;";","  --  "),"  --  "&amp;H239))</f>
        <v xml:space="preserve">  signal pkt_GC_INFO_GC_Command_Pre_Enable_o : std_logic;</v>
      </c>
    </row>
    <row r="240" spans="1:23">
      <c r="B240" t="s">
        <v>481</v>
      </c>
      <c r="C240">
        <v>1</v>
      </c>
      <c r="D240" t="s">
        <v>391</v>
      </c>
      <c r="E240">
        <f t="shared" si="192"/>
        <v>421</v>
      </c>
      <c r="F240" t="str">
        <f t="shared" si="185"/>
        <v xml:space="preserve">  Enable : std_logic;</v>
      </c>
      <c r="G240" t="str">
        <f t="shared" si="186"/>
        <v>pkt.GC_INFO.GC_Command.Enable</v>
      </c>
      <c r="H240" t="str">
        <f t="shared" si="187"/>
        <v>bitvector(421)</v>
      </c>
      <c r="I240" t="str">
        <f t="shared" si="193"/>
        <v>pkt_GC_INFO_GC_Command_Enable</v>
      </c>
      <c r="J240">
        <f t="shared" ref="J240:J303" si="201">IF(K239=1,J239+1,J239)</f>
        <v>8</v>
      </c>
      <c r="K240">
        <v>0</v>
      </c>
      <c r="L240" t="str">
        <f t="shared" si="194"/>
        <v/>
      </c>
      <c r="M240" t="str">
        <f t="shared" si="195"/>
        <v>std_logic</v>
      </c>
      <c r="N240" t="str">
        <f t="shared" si="188"/>
        <v>'0'</v>
      </c>
      <c r="P240" t="str">
        <f t="shared" si="196"/>
        <v xml:space="preserve">  Enable =&gt; '0',</v>
      </c>
      <c r="Q240" t="str">
        <f t="shared" si="197"/>
        <v>pkt.GC_INFO.GC_Command.Enable &lt;= '0';</v>
      </c>
      <c r="R240" t="str">
        <f t="shared" si="190"/>
        <v>pkt.GC_INFO.GC_Command.Enable := bitvector(421);</v>
      </c>
      <c r="S240" t="str">
        <f t="shared" si="191"/>
        <v>bitvector(421) := pkt.GC_INFO.GC_Command.Enable;</v>
      </c>
      <c r="T240" t="str">
        <f t="shared" si="179"/>
        <v xml:space="preserve">  -- not used</v>
      </c>
      <c r="U240" t="str">
        <f t="shared" si="198"/>
        <v xml:space="preserve">  -- not used </v>
      </c>
      <c r="V240" t="str">
        <f t="shared" si="199"/>
        <v>pkt_GC_INFO_GC_Command_Enable =&gt; pkt_GC_INFO_GC_Command_Enable_o,</v>
      </c>
      <c r="W240" t="str">
        <f t="shared" si="200"/>
        <v xml:space="preserve">  signal pkt_GC_INFO_GC_Command_Enable_o : std_logic;</v>
      </c>
    </row>
    <row r="241" spans="1:23">
      <c r="B241" t="s">
        <v>393</v>
      </c>
      <c r="C241">
        <v>1</v>
      </c>
      <c r="D241" t="s">
        <v>391</v>
      </c>
      <c r="E241">
        <f t="shared" si="192"/>
        <v>422</v>
      </c>
      <c r="F241" t="str">
        <f t="shared" si="185"/>
        <v xml:space="preserve">  ReservedBit06 : std_logic;</v>
      </c>
      <c r="G241" t="str">
        <f t="shared" si="186"/>
        <v>pkt.GC_INFO.GC_Command.ReservedBit06</v>
      </c>
      <c r="H241" t="str">
        <f t="shared" si="187"/>
        <v>bitvector(422)</v>
      </c>
      <c r="I241" t="str">
        <f t="shared" si="193"/>
        <v>pkt_GC_INFO_GC_Command_ReservedBit06</v>
      </c>
      <c r="J241">
        <f t="shared" si="201"/>
        <v>8</v>
      </c>
      <c r="K241">
        <v>0</v>
      </c>
      <c r="L241" t="str">
        <f t="shared" si="194"/>
        <v/>
      </c>
      <c r="M241" t="str">
        <f t="shared" si="195"/>
        <v>std_logic</v>
      </c>
      <c r="N241" t="str">
        <f t="shared" si="188"/>
        <v>'0'</v>
      </c>
      <c r="P241" t="str">
        <f t="shared" si="196"/>
        <v xml:space="preserve">  ReservedBit06 =&gt; '0',</v>
      </c>
      <c r="Q241" t="str">
        <f t="shared" si="197"/>
        <v>pkt.GC_INFO.GC_Command.ReservedBit06 &lt;= '0';</v>
      </c>
      <c r="R241" t="str">
        <f t="shared" si="190"/>
        <v>pkt.GC_INFO.GC_Command.ReservedBit06 := bitvector(422);</v>
      </c>
      <c r="S241" t="str">
        <f t="shared" si="191"/>
        <v>bitvector(422) := pkt.GC_INFO.GC_Command.ReservedBit06;</v>
      </c>
      <c r="T241" t="str">
        <f t="shared" si="179"/>
        <v xml:space="preserve">  -- not used</v>
      </c>
      <c r="U241" t="str">
        <f t="shared" si="198"/>
        <v xml:space="preserve">  -- not used </v>
      </c>
      <c r="V241" t="str">
        <f t="shared" si="199"/>
        <v>pkt_GC_INFO_GC_Command_ReservedBit06 =&gt; pkt_GC_INFO_GC_Command_ReservedBit06_o,</v>
      </c>
      <c r="W241" t="str">
        <f t="shared" si="200"/>
        <v xml:space="preserve">  signal pkt_GC_INFO_GC_Command_ReservedBit06_o : std_logic;</v>
      </c>
    </row>
    <row r="242" spans="1:23">
      <c r="B242" t="s">
        <v>392</v>
      </c>
      <c r="C242">
        <v>1</v>
      </c>
      <c r="D242" t="s">
        <v>391</v>
      </c>
      <c r="E242">
        <f t="shared" si="192"/>
        <v>423</v>
      </c>
      <c r="F242" t="str">
        <f t="shared" si="185"/>
        <v xml:space="preserve">  ReservedBit07 : std_logic;</v>
      </c>
      <c r="G242" t="str">
        <f t="shared" si="186"/>
        <v>pkt.GC_INFO.GC_Command.ReservedBit07</v>
      </c>
      <c r="H242" t="str">
        <f t="shared" si="187"/>
        <v>bitvector(423)</v>
      </c>
      <c r="I242" t="str">
        <f t="shared" si="193"/>
        <v>pkt_GC_INFO_GC_Command_ReservedBit07</v>
      </c>
      <c r="J242">
        <f t="shared" si="201"/>
        <v>8</v>
      </c>
      <c r="K242">
        <v>0</v>
      </c>
      <c r="L242" t="str">
        <f t="shared" si="194"/>
        <v/>
      </c>
      <c r="M242" t="str">
        <f t="shared" si="195"/>
        <v>std_logic</v>
      </c>
      <c r="N242" t="str">
        <f t="shared" si="188"/>
        <v>'0'</v>
      </c>
      <c r="P242" t="str">
        <f t="shared" si="196"/>
        <v xml:space="preserve">  ReservedBit07 =&gt; '0',</v>
      </c>
      <c r="Q242" t="str">
        <f t="shared" si="197"/>
        <v>pkt.GC_INFO.GC_Command.ReservedBit07 &lt;= '0';</v>
      </c>
      <c r="R242" t="str">
        <f t="shared" si="190"/>
        <v>pkt.GC_INFO.GC_Command.ReservedBit07 := bitvector(423);</v>
      </c>
      <c r="S242" t="str">
        <f t="shared" si="191"/>
        <v>bitvector(423) := pkt.GC_INFO.GC_Command.ReservedBit07;</v>
      </c>
      <c r="T242" t="str">
        <f t="shared" si="179"/>
        <v xml:space="preserve">  -- not used</v>
      </c>
      <c r="U242" t="str">
        <f t="shared" si="198"/>
        <v xml:space="preserve">  -- not used </v>
      </c>
      <c r="V242" t="str">
        <f t="shared" si="199"/>
        <v>pkt_GC_INFO_GC_Command_ReservedBit07 =&gt; pkt_GC_INFO_GC_Command_ReservedBit07_o,</v>
      </c>
      <c r="W242" t="str">
        <f t="shared" si="200"/>
        <v xml:space="preserve">  signal pkt_GC_INFO_GC_Command_ReservedBit07_o : std_logic;</v>
      </c>
    </row>
    <row r="243" spans="1:23">
      <c r="B243" t="s">
        <v>136</v>
      </c>
      <c r="C243">
        <v>1</v>
      </c>
      <c r="D243" t="s">
        <v>391</v>
      </c>
      <c r="E243">
        <f t="shared" si="192"/>
        <v>424</v>
      </c>
      <c r="F243" t="str">
        <f t="shared" si="185"/>
        <v xml:space="preserve">  Salvo_On : std_logic;</v>
      </c>
      <c r="G243" t="str">
        <f t="shared" si="186"/>
        <v>pkt.GC_INFO.GC_Command.Salvo_On</v>
      </c>
      <c r="H243" t="str">
        <f t="shared" si="187"/>
        <v>bitvector(424)</v>
      </c>
      <c r="I243" t="str">
        <f t="shared" si="193"/>
        <v>pkt_GC_INFO_GC_Command_Salvo_On</v>
      </c>
      <c r="J243">
        <f t="shared" si="201"/>
        <v>8</v>
      </c>
      <c r="K243">
        <v>0</v>
      </c>
      <c r="L243" t="str">
        <f t="shared" si="194"/>
        <v/>
      </c>
      <c r="M243" t="str">
        <f t="shared" si="195"/>
        <v>std_logic</v>
      </c>
      <c r="N243" t="str">
        <f t="shared" si="188"/>
        <v>'0'</v>
      </c>
      <c r="P243" t="str">
        <f t="shared" si="196"/>
        <v xml:space="preserve">  Salvo_On =&gt; '0',</v>
      </c>
      <c r="Q243" t="str">
        <f t="shared" si="197"/>
        <v>pkt.GC_INFO.GC_Command.Salvo_On &lt;= '0';</v>
      </c>
      <c r="R243" t="str">
        <f t="shared" si="190"/>
        <v>pkt.GC_INFO.GC_Command.Salvo_On := bitvector(424);</v>
      </c>
      <c r="S243" t="str">
        <f t="shared" si="191"/>
        <v>bitvector(424) := pkt.GC_INFO.GC_Command.Salvo_On;</v>
      </c>
      <c r="T243" t="str">
        <f t="shared" si="179"/>
        <v xml:space="preserve">  -- not used</v>
      </c>
      <c r="U243" t="str">
        <f t="shared" si="198"/>
        <v xml:space="preserve">  -- not used </v>
      </c>
      <c r="V243" t="str">
        <f t="shared" si="199"/>
        <v>pkt_GC_INFO_GC_Command_Salvo_On =&gt; pkt_GC_INFO_GC_Command_Salvo_On_o,</v>
      </c>
      <c r="W243" t="str">
        <f t="shared" si="200"/>
        <v xml:space="preserve">  signal pkt_GC_INFO_GC_Command_Salvo_On_o : std_logic;</v>
      </c>
    </row>
    <row r="244" spans="1:23">
      <c r="B244" t="s">
        <v>482</v>
      </c>
      <c r="C244">
        <v>1</v>
      </c>
      <c r="D244" t="s">
        <v>391</v>
      </c>
      <c r="E244">
        <f t="shared" si="192"/>
        <v>425</v>
      </c>
      <c r="F244" t="str">
        <f t="shared" si="185"/>
        <v xml:space="preserve">  Band_Sel : std_logic;</v>
      </c>
      <c r="G244" t="str">
        <f t="shared" si="186"/>
        <v>pkt.GC_INFO.GC_Command.Band_Sel</v>
      </c>
      <c r="H244" t="str">
        <f t="shared" si="187"/>
        <v>bitvector(425)</v>
      </c>
      <c r="I244" t="str">
        <f t="shared" si="193"/>
        <v>pkt_GC_INFO_GC_Command_Band_Sel</v>
      </c>
      <c r="J244">
        <f t="shared" si="201"/>
        <v>8</v>
      </c>
      <c r="K244">
        <v>0</v>
      </c>
      <c r="L244" t="str">
        <f t="shared" si="194"/>
        <v/>
      </c>
      <c r="M244" t="str">
        <f t="shared" si="195"/>
        <v>std_logic</v>
      </c>
      <c r="N244" t="str">
        <f t="shared" si="188"/>
        <v>'0'</v>
      </c>
      <c r="P244" t="str">
        <f t="shared" si="196"/>
        <v xml:space="preserve">  Band_Sel =&gt; '0',</v>
      </c>
      <c r="Q244" t="str">
        <f t="shared" si="197"/>
        <v>pkt.GC_INFO.GC_Command.Band_Sel &lt;= '0';</v>
      </c>
      <c r="R244" t="str">
        <f t="shared" si="190"/>
        <v>pkt.GC_INFO.GC_Command.Band_Sel := bitvector(425);</v>
      </c>
      <c r="S244" t="str">
        <f t="shared" si="191"/>
        <v>bitvector(425) := pkt.GC_INFO.GC_Command.Band_Sel;</v>
      </c>
      <c r="T244" t="str">
        <f t="shared" si="179"/>
        <v xml:space="preserve">  -- not used</v>
      </c>
      <c r="U244" t="str">
        <f t="shared" si="198"/>
        <v xml:space="preserve">  -- not used </v>
      </c>
      <c r="V244" t="str">
        <f t="shared" si="199"/>
        <v>pkt_GC_INFO_GC_Command_Band_Sel =&gt; pkt_GC_INFO_GC_Command_Band_Sel_o,</v>
      </c>
      <c r="W244" t="str">
        <f t="shared" si="200"/>
        <v xml:space="preserve">  signal pkt_GC_INFO_GC_Command_Band_Sel_o : std_logic;</v>
      </c>
    </row>
    <row r="245" spans="1:23">
      <c r="B245" t="s">
        <v>483</v>
      </c>
      <c r="C245">
        <v>1</v>
      </c>
      <c r="D245" t="s">
        <v>391</v>
      </c>
      <c r="E245">
        <f t="shared" si="192"/>
        <v>426</v>
      </c>
      <c r="F245" t="str">
        <f t="shared" si="185"/>
        <v xml:space="preserve">  Mode_Set : std_logic;</v>
      </c>
      <c r="G245" t="str">
        <f t="shared" si="186"/>
        <v>pkt.GC_INFO.GC_Command.Mode_Set</v>
      </c>
      <c r="H245" t="str">
        <f t="shared" si="187"/>
        <v>bitvector(426)</v>
      </c>
      <c r="I245" t="str">
        <f t="shared" si="193"/>
        <v>pkt_GC_INFO_GC_Command_Mode_Set</v>
      </c>
      <c r="J245">
        <f t="shared" si="201"/>
        <v>8</v>
      </c>
      <c r="K245">
        <v>0</v>
      </c>
      <c r="L245" t="str">
        <f t="shared" si="194"/>
        <v/>
      </c>
      <c r="M245" t="str">
        <f t="shared" si="195"/>
        <v>std_logic</v>
      </c>
      <c r="N245" t="str">
        <f t="shared" si="188"/>
        <v>'0'</v>
      </c>
      <c r="P245" t="str">
        <f t="shared" si="196"/>
        <v xml:space="preserve">  Mode_Set =&gt; '0',</v>
      </c>
      <c r="Q245" t="str">
        <f t="shared" si="197"/>
        <v>pkt.GC_INFO.GC_Command.Mode_Set &lt;= '0';</v>
      </c>
      <c r="R245" t="str">
        <f t="shared" si="190"/>
        <v>pkt.GC_INFO.GC_Command.Mode_Set := bitvector(426);</v>
      </c>
      <c r="S245" t="str">
        <f t="shared" si="191"/>
        <v>bitvector(426) := pkt.GC_INFO.GC_Command.Mode_Set;</v>
      </c>
      <c r="T245" t="str">
        <f t="shared" si="179"/>
        <v xml:space="preserve">  -- not used</v>
      </c>
      <c r="U245" t="str">
        <f t="shared" si="198"/>
        <v xml:space="preserve">  -- not used </v>
      </c>
      <c r="V245" t="str">
        <f t="shared" si="199"/>
        <v>pkt_GC_INFO_GC_Command_Mode_Set =&gt; pkt_GC_INFO_GC_Command_Mode_Set_o,</v>
      </c>
      <c r="W245" t="str">
        <f t="shared" si="200"/>
        <v xml:space="preserve">  signal pkt_GC_INFO_GC_Command_Mode_Set_o : std_logic;</v>
      </c>
    </row>
    <row r="246" spans="1:23">
      <c r="B246" t="s">
        <v>484</v>
      </c>
      <c r="C246">
        <v>1</v>
      </c>
      <c r="D246" t="s">
        <v>391</v>
      </c>
      <c r="E246">
        <f t="shared" si="192"/>
        <v>427</v>
      </c>
      <c r="F246" t="str">
        <f t="shared" si="185"/>
        <v xml:space="preserve">  PRI_Start : std_logic;</v>
      </c>
      <c r="G246" t="str">
        <f t="shared" si="186"/>
        <v>pkt.GC_INFO.GC_Command.PRI_Start</v>
      </c>
      <c r="H246" t="str">
        <f t="shared" si="187"/>
        <v>bitvector(427)</v>
      </c>
      <c r="I246" t="str">
        <f t="shared" si="193"/>
        <v>pkt_GC_INFO_GC_Command_PRI_Start</v>
      </c>
      <c r="J246">
        <f t="shared" si="201"/>
        <v>8</v>
      </c>
      <c r="K246">
        <v>0</v>
      </c>
      <c r="L246" t="str">
        <f t="shared" si="194"/>
        <v/>
      </c>
      <c r="M246" t="str">
        <f t="shared" si="195"/>
        <v>std_logic</v>
      </c>
      <c r="N246" t="str">
        <f t="shared" si="188"/>
        <v>'0'</v>
      </c>
      <c r="P246" t="str">
        <f t="shared" si="196"/>
        <v xml:space="preserve">  PRI_Start =&gt; '0',</v>
      </c>
      <c r="Q246" t="str">
        <f t="shared" si="197"/>
        <v>pkt.GC_INFO.GC_Command.PRI_Start &lt;= '0';</v>
      </c>
      <c r="R246" t="str">
        <f t="shared" si="190"/>
        <v>pkt.GC_INFO.GC_Command.PRI_Start := bitvector(427);</v>
      </c>
      <c r="S246" t="str">
        <f t="shared" si="191"/>
        <v>bitvector(427) := pkt.GC_INFO.GC_Command.PRI_Start;</v>
      </c>
      <c r="T246" t="str">
        <f t="shared" si="179"/>
        <v xml:space="preserve">  -- not used</v>
      </c>
      <c r="U246" t="str">
        <f t="shared" si="198"/>
        <v xml:space="preserve">  -- not used </v>
      </c>
      <c r="V246" t="str">
        <f t="shared" si="199"/>
        <v>pkt_GC_INFO_GC_Command_PRI_Start =&gt; pkt_GC_INFO_GC_Command_PRI_Start_o,</v>
      </c>
      <c r="W246" t="str">
        <f t="shared" si="200"/>
        <v xml:space="preserve">  signal pkt_GC_INFO_GC_Command_PRI_Start_o : std_logic;</v>
      </c>
    </row>
    <row r="247" spans="1:23">
      <c r="B247" t="s">
        <v>132</v>
      </c>
      <c r="C247">
        <v>1</v>
      </c>
      <c r="D247" t="s">
        <v>391</v>
      </c>
      <c r="E247">
        <f t="shared" si="192"/>
        <v>428</v>
      </c>
      <c r="F247" t="str">
        <f t="shared" si="185"/>
        <v xml:space="preserve">  Test_Mode_Set : std_logic;</v>
      </c>
      <c r="G247" t="str">
        <f t="shared" si="186"/>
        <v>pkt.GC_INFO.GC_Command.Test_Mode_Set</v>
      </c>
      <c r="H247" t="str">
        <f t="shared" si="187"/>
        <v>bitvector(428)</v>
      </c>
      <c r="I247" t="str">
        <f t="shared" si="193"/>
        <v>pkt_GC_INFO_GC_Command_Test_Mode_Set</v>
      </c>
      <c r="J247">
        <f t="shared" si="201"/>
        <v>8</v>
      </c>
      <c r="K247">
        <v>0</v>
      </c>
      <c r="L247" t="str">
        <f t="shared" si="194"/>
        <v/>
      </c>
      <c r="M247" t="str">
        <f t="shared" si="195"/>
        <v>std_logic</v>
      </c>
      <c r="N247" t="str">
        <f t="shared" si="188"/>
        <v>'0'</v>
      </c>
      <c r="P247" t="str">
        <f t="shared" si="196"/>
        <v xml:space="preserve">  Test_Mode_Set =&gt; '0',</v>
      </c>
      <c r="Q247" t="str">
        <f t="shared" si="197"/>
        <v>pkt.GC_INFO.GC_Command.Test_Mode_Set &lt;= '0';</v>
      </c>
      <c r="R247" t="str">
        <f t="shared" si="190"/>
        <v>pkt.GC_INFO.GC_Command.Test_Mode_Set := bitvector(428);</v>
      </c>
      <c r="S247" t="str">
        <f t="shared" si="191"/>
        <v>bitvector(428) := pkt.GC_INFO.GC_Command.Test_Mode_Set;</v>
      </c>
      <c r="T247" t="str">
        <f t="shared" si="179"/>
        <v xml:space="preserve">  -- not used</v>
      </c>
      <c r="U247" t="str">
        <f t="shared" si="198"/>
        <v xml:space="preserve">  -- not used </v>
      </c>
      <c r="V247" t="str">
        <f t="shared" si="199"/>
        <v>pkt_GC_INFO_GC_Command_Test_Mode_Set =&gt; pkt_GC_INFO_GC_Command_Test_Mode_Set_o,</v>
      </c>
      <c r="W247" t="str">
        <f t="shared" si="200"/>
        <v xml:space="preserve">  signal pkt_GC_INFO_GC_Command_Test_Mode_Set_o : std_logic;</v>
      </c>
    </row>
    <row r="248" spans="1:23">
      <c r="B248" t="s">
        <v>196</v>
      </c>
      <c r="C248">
        <v>1</v>
      </c>
      <c r="D248" t="s">
        <v>391</v>
      </c>
      <c r="E248">
        <f t="shared" si="192"/>
        <v>429</v>
      </c>
      <c r="F248" t="str">
        <f t="shared" si="185"/>
        <v xml:space="preserve">  REC_Disable_Set : std_logic;</v>
      </c>
      <c r="G248" t="str">
        <f t="shared" si="186"/>
        <v>pkt.GC_INFO.GC_Command.REC_Disable_Set</v>
      </c>
      <c r="H248" t="str">
        <f t="shared" si="187"/>
        <v>bitvector(429)</v>
      </c>
      <c r="I248" t="str">
        <f t="shared" si="193"/>
        <v>pkt_GC_INFO_GC_Command_REC_Disable_Set</v>
      </c>
      <c r="J248">
        <f t="shared" si="201"/>
        <v>8</v>
      </c>
      <c r="K248">
        <v>0</v>
      </c>
      <c r="L248" t="str">
        <f t="shared" si="194"/>
        <v/>
      </c>
      <c r="M248" t="str">
        <f t="shared" si="195"/>
        <v>std_logic</v>
      </c>
      <c r="N248" t="str">
        <f t="shared" si="188"/>
        <v>'0'</v>
      </c>
      <c r="P248" t="str">
        <f t="shared" si="196"/>
        <v xml:space="preserve">  REC_Disable_Set =&gt; '0',</v>
      </c>
      <c r="Q248" t="str">
        <f t="shared" si="197"/>
        <v>pkt.GC_INFO.GC_Command.REC_Disable_Set &lt;= '0';</v>
      </c>
      <c r="R248" t="str">
        <f>IF(D248="","--  "&amp;F248,IF(D248&lt;&gt;"T",G248&amp;" := "&amp;H248&amp;";","--  "&amp;H248))</f>
        <v>pkt.GC_INFO.GC_Command.REC_Disable_Set := bitvector(429);</v>
      </c>
      <c r="S248" t="str">
        <f>IF(D248="","--  "&amp;F248,IF(D248&lt;&gt;"T",H248&amp;" := "&amp;G248&amp;";","--  "&amp;H248))</f>
        <v>bitvector(429) := pkt.GC_INFO.GC_Command.REC_Disable_Set;</v>
      </c>
      <c r="T248" t="str">
        <f t="shared" si="179"/>
        <v xml:space="preserve">  -- not used</v>
      </c>
      <c r="U248" t="str">
        <f t="shared" si="198"/>
        <v xml:space="preserve">  -- not used </v>
      </c>
      <c r="V248" t="str">
        <f t="shared" si="199"/>
        <v>pkt_GC_INFO_GC_Command_REC_Disable_Set =&gt; pkt_GC_INFO_GC_Command_REC_Disable_Set_o,</v>
      </c>
      <c r="W248" t="str">
        <f t="shared" si="200"/>
        <v xml:space="preserve">  signal pkt_GC_INFO_GC_Command_REC_Disable_Set_o : std_logic;</v>
      </c>
    </row>
    <row r="249" spans="1:23">
      <c r="B249" t="s">
        <v>131</v>
      </c>
      <c r="C249">
        <v>1</v>
      </c>
      <c r="D249" t="s">
        <v>391</v>
      </c>
      <c r="E249">
        <f t="shared" si="192"/>
        <v>430</v>
      </c>
      <c r="F249" t="str">
        <f t="shared" si="185"/>
        <v xml:space="preserve">  Test_Trig : std_logic;</v>
      </c>
      <c r="G249" t="str">
        <f t="shared" si="186"/>
        <v>pkt.GC_INFO.GC_Command.Test_Trig</v>
      </c>
      <c r="H249" t="str">
        <f t="shared" si="187"/>
        <v>bitvector(430)</v>
      </c>
      <c r="I249" t="str">
        <f t="shared" si="193"/>
        <v>pkt_GC_INFO_GC_Command_Test_Trig</v>
      </c>
      <c r="J249">
        <f t="shared" si="201"/>
        <v>8</v>
      </c>
      <c r="K249">
        <v>0</v>
      </c>
      <c r="L249" t="str">
        <f t="shared" si="194"/>
        <v/>
      </c>
      <c r="M249" t="str">
        <f t="shared" si="195"/>
        <v>std_logic</v>
      </c>
      <c r="N249" t="str">
        <f t="shared" si="188"/>
        <v>'0'</v>
      </c>
      <c r="P249" t="str">
        <f t="shared" si="196"/>
        <v xml:space="preserve">  Test_Trig =&gt; '0',</v>
      </c>
      <c r="Q249" t="str">
        <f t="shared" si="197"/>
        <v>pkt.GC_INFO.GC_Command.Test_Trig &lt;= '0';</v>
      </c>
      <c r="R249" t="str">
        <f>IF(D249="","--  "&amp;F249,IF(D249&lt;&gt;"T",G249&amp;" := "&amp;H249&amp;";","--  "&amp;H249))</f>
        <v>pkt.GC_INFO.GC_Command.Test_Trig := bitvector(430);</v>
      </c>
      <c r="S249" t="str">
        <f>IF(D249="","--  "&amp;F249,IF(D249&lt;&gt;"T",H249&amp;" := "&amp;G249&amp;";","--  "&amp;H249))</f>
        <v>bitvector(430) := pkt.GC_INFO.GC_Command.Test_Trig;</v>
      </c>
      <c r="T249" t="str">
        <f t="shared" si="179"/>
        <v xml:space="preserve">  -- not used</v>
      </c>
      <c r="U249" t="str">
        <f t="shared" si="198"/>
        <v xml:space="preserve">  -- not used </v>
      </c>
      <c r="V249" t="str">
        <f t="shared" si="199"/>
        <v>pkt_GC_INFO_GC_Command_Test_Trig =&gt; pkt_GC_INFO_GC_Command_Test_Trig_o,</v>
      </c>
      <c r="W249" t="str">
        <f t="shared" si="200"/>
        <v xml:space="preserve">  signal pkt_GC_INFO_GC_Command_Test_Trig_o : std_logic;</v>
      </c>
    </row>
    <row r="250" spans="1:23">
      <c r="B250" t="s">
        <v>41</v>
      </c>
      <c r="C250">
        <v>1</v>
      </c>
      <c r="D250" t="s">
        <v>391</v>
      </c>
      <c r="E250">
        <f t="shared" ref="E250" si="202">C249+E249</f>
        <v>431</v>
      </c>
      <c r="F250" t="str">
        <f t="shared" si="185"/>
        <v xml:space="preserve">  ReservedBit15 : std_logic;</v>
      </c>
      <c r="G250" t="str">
        <f t="shared" si="186"/>
        <v>pkt.GC_INFO.GC_Command.ReservedBit15</v>
      </c>
      <c r="H250" t="str">
        <f t="shared" si="187"/>
        <v>bitvector(431)</v>
      </c>
      <c r="I250" t="str">
        <f t="shared" si="193"/>
        <v>pkt_GC_INFO_GC_Command_ReservedBit15</v>
      </c>
      <c r="J250">
        <f t="shared" si="201"/>
        <v>8</v>
      </c>
      <c r="K250">
        <v>0</v>
      </c>
      <c r="L250" t="str">
        <f t="shared" si="194"/>
        <v/>
      </c>
      <c r="M250" t="str">
        <f t="shared" si="195"/>
        <v>std_logic</v>
      </c>
      <c r="N250" t="str">
        <f t="shared" si="188"/>
        <v>'0'</v>
      </c>
      <c r="P250" t="str">
        <f t="shared" si="196"/>
        <v xml:space="preserve">  ReservedBit15 =&gt; '0'</v>
      </c>
      <c r="Q250" t="str">
        <f t="shared" si="197"/>
        <v>pkt.GC_INFO.GC_Command.ReservedBit15 &lt;= '0';</v>
      </c>
      <c r="R250" t="str">
        <f>IF(D250="","--  "&amp;F250,IF(D250&lt;&gt;"T",G250&amp;" := "&amp;H250&amp;";","--  "&amp;H250))</f>
        <v>pkt.GC_INFO.GC_Command.ReservedBit15 := bitvector(431);</v>
      </c>
      <c r="S250" t="str">
        <f>IF(D250="","--  "&amp;F250,IF(D250&lt;&gt;"T",H250&amp;" := "&amp;G250&amp;";","--  "&amp;H250))</f>
        <v>bitvector(431) := pkt.GC_INFO.GC_Command.ReservedBit15;</v>
      </c>
      <c r="T250" t="str">
        <f t="shared" si="179"/>
        <v xml:space="preserve">  -- not used</v>
      </c>
      <c r="U250" t="str">
        <f t="shared" si="198"/>
        <v xml:space="preserve">  -- not used </v>
      </c>
      <c r="V250" t="str">
        <f t="shared" si="199"/>
        <v>pkt_GC_INFO_GC_Command_ReservedBit15 =&gt; pkt_GC_INFO_GC_Command_ReservedBit15_o,</v>
      </c>
      <c r="W250" t="str">
        <f t="shared" si="200"/>
        <v xml:space="preserve">  signal pkt_GC_INFO_GC_Command_ReservedBit15_o : std_logic;</v>
      </c>
    </row>
    <row r="251" spans="1:23" s="72" customFormat="1">
      <c r="F251" s="72" t="str">
        <f>"end record;"&amp;"  --  "&amp;B234&amp;"_"&amp;C234/8&amp;"_Type"</f>
        <v>end record;  --  GC_Command_2_Type</v>
      </c>
      <c r="I251" s="72" t="str">
        <f t="shared" si="193"/>
        <v/>
      </c>
      <c r="J251">
        <f t="shared" si="201"/>
        <v>8</v>
      </c>
      <c r="K251" s="72" t="s">
        <v>583</v>
      </c>
      <c r="L251" t="str">
        <f t="shared" si="194"/>
        <v/>
      </c>
      <c r="M251" s="72" t="str">
        <f t="shared" si="195"/>
        <v/>
      </c>
      <c r="P251" s="72" t="str">
        <f>");"</f>
        <v>);</v>
      </c>
      <c r="Q251" s="72" t="str">
        <f t="shared" si="197"/>
        <v>--  end record;  --  GC_Command_2_Type</v>
      </c>
      <c r="R251" s="72" t="str">
        <f>IF(D251="","--  "&amp;F251,IF(D251&lt;&gt;"T",G251&amp;" := "&amp;H251&amp;";","--  "&amp;H251))</f>
        <v>--  end record;  --  GC_Command_2_Type</v>
      </c>
      <c r="S251" s="72" t="str">
        <f>IF(D251="","--  "&amp;F251,IF(D251&lt;&gt;"T",H251&amp;" := "&amp;G251&amp;";","--  "&amp;H251))</f>
        <v>--  end record;  --  GC_Command_2_Type</v>
      </c>
      <c r="T251" t="str">
        <f t="shared" si="179"/>
        <v xml:space="preserve">  -- not used</v>
      </c>
      <c r="U251" t="str">
        <f t="shared" si="198"/>
        <v xml:space="preserve">  -- not used </v>
      </c>
      <c r="V251" t="str">
        <f t="shared" si="199"/>
        <v>--  end record;  --  GC_Command_2_Type</v>
      </c>
      <c r="W251" t="str">
        <f t="shared" si="200"/>
        <v>--  end record;  --  GC_Command_2_Type</v>
      </c>
    </row>
    <row r="252" spans="1:23">
      <c r="C252">
        <f>SUM(C235:C250)</f>
        <v>16</v>
      </c>
      <c r="D252">
        <f>C234+E234</f>
        <v>432</v>
      </c>
      <c r="E252">
        <f>C250+E250</f>
        <v>432</v>
      </c>
      <c r="F252" s="93" t="s">
        <v>538</v>
      </c>
      <c r="I252" t="str">
        <f t="shared" si="193"/>
        <v/>
      </c>
      <c r="J252">
        <f t="shared" si="201"/>
        <v>8</v>
      </c>
      <c r="K252" t="s">
        <v>583</v>
      </c>
      <c r="L252" t="str">
        <f t="shared" si="194"/>
        <v/>
      </c>
      <c r="M252" t="str">
        <f t="shared" si="195"/>
        <v/>
      </c>
      <c r="N252" s="92" t="s">
        <v>538</v>
      </c>
      <c r="O252" s="92" t="s">
        <v>538</v>
      </c>
      <c r="P252" s="92" t="s">
        <v>538</v>
      </c>
      <c r="Q252" s="92" t="s">
        <v>538</v>
      </c>
      <c r="R252" s="92" t="s">
        <v>538</v>
      </c>
      <c r="S252" s="92" t="s">
        <v>538</v>
      </c>
      <c r="T252" t="str">
        <f t="shared" si="179"/>
        <v xml:space="preserve">  -- not used</v>
      </c>
      <c r="U252" t="str">
        <f t="shared" si="198"/>
        <v xml:space="preserve">  -- not used </v>
      </c>
      <c r="V252" t="str">
        <f t="shared" si="199"/>
        <v xml:space="preserve">  --  </v>
      </c>
      <c r="W252" t="str">
        <f t="shared" si="200"/>
        <v xml:space="preserve">  --  </v>
      </c>
    </row>
    <row r="253" spans="1:23">
      <c r="A253" s="90"/>
      <c r="F253" s="93" t="s">
        <v>538</v>
      </c>
      <c r="G253" s="91" t="str">
        <f>G371</f>
        <v>pkt.GC_INFO</v>
      </c>
      <c r="I253" t="str">
        <f t="shared" si="193"/>
        <v/>
      </c>
      <c r="J253">
        <f t="shared" si="201"/>
        <v>8</v>
      </c>
      <c r="K253" t="s">
        <v>583</v>
      </c>
      <c r="L253" t="str">
        <f t="shared" si="194"/>
        <v/>
      </c>
      <c r="M253" t="str">
        <f t="shared" si="195"/>
        <v/>
      </c>
      <c r="N253" s="92" t="s">
        <v>538</v>
      </c>
      <c r="O253" s="92" t="s">
        <v>538</v>
      </c>
      <c r="P253" s="92" t="s">
        <v>538</v>
      </c>
      <c r="Q253" s="92" t="s">
        <v>538</v>
      </c>
      <c r="R253" s="92" t="s">
        <v>538</v>
      </c>
      <c r="S253" s="92" t="s">
        <v>538</v>
      </c>
      <c r="T253" t="str">
        <f t="shared" si="179"/>
        <v xml:space="preserve">  -- not used</v>
      </c>
      <c r="U253" t="str">
        <f t="shared" si="198"/>
        <v xml:space="preserve">  -- not used </v>
      </c>
      <c r="V253" t="str">
        <f t="shared" si="199"/>
        <v>--  --</v>
      </c>
      <c r="W253" t="str">
        <f t="shared" si="200"/>
        <v>--  --</v>
      </c>
    </row>
    <row r="254" spans="1:23" s="72" customFormat="1">
      <c r="B254" s="72" t="s">
        <v>355</v>
      </c>
      <c r="C254" s="72">
        <v>448</v>
      </c>
      <c r="E254" s="72">
        <v>384</v>
      </c>
      <c r="F254" s="72" t="str">
        <f>"type "&amp;B254&amp;"_"&amp;C254/8&amp;"_Type is record"</f>
        <v>type GC_INFO_56_Type is record</v>
      </c>
      <c r="I254" s="72" t="str">
        <f t="shared" si="193"/>
        <v/>
      </c>
      <c r="J254">
        <f t="shared" si="201"/>
        <v>8</v>
      </c>
      <c r="K254" s="72" t="s">
        <v>583</v>
      </c>
      <c r="L254" t="str">
        <f t="shared" si="194"/>
        <v/>
      </c>
      <c r="M254" s="72" t="str">
        <f t="shared" si="195"/>
        <v/>
      </c>
      <c r="P254" s="72" t="str">
        <f>"constant "&amp;B254&amp;"_"&amp;C254/8&amp;"_i : "&amp;B254&amp;"_"&amp;C254/8&amp;"_Type := ("</f>
        <v>constant GC_INFO_56_i : GC_INFO_56_Type := (</v>
      </c>
      <c r="Q254" s="72" t="str">
        <f t="shared" ref="Q254:Q280" si="203">IF(D254="","--  "&amp;F254,IF(D254&lt;&gt;"T",G254&amp;" &lt;= "&amp;N254&amp;";","--  "&amp;H254))</f>
        <v>--  type GC_INFO_56_Type is record</v>
      </c>
      <c r="R254" s="72" t="str">
        <f t="shared" ref="R254" si="204">IF(D254="","--  "&amp;F254,IF(D254&lt;&gt;"T",G254&amp;" := "&amp;H254&amp;";","--  "&amp;H254))</f>
        <v>--  type GC_INFO_56_Type is record</v>
      </c>
      <c r="S254" s="72" t="str">
        <f t="shared" ref="S254" si="205">IF(D254="","--  "&amp;F254,IF(D254&lt;&gt;"T",H254&amp;" := "&amp;G254&amp;";","--  "&amp;H254))</f>
        <v>--  type GC_INFO_56_Type is record</v>
      </c>
      <c r="T254" t="str">
        <f t="shared" si="179"/>
        <v xml:space="preserve">  -- not used</v>
      </c>
      <c r="U254" t="str">
        <f t="shared" si="198"/>
        <v xml:space="preserve">  -- not used </v>
      </c>
      <c r="V254" t="str">
        <f t="shared" si="199"/>
        <v>--  type GC_INFO_56_Type is record</v>
      </c>
      <c r="W254" t="str">
        <f t="shared" si="200"/>
        <v>--  type GC_INFO_56_Type is record</v>
      </c>
    </row>
    <row r="255" spans="1:23">
      <c r="B255" t="s">
        <v>356</v>
      </c>
      <c r="C255">
        <v>32</v>
      </c>
      <c r="D255" t="s">
        <v>391</v>
      </c>
      <c r="E255">
        <f>E254</f>
        <v>384</v>
      </c>
      <c r="F255" t="str">
        <f t="shared" ref="F255:F279" si="206">IF(C255=1,"  "&amp;B255&amp;" : "&amp;"std_logic;",IF(D255="T","  "&amp;B255&amp;" : "&amp;B255&amp;"_"&amp;C255/8&amp;"_Type;","  "&amp;B255&amp;" : "&amp;"std_logic_vector("&amp;C255-1&amp;" downto 0);"))</f>
        <v xml:space="preserve">  GC_Count : std_logic_vector(31 downto 0);</v>
      </c>
      <c r="G255" t="str">
        <f t="shared" ref="G255:G279" si="207">$G$253&amp;"."&amp;B255</f>
        <v>pkt.GC_INFO.GC_Count</v>
      </c>
      <c r="H255" t="str">
        <f t="shared" ref="H255:H279" si="208">IF(C255=1,"bitvector("&amp;E255&amp;")","bitvector("&amp;E255+C255-1&amp;" downto "&amp;E255&amp;")")</f>
        <v>bitvector(415 downto 384)</v>
      </c>
      <c r="I255" t="str">
        <f t="shared" si="193"/>
        <v>pkt_GC_INFO_GC_Count</v>
      </c>
      <c r="J255">
        <f t="shared" si="201"/>
        <v>8</v>
      </c>
      <c r="K255">
        <v>1</v>
      </c>
      <c r="L255" t="str">
        <f t="shared" si="194"/>
        <v>connect_bd_net [get_bd_pins gen_ila_0/ila_0/probe8] [get_bd_pins gen_ila_0/bs_scb_data_record_p_0/pkt_GC_INFO_GC_Count]</v>
      </c>
      <c r="M255" t="str">
        <f t="shared" si="195"/>
        <v>std_logic_vector(31 downto 0)</v>
      </c>
      <c r="N255" t="str">
        <f t="shared" ref="N255:N279" si="209">IF(O255&lt;&gt;"",O255,IF(D255="T",B255&amp;"_"&amp;C255/8&amp;"_i",IF(C255=1,"'0'",(IF(C255=8,"X""00""",(IF(C255=16,"X""0000""",IF(C255=32,"X""00000000""","(others =&gt; '0')"))))))))</f>
        <v>X"00000000"</v>
      </c>
      <c r="P255" t="str">
        <f t="shared" ref="P255:P279" si="210">IF(D256="",(IF(D255="T","  "&amp;B255&amp;" =&gt; "&amp;B255&amp;"_"&amp;C255/8&amp;"_i","  "&amp;B255&amp;" =&gt; "&amp;N255)),(IF(D255="T","  "&amp;B255&amp;" =&gt; "&amp;B255&amp;"_"&amp;C255/8&amp;"_i,","  "&amp;B255&amp;" =&gt; "&amp;N255&amp;",")))</f>
        <v xml:space="preserve">  GC_Count =&gt; X"00000000",</v>
      </c>
      <c r="Q255" t="str">
        <f t="shared" si="203"/>
        <v>pkt.GC_INFO.GC_Count &lt;= X"00000000";</v>
      </c>
      <c r="R255" t="str">
        <f t="shared" ref="R255:R280" si="211">IF(D255="","--  "&amp;F255,IF(D255&lt;&gt;"T",G255&amp;" := "&amp;H255&amp;";","--  "&amp;H255))</f>
        <v>pkt.GC_INFO.GC_Count := bitvector(415 downto 384);</v>
      </c>
      <c r="S255" t="str">
        <f t="shared" ref="S255:S280" si="212">IF(D255="","--  "&amp;F255,IF(D255&lt;&gt;"T",H255&amp;" := "&amp;G255&amp;";","--  "&amp;H255))</f>
        <v>bitvector(415 downto 384) := pkt.GC_INFO.GC_Count;</v>
      </c>
      <c r="T255" t="str">
        <f t="shared" si="179"/>
        <v>pkt_GC_INFO_GC_Count &lt;= bitvector(415 downto 384);</v>
      </c>
      <c r="U255" t="str">
        <f t="shared" si="198"/>
        <v>pkt_GC_INFO_GC_Count : out std_logic_vector(31 downto 0);    --               order( 8 ) bit( 32 )</v>
      </c>
      <c r="V255" t="str">
        <f t="shared" si="199"/>
        <v>pkt_GC_INFO_GC_Count =&gt; pkt_GC_INFO_GC_Count_o,</v>
      </c>
      <c r="W255" t="str">
        <f t="shared" si="200"/>
        <v xml:space="preserve">  signal pkt_GC_INFO_GC_Count_o : std_logic_vector(31 downto 0);</v>
      </c>
    </row>
    <row r="256" spans="1:23">
      <c r="B256" t="s">
        <v>357</v>
      </c>
      <c r="C256">
        <v>16</v>
      </c>
      <c r="D256" s="72" t="s">
        <v>390</v>
      </c>
      <c r="E256">
        <f>C255+E255</f>
        <v>416</v>
      </c>
      <c r="F256" t="str">
        <f t="shared" si="206"/>
        <v xml:space="preserve">  GC_Command : GC_Command_2_Type;</v>
      </c>
      <c r="G256" s="90" t="str">
        <f t="shared" si="207"/>
        <v>pkt.GC_INFO.GC_Command</v>
      </c>
      <c r="H256" t="str">
        <f t="shared" si="208"/>
        <v>bitvector(431 downto 416)</v>
      </c>
      <c r="I256" t="str">
        <f t="shared" si="193"/>
        <v/>
      </c>
      <c r="J256">
        <f t="shared" si="201"/>
        <v>9</v>
      </c>
      <c r="K256" t="s">
        <v>583</v>
      </c>
      <c r="L256" t="str">
        <f t="shared" si="194"/>
        <v/>
      </c>
      <c r="M256" t="str">
        <f t="shared" si="195"/>
        <v/>
      </c>
      <c r="N256" t="str">
        <f t="shared" si="209"/>
        <v>GC_Command_2_i</v>
      </c>
      <c r="P256" t="str">
        <f t="shared" si="210"/>
        <v xml:space="preserve">  GC_Command =&gt; GC_Command_2_i,</v>
      </c>
      <c r="Q256" t="str">
        <f t="shared" si="203"/>
        <v>--  bitvector(431 downto 416)</v>
      </c>
      <c r="R256" t="str">
        <f t="shared" si="211"/>
        <v>--  bitvector(431 downto 416)</v>
      </c>
      <c r="S256" t="str">
        <f t="shared" si="212"/>
        <v>--  bitvector(431 downto 416)</v>
      </c>
      <c r="T256" t="str">
        <f t="shared" si="179"/>
        <v xml:space="preserve">  -- not used</v>
      </c>
      <c r="U256" t="str">
        <f t="shared" si="198"/>
        <v xml:space="preserve">  -- not used </v>
      </c>
      <c r="V256" t="str">
        <f t="shared" si="199"/>
        <v xml:space="preserve">  -- bitvector(431 downto 416)</v>
      </c>
      <c r="W256" t="str">
        <f t="shared" si="200"/>
        <v xml:space="preserve">  --  bitvector(431 downto 416)</v>
      </c>
    </row>
    <row r="257" spans="2:23">
      <c r="B257" t="s">
        <v>424</v>
      </c>
      <c r="C257">
        <v>16</v>
      </c>
      <c r="D257" t="s">
        <v>391</v>
      </c>
      <c r="E257">
        <f t="shared" ref="E257:E279" si="213">C256+E256</f>
        <v>432</v>
      </c>
      <c r="F257" t="str">
        <f t="shared" si="206"/>
        <v xml:space="preserve">  Reserved_0 : std_logic_vector(15 downto 0);</v>
      </c>
      <c r="G257" t="str">
        <f t="shared" si="207"/>
        <v>pkt.GC_INFO.Reserved_0</v>
      </c>
      <c r="H257" t="str">
        <f t="shared" si="208"/>
        <v>bitvector(447 downto 432)</v>
      </c>
      <c r="I257" t="str">
        <f t="shared" si="193"/>
        <v>pkt_GC_INFO_Reserved_0</v>
      </c>
      <c r="J257">
        <f t="shared" si="201"/>
        <v>9</v>
      </c>
      <c r="K257">
        <v>0</v>
      </c>
      <c r="L257" t="str">
        <f t="shared" si="194"/>
        <v/>
      </c>
      <c r="M257" t="str">
        <f t="shared" si="195"/>
        <v>std_logic_vector(15 downto 0)</v>
      </c>
      <c r="N257" t="str">
        <f t="shared" si="209"/>
        <v>X"0000"</v>
      </c>
      <c r="P257" t="str">
        <f t="shared" si="210"/>
        <v xml:space="preserve">  Reserved_0 =&gt; X"0000",</v>
      </c>
      <c r="Q257" t="str">
        <f t="shared" si="203"/>
        <v>pkt.GC_INFO.Reserved_0 &lt;= X"0000";</v>
      </c>
      <c r="R257" t="str">
        <f t="shared" si="211"/>
        <v>pkt.GC_INFO.Reserved_0 := bitvector(447 downto 432);</v>
      </c>
      <c r="S257" t="str">
        <f t="shared" si="212"/>
        <v>bitvector(447 downto 432) := pkt.GC_INFO.Reserved_0;</v>
      </c>
      <c r="T257" t="str">
        <f t="shared" si="179"/>
        <v xml:space="preserve">  -- not used</v>
      </c>
      <c r="U257" t="str">
        <f t="shared" si="198"/>
        <v xml:space="preserve">  -- not used </v>
      </c>
      <c r="V257" t="str">
        <f t="shared" si="199"/>
        <v>pkt_GC_INFO_Reserved_0 =&gt; pkt_GC_INFO_Reserved_0_o,</v>
      </c>
      <c r="W257" t="str">
        <f t="shared" si="200"/>
        <v xml:space="preserve">  signal pkt_GC_INFO_Reserved_0_o : std_logic_vector(15 downto 0);</v>
      </c>
    </row>
    <row r="258" spans="2:23">
      <c r="B258" t="s">
        <v>358</v>
      </c>
      <c r="C258">
        <v>16</v>
      </c>
      <c r="D258" s="72" t="s">
        <v>390</v>
      </c>
      <c r="E258">
        <f t="shared" si="213"/>
        <v>448</v>
      </c>
      <c r="F258" t="str">
        <f t="shared" si="206"/>
        <v xml:space="preserve">  GC_Event_1 : GC_Event_1_2_Type;</v>
      </c>
      <c r="G258" s="90" t="str">
        <f t="shared" si="207"/>
        <v>pkt.GC_INFO.GC_Event_1</v>
      </c>
      <c r="H258" t="str">
        <f t="shared" si="208"/>
        <v>bitvector(463 downto 448)</v>
      </c>
      <c r="I258" t="str">
        <f t="shared" si="193"/>
        <v/>
      </c>
      <c r="J258">
        <f t="shared" si="201"/>
        <v>9</v>
      </c>
      <c r="K258" t="s">
        <v>583</v>
      </c>
      <c r="L258" t="str">
        <f t="shared" si="194"/>
        <v/>
      </c>
      <c r="M258" t="str">
        <f t="shared" si="195"/>
        <v/>
      </c>
      <c r="N258" t="str">
        <f t="shared" si="209"/>
        <v>GC_Event_1_2_i</v>
      </c>
      <c r="P258" t="str">
        <f t="shared" si="210"/>
        <v xml:space="preserve">  GC_Event_1 =&gt; GC_Event_1_2_i,</v>
      </c>
      <c r="Q258" t="str">
        <f t="shared" si="203"/>
        <v>--  bitvector(463 downto 448)</v>
      </c>
      <c r="R258" t="str">
        <f t="shared" si="211"/>
        <v>--  bitvector(463 downto 448)</v>
      </c>
      <c r="S258" t="str">
        <f t="shared" si="212"/>
        <v>--  bitvector(463 downto 448)</v>
      </c>
      <c r="T258" t="str">
        <f t="shared" si="179"/>
        <v xml:space="preserve">  -- not used</v>
      </c>
      <c r="U258" t="str">
        <f t="shared" si="198"/>
        <v xml:space="preserve">  -- not used </v>
      </c>
      <c r="V258" t="str">
        <f t="shared" si="199"/>
        <v xml:space="preserve">  -- bitvector(463 downto 448)</v>
      </c>
      <c r="W258" t="str">
        <f t="shared" si="200"/>
        <v xml:space="preserve">  --  bitvector(463 downto 448)</v>
      </c>
    </row>
    <row r="259" spans="2:23">
      <c r="B259" t="s">
        <v>359</v>
      </c>
      <c r="C259">
        <v>16</v>
      </c>
      <c r="D259" s="72" t="s">
        <v>390</v>
      </c>
      <c r="E259">
        <f t="shared" si="213"/>
        <v>464</v>
      </c>
      <c r="F259" t="str">
        <f t="shared" si="206"/>
        <v xml:space="preserve">  GC_Event_2 : GC_Event_2_2_Type;</v>
      </c>
      <c r="G259" s="90" t="str">
        <f t="shared" si="207"/>
        <v>pkt.GC_INFO.GC_Event_2</v>
      </c>
      <c r="H259" t="str">
        <f t="shared" si="208"/>
        <v>bitvector(479 downto 464)</v>
      </c>
      <c r="I259" t="str">
        <f t="shared" si="193"/>
        <v/>
      </c>
      <c r="J259">
        <f t="shared" si="201"/>
        <v>9</v>
      </c>
      <c r="K259" t="s">
        <v>583</v>
      </c>
      <c r="L259" t="str">
        <f t="shared" si="194"/>
        <v/>
      </c>
      <c r="M259" t="str">
        <f t="shared" si="195"/>
        <v/>
      </c>
      <c r="N259" t="str">
        <f t="shared" si="209"/>
        <v>GC_Event_2_2_i</v>
      </c>
      <c r="P259" t="str">
        <f t="shared" si="210"/>
        <v xml:space="preserve">  GC_Event_2 =&gt; GC_Event_2_2_i,</v>
      </c>
      <c r="Q259" t="str">
        <f t="shared" si="203"/>
        <v>--  bitvector(479 downto 464)</v>
      </c>
      <c r="R259" t="str">
        <f t="shared" si="211"/>
        <v>--  bitvector(479 downto 464)</v>
      </c>
      <c r="S259" t="str">
        <f t="shared" si="212"/>
        <v>--  bitvector(479 downto 464)</v>
      </c>
      <c r="T259" t="str">
        <f t="shared" si="179"/>
        <v xml:space="preserve">  -- not used</v>
      </c>
      <c r="U259" t="str">
        <f t="shared" si="198"/>
        <v xml:space="preserve">  -- not used </v>
      </c>
      <c r="V259" t="str">
        <f t="shared" si="199"/>
        <v xml:space="preserve">  -- bitvector(479 downto 464)</v>
      </c>
      <c r="W259" t="str">
        <f t="shared" si="200"/>
        <v xml:space="preserve">  --  bitvector(479 downto 464)</v>
      </c>
    </row>
    <row r="260" spans="2:23">
      <c r="B260" t="s">
        <v>360</v>
      </c>
      <c r="C260">
        <v>16</v>
      </c>
      <c r="D260" s="72" t="s">
        <v>390</v>
      </c>
      <c r="E260">
        <f t="shared" si="213"/>
        <v>480</v>
      </c>
      <c r="F260" t="str">
        <f t="shared" si="206"/>
        <v xml:space="preserve">  GC_Event_3 : GC_Event_3_2_Type;</v>
      </c>
      <c r="G260" s="90" t="str">
        <f t="shared" si="207"/>
        <v>pkt.GC_INFO.GC_Event_3</v>
      </c>
      <c r="H260" t="str">
        <f t="shared" si="208"/>
        <v>bitvector(495 downto 480)</v>
      </c>
      <c r="I260" t="str">
        <f t="shared" si="193"/>
        <v/>
      </c>
      <c r="J260">
        <f t="shared" si="201"/>
        <v>9</v>
      </c>
      <c r="K260" t="s">
        <v>583</v>
      </c>
      <c r="L260" t="str">
        <f t="shared" si="194"/>
        <v/>
      </c>
      <c r="M260" t="str">
        <f t="shared" si="195"/>
        <v/>
      </c>
      <c r="N260" t="str">
        <f t="shared" si="209"/>
        <v>GC_Event_3_2_i</v>
      </c>
      <c r="P260" t="str">
        <f t="shared" si="210"/>
        <v xml:space="preserve">  GC_Event_3 =&gt; GC_Event_3_2_i,</v>
      </c>
      <c r="Q260" t="str">
        <f t="shared" si="203"/>
        <v>--  bitvector(495 downto 480)</v>
      </c>
      <c r="R260" t="str">
        <f t="shared" si="211"/>
        <v>--  bitvector(495 downto 480)</v>
      </c>
      <c r="S260" t="str">
        <f t="shared" si="212"/>
        <v>--  bitvector(495 downto 480)</v>
      </c>
      <c r="T260" t="str">
        <f t="shared" si="179"/>
        <v xml:space="preserve">  -- not used</v>
      </c>
      <c r="U260" t="str">
        <f t="shared" si="198"/>
        <v xml:space="preserve">  -- not used </v>
      </c>
      <c r="V260" t="str">
        <f t="shared" si="199"/>
        <v xml:space="preserve">  -- bitvector(495 downto 480)</v>
      </c>
      <c r="W260" t="str">
        <f t="shared" si="200"/>
        <v xml:space="preserve">  --  bitvector(495 downto 480)</v>
      </c>
    </row>
    <row r="261" spans="2:23">
      <c r="B261" t="s">
        <v>361</v>
      </c>
      <c r="C261">
        <v>16</v>
      </c>
      <c r="D261" s="72" t="s">
        <v>390</v>
      </c>
      <c r="E261">
        <f t="shared" si="213"/>
        <v>496</v>
      </c>
      <c r="F261" t="str">
        <f t="shared" si="206"/>
        <v xml:space="preserve">  GC_Event_4 : GC_Event_4_2_Type;</v>
      </c>
      <c r="G261" s="90" t="str">
        <f t="shared" si="207"/>
        <v>pkt.GC_INFO.GC_Event_4</v>
      </c>
      <c r="H261" t="str">
        <f t="shared" si="208"/>
        <v>bitvector(511 downto 496)</v>
      </c>
      <c r="I261" t="str">
        <f t="shared" si="193"/>
        <v/>
      </c>
      <c r="J261">
        <f t="shared" si="201"/>
        <v>9</v>
      </c>
      <c r="K261" t="s">
        <v>583</v>
      </c>
      <c r="L261" t="str">
        <f t="shared" si="194"/>
        <v/>
      </c>
      <c r="M261" t="str">
        <f t="shared" si="195"/>
        <v/>
      </c>
      <c r="N261" t="str">
        <f t="shared" si="209"/>
        <v>GC_Event_4_2_i</v>
      </c>
      <c r="P261" t="str">
        <f t="shared" si="210"/>
        <v xml:space="preserve">  GC_Event_4 =&gt; GC_Event_4_2_i,</v>
      </c>
      <c r="Q261" t="str">
        <f t="shared" si="203"/>
        <v>--  bitvector(511 downto 496)</v>
      </c>
      <c r="R261" t="str">
        <f t="shared" si="211"/>
        <v>--  bitvector(511 downto 496)</v>
      </c>
      <c r="S261" t="str">
        <f t="shared" si="212"/>
        <v>--  bitvector(511 downto 496)</v>
      </c>
      <c r="T261" t="str">
        <f t="shared" si="179"/>
        <v xml:space="preserve">  -- not used</v>
      </c>
      <c r="U261" t="str">
        <f t="shared" si="198"/>
        <v xml:space="preserve">  -- not used </v>
      </c>
      <c r="V261" t="str">
        <f t="shared" si="199"/>
        <v xml:space="preserve">  -- bitvector(511 downto 496)</v>
      </c>
      <c r="W261" t="str">
        <f t="shared" si="200"/>
        <v xml:space="preserve">  --  bitvector(511 downto 496)</v>
      </c>
    </row>
    <row r="262" spans="2:23">
      <c r="B262" t="s">
        <v>362</v>
      </c>
      <c r="C262">
        <v>8</v>
      </c>
      <c r="D262" t="s">
        <v>391</v>
      </c>
      <c r="E262">
        <f t="shared" si="213"/>
        <v>512</v>
      </c>
      <c r="F262" t="str">
        <f t="shared" si="206"/>
        <v xml:space="preserve">  Speed_Mode : std_logic_vector(7 downto 0);</v>
      </c>
      <c r="G262" t="str">
        <f t="shared" si="207"/>
        <v>pkt.GC_INFO.Speed_Mode</v>
      </c>
      <c r="H262" t="str">
        <f t="shared" si="208"/>
        <v>bitvector(519 downto 512)</v>
      </c>
      <c r="I262" t="str">
        <f t="shared" si="193"/>
        <v>pkt_GC_INFO_Speed_Mode</v>
      </c>
      <c r="J262">
        <f t="shared" si="201"/>
        <v>9</v>
      </c>
      <c r="K262">
        <v>0</v>
      </c>
      <c r="L262" t="str">
        <f t="shared" si="194"/>
        <v/>
      </c>
      <c r="M262" t="str">
        <f t="shared" si="195"/>
        <v>std_logic_vector(7 downto 0)</v>
      </c>
      <c r="N262" t="str">
        <f t="shared" si="209"/>
        <v>X"00"</v>
      </c>
      <c r="P262" t="str">
        <f t="shared" si="210"/>
        <v xml:space="preserve">  Speed_Mode =&gt; X"00",</v>
      </c>
      <c r="Q262" t="str">
        <f t="shared" si="203"/>
        <v>pkt.GC_INFO.Speed_Mode &lt;= X"00";</v>
      </c>
      <c r="R262" t="str">
        <f t="shared" si="211"/>
        <v>pkt.GC_INFO.Speed_Mode := bitvector(519 downto 512);</v>
      </c>
      <c r="S262" t="str">
        <f t="shared" si="212"/>
        <v>bitvector(519 downto 512) := pkt.GC_INFO.Speed_Mode;</v>
      </c>
      <c r="T262" t="str">
        <f t="shared" si="179"/>
        <v xml:space="preserve">  -- not used</v>
      </c>
      <c r="U262" t="str">
        <f t="shared" si="198"/>
        <v xml:space="preserve">  -- not used </v>
      </c>
      <c r="V262" t="str">
        <f t="shared" si="199"/>
        <v>pkt_GC_INFO_Speed_Mode =&gt; pkt_GC_INFO_Speed_Mode_o,</v>
      </c>
      <c r="W262" t="str">
        <f t="shared" si="200"/>
        <v xml:space="preserve">  signal pkt_GC_INFO_Speed_Mode_o : std_logic_vector(7 downto 0);</v>
      </c>
    </row>
    <row r="263" spans="2:23">
      <c r="B263" t="s">
        <v>456</v>
      </c>
      <c r="C263">
        <v>8</v>
      </c>
      <c r="D263" t="s">
        <v>391</v>
      </c>
      <c r="E263">
        <f t="shared" si="213"/>
        <v>520</v>
      </c>
      <c r="F263" t="str">
        <f t="shared" si="206"/>
        <v xml:space="preserve">  Search_Pattern : std_logic_vector(7 downto 0);</v>
      </c>
      <c r="G263" t="str">
        <f t="shared" si="207"/>
        <v>pkt.GC_INFO.Search_Pattern</v>
      </c>
      <c r="H263" t="str">
        <f t="shared" si="208"/>
        <v>bitvector(527 downto 520)</v>
      </c>
      <c r="I263" t="str">
        <f t="shared" si="193"/>
        <v>pkt_GC_INFO_Search_Pattern</v>
      </c>
      <c r="J263">
        <f t="shared" si="201"/>
        <v>9</v>
      </c>
      <c r="K263">
        <v>0</v>
      </c>
      <c r="L263" t="str">
        <f t="shared" si="194"/>
        <v/>
      </c>
      <c r="M263" t="str">
        <f t="shared" si="195"/>
        <v>std_logic_vector(7 downto 0)</v>
      </c>
      <c r="N263" t="str">
        <f t="shared" si="209"/>
        <v>X"00"</v>
      </c>
      <c r="P263" t="str">
        <f t="shared" si="210"/>
        <v xml:space="preserve">  Search_Pattern =&gt; X"00",</v>
      </c>
      <c r="Q263" t="str">
        <f t="shared" si="203"/>
        <v>pkt.GC_INFO.Search_Pattern &lt;= X"00";</v>
      </c>
      <c r="R263" t="str">
        <f t="shared" si="211"/>
        <v>pkt.GC_INFO.Search_Pattern := bitvector(527 downto 520);</v>
      </c>
      <c r="S263" t="str">
        <f t="shared" si="212"/>
        <v>bitvector(527 downto 520) := pkt.GC_INFO.Search_Pattern;</v>
      </c>
      <c r="T263" t="str">
        <f t="shared" si="179"/>
        <v xml:space="preserve">  -- not used</v>
      </c>
      <c r="U263" t="str">
        <f t="shared" si="198"/>
        <v xml:space="preserve">  -- not used </v>
      </c>
      <c r="V263" t="str">
        <f t="shared" si="199"/>
        <v>pkt_GC_INFO_Search_Pattern =&gt; pkt_GC_INFO_Search_Pattern_o,</v>
      </c>
      <c r="W263" t="str">
        <f t="shared" si="200"/>
        <v xml:space="preserve">  signal pkt_GC_INFO_Search_Pattern_o : std_logic_vector(7 downto 0);</v>
      </c>
    </row>
    <row r="264" spans="2:23">
      <c r="B264" t="s">
        <v>363</v>
      </c>
      <c r="C264">
        <v>8</v>
      </c>
      <c r="D264" t="s">
        <v>391</v>
      </c>
      <c r="E264">
        <f t="shared" si="213"/>
        <v>528</v>
      </c>
      <c r="F264" t="str">
        <f t="shared" si="206"/>
        <v xml:space="preserve">  Pulse_Freq : std_logic_vector(7 downto 0);</v>
      </c>
      <c r="G264" t="str">
        <f t="shared" si="207"/>
        <v>pkt.GC_INFO.Pulse_Freq</v>
      </c>
      <c r="H264" t="str">
        <f t="shared" si="208"/>
        <v>bitvector(535 downto 528)</v>
      </c>
      <c r="I264" t="str">
        <f t="shared" si="193"/>
        <v>pkt_GC_INFO_Pulse_Freq</v>
      </c>
      <c r="J264">
        <f t="shared" si="201"/>
        <v>9</v>
      </c>
      <c r="K264">
        <v>0</v>
      </c>
      <c r="L264" t="str">
        <f t="shared" si="194"/>
        <v/>
      </c>
      <c r="M264" t="str">
        <f t="shared" si="195"/>
        <v>std_logic_vector(7 downto 0)</v>
      </c>
      <c r="N264" t="str">
        <f t="shared" si="209"/>
        <v>X"00"</v>
      </c>
      <c r="P264" t="str">
        <f t="shared" si="210"/>
        <v xml:space="preserve">  Pulse_Freq =&gt; X"00",</v>
      </c>
      <c r="Q264" t="str">
        <f t="shared" si="203"/>
        <v>pkt.GC_INFO.Pulse_Freq &lt;= X"00";</v>
      </c>
      <c r="R264" t="str">
        <f t="shared" si="211"/>
        <v>pkt.GC_INFO.Pulse_Freq := bitvector(535 downto 528);</v>
      </c>
      <c r="S264" t="str">
        <f t="shared" si="212"/>
        <v>bitvector(535 downto 528) := pkt.GC_INFO.Pulse_Freq;</v>
      </c>
      <c r="T264" t="str">
        <f t="shared" si="179"/>
        <v xml:space="preserve">  -- not used</v>
      </c>
      <c r="U264" t="str">
        <f t="shared" si="198"/>
        <v xml:space="preserve">  -- not used </v>
      </c>
      <c r="V264" t="str">
        <f t="shared" si="199"/>
        <v>pkt_GC_INFO_Pulse_Freq =&gt; pkt_GC_INFO_Pulse_Freq_o,</v>
      </c>
      <c r="W264" t="str">
        <f t="shared" si="200"/>
        <v xml:space="preserve">  signal pkt_GC_INFO_Pulse_Freq_o : std_logic_vector(7 downto 0);</v>
      </c>
    </row>
    <row r="265" spans="2:23">
      <c r="B265" t="s">
        <v>364</v>
      </c>
      <c r="C265">
        <v>8</v>
      </c>
      <c r="D265" t="s">
        <v>391</v>
      </c>
      <c r="E265">
        <f t="shared" si="213"/>
        <v>536</v>
      </c>
      <c r="F265" t="str">
        <f t="shared" si="206"/>
        <v xml:space="preserve">  Pulse_Type : std_logic_vector(7 downto 0);</v>
      </c>
      <c r="G265" t="str">
        <f t="shared" si="207"/>
        <v>pkt.GC_INFO.Pulse_Type</v>
      </c>
      <c r="H265" t="str">
        <f t="shared" si="208"/>
        <v>bitvector(543 downto 536)</v>
      </c>
      <c r="I265" t="str">
        <f t="shared" si="193"/>
        <v>pkt_GC_INFO_Pulse_Type</v>
      </c>
      <c r="J265">
        <f t="shared" si="201"/>
        <v>9</v>
      </c>
      <c r="K265">
        <v>0</v>
      </c>
      <c r="L265" t="str">
        <f t="shared" si="194"/>
        <v/>
      </c>
      <c r="M265" t="str">
        <f t="shared" si="195"/>
        <v>std_logic_vector(7 downto 0)</v>
      </c>
      <c r="N265" t="str">
        <f t="shared" si="209"/>
        <v>X"00"</v>
      </c>
      <c r="P265" t="str">
        <f t="shared" si="210"/>
        <v xml:space="preserve">  Pulse_Type =&gt; X"00",</v>
      </c>
      <c r="Q265" t="str">
        <f t="shared" si="203"/>
        <v>pkt.GC_INFO.Pulse_Type &lt;= X"00";</v>
      </c>
      <c r="R265" t="str">
        <f t="shared" si="211"/>
        <v>pkt.GC_INFO.Pulse_Type := bitvector(543 downto 536);</v>
      </c>
      <c r="S265" t="str">
        <f t="shared" si="212"/>
        <v>bitvector(543 downto 536) := pkt.GC_INFO.Pulse_Type;</v>
      </c>
      <c r="T265" t="str">
        <f t="shared" si="179"/>
        <v xml:space="preserve">  -- not used</v>
      </c>
      <c r="U265" t="str">
        <f t="shared" si="198"/>
        <v xml:space="preserve">  -- not used </v>
      </c>
      <c r="V265" t="str">
        <f t="shared" si="199"/>
        <v>pkt_GC_INFO_Pulse_Type =&gt; pkt_GC_INFO_Pulse_Type_o,</v>
      </c>
      <c r="W265" t="str">
        <f t="shared" si="200"/>
        <v xml:space="preserve">  signal pkt_GC_INFO_Pulse_Type_o : std_logic_vector(7 downto 0);</v>
      </c>
    </row>
    <row r="266" spans="2:23">
      <c r="B266" t="s">
        <v>365</v>
      </c>
      <c r="C266">
        <v>8</v>
      </c>
      <c r="D266" t="s">
        <v>391</v>
      </c>
      <c r="E266">
        <f t="shared" si="213"/>
        <v>544</v>
      </c>
      <c r="F266" t="str">
        <f t="shared" si="206"/>
        <v xml:space="preserve">  Pulse_Length : std_logic_vector(7 downto 0);</v>
      </c>
      <c r="G266" t="str">
        <f t="shared" si="207"/>
        <v>pkt.GC_INFO.Pulse_Length</v>
      </c>
      <c r="H266" t="str">
        <f t="shared" si="208"/>
        <v>bitvector(551 downto 544)</v>
      </c>
      <c r="I266" t="str">
        <f t="shared" si="193"/>
        <v>pkt_GC_INFO_Pulse_Length</v>
      </c>
      <c r="J266">
        <f t="shared" si="201"/>
        <v>9</v>
      </c>
      <c r="K266">
        <v>0</v>
      </c>
      <c r="L266" t="str">
        <f t="shared" si="194"/>
        <v/>
      </c>
      <c r="M266" t="str">
        <f t="shared" si="195"/>
        <v>std_logic_vector(7 downto 0)</v>
      </c>
      <c r="N266" t="str">
        <f t="shared" si="209"/>
        <v>X"00"</v>
      </c>
      <c r="P266" t="str">
        <f t="shared" si="210"/>
        <v xml:space="preserve">  Pulse_Length =&gt; X"00",</v>
      </c>
      <c r="Q266" t="str">
        <f t="shared" si="203"/>
        <v>pkt.GC_INFO.Pulse_Length &lt;= X"00";</v>
      </c>
      <c r="R266" t="str">
        <f t="shared" si="211"/>
        <v>pkt.GC_INFO.Pulse_Length := bitvector(551 downto 544);</v>
      </c>
      <c r="S266" t="str">
        <f t="shared" si="212"/>
        <v>bitvector(551 downto 544) := pkt.GC_INFO.Pulse_Length;</v>
      </c>
      <c r="T266" t="str">
        <f t="shared" si="179"/>
        <v xml:space="preserve">  -- not used</v>
      </c>
      <c r="U266" t="str">
        <f t="shared" si="198"/>
        <v xml:space="preserve">  -- not used </v>
      </c>
      <c r="V266" t="str">
        <f t="shared" si="199"/>
        <v>pkt_GC_INFO_Pulse_Length =&gt; pkt_GC_INFO_Pulse_Length_o,</v>
      </c>
      <c r="W266" t="str">
        <f t="shared" si="200"/>
        <v xml:space="preserve">  signal pkt_GC_INFO_Pulse_Length_o : std_logic_vector(7 downto 0);</v>
      </c>
    </row>
    <row r="267" spans="2:23">
      <c r="B267" t="s">
        <v>366</v>
      </c>
      <c r="C267">
        <v>8</v>
      </c>
      <c r="D267" t="s">
        <v>391</v>
      </c>
      <c r="E267">
        <f t="shared" si="213"/>
        <v>552</v>
      </c>
      <c r="F267" t="str">
        <f t="shared" si="206"/>
        <v xml:space="preserve">  PRE_Pulse : std_logic_vector(7 downto 0);</v>
      </c>
      <c r="G267" t="str">
        <f t="shared" si="207"/>
        <v>pkt.GC_INFO.PRE_Pulse</v>
      </c>
      <c r="H267" t="str">
        <f t="shared" si="208"/>
        <v>bitvector(559 downto 552)</v>
      </c>
      <c r="I267" t="str">
        <f t="shared" si="193"/>
        <v>pkt_GC_INFO_PRE_Pulse</v>
      </c>
      <c r="J267">
        <f t="shared" si="201"/>
        <v>9</v>
      </c>
      <c r="K267">
        <v>0</v>
      </c>
      <c r="L267" t="str">
        <f t="shared" si="194"/>
        <v/>
      </c>
      <c r="M267" t="str">
        <f t="shared" si="195"/>
        <v>std_logic_vector(7 downto 0)</v>
      </c>
      <c r="N267" t="str">
        <f t="shared" si="209"/>
        <v>X"00"</v>
      </c>
      <c r="P267" t="str">
        <f t="shared" si="210"/>
        <v xml:space="preserve">  PRE_Pulse =&gt; X"00",</v>
      </c>
      <c r="Q267" t="str">
        <f t="shared" si="203"/>
        <v>pkt.GC_INFO.PRE_Pulse &lt;= X"00";</v>
      </c>
      <c r="R267" t="str">
        <f t="shared" si="211"/>
        <v>pkt.GC_INFO.PRE_Pulse := bitvector(559 downto 552);</v>
      </c>
      <c r="S267" t="str">
        <f t="shared" si="212"/>
        <v>bitvector(559 downto 552) := pkt.GC_INFO.PRE_Pulse;</v>
      </c>
      <c r="T267" t="str">
        <f t="shared" si="179"/>
        <v xml:space="preserve">  -- not used</v>
      </c>
      <c r="U267" t="str">
        <f t="shared" si="198"/>
        <v xml:space="preserve">  -- not used </v>
      </c>
      <c r="V267" t="str">
        <f t="shared" si="199"/>
        <v>pkt_GC_INFO_PRE_Pulse =&gt; pkt_GC_INFO_PRE_Pulse_o,</v>
      </c>
      <c r="W267" t="str">
        <f t="shared" si="200"/>
        <v xml:space="preserve">  signal pkt_GC_INFO_PRE_Pulse_o : std_logic_vector(7 downto 0);</v>
      </c>
    </row>
    <row r="268" spans="2:23">
      <c r="B268" t="s">
        <v>367</v>
      </c>
      <c r="C268">
        <v>8</v>
      </c>
      <c r="D268" t="s">
        <v>391</v>
      </c>
      <c r="E268">
        <f t="shared" si="213"/>
        <v>560</v>
      </c>
      <c r="F268" t="str">
        <f t="shared" si="206"/>
        <v xml:space="preserve">  PRI : std_logic_vector(7 downto 0);</v>
      </c>
      <c r="G268" t="str">
        <f t="shared" si="207"/>
        <v>pkt.GC_INFO.PRI</v>
      </c>
      <c r="H268" t="str">
        <f t="shared" si="208"/>
        <v>bitvector(567 downto 560)</v>
      </c>
      <c r="I268" t="str">
        <f t="shared" si="193"/>
        <v>pkt_GC_INFO_PRI</v>
      </c>
      <c r="J268">
        <f t="shared" si="201"/>
        <v>9</v>
      </c>
      <c r="K268">
        <v>0</v>
      </c>
      <c r="L268" t="str">
        <f t="shared" si="194"/>
        <v/>
      </c>
      <c r="M268" t="str">
        <f t="shared" si="195"/>
        <v>std_logic_vector(7 downto 0)</v>
      </c>
      <c r="N268" t="str">
        <f t="shared" si="209"/>
        <v>X"00"</v>
      </c>
      <c r="P268" t="str">
        <f t="shared" si="210"/>
        <v xml:space="preserve">  PRI =&gt; X"00",</v>
      </c>
      <c r="Q268" t="str">
        <f t="shared" si="203"/>
        <v>pkt.GC_INFO.PRI &lt;= X"00";</v>
      </c>
      <c r="R268" t="str">
        <f t="shared" si="211"/>
        <v>pkt.GC_INFO.PRI := bitvector(567 downto 560);</v>
      </c>
      <c r="S268" t="str">
        <f t="shared" si="212"/>
        <v>bitvector(567 downto 560) := pkt.GC_INFO.PRI;</v>
      </c>
      <c r="T268" t="str">
        <f t="shared" si="179"/>
        <v xml:space="preserve">  -- not used</v>
      </c>
      <c r="U268" t="str">
        <f t="shared" si="198"/>
        <v xml:space="preserve">  -- not used </v>
      </c>
      <c r="V268" t="str">
        <f t="shared" si="199"/>
        <v>pkt_GC_INFO_PRI =&gt; pkt_GC_INFO_PRI_o,</v>
      </c>
      <c r="W268" t="str">
        <f t="shared" si="200"/>
        <v xml:space="preserve">  signal pkt_GC_INFO_PRI_o : std_logic_vector(7 downto 0);</v>
      </c>
    </row>
    <row r="269" spans="2:23">
      <c r="B269" t="s">
        <v>368</v>
      </c>
      <c r="C269">
        <v>8</v>
      </c>
      <c r="D269" t="s">
        <v>391</v>
      </c>
      <c r="E269">
        <f t="shared" si="213"/>
        <v>568</v>
      </c>
      <c r="F269" t="str">
        <f t="shared" si="206"/>
        <v xml:space="preserve">  Beam_Steering : std_logic_vector(7 downto 0);</v>
      </c>
      <c r="G269" t="str">
        <f t="shared" si="207"/>
        <v>pkt.GC_INFO.Beam_Steering</v>
      </c>
      <c r="H269" t="str">
        <f t="shared" si="208"/>
        <v>bitvector(575 downto 568)</v>
      </c>
      <c r="I269" t="str">
        <f t="shared" si="193"/>
        <v>pkt_GC_INFO_Beam_Steering</v>
      </c>
      <c r="J269">
        <f t="shared" si="201"/>
        <v>9</v>
      </c>
      <c r="K269">
        <v>0</v>
      </c>
      <c r="L269" t="str">
        <f t="shared" si="194"/>
        <v/>
      </c>
      <c r="M269" t="str">
        <f t="shared" si="195"/>
        <v>std_logic_vector(7 downto 0)</v>
      </c>
      <c r="N269" t="str">
        <f t="shared" si="209"/>
        <v>X"00"</v>
      </c>
      <c r="P269" t="str">
        <f t="shared" si="210"/>
        <v xml:space="preserve">  Beam_Steering =&gt; X"00",</v>
      </c>
      <c r="Q269" t="str">
        <f t="shared" si="203"/>
        <v>pkt.GC_INFO.Beam_Steering &lt;= X"00";</v>
      </c>
      <c r="R269" t="str">
        <f t="shared" si="211"/>
        <v>pkt.GC_INFO.Beam_Steering := bitvector(575 downto 568);</v>
      </c>
      <c r="S269" t="str">
        <f t="shared" si="212"/>
        <v>bitvector(575 downto 568) := pkt.GC_INFO.Beam_Steering;</v>
      </c>
      <c r="T269" t="str">
        <f t="shared" si="179"/>
        <v xml:space="preserve">  -- not used</v>
      </c>
      <c r="U269" t="str">
        <f t="shared" si="198"/>
        <v xml:space="preserve">  -- not used </v>
      </c>
      <c r="V269" t="str">
        <f t="shared" si="199"/>
        <v>pkt_GC_INFO_Beam_Steering =&gt; pkt_GC_INFO_Beam_Steering_o,</v>
      </c>
      <c r="W269" t="str">
        <f t="shared" si="200"/>
        <v xml:space="preserve">  signal pkt_GC_INFO_Beam_Steering_o : std_logic_vector(7 downto 0);</v>
      </c>
    </row>
    <row r="270" spans="2:23">
      <c r="B270" t="s">
        <v>369</v>
      </c>
      <c r="C270">
        <v>16</v>
      </c>
      <c r="D270" t="s">
        <v>391</v>
      </c>
      <c r="E270">
        <f t="shared" si="213"/>
        <v>576</v>
      </c>
      <c r="F270" t="str">
        <f t="shared" si="206"/>
        <v xml:space="preserve">  BAT_VOLT : std_logic_vector(15 downto 0);</v>
      </c>
      <c r="G270" t="str">
        <f t="shared" si="207"/>
        <v>pkt.GC_INFO.BAT_VOLT</v>
      </c>
      <c r="H270" t="str">
        <f t="shared" si="208"/>
        <v>bitvector(591 downto 576)</v>
      </c>
      <c r="I270" t="str">
        <f t="shared" si="193"/>
        <v>pkt_GC_INFO_BAT_VOLT</v>
      </c>
      <c r="J270">
        <f t="shared" si="201"/>
        <v>9</v>
      </c>
      <c r="K270">
        <v>0</v>
      </c>
      <c r="L270" t="str">
        <f t="shared" si="194"/>
        <v/>
      </c>
      <c r="M270" t="str">
        <f t="shared" si="195"/>
        <v>std_logic_vector(15 downto 0)</v>
      </c>
      <c r="N270" t="str">
        <f t="shared" si="209"/>
        <v>X"0000"</v>
      </c>
      <c r="P270" t="str">
        <f t="shared" si="210"/>
        <v xml:space="preserve">  BAT_VOLT =&gt; X"0000",</v>
      </c>
      <c r="Q270" t="str">
        <f t="shared" si="203"/>
        <v>pkt.GC_INFO.BAT_VOLT &lt;= X"0000";</v>
      </c>
      <c r="R270" t="str">
        <f t="shared" si="211"/>
        <v>pkt.GC_INFO.BAT_VOLT := bitvector(591 downto 576);</v>
      </c>
      <c r="S270" t="str">
        <f t="shared" si="212"/>
        <v>bitvector(591 downto 576) := pkt.GC_INFO.BAT_VOLT;</v>
      </c>
      <c r="T270" t="str">
        <f t="shared" si="179"/>
        <v xml:space="preserve">  -- not used</v>
      </c>
      <c r="U270" t="str">
        <f t="shared" si="198"/>
        <v xml:space="preserve">  -- not used </v>
      </c>
      <c r="V270" t="str">
        <f t="shared" si="199"/>
        <v>pkt_GC_INFO_BAT_VOLT =&gt; pkt_GC_INFO_BAT_VOLT_o,</v>
      </c>
      <c r="W270" t="str">
        <f t="shared" si="200"/>
        <v xml:space="preserve">  signal pkt_GC_INFO_BAT_VOLT_o : std_logic_vector(15 downto 0);</v>
      </c>
    </row>
    <row r="271" spans="2:23">
      <c r="B271" t="s">
        <v>425</v>
      </c>
      <c r="C271">
        <v>48</v>
      </c>
      <c r="D271" t="s">
        <v>391</v>
      </c>
      <c r="E271">
        <f t="shared" si="213"/>
        <v>592</v>
      </c>
      <c r="F271" t="str">
        <f t="shared" si="206"/>
        <v xml:space="preserve">  Reserved_1 : std_logic_vector(47 downto 0);</v>
      </c>
      <c r="G271" t="str">
        <f t="shared" si="207"/>
        <v>pkt.GC_INFO.Reserved_1</v>
      </c>
      <c r="H271" t="str">
        <f t="shared" si="208"/>
        <v>bitvector(639 downto 592)</v>
      </c>
      <c r="I271" t="str">
        <f t="shared" ref="I271:I300" si="214">IF(H271="","",(IF(D271="W",SUBSTITUTE(G271,".","_"),"")))</f>
        <v>pkt_GC_INFO_Reserved_1</v>
      </c>
      <c r="J271">
        <f t="shared" si="201"/>
        <v>9</v>
      </c>
      <c r="K271">
        <v>0</v>
      </c>
      <c r="L271" t="str">
        <f t="shared" si="194"/>
        <v/>
      </c>
      <c r="M271" t="str">
        <f t="shared" ref="M271:M300" si="215">IF(C271=1,"std_logic",(IF(D271="W","std_logic_vector("&amp;C271-1&amp;" downto 0)","")))</f>
        <v>std_logic_vector(47 downto 0)</v>
      </c>
      <c r="N271" t="str">
        <f t="shared" si="209"/>
        <v>(others =&gt; '0')</v>
      </c>
      <c r="P271" t="str">
        <f t="shared" si="210"/>
        <v xml:space="preserve">  Reserved_1 =&gt; (others =&gt; '0'),</v>
      </c>
      <c r="Q271" t="str">
        <f t="shared" si="203"/>
        <v>pkt.GC_INFO.Reserved_1 &lt;= (others =&gt; '0');</v>
      </c>
      <c r="R271" t="str">
        <f t="shared" si="211"/>
        <v>pkt.GC_INFO.Reserved_1 := bitvector(639 downto 592);</v>
      </c>
      <c r="S271" t="str">
        <f t="shared" si="212"/>
        <v>bitvector(639 downto 592) := pkt.GC_INFO.Reserved_1;</v>
      </c>
      <c r="T271" t="str">
        <f t="shared" si="179"/>
        <v xml:space="preserve">  -- not used</v>
      </c>
      <c r="U271" t="str">
        <f t="shared" si="198"/>
        <v xml:space="preserve">  -- not used </v>
      </c>
      <c r="V271" t="str">
        <f t="shared" si="199"/>
        <v>pkt_GC_INFO_Reserved_1 =&gt; pkt_GC_INFO_Reserved_1_o,</v>
      </c>
      <c r="W271" t="str">
        <f t="shared" si="200"/>
        <v xml:space="preserve">  signal pkt_GC_INFO_Reserved_1_o : std_logic_vector(47 downto 0);</v>
      </c>
    </row>
    <row r="272" spans="2:23">
      <c r="B272" t="s">
        <v>370</v>
      </c>
      <c r="C272">
        <v>32</v>
      </c>
      <c r="D272" t="s">
        <v>391</v>
      </c>
      <c r="E272">
        <f t="shared" si="213"/>
        <v>640</v>
      </c>
      <c r="F272" t="str">
        <f t="shared" si="206"/>
        <v xml:space="preserve">  TORP_N : std_logic_vector(31 downto 0);</v>
      </c>
      <c r="G272" t="str">
        <f t="shared" si="207"/>
        <v>pkt.GC_INFO.TORP_N</v>
      </c>
      <c r="H272" t="str">
        <f t="shared" si="208"/>
        <v>bitvector(671 downto 640)</v>
      </c>
      <c r="I272" t="str">
        <f t="shared" si="214"/>
        <v>pkt_GC_INFO_TORP_N</v>
      </c>
      <c r="J272">
        <f t="shared" si="201"/>
        <v>9</v>
      </c>
      <c r="K272">
        <v>0</v>
      </c>
      <c r="L272" t="str">
        <f t="shared" si="194"/>
        <v/>
      </c>
      <c r="M272" t="str">
        <f t="shared" si="215"/>
        <v>std_logic_vector(31 downto 0)</v>
      </c>
      <c r="N272" t="str">
        <f t="shared" si="209"/>
        <v>X"00000000"</v>
      </c>
      <c r="P272" t="str">
        <f t="shared" si="210"/>
        <v xml:space="preserve">  TORP_N =&gt; X"00000000",</v>
      </c>
      <c r="Q272" t="str">
        <f t="shared" si="203"/>
        <v>pkt.GC_INFO.TORP_N &lt;= X"00000000";</v>
      </c>
      <c r="R272" t="str">
        <f t="shared" si="211"/>
        <v>pkt.GC_INFO.TORP_N := bitvector(671 downto 640);</v>
      </c>
      <c r="S272" t="str">
        <f t="shared" si="212"/>
        <v>bitvector(671 downto 640) := pkt.GC_INFO.TORP_N;</v>
      </c>
      <c r="T272" t="str">
        <f t="shared" si="179"/>
        <v xml:space="preserve">  -- not used</v>
      </c>
      <c r="U272" t="str">
        <f t="shared" si="198"/>
        <v xml:space="preserve">  -- not used </v>
      </c>
      <c r="V272" t="str">
        <f t="shared" si="199"/>
        <v>pkt_GC_INFO_TORP_N =&gt; pkt_GC_INFO_TORP_N_o,</v>
      </c>
      <c r="W272" t="str">
        <f t="shared" si="200"/>
        <v xml:space="preserve">  signal pkt_GC_INFO_TORP_N_o : std_logic_vector(31 downto 0);</v>
      </c>
    </row>
    <row r="273" spans="1:23">
      <c r="B273" t="s">
        <v>371</v>
      </c>
      <c r="C273">
        <v>32</v>
      </c>
      <c r="D273" t="s">
        <v>391</v>
      </c>
      <c r="E273">
        <f t="shared" si="213"/>
        <v>672</v>
      </c>
      <c r="F273" t="str">
        <f t="shared" si="206"/>
        <v xml:space="preserve">  TORP_E : std_logic_vector(31 downto 0);</v>
      </c>
      <c r="G273" t="str">
        <f t="shared" si="207"/>
        <v>pkt.GC_INFO.TORP_E</v>
      </c>
      <c r="H273" t="str">
        <f t="shared" si="208"/>
        <v>bitvector(703 downto 672)</v>
      </c>
      <c r="I273" t="str">
        <f t="shared" si="214"/>
        <v>pkt_GC_INFO_TORP_E</v>
      </c>
      <c r="J273">
        <f t="shared" si="201"/>
        <v>9</v>
      </c>
      <c r="K273">
        <v>0</v>
      </c>
      <c r="L273" t="str">
        <f t="shared" si="194"/>
        <v/>
      </c>
      <c r="M273" t="str">
        <f t="shared" si="215"/>
        <v>std_logic_vector(31 downto 0)</v>
      </c>
      <c r="N273" t="str">
        <f t="shared" si="209"/>
        <v>X"00000000"</v>
      </c>
      <c r="P273" t="str">
        <f t="shared" si="210"/>
        <v xml:space="preserve">  TORP_E =&gt; X"00000000",</v>
      </c>
      <c r="Q273" t="str">
        <f t="shared" si="203"/>
        <v>pkt.GC_INFO.TORP_E &lt;= X"00000000";</v>
      </c>
      <c r="R273" t="str">
        <f t="shared" si="211"/>
        <v>pkt.GC_INFO.TORP_E := bitvector(703 downto 672);</v>
      </c>
      <c r="S273" t="str">
        <f t="shared" si="212"/>
        <v>bitvector(703 downto 672) := pkt.GC_INFO.TORP_E;</v>
      </c>
      <c r="T273" t="str">
        <f t="shared" si="179"/>
        <v xml:space="preserve">  -- not used</v>
      </c>
      <c r="U273" t="str">
        <f t="shared" si="198"/>
        <v xml:space="preserve">  -- not used </v>
      </c>
      <c r="V273" t="str">
        <f t="shared" si="199"/>
        <v>pkt_GC_INFO_TORP_E =&gt; pkt_GC_INFO_TORP_E_o,</v>
      </c>
      <c r="W273" t="str">
        <f t="shared" si="200"/>
        <v xml:space="preserve">  signal pkt_GC_INFO_TORP_E_o : std_logic_vector(31 downto 0);</v>
      </c>
    </row>
    <row r="274" spans="1:23">
      <c r="B274" t="s">
        <v>372</v>
      </c>
      <c r="C274">
        <v>16</v>
      </c>
      <c r="D274" t="s">
        <v>391</v>
      </c>
      <c r="E274">
        <f t="shared" si="213"/>
        <v>704</v>
      </c>
      <c r="F274" t="str">
        <f t="shared" si="206"/>
        <v xml:space="preserve">  TORP_D : std_logic_vector(15 downto 0);</v>
      </c>
      <c r="G274" t="str">
        <f t="shared" si="207"/>
        <v>pkt.GC_INFO.TORP_D</v>
      </c>
      <c r="H274" t="str">
        <f t="shared" si="208"/>
        <v>bitvector(719 downto 704)</v>
      </c>
      <c r="I274" t="str">
        <f t="shared" si="214"/>
        <v>pkt_GC_INFO_TORP_D</v>
      </c>
      <c r="J274">
        <f t="shared" si="201"/>
        <v>9</v>
      </c>
      <c r="K274">
        <v>0</v>
      </c>
      <c r="L274" t="str">
        <f t="shared" si="194"/>
        <v/>
      </c>
      <c r="M274" t="str">
        <f t="shared" si="215"/>
        <v>std_logic_vector(15 downto 0)</v>
      </c>
      <c r="N274" t="str">
        <f t="shared" si="209"/>
        <v>X"0000"</v>
      </c>
      <c r="P274" t="str">
        <f t="shared" si="210"/>
        <v xml:space="preserve">  TORP_D =&gt; X"0000",</v>
      </c>
      <c r="Q274" t="str">
        <f t="shared" si="203"/>
        <v>pkt.GC_INFO.TORP_D &lt;= X"0000";</v>
      </c>
      <c r="R274" t="str">
        <f t="shared" si="211"/>
        <v>pkt.GC_INFO.TORP_D := bitvector(719 downto 704);</v>
      </c>
      <c r="S274" t="str">
        <f t="shared" si="212"/>
        <v>bitvector(719 downto 704) := pkt.GC_INFO.TORP_D;</v>
      </c>
      <c r="T274" t="str">
        <f t="shared" si="179"/>
        <v xml:space="preserve">  -- not used</v>
      </c>
      <c r="U274" t="str">
        <f t="shared" si="198"/>
        <v xml:space="preserve">  -- not used </v>
      </c>
      <c r="V274" t="str">
        <f t="shared" si="199"/>
        <v>pkt_GC_INFO_TORP_D =&gt; pkt_GC_INFO_TORP_D_o,</v>
      </c>
      <c r="W274" t="str">
        <f t="shared" si="200"/>
        <v xml:space="preserve">  signal pkt_GC_INFO_TORP_D_o : std_logic_vector(15 downto 0);</v>
      </c>
    </row>
    <row r="275" spans="1:23">
      <c r="B275" t="s">
        <v>373</v>
      </c>
      <c r="C275">
        <v>16</v>
      </c>
      <c r="D275" t="s">
        <v>391</v>
      </c>
      <c r="E275">
        <f t="shared" si="213"/>
        <v>720</v>
      </c>
      <c r="F275" t="str">
        <f t="shared" si="206"/>
        <v xml:space="preserve">  TORP_Roll : std_logic_vector(15 downto 0);</v>
      </c>
      <c r="G275" t="str">
        <f t="shared" si="207"/>
        <v>pkt.GC_INFO.TORP_Roll</v>
      </c>
      <c r="H275" t="str">
        <f t="shared" si="208"/>
        <v>bitvector(735 downto 720)</v>
      </c>
      <c r="I275" t="str">
        <f t="shared" si="214"/>
        <v>pkt_GC_INFO_TORP_Roll</v>
      </c>
      <c r="J275">
        <f t="shared" si="201"/>
        <v>9</v>
      </c>
      <c r="K275">
        <v>0</v>
      </c>
      <c r="L275" t="str">
        <f t="shared" si="194"/>
        <v/>
      </c>
      <c r="M275" t="str">
        <f t="shared" si="215"/>
        <v>std_logic_vector(15 downto 0)</v>
      </c>
      <c r="N275" t="str">
        <f t="shared" si="209"/>
        <v>X"0000"</v>
      </c>
      <c r="P275" t="str">
        <f t="shared" si="210"/>
        <v xml:space="preserve">  TORP_Roll =&gt; X"0000",</v>
      </c>
      <c r="Q275" t="str">
        <f t="shared" si="203"/>
        <v>pkt.GC_INFO.TORP_Roll &lt;= X"0000";</v>
      </c>
      <c r="R275" t="str">
        <f t="shared" si="211"/>
        <v>pkt.GC_INFO.TORP_Roll := bitvector(735 downto 720);</v>
      </c>
      <c r="S275" t="str">
        <f t="shared" si="212"/>
        <v>bitvector(735 downto 720) := pkt.GC_INFO.TORP_Roll;</v>
      </c>
      <c r="T275" t="str">
        <f t="shared" si="179"/>
        <v xml:space="preserve">  -- not used</v>
      </c>
      <c r="U275" t="str">
        <f t="shared" si="198"/>
        <v xml:space="preserve">  -- not used </v>
      </c>
      <c r="V275" t="str">
        <f t="shared" si="199"/>
        <v>pkt_GC_INFO_TORP_Roll =&gt; pkt_GC_INFO_TORP_Roll_o,</v>
      </c>
      <c r="W275" t="str">
        <f t="shared" si="200"/>
        <v xml:space="preserve">  signal pkt_GC_INFO_TORP_Roll_o : std_logic_vector(15 downto 0);</v>
      </c>
    </row>
    <row r="276" spans="1:23">
      <c r="B276" t="s">
        <v>374</v>
      </c>
      <c r="C276">
        <v>16</v>
      </c>
      <c r="D276" t="s">
        <v>391</v>
      </c>
      <c r="E276">
        <f t="shared" si="213"/>
        <v>736</v>
      </c>
      <c r="F276" t="str">
        <f t="shared" si="206"/>
        <v xml:space="preserve">  TORP_Pitch : std_logic_vector(15 downto 0);</v>
      </c>
      <c r="G276" t="str">
        <f t="shared" si="207"/>
        <v>pkt.GC_INFO.TORP_Pitch</v>
      </c>
      <c r="H276" t="str">
        <f t="shared" si="208"/>
        <v>bitvector(751 downto 736)</v>
      </c>
      <c r="I276" t="str">
        <f t="shared" si="214"/>
        <v>pkt_GC_INFO_TORP_Pitch</v>
      </c>
      <c r="J276">
        <f t="shared" si="201"/>
        <v>9</v>
      </c>
      <c r="K276">
        <v>0</v>
      </c>
      <c r="L276" t="str">
        <f t="shared" si="194"/>
        <v/>
      </c>
      <c r="M276" t="str">
        <f t="shared" si="215"/>
        <v>std_logic_vector(15 downto 0)</v>
      </c>
      <c r="N276" t="str">
        <f t="shared" si="209"/>
        <v>X"0000"</v>
      </c>
      <c r="P276" t="str">
        <f t="shared" si="210"/>
        <v xml:space="preserve">  TORP_Pitch =&gt; X"0000",</v>
      </c>
      <c r="Q276" t="str">
        <f t="shared" si="203"/>
        <v>pkt.GC_INFO.TORP_Pitch &lt;= X"0000";</v>
      </c>
      <c r="R276" t="str">
        <f t="shared" si="211"/>
        <v>pkt.GC_INFO.TORP_Pitch := bitvector(751 downto 736);</v>
      </c>
      <c r="S276" t="str">
        <f t="shared" si="212"/>
        <v>bitvector(751 downto 736) := pkt.GC_INFO.TORP_Pitch;</v>
      </c>
      <c r="T276" t="str">
        <f t="shared" si="179"/>
        <v xml:space="preserve">  -- not used</v>
      </c>
      <c r="U276" t="str">
        <f t="shared" si="198"/>
        <v xml:space="preserve">  -- not used </v>
      </c>
      <c r="V276" t="str">
        <f t="shared" si="199"/>
        <v>pkt_GC_INFO_TORP_Pitch =&gt; pkt_GC_INFO_TORP_Pitch_o,</v>
      </c>
      <c r="W276" t="str">
        <f t="shared" si="200"/>
        <v xml:space="preserve">  signal pkt_GC_INFO_TORP_Pitch_o : std_logic_vector(15 downto 0);</v>
      </c>
    </row>
    <row r="277" spans="1:23">
      <c r="B277" t="s">
        <v>375</v>
      </c>
      <c r="C277">
        <v>16</v>
      </c>
      <c r="D277" t="s">
        <v>391</v>
      </c>
      <c r="E277">
        <f t="shared" si="213"/>
        <v>752</v>
      </c>
      <c r="F277" t="str">
        <f t="shared" si="206"/>
        <v xml:space="preserve">  TORP_Yaw : std_logic_vector(15 downto 0);</v>
      </c>
      <c r="G277" t="str">
        <f t="shared" si="207"/>
        <v>pkt.GC_INFO.TORP_Yaw</v>
      </c>
      <c r="H277" t="str">
        <f t="shared" si="208"/>
        <v>bitvector(767 downto 752)</v>
      </c>
      <c r="I277" t="str">
        <f t="shared" si="214"/>
        <v>pkt_GC_INFO_TORP_Yaw</v>
      </c>
      <c r="J277">
        <f t="shared" si="201"/>
        <v>9</v>
      </c>
      <c r="K277">
        <v>0</v>
      </c>
      <c r="L277" t="str">
        <f t="shared" si="194"/>
        <v/>
      </c>
      <c r="M277" t="str">
        <f t="shared" si="215"/>
        <v>std_logic_vector(15 downto 0)</v>
      </c>
      <c r="N277" t="str">
        <f t="shared" si="209"/>
        <v>X"0000"</v>
      </c>
      <c r="P277" t="str">
        <f t="shared" si="210"/>
        <v xml:space="preserve">  TORP_Yaw =&gt; X"0000",</v>
      </c>
      <c r="Q277" t="str">
        <f t="shared" si="203"/>
        <v>pkt.GC_INFO.TORP_Yaw &lt;= X"0000";</v>
      </c>
      <c r="R277" t="str">
        <f t="shared" si="211"/>
        <v>pkt.GC_INFO.TORP_Yaw := bitvector(767 downto 752);</v>
      </c>
      <c r="S277" t="str">
        <f t="shared" si="212"/>
        <v>bitvector(767 downto 752) := pkt.GC_INFO.TORP_Yaw;</v>
      </c>
      <c r="T277" t="str">
        <f t="shared" si="179"/>
        <v xml:space="preserve">  -- not used</v>
      </c>
      <c r="U277" t="str">
        <f t="shared" si="198"/>
        <v xml:space="preserve">  -- not used </v>
      </c>
      <c r="V277" t="str">
        <f t="shared" si="199"/>
        <v>pkt_GC_INFO_TORP_Yaw =&gt; pkt_GC_INFO_TORP_Yaw_o,</v>
      </c>
      <c r="W277" t="str">
        <f t="shared" si="200"/>
        <v xml:space="preserve">  signal pkt_GC_INFO_TORP_Yaw_o : std_logic_vector(15 downto 0);</v>
      </c>
    </row>
    <row r="278" spans="1:23">
      <c r="B278" t="s">
        <v>376</v>
      </c>
      <c r="C278">
        <v>8</v>
      </c>
      <c r="D278" t="s">
        <v>391</v>
      </c>
      <c r="E278">
        <f t="shared" si="213"/>
        <v>768</v>
      </c>
      <c r="F278" t="str">
        <f t="shared" si="206"/>
        <v xml:space="preserve">  ACT_On_Off : std_logic_vector(7 downto 0);</v>
      </c>
      <c r="G278" t="str">
        <f t="shared" si="207"/>
        <v>pkt.GC_INFO.ACT_On_Off</v>
      </c>
      <c r="H278" t="str">
        <f t="shared" si="208"/>
        <v>bitvector(775 downto 768)</v>
      </c>
      <c r="I278" t="str">
        <f t="shared" si="214"/>
        <v>pkt_GC_INFO_ACT_On_Off</v>
      </c>
      <c r="J278">
        <f t="shared" si="201"/>
        <v>9</v>
      </c>
      <c r="K278">
        <v>0</v>
      </c>
      <c r="L278" t="str">
        <f t="shared" si="194"/>
        <v/>
      </c>
      <c r="M278" t="str">
        <f t="shared" si="215"/>
        <v>std_logic_vector(7 downto 0)</v>
      </c>
      <c r="N278" t="str">
        <f t="shared" si="209"/>
        <v>X"00"</v>
      </c>
      <c r="P278" t="str">
        <f t="shared" si="210"/>
        <v xml:space="preserve">  ACT_On_Off =&gt; X"00",</v>
      </c>
      <c r="Q278" t="str">
        <f t="shared" si="203"/>
        <v>pkt.GC_INFO.ACT_On_Off &lt;= X"00";</v>
      </c>
      <c r="R278" t="str">
        <f t="shared" si="211"/>
        <v>pkt.GC_INFO.ACT_On_Off := bitvector(775 downto 768);</v>
      </c>
      <c r="S278" t="str">
        <f t="shared" si="212"/>
        <v>bitvector(775 downto 768) := pkt.GC_INFO.ACT_On_Off;</v>
      </c>
      <c r="T278" t="str">
        <f t="shared" si="179"/>
        <v xml:space="preserve">  -- not used</v>
      </c>
      <c r="U278" t="str">
        <f t="shared" si="198"/>
        <v xml:space="preserve">  -- not used </v>
      </c>
      <c r="V278" t="str">
        <f t="shared" si="199"/>
        <v>pkt_GC_INFO_ACT_On_Off =&gt; pkt_GC_INFO_ACT_On_Off_o,</v>
      </c>
      <c r="W278" t="str">
        <f t="shared" si="200"/>
        <v xml:space="preserve">  signal pkt_GC_INFO_ACT_On_Off_o : std_logic_vector(7 downto 0);</v>
      </c>
    </row>
    <row r="279" spans="1:23">
      <c r="B279" t="s">
        <v>478</v>
      </c>
      <c r="C279">
        <v>56</v>
      </c>
      <c r="D279" t="s">
        <v>391</v>
      </c>
      <c r="E279">
        <f t="shared" si="213"/>
        <v>776</v>
      </c>
      <c r="F279" t="str">
        <f t="shared" si="206"/>
        <v xml:space="preserve">  Reserved_2 : std_logic_vector(55 downto 0);</v>
      </c>
      <c r="G279" t="str">
        <f t="shared" si="207"/>
        <v>pkt.GC_INFO.Reserved_2</v>
      </c>
      <c r="H279" t="str">
        <f t="shared" si="208"/>
        <v>bitvector(831 downto 776)</v>
      </c>
      <c r="I279" t="str">
        <f t="shared" si="214"/>
        <v>pkt_GC_INFO_Reserved_2</v>
      </c>
      <c r="J279">
        <f t="shared" si="201"/>
        <v>9</v>
      </c>
      <c r="K279">
        <v>0</v>
      </c>
      <c r="L279" t="str">
        <f t="shared" si="194"/>
        <v/>
      </c>
      <c r="M279" t="str">
        <f t="shared" si="215"/>
        <v>std_logic_vector(55 downto 0)</v>
      </c>
      <c r="N279" t="str">
        <f t="shared" si="209"/>
        <v>(others =&gt; '0')</v>
      </c>
      <c r="P279" t="str">
        <f t="shared" si="210"/>
        <v xml:space="preserve">  Reserved_2 =&gt; (others =&gt; '0')</v>
      </c>
      <c r="Q279" t="str">
        <f t="shared" si="203"/>
        <v>pkt.GC_INFO.Reserved_2 &lt;= (others =&gt; '0');</v>
      </c>
      <c r="R279" t="str">
        <f t="shared" si="211"/>
        <v>pkt.GC_INFO.Reserved_2 := bitvector(831 downto 776);</v>
      </c>
      <c r="S279" t="str">
        <f t="shared" si="212"/>
        <v>bitvector(831 downto 776) := pkt.GC_INFO.Reserved_2;</v>
      </c>
      <c r="T279" t="str">
        <f t="shared" si="179"/>
        <v xml:space="preserve">  -- not used</v>
      </c>
      <c r="U279" t="str">
        <f t="shared" si="198"/>
        <v xml:space="preserve">  -- not used </v>
      </c>
      <c r="V279" t="str">
        <f t="shared" si="199"/>
        <v>pkt_GC_INFO_Reserved_2 =&gt; pkt_GC_INFO_Reserved_2_o,</v>
      </c>
      <c r="W279" t="str">
        <f t="shared" si="200"/>
        <v xml:space="preserve">  signal pkt_GC_INFO_Reserved_2_o : std_logic_vector(55 downto 0);</v>
      </c>
    </row>
    <row r="280" spans="1:23" s="72" customFormat="1">
      <c r="F280" s="72" t="str">
        <f>"end record;"&amp;"  --  "&amp;B254&amp;"_"&amp;C254/8&amp;"_Type"</f>
        <v>end record;  --  GC_INFO_56_Type</v>
      </c>
      <c r="I280" s="72" t="str">
        <f t="shared" si="214"/>
        <v/>
      </c>
      <c r="J280">
        <f t="shared" si="201"/>
        <v>9</v>
      </c>
      <c r="K280" s="72" t="s">
        <v>583</v>
      </c>
      <c r="L280" t="str">
        <f t="shared" si="194"/>
        <v/>
      </c>
      <c r="M280" s="72" t="str">
        <f t="shared" si="215"/>
        <v/>
      </c>
      <c r="P280" s="72" t="str">
        <f>");"</f>
        <v>);</v>
      </c>
      <c r="Q280" s="72" t="str">
        <f t="shared" si="203"/>
        <v>--  end record;  --  GC_INFO_56_Type</v>
      </c>
      <c r="R280" s="72" t="str">
        <f t="shared" si="211"/>
        <v>--  end record;  --  GC_INFO_56_Type</v>
      </c>
      <c r="S280" s="72" t="str">
        <f t="shared" si="212"/>
        <v>--  end record;  --  GC_INFO_56_Type</v>
      </c>
      <c r="T280" t="str">
        <f t="shared" si="179"/>
        <v xml:space="preserve">  -- not used</v>
      </c>
      <c r="U280" t="str">
        <f t="shared" si="198"/>
        <v xml:space="preserve">  -- not used </v>
      </c>
      <c r="V280" t="str">
        <f t="shared" si="199"/>
        <v>--  end record;  --  GC_INFO_56_Type</v>
      </c>
      <c r="W280" t="str">
        <f t="shared" si="200"/>
        <v>--  end record;  --  GC_INFO_56_Type</v>
      </c>
    </row>
    <row r="281" spans="1:23">
      <c r="C281">
        <f>SUM(C255:C279)</f>
        <v>448</v>
      </c>
      <c r="D281">
        <f>C254+E254</f>
        <v>832</v>
      </c>
      <c r="E281">
        <f>C279+E279</f>
        <v>832</v>
      </c>
      <c r="F281" s="93" t="s">
        <v>538</v>
      </c>
      <c r="I281" t="str">
        <f t="shared" si="214"/>
        <v/>
      </c>
      <c r="J281">
        <f t="shared" si="201"/>
        <v>9</v>
      </c>
      <c r="K281" t="s">
        <v>583</v>
      </c>
      <c r="L281" t="str">
        <f t="shared" si="194"/>
        <v/>
      </c>
      <c r="M281" t="str">
        <f t="shared" si="215"/>
        <v/>
      </c>
      <c r="N281" s="92" t="s">
        <v>538</v>
      </c>
      <c r="O281" s="92" t="s">
        <v>538</v>
      </c>
      <c r="P281" s="92" t="s">
        <v>538</v>
      </c>
      <c r="Q281" s="92" t="s">
        <v>538</v>
      </c>
      <c r="R281" s="92" t="s">
        <v>538</v>
      </c>
      <c r="S281" s="92" t="s">
        <v>538</v>
      </c>
      <c r="T281" t="str">
        <f t="shared" si="179"/>
        <v xml:space="preserve">  -- not used</v>
      </c>
      <c r="U281" t="str">
        <f t="shared" si="198"/>
        <v xml:space="preserve">  -- not used </v>
      </c>
      <c r="V281" t="str">
        <f t="shared" si="199"/>
        <v xml:space="preserve">  --  </v>
      </c>
      <c r="W281" t="str">
        <f t="shared" si="200"/>
        <v xml:space="preserve">  --  </v>
      </c>
    </row>
    <row r="282" spans="1:23">
      <c r="A282" s="90"/>
      <c r="F282" s="93" t="s">
        <v>538</v>
      </c>
      <c r="G282" s="91" t="str">
        <f>G360</f>
        <v>pkt.FPGA_CMD.Save_Beam_INFO</v>
      </c>
      <c r="I282" t="str">
        <f t="shared" si="214"/>
        <v/>
      </c>
      <c r="J282">
        <f t="shared" si="201"/>
        <v>9</v>
      </c>
      <c r="K282" t="s">
        <v>583</v>
      </c>
      <c r="L282" t="str">
        <f t="shared" si="194"/>
        <v/>
      </c>
      <c r="M282" t="str">
        <f t="shared" si="215"/>
        <v/>
      </c>
      <c r="N282" s="92" t="s">
        <v>538</v>
      </c>
      <c r="O282" s="92" t="s">
        <v>538</v>
      </c>
      <c r="P282" s="92" t="s">
        <v>538</v>
      </c>
      <c r="Q282" s="92" t="s">
        <v>538</v>
      </c>
      <c r="R282" s="92" t="s">
        <v>538</v>
      </c>
      <c r="S282" s="92" t="s">
        <v>538</v>
      </c>
      <c r="T282" t="str">
        <f t="shared" si="179"/>
        <v xml:space="preserve">  -- not used</v>
      </c>
      <c r="U282" t="str">
        <f t="shared" si="198"/>
        <v xml:space="preserve">  -- not used </v>
      </c>
      <c r="V282" t="str">
        <f t="shared" si="199"/>
        <v>--  --</v>
      </c>
      <c r="W282" t="str">
        <f t="shared" si="200"/>
        <v>--  --</v>
      </c>
    </row>
    <row r="283" spans="1:23" s="72" customFormat="1">
      <c r="B283" s="72" t="s">
        <v>354</v>
      </c>
      <c r="C283" s="72">
        <v>16</v>
      </c>
      <c r="E283" s="72">
        <v>320</v>
      </c>
      <c r="F283" s="72" t="str">
        <f>"type "&amp;B283&amp;"_"&amp;C283/8&amp;"_Type is record"</f>
        <v>type Save_Beam_INFO_2_Type is record</v>
      </c>
      <c r="I283" s="72" t="str">
        <f t="shared" si="214"/>
        <v/>
      </c>
      <c r="J283">
        <f t="shared" si="201"/>
        <v>9</v>
      </c>
      <c r="K283" s="72" t="s">
        <v>583</v>
      </c>
      <c r="L283" t="str">
        <f t="shared" si="194"/>
        <v/>
      </c>
      <c r="M283" s="72" t="str">
        <f t="shared" si="215"/>
        <v/>
      </c>
      <c r="P283" s="72" t="str">
        <f>"constant "&amp;B283&amp;"_"&amp;C283/8&amp;"_i : "&amp;B283&amp;"_"&amp;C283/8&amp;"_Type := ("</f>
        <v>constant Save_Beam_INFO_2_i : Save_Beam_INFO_2_Type := (</v>
      </c>
      <c r="Q283" s="72" t="str">
        <f t="shared" ref="Q283:Q299" si="216">IF(D283="","--  "&amp;F283,IF(D283&lt;&gt;"T",G283&amp;" &lt;= "&amp;N283&amp;";","--  "&amp;H283))</f>
        <v>--  type Save_Beam_INFO_2_Type is record</v>
      </c>
      <c r="R283" s="72" t="str">
        <f t="shared" ref="R283" si="217">IF(D283="","--  "&amp;F283,IF(D283&lt;&gt;"T",G283&amp;" := "&amp;H283&amp;";","--  "&amp;H283))</f>
        <v>--  type Save_Beam_INFO_2_Type is record</v>
      </c>
      <c r="S283" s="72" t="str">
        <f t="shared" ref="S283" si="218">IF(D283="","--  "&amp;F283,IF(D283&lt;&gt;"T",H283&amp;" := "&amp;G283&amp;";","--  "&amp;H283))</f>
        <v>--  type Save_Beam_INFO_2_Type is record</v>
      </c>
      <c r="T283" t="str">
        <f t="shared" si="179"/>
        <v xml:space="preserve">  -- not used</v>
      </c>
      <c r="U283" t="str">
        <f t="shared" si="198"/>
        <v xml:space="preserve">  -- not used </v>
      </c>
      <c r="V283" t="str">
        <f t="shared" si="199"/>
        <v>--  type Save_Beam_INFO_2_Type is record</v>
      </c>
      <c r="W283" t="str">
        <f t="shared" si="200"/>
        <v>--  type Save_Beam_INFO_2_Type is record</v>
      </c>
    </row>
    <row r="284" spans="1:23">
      <c r="B284" t="s">
        <v>474</v>
      </c>
      <c r="C284">
        <v>1</v>
      </c>
      <c r="D284" t="s">
        <v>391</v>
      </c>
      <c r="E284">
        <f>E283</f>
        <v>320</v>
      </c>
      <c r="F284" t="str">
        <f t="shared" ref="F284:F298" si="219">IF(C284=1,"  "&amp;B284&amp;" : "&amp;"std_logic;",IF(D284="T","  "&amp;B284&amp;" : "&amp;B284&amp;"_"&amp;C284/8&amp;"_Type;","  "&amp;B284&amp;" : "&amp;"std_logic_vector("&amp;C284-1&amp;" downto 0);"))</f>
        <v xml:space="preserve">  Save_R3 : std_logic;</v>
      </c>
      <c r="G284" t="str">
        <f t="shared" ref="G284:G298" si="220">$G$282&amp;"."&amp;B284</f>
        <v>pkt.FPGA_CMD.Save_Beam_INFO.Save_R3</v>
      </c>
      <c r="H284" t="str">
        <f t="shared" ref="H284:H293" si="221">IF(C284=1,"bitvector("&amp;E284&amp;")","bitvector("&amp;E284+C284-1&amp;" downto "&amp;E284&amp;")")</f>
        <v>bitvector(320)</v>
      </c>
      <c r="I284" t="str">
        <f t="shared" si="214"/>
        <v>pkt_FPGA_CMD_Save_Beam_INFO_Save_R3</v>
      </c>
      <c r="J284">
        <f t="shared" si="201"/>
        <v>9</v>
      </c>
      <c r="K284">
        <v>1</v>
      </c>
      <c r="L284" t="str">
        <f t="shared" si="194"/>
        <v>connect_bd_net [get_bd_pins gen_ila_0/ila_0/probe9] [get_bd_pins gen_ila_0/bs_scb_data_record_p_0/pkt_FPGA_CMD_Save_Beam_INFO_Save_R3]</v>
      </c>
      <c r="M284" t="str">
        <f t="shared" si="215"/>
        <v>std_logic</v>
      </c>
      <c r="N284" t="str">
        <f t="shared" ref="N284:N298" si="222">IF(O284&lt;&gt;"",O284,IF(D284="T",B284&amp;"_"&amp;C284/8&amp;"_i",IF(C284=1,"'0'",(IF(C284=8,"X""00""",(IF(C284=16,"X""0000""",IF(C284=32,"X""00000000""","(others =&gt; '0')"))))))))</f>
        <v>'0'</v>
      </c>
      <c r="P284" t="str">
        <f t="shared" ref="P284:P298" si="223">IF(D285="",(IF(D284="T","  "&amp;B284&amp;" =&gt; "&amp;B284&amp;"_"&amp;C284/8&amp;"_i","  "&amp;B284&amp;" =&gt; "&amp;N284)),(IF(D284="T","  "&amp;B284&amp;" =&gt; "&amp;B284&amp;"_"&amp;C284/8&amp;"_i,","  "&amp;B284&amp;" =&gt; "&amp;N284&amp;",")))</f>
        <v xml:space="preserve">  Save_R3 =&gt; '0',</v>
      </c>
      <c r="Q284" t="str">
        <f t="shared" si="216"/>
        <v>pkt.FPGA_CMD.Save_Beam_INFO.Save_R3 &lt;= '0';</v>
      </c>
      <c r="R284" t="str">
        <f t="shared" ref="R284:R299" si="224">IF(D284="","--  "&amp;F284,IF(D284&lt;&gt;"T",G284&amp;" := "&amp;H284&amp;";","--  "&amp;H284))</f>
        <v>pkt.FPGA_CMD.Save_Beam_INFO.Save_R3 := bitvector(320);</v>
      </c>
      <c r="S284" t="str">
        <f t="shared" ref="S284:S299" si="225">IF(D284="","--  "&amp;F284,IF(D284&lt;&gt;"T",H284&amp;" := "&amp;G284&amp;";","--  "&amp;H284))</f>
        <v>bitvector(320) := pkt.FPGA_CMD.Save_Beam_INFO.Save_R3;</v>
      </c>
      <c r="T284" t="str">
        <f t="shared" si="179"/>
        <v>pkt_FPGA_CMD_Save_Beam_INFO_Save_R3 &lt;= bitvector(320);</v>
      </c>
      <c r="U284" t="str">
        <f t="shared" si="198"/>
        <v>pkt_FPGA_CMD_Save_Beam_INFO_Save_R3 : out std_logic;    --               order( 9 ) bit( 1 )</v>
      </c>
      <c r="V284" t="str">
        <f t="shared" si="199"/>
        <v>pkt_FPGA_CMD_Save_Beam_INFO_Save_R3 =&gt; pkt_FPGA_CMD_Save_Beam_INFO_Save_R3_o,</v>
      </c>
      <c r="W284" t="str">
        <f t="shared" si="200"/>
        <v xml:space="preserve">  signal pkt_FPGA_CMD_Save_Beam_INFO_Save_R3_o : std_logic;</v>
      </c>
    </row>
    <row r="285" spans="1:23">
      <c r="B285" t="s">
        <v>428</v>
      </c>
      <c r="C285">
        <v>1</v>
      </c>
      <c r="D285" t="s">
        <v>391</v>
      </c>
      <c r="E285">
        <f>C284+E284</f>
        <v>321</v>
      </c>
      <c r="F285" t="str">
        <f t="shared" si="219"/>
        <v xml:space="preserve">  Save_R2 : std_logic;</v>
      </c>
      <c r="G285" t="str">
        <f t="shared" si="220"/>
        <v>pkt.FPGA_CMD.Save_Beam_INFO.Save_R2</v>
      </c>
      <c r="H285" t="str">
        <f t="shared" si="221"/>
        <v>bitvector(321)</v>
      </c>
      <c r="I285" t="str">
        <f t="shared" si="214"/>
        <v>pkt_FPGA_CMD_Save_Beam_INFO_Save_R2</v>
      </c>
      <c r="J285">
        <f t="shared" si="201"/>
        <v>10</v>
      </c>
      <c r="K285">
        <v>1</v>
      </c>
      <c r="L285" t="str">
        <f t="shared" si="194"/>
        <v>connect_bd_net [get_bd_pins gen_ila_0/ila_0/probe10] [get_bd_pins gen_ila_0/bs_scb_data_record_p_0/pkt_FPGA_CMD_Save_Beam_INFO_Save_R2]</v>
      </c>
      <c r="M285" t="str">
        <f t="shared" si="215"/>
        <v>std_logic</v>
      </c>
      <c r="N285" t="str">
        <f t="shared" si="222"/>
        <v>'0'</v>
      </c>
      <c r="P285" t="str">
        <f t="shared" si="223"/>
        <v xml:space="preserve">  Save_R2 =&gt; '0',</v>
      </c>
      <c r="Q285" t="str">
        <f t="shared" si="216"/>
        <v>pkt.FPGA_CMD.Save_Beam_INFO.Save_R2 &lt;= '0';</v>
      </c>
      <c r="R285" t="str">
        <f t="shared" si="224"/>
        <v>pkt.FPGA_CMD.Save_Beam_INFO.Save_R2 := bitvector(321);</v>
      </c>
      <c r="S285" t="str">
        <f t="shared" si="225"/>
        <v>bitvector(321) := pkt.FPGA_CMD.Save_Beam_INFO.Save_R2;</v>
      </c>
      <c r="T285" t="str">
        <f t="shared" si="179"/>
        <v>pkt_FPGA_CMD_Save_Beam_INFO_Save_R2 &lt;= bitvector(321);</v>
      </c>
      <c r="U285" t="str">
        <f t="shared" si="198"/>
        <v>pkt_FPGA_CMD_Save_Beam_INFO_Save_R2 : out std_logic;    --               order( 10 ) bit( 1 )</v>
      </c>
      <c r="V285" t="str">
        <f t="shared" si="199"/>
        <v>pkt_FPGA_CMD_Save_Beam_INFO_Save_R2 =&gt; pkt_FPGA_CMD_Save_Beam_INFO_Save_R2_o,</v>
      </c>
      <c r="W285" t="str">
        <f t="shared" si="200"/>
        <v xml:space="preserve">  signal pkt_FPGA_CMD_Save_Beam_INFO_Save_R2_o : std_logic;</v>
      </c>
    </row>
    <row r="286" spans="1:23">
      <c r="B286" t="s">
        <v>429</v>
      </c>
      <c r="C286">
        <v>1</v>
      </c>
      <c r="D286" t="s">
        <v>391</v>
      </c>
      <c r="E286">
        <f t="shared" ref="E286:E298" si="226">C285+E285</f>
        <v>322</v>
      </c>
      <c r="F286" t="str">
        <f t="shared" si="219"/>
        <v xml:space="preserve">  Save_R1 : std_logic;</v>
      </c>
      <c r="G286" t="str">
        <f t="shared" si="220"/>
        <v>pkt.FPGA_CMD.Save_Beam_INFO.Save_R1</v>
      </c>
      <c r="H286" t="str">
        <f t="shared" si="221"/>
        <v>bitvector(322)</v>
      </c>
      <c r="I286" t="str">
        <f t="shared" si="214"/>
        <v>pkt_FPGA_CMD_Save_Beam_INFO_Save_R1</v>
      </c>
      <c r="J286">
        <f t="shared" si="201"/>
        <v>11</v>
      </c>
      <c r="K286">
        <v>1</v>
      </c>
      <c r="L286" t="str">
        <f t="shared" si="194"/>
        <v>connect_bd_net [get_bd_pins gen_ila_0/ila_0/probe11] [get_bd_pins gen_ila_0/bs_scb_data_record_p_0/pkt_FPGA_CMD_Save_Beam_INFO_Save_R1]</v>
      </c>
      <c r="M286" t="str">
        <f t="shared" si="215"/>
        <v>std_logic</v>
      </c>
      <c r="N286" t="str">
        <f t="shared" si="222"/>
        <v>'0'</v>
      </c>
      <c r="P286" t="str">
        <f t="shared" si="223"/>
        <v xml:space="preserve">  Save_R1 =&gt; '0',</v>
      </c>
      <c r="Q286" t="str">
        <f t="shared" si="216"/>
        <v>pkt.FPGA_CMD.Save_Beam_INFO.Save_R1 &lt;= '0';</v>
      </c>
      <c r="R286" t="str">
        <f t="shared" si="224"/>
        <v>pkt.FPGA_CMD.Save_Beam_INFO.Save_R1 := bitvector(322);</v>
      </c>
      <c r="S286" t="str">
        <f t="shared" si="225"/>
        <v>bitvector(322) := pkt.FPGA_CMD.Save_Beam_INFO.Save_R1;</v>
      </c>
      <c r="T286" t="str">
        <f t="shared" si="179"/>
        <v>pkt_FPGA_CMD_Save_Beam_INFO_Save_R1 &lt;= bitvector(322);</v>
      </c>
      <c r="U286" t="str">
        <f t="shared" si="198"/>
        <v>pkt_FPGA_CMD_Save_Beam_INFO_Save_R1 : out std_logic;    --               order( 11 ) bit( 1 )</v>
      </c>
      <c r="V286" t="str">
        <f t="shared" si="199"/>
        <v>pkt_FPGA_CMD_Save_Beam_INFO_Save_R1 =&gt; pkt_FPGA_CMD_Save_Beam_INFO_Save_R1_o,</v>
      </c>
      <c r="W286" t="str">
        <f t="shared" si="200"/>
        <v xml:space="preserve">  signal pkt_FPGA_CMD_Save_Beam_INFO_Save_R1_o : std_logic;</v>
      </c>
    </row>
    <row r="287" spans="1:23">
      <c r="B287" t="s">
        <v>426</v>
      </c>
      <c r="C287">
        <v>1</v>
      </c>
      <c r="D287" t="s">
        <v>391</v>
      </c>
      <c r="E287">
        <f t="shared" si="226"/>
        <v>323</v>
      </c>
      <c r="F287" t="str">
        <f t="shared" si="219"/>
        <v xml:space="preserve">  Save_R0 : std_logic;</v>
      </c>
      <c r="G287" t="str">
        <f t="shared" si="220"/>
        <v>pkt.FPGA_CMD.Save_Beam_INFO.Save_R0</v>
      </c>
      <c r="H287" t="str">
        <f t="shared" si="221"/>
        <v>bitvector(323)</v>
      </c>
      <c r="I287" t="str">
        <f t="shared" si="214"/>
        <v>pkt_FPGA_CMD_Save_Beam_INFO_Save_R0</v>
      </c>
      <c r="J287">
        <f t="shared" si="201"/>
        <v>12</v>
      </c>
      <c r="K287">
        <v>1</v>
      </c>
      <c r="L287" t="str">
        <f t="shared" si="194"/>
        <v>connect_bd_net [get_bd_pins gen_ila_0/ila_0/probe12] [get_bd_pins gen_ila_0/bs_scb_data_record_p_0/pkt_FPGA_CMD_Save_Beam_INFO_Save_R0]</v>
      </c>
      <c r="M287" t="str">
        <f t="shared" si="215"/>
        <v>std_logic</v>
      </c>
      <c r="N287" t="str">
        <f t="shared" si="222"/>
        <v>'0'</v>
      </c>
      <c r="P287" t="str">
        <f t="shared" si="223"/>
        <v xml:space="preserve">  Save_R0 =&gt; '0',</v>
      </c>
      <c r="Q287" t="str">
        <f t="shared" si="216"/>
        <v>pkt.FPGA_CMD.Save_Beam_INFO.Save_R0 &lt;= '0';</v>
      </c>
      <c r="R287" t="str">
        <f t="shared" si="224"/>
        <v>pkt.FPGA_CMD.Save_Beam_INFO.Save_R0 := bitvector(323);</v>
      </c>
      <c r="S287" t="str">
        <f t="shared" si="225"/>
        <v>bitvector(323) := pkt.FPGA_CMD.Save_Beam_INFO.Save_R0;</v>
      </c>
      <c r="T287" t="str">
        <f t="shared" si="179"/>
        <v>pkt_FPGA_CMD_Save_Beam_INFO_Save_R0 &lt;= bitvector(323);</v>
      </c>
      <c r="U287" t="str">
        <f t="shared" si="198"/>
        <v>pkt_FPGA_CMD_Save_Beam_INFO_Save_R0 : out std_logic;    --               order( 12 ) bit( 1 )</v>
      </c>
      <c r="V287" t="str">
        <f t="shared" si="199"/>
        <v>pkt_FPGA_CMD_Save_Beam_INFO_Save_R0 =&gt; pkt_FPGA_CMD_Save_Beam_INFO_Save_R0_o,</v>
      </c>
      <c r="W287" t="str">
        <f t="shared" si="200"/>
        <v xml:space="preserve">  signal pkt_FPGA_CMD_Save_Beam_INFO_Save_R0_o : std_logic;</v>
      </c>
    </row>
    <row r="288" spans="1:23">
      <c r="B288" t="s">
        <v>430</v>
      </c>
      <c r="C288">
        <v>1</v>
      </c>
      <c r="D288" t="s">
        <v>391</v>
      </c>
      <c r="E288">
        <f t="shared" si="226"/>
        <v>324</v>
      </c>
      <c r="F288" t="str">
        <f t="shared" si="219"/>
        <v xml:space="preserve">  Save_C : std_logic;</v>
      </c>
      <c r="G288" t="str">
        <f t="shared" si="220"/>
        <v>pkt.FPGA_CMD.Save_Beam_INFO.Save_C</v>
      </c>
      <c r="H288" t="str">
        <f t="shared" si="221"/>
        <v>bitvector(324)</v>
      </c>
      <c r="I288" t="str">
        <f t="shared" si="214"/>
        <v>pkt_FPGA_CMD_Save_Beam_INFO_Save_C</v>
      </c>
      <c r="J288">
        <f t="shared" si="201"/>
        <v>13</v>
      </c>
      <c r="K288">
        <v>1</v>
      </c>
      <c r="L288" t="str">
        <f t="shared" si="194"/>
        <v>connect_bd_net [get_bd_pins gen_ila_0/ila_0/probe13] [get_bd_pins gen_ila_0/bs_scb_data_record_p_0/pkt_FPGA_CMD_Save_Beam_INFO_Save_C]</v>
      </c>
      <c r="M288" t="str">
        <f t="shared" si="215"/>
        <v>std_logic</v>
      </c>
      <c r="N288" t="str">
        <f t="shared" si="222"/>
        <v>'0'</v>
      </c>
      <c r="P288" t="str">
        <f t="shared" si="223"/>
        <v xml:space="preserve">  Save_C =&gt; '0',</v>
      </c>
      <c r="Q288" t="str">
        <f t="shared" si="216"/>
        <v>pkt.FPGA_CMD.Save_Beam_INFO.Save_C &lt;= '0';</v>
      </c>
      <c r="R288" t="str">
        <f t="shared" si="224"/>
        <v>pkt.FPGA_CMD.Save_Beam_INFO.Save_C := bitvector(324);</v>
      </c>
      <c r="S288" t="str">
        <f t="shared" si="225"/>
        <v>bitvector(324) := pkt.FPGA_CMD.Save_Beam_INFO.Save_C;</v>
      </c>
      <c r="T288" t="str">
        <f t="shared" si="179"/>
        <v>pkt_FPGA_CMD_Save_Beam_INFO_Save_C &lt;= bitvector(324);</v>
      </c>
      <c r="U288" t="str">
        <f t="shared" si="198"/>
        <v>pkt_FPGA_CMD_Save_Beam_INFO_Save_C : out std_logic;    --               order( 13 ) bit( 1 )</v>
      </c>
      <c r="V288" t="str">
        <f t="shared" si="199"/>
        <v>pkt_FPGA_CMD_Save_Beam_INFO_Save_C =&gt; pkt_FPGA_CMD_Save_Beam_INFO_Save_C_o,</v>
      </c>
      <c r="W288" t="str">
        <f t="shared" si="200"/>
        <v xml:space="preserve">  signal pkt_FPGA_CMD_Save_Beam_INFO_Save_C_o : std_logic;</v>
      </c>
    </row>
    <row r="289" spans="1:23">
      <c r="B289" t="s">
        <v>427</v>
      </c>
      <c r="C289">
        <v>1</v>
      </c>
      <c r="D289" t="s">
        <v>391</v>
      </c>
      <c r="E289">
        <f t="shared" si="226"/>
        <v>325</v>
      </c>
      <c r="F289" t="str">
        <f t="shared" si="219"/>
        <v xml:space="preserve">  Save_L0 : std_logic;</v>
      </c>
      <c r="G289" t="str">
        <f t="shared" si="220"/>
        <v>pkt.FPGA_CMD.Save_Beam_INFO.Save_L0</v>
      </c>
      <c r="H289" t="str">
        <f t="shared" si="221"/>
        <v>bitvector(325)</v>
      </c>
      <c r="I289" t="str">
        <f t="shared" si="214"/>
        <v>pkt_FPGA_CMD_Save_Beam_INFO_Save_L0</v>
      </c>
      <c r="J289">
        <f t="shared" si="201"/>
        <v>14</v>
      </c>
      <c r="K289">
        <v>1</v>
      </c>
      <c r="L289" t="str">
        <f t="shared" si="194"/>
        <v>connect_bd_net [get_bd_pins gen_ila_0/ila_0/probe14] [get_bd_pins gen_ila_0/bs_scb_data_record_p_0/pkt_FPGA_CMD_Save_Beam_INFO_Save_L0]</v>
      </c>
      <c r="M289" t="str">
        <f t="shared" si="215"/>
        <v>std_logic</v>
      </c>
      <c r="N289" t="str">
        <f t="shared" si="222"/>
        <v>'0'</v>
      </c>
      <c r="P289" t="str">
        <f t="shared" si="223"/>
        <v xml:space="preserve">  Save_L0 =&gt; '0',</v>
      </c>
      <c r="Q289" t="str">
        <f t="shared" si="216"/>
        <v>pkt.FPGA_CMD.Save_Beam_INFO.Save_L0 &lt;= '0';</v>
      </c>
      <c r="R289" t="str">
        <f t="shared" si="224"/>
        <v>pkt.FPGA_CMD.Save_Beam_INFO.Save_L0 := bitvector(325);</v>
      </c>
      <c r="S289" t="str">
        <f t="shared" si="225"/>
        <v>bitvector(325) := pkt.FPGA_CMD.Save_Beam_INFO.Save_L0;</v>
      </c>
      <c r="T289" t="str">
        <f t="shared" si="179"/>
        <v>pkt_FPGA_CMD_Save_Beam_INFO_Save_L0 &lt;= bitvector(325);</v>
      </c>
      <c r="U289" t="str">
        <f t="shared" si="198"/>
        <v>pkt_FPGA_CMD_Save_Beam_INFO_Save_L0 : out std_logic;    --               order( 14 ) bit( 1 )</v>
      </c>
      <c r="V289" t="str">
        <f t="shared" si="199"/>
        <v>pkt_FPGA_CMD_Save_Beam_INFO_Save_L0 =&gt; pkt_FPGA_CMD_Save_Beam_INFO_Save_L0_o,</v>
      </c>
      <c r="W289" t="str">
        <f t="shared" si="200"/>
        <v xml:space="preserve">  signal pkt_FPGA_CMD_Save_Beam_INFO_Save_L0_o : std_logic;</v>
      </c>
    </row>
    <row r="290" spans="1:23">
      <c r="B290" t="s">
        <v>431</v>
      </c>
      <c r="C290">
        <v>1</v>
      </c>
      <c r="D290" t="s">
        <v>391</v>
      </c>
      <c r="E290">
        <f t="shared" si="226"/>
        <v>326</v>
      </c>
      <c r="F290" t="str">
        <f t="shared" si="219"/>
        <v xml:space="preserve">  Save_L1 : std_logic;</v>
      </c>
      <c r="G290" t="str">
        <f t="shared" si="220"/>
        <v>pkt.FPGA_CMD.Save_Beam_INFO.Save_L1</v>
      </c>
      <c r="H290" t="str">
        <f t="shared" si="221"/>
        <v>bitvector(326)</v>
      </c>
      <c r="I290" t="str">
        <f t="shared" si="214"/>
        <v>pkt_FPGA_CMD_Save_Beam_INFO_Save_L1</v>
      </c>
      <c r="J290">
        <f t="shared" si="201"/>
        <v>15</v>
      </c>
      <c r="K290">
        <v>1</v>
      </c>
      <c r="L290" t="str">
        <f t="shared" si="194"/>
        <v>connect_bd_net [get_bd_pins gen_ila_0/ila_0/probe15] [get_bd_pins gen_ila_0/bs_scb_data_record_p_0/pkt_FPGA_CMD_Save_Beam_INFO_Save_L1]</v>
      </c>
      <c r="M290" t="str">
        <f t="shared" si="215"/>
        <v>std_logic</v>
      </c>
      <c r="N290" t="str">
        <f t="shared" si="222"/>
        <v>'0'</v>
      </c>
      <c r="P290" t="str">
        <f t="shared" si="223"/>
        <v xml:space="preserve">  Save_L1 =&gt; '0',</v>
      </c>
      <c r="Q290" t="str">
        <f t="shared" si="216"/>
        <v>pkt.FPGA_CMD.Save_Beam_INFO.Save_L1 &lt;= '0';</v>
      </c>
      <c r="R290" t="str">
        <f t="shared" si="224"/>
        <v>pkt.FPGA_CMD.Save_Beam_INFO.Save_L1 := bitvector(326);</v>
      </c>
      <c r="S290" t="str">
        <f t="shared" si="225"/>
        <v>bitvector(326) := pkt.FPGA_CMD.Save_Beam_INFO.Save_L1;</v>
      </c>
      <c r="T290" t="str">
        <f t="shared" si="179"/>
        <v>pkt_FPGA_CMD_Save_Beam_INFO_Save_L1 &lt;= bitvector(326);</v>
      </c>
      <c r="U290" t="str">
        <f t="shared" si="198"/>
        <v>pkt_FPGA_CMD_Save_Beam_INFO_Save_L1 : out std_logic;    --               order( 15 ) bit( 1 )</v>
      </c>
      <c r="V290" t="str">
        <f t="shared" si="199"/>
        <v>pkt_FPGA_CMD_Save_Beam_INFO_Save_L1 =&gt; pkt_FPGA_CMD_Save_Beam_INFO_Save_L1_o,</v>
      </c>
      <c r="W290" t="str">
        <f t="shared" si="200"/>
        <v xml:space="preserve">  signal pkt_FPGA_CMD_Save_Beam_INFO_Save_L1_o : std_logic;</v>
      </c>
    </row>
    <row r="291" spans="1:23">
      <c r="B291" t="s">
        <v>432</v>
      </c>
      <c r="C291">
        <v>1</v>
      </c>
      <c r="D291" t="s">
        <v>391</v>
      </c>
      <c r="E291">
        <f t="shared" si="226"/>
        <v>327</v>
      </c>
      <c r="F291" t="str">
        <f t="shared" si="219"/>
        <v xml:space="preserve">  Save_L2 : std_logic;</v>
      </c>
      <c r="G291" t="str">
        <f t="shared" si="220"/>
        <v>pkt.FPGA_CMD.Save_Beam_INFO.Save_L2</v>
      </c>
      <c r="H291" t="str">
        <f t="shared" si="221"/>
        <v>bitvector(327)</v>
      </c>
      <c r="I291" t="str">
        <f t="shared" si="214"/>
        <v>pkt_FPGA_CMD_Save_Beam_INFO_Save_L2</v>
      </c>
      <c r="J291">
        <f t="shared" si="201"/>
        <v>16</v>
      </c>
      <c r="K291">
        <v>1</v>
      </c>
      <c r="L291" t="str">
        <f t="shared" si="194"/>
        <v>connect_bd_net [get_bd_pins gen_ila_0/ila_0/probe16] [get_bd_pins gen_ila_0/bs_scb_data_record_p_0/pkt_FPGA_CMD_Save_Beam_INFO_Save_L2]</v>
      </c>
      <c r="M291" t="str">
        <f t="shared" si="215"/>
        <v>std_logic</v>
      </c>
      <c r="N291" t="str">
        <f t="shared" si="222"/>
        <v>'0'</v>
      </c>
      <c r="P291" t="str">
        <f t="shared" si="223"/>
        <v xml:space="preserve">  Save_L2 =&gt; '0',</v>
      </c>
      <c r="Q291" t="str">
        <f t="shared" si="216"/>
        <v>pkt.FPGA_CMD.Save_Beam_INFO.Save_L2 &lt;= '0';</v>
      </c>
      <c r="R291" t="str">
        <f t="shared" si="224"/>
        <v>pkt.FPGA_CMD.Save_Beam_INFO.Save_L2 := bitvector(327);</v>
      </c>
      <c r="S291" t="str">
        <f t="shared" si="225"/>
        <v>bitvector(327) := pkt.FPGA_CMD.Save_Beam_INFO.Save_L2;</v>
      </c>
      <c r="T291" t="str">
        <f t="shared" si="179"/>
        <v>pkt_FPGA_CMD_Save_Beam_INFO_Save_L2 &lt;= bitvector(327);</v>
      </c>
      <c r="U291" t="str">
        <f t="shared" si="198"/>
        <v>pkt_FPGA_CMD_Save_Beam_INFO_Save_L2 : out std_logic;    --               order( 16 ) bit( 1 )</v>
      </c>
      <c r="V291" t="str">
        <f t="shared" si="199"/>
        <v>pkt_FPGA_CMD_Save_Beam_INFO_Save_L2 =&gt; pkt_FPGA_CMD_Save_Beam_INFO_Save_L2_o,</v>
      </c>
      <c r="W291" t="str">
        <f t="shared" si="200"/>
        <v xml:space="preserve">  signal pkt_FPGA_CMD_Save_Beam_INFO_Save_L2_o : std_logic;</v>
      </c>
    </row>
    <row r="292" spans="1:23">
      <c r="B292" t="s">
        <v>475</v>
      </c>
      <c r="C292">
        <v>1</v>
      </c>
      <c r="D292" t="s">
        <v>391</v>
      </c>
      <c r="E292">
        <f t="shared" si="226"/>
        <v>328</v>
      </c>
      <c r="F292" t="str">
        <f t="shared" si="219"/>
        <v xml:space="preserve">  Optic_On : std_logic;</v>
      </c>
      <c r="G292" t="str">
        <f t="shared" si="220"/>
        <v>pkt.FPGA_CMD.Save_Beam_INFO.Optic_On</v>
      </c>
      <c r="H292" t="str">
        <f t="shared" si="221"/>
        <v>bitvector(328)</v>
      </c>
      <c r="I292" t="str">
        <f t="shared" si="214"/>
        <v>pkt_FPGA_CMD_Save_Beam_INFO_Optic_On</v>
      </c>
      <c r="J292">
        <f t="shared" si="201"/>
        <v>17</v>
      </c>
      <c r="K292">
        <v>1</v>
      </c>
      <c r="L292" t="str">
        <f t="shared" si="194"/>
        <v>connect_bd_net [get_bd_pins gen_ila_0/ila_0/probe17] [get_bd_pins gen_ila_0/bs_scb_data_record_p_0/pkt_FPGA_CMD_Save_Beam_INFO_Optic_On]</v>
      </c>
      <c r="M292" t="str">
        <f t="shared" si="215"/>
        <v>std_logic</v>
      </c>
      <c r="N292" t="str">
        <f t="shared" si="222"/>
        <v>'0'</v>
      </c>
      <c r="P292" t="str">
        <f t="shared" si="223"/>
        <v xml:space="preserve">  Optic_On =&gt; '0',</v>
      </c>
      <c r="Q292" t="str">
        <f t="shared" si="216"/>
        <v>pkt.FPGA_CMD.Save_Beam_INFO.Optic_On &lt;= '0';</v>
      </c>
      <c r="R292" t="str">
        <f t="shared" si="224"/>
        <v>pkt.FPGA_CMD.Save_Beam_INFO.Optic_On := bitvector(328);</v>
      </c>
      <c r="S292" t="str">
        <f t="shared" si="225"/>
        <v>bitvector(328) := pkt.FPGA_CMD.Save_Beam_INFO.Optic_On;</v>
      </c>
      <c r="T292" t="str">
        <f t="shared" si="179"/>
        <v>pkt_FPGA_CMD_Save_Beam_INFO_Optic_On &lt;= bitvector(328);</v>
      </c>
      <c r="U292" t="str">
        <f t="shared" si="198"/>
        <v>pkt_FPGA_CMD_Save_Beam_INFO_Optic_On : out std_logic;    --               order( 17 ) bit( 1 )</v>
      </c>
      <c r="V292" t="str">
        <f t="shared" si="199"/>
        <v>pkt_FPGA_CMD_Save_Beam_INFO_Optic_On =&gt; pkt_FPGA_CMD_Save_Beam_INFO_Optic_On_o,</v>
      </c>
      <c r="W292" t="str">
        <f t="shared" si="200"/>
        <v xml:space="preserve">  signal pkt_FPGA_CMD_Save_Beam_INFO_Optic_On_o : std_logic;</v>
      </c>
    </row>
    <row r="293" spans="1:23">
      <c r="B293" t="s">
        <v>476</v>
      </c>
      <c r="C293">
        <v>1</v>
      </c>
      <c r="D293" t="s">
        <v>391</v>
      </c>
      <c r="E293">
        <f t="shared" si="226"/>
        <v>329</v>
      </c>
      <c r="F293" t="str">
        <f t="shared" si="219"/>
        <v xml:space="preserve">  Ethernet_On : std_logic;</v>
      </c>
      <c r="G293" t="str">
        <f t="shared" si="220"/>
        <v>pkt.FPGA_CMD.Save_Beam_INFO.Ethernet_On</v>
      </c>
      <c r="H293" t="str">
        <f t="shared" si="221"/>
        <v>bitvector(329)</v>
      </c>
      <c r="I293" t="str">
        <f t="shared" si="214"/>
        <v>pkt_FPGA_CMD_Save_Beam_INFO_Ethernet_On</v>
      </c>
      <c r="J293">
        <f t="shared" si="201"/>
        <v>18</v>
      </c>
      <c r="K293">
        <v>1</v>
      </c>
      <c r="L293" t="str">
        <f t="shared" si="194"/>
        <v>connect_bd_net [get_bd_pins gen_ila_0/ila_0/probe18] [get_bd_pins gen_ila_0/bs_scb_data_record_p_0/pkt_FPGA_CMD_Save_Beam_INFO_Ethernet_On]</v>
      </c>
      <c r="M293" t="str">
        <f t="shared" si="215"/>
        <v>std_logic</v>
      </c>
      <c r="N293" t="str">
        <f t="shared" si="222"/>
        <v>'0'</v>
      </c>
      <c r="P293" t="str">
        <f t="shared" si="223"/>
        <v xml:space="preserve">  Ethernet_On =&gt; '0',</v>
      </c>
      <c r="Q293" t="str">
        <f t="shared" si="216"/>
        <v>pkt.FPGA_CMD.Save_Beam_INFO.Ethernet_On &lt;= '0';</v>
      </c>
      <c r="R293" t="str">
        <f t="shared" si="224"/>
        <v>pkt.FPGA_CMD.Save_Beam_INFO.Ethernet_On := bitvector(329);</v>
      </c>
      <c r="S293" t="str">
        <f t="shared" si="225"/>
        <v>bitvector(329) := pkt.FPGA_CMD.Save_Beam_INFO.Ethernet_On;</v>
      </c>
      <c r="T293" t="str">
        <f t="shared" si="179"/>
        <v>pkt_FPGA_CMD_Save_Beam_INFO_Ethernet_On &lt;= bitvector(329);</v>
      </c>
      <c r="U293" t="str">
        <f t="shared" si="198"/>
        <v>pkt_FPGA_CMD_Save_Beam_INFO_Ethernet_On : out std_logic;    --               order( 18 ) bit( 1 )</v>
      </c>
      <c r="V293" t="str">
        <f t="shared" si="199"/>
        <v>pkt_FPGA_CMD_Save_Beam_INFO_Ethernet_On =&gt; pkt_FPGA_CMD_Save_Beam_INFO_Ethernet_On_o,</v>
      </c>
      <c r="W293" t="str">
        <f t="shared" si="200"/>
        <v xml:space="preserve">  signal pkt_FPGA_CMD_Save_Beam_INFO_Ethernet_On_o : std_logic;</v>
      </c>
    </row>
    <row r="294" spans="1:23">
      <c r="B294" t="s">
        <v>477</v>
      </c>
      <c r="C294">
        <v>2</v>
      </c>
      <c r="D294" t="s">
        <v>391</v>
      </c>
      <c r="E294">
        <f t="shared" si="226"/>
        <v>330</v>
      </c>
      <c r="F294" t="str">
        <f t="shared" si="219"/>
        <v xml:space="preserve">  TE_Data_Input : std_logic_vector(1 downto 0);</v>
      </c>
      <c r="G294" t="str">
        <f t="shared" si="220"/>
        <v>pkt.FPGA_CMD.Save_Beam_INFO.TE_Data_Input</v>
      </c>
      <c r="H294" t="str">
        <f>IF(C294=1,"bitvector("&amp;E294&amp;")","bitvector("&amp;E294+C294-1&amp;" downto "&amp;E294&amp;")")</f>
        <v>bitvector(331 downto 330)</v>
      </c>
      <c r="I294" t="str">
        <f t="shared" si="214"/>
        <v>pkt_FPGA_CMD_Save_Beam_INFO_TE_Data_Input</v>
      </c>
      <c r="J294">
        <f t="shared" si="201"/>
        <v>19</v>
      </c>
      <c r="K294">
        <v>1</v>
      </c>
      <c r="L294" t="str">
        <f t="shared" si="194"/>
        <v>connect_bd_net [get_bd_pins gen_ila_0/ila_0/probe19] [get_bd_pins gen_ila_0/bs_scb_data_record_p_0/pkt_FPGA_CMD_Save_Beam_INFO_TE_Data_Input]</v>
      </c>
      <c r="M294" t="str">
        <f t="shared" si="215"/>
        <v>std_logic_vector(1 downto 0)</v>
      </c>
      <c r="N294" t="str">
        <f t="shared" si="222"/>
        <v>(others =&gt; '0')</v>
      </c>
      <c r="P294" t="str">
        <f t="shared" si="223"/>
        <v xml:space="preserve">  TE_Data_Input =&gt; (others =&gt; '0'),</v>
      </c>
      <c r="Q294" t="str">
        <f t="shared" si="216"/>
        <v>pkt.FPGA_CMD.Save_Beam_INFO.TE_Data_Input &lt;= (others =&gt; '0');</v>
      </c>
      <c r="R294" t="str">
        <f t="shared" si="224"/>
        <v>pkt.FPGA_CMD.Save_Beam_INFO.TE_Data_Input := bitvector(331 downto 330);</v>
      </c>
      <c r="S294" t="str">
        <f t="shared" si="225"/>
        <v>bitvector(331 downto 330) := pkt.FPGA_CMD.Save_Beam_INFO.TE_Data_Input;</v>
      </c>
      <c r="T294" t="str">
        <f t="shared" si="179"/>
        <v>pkt_FPGA_CMD_Save_Beam_INFO_TE_Data_Input &lt;= bitvector(331 downto 330);</v>
      </c>
      <c r="U294" t="str">
        <f t="shared" si="198"/>
        <v>pkt_FPGA_CMD_Save_Beam_INFO_TE_Data_Input : out std_logic_vector(1 downto 0);    --               order( 19 ) bit( 2 )</v>
      </c>
      <c r="V294" t="str">
        <f t="shared" si="199"/>
        <v>pkt_FPGA_CMD_Save_Beam_INFO_TE_Data_Input =&gt; pkt_FPGA_CMD_Save_Beam_INFO_TE_Data_Input_o,</v>
      </c>
      <c r="W294" t="str">
        <f t="shared" si="200"/>
        <v xml:space="preserve">  signal pkt_FPGA_CMD_Save_Beam_INFO_TE_Data_Input_o : std_logic_vector(1 downto 0);</v>
      </c>
    </row>
    <row r="295" spans="1:23">
      <c r="B295" t="s">
        <v>405</v>
      </c>
      <c r="C295">
        <v>1</v>
      </c>
      <c r="D295" t="s">
        <v>391</v>
      </c>
      <c r="E295">
        <f t="shared" si="226"/>
        <v>332</v>
      </c>
      <c r="F295" t="str">
        <f t="shared" si="219"/>
        <v xml:space="preserve">  ReservedBit04 : std_logic;</v>
      </c>
      <c r="G295" t="str">
        <f t="shared" si="220"/>
        <v>pkt.FPGA_CMD.Save_Beam_INFO.ReservedBit04</v>
      </c>
      <c r="H295" t="str">
        <f>IF(C295=1,"bitvector("&amp;E295&amp;")","bitvector("&amp;E295+C295-1&amp;" downto "&amp;E295&amp;")")</f>
        <v>bitvector(332)</v>
      </c>
      <c r="I295" t="str">
        <f t="shared" si="214"/>
        <v>pkt_FPGA_CMD_Save_Beam_INFO_ReservedBit04</v>
      </c>
      <c r="J295">
        <f t="shared" si="201"/>
        <v>20</v>
      </c>
      <c r="K295">
        <v>0</v>
      </c>
      <c r="L295" t="str">
        <f t="shared" si="194"/>
        <v/>
      </c>
      <c r="M295" t="str">
        <f t="shared" si="215"/>
        <v>std_logic</v>
      </c>
      <c r="N295" t="str">
        <f t="shared" si="222"/>
        <v>'0'</v>
      </c>
      <c r="P295" t="str">
        <f t="shared" si="223"/>
        <v xml:space="preserve">  ReservedBit04 =&gt; '0',</v>
      </c>
      <c r="Q295" t="str">
        <f t="shared" si="216"/>
        <v>pkt.FPGA_CMD.Save_Beam_INFO.ReservedBit04 &lt;= '0';</v>
      </c>
      <c r="R295" t="str">
        <f t="shared" si="224"/>
        <v>pkt.FPGA_CMD.Save_Beam_INFO.ReservedBit04 := bitvector(332);</v>
      </c>
      <c r="S295" t="str">
        <f t="shared" si="225"/>
        <v>bitvector(332) := pkt.FPGA_CMD.Save_Beam_INFO.ReservedBit04;</v>
      </c>
      <c r="T295" t="str">
        <f t="shared" si="179"/>
        <v xml:space="preserve">  -- not used</v>
      </c>
      <c r="U295" t="str">
        <f t="shared" si="198"/>
        <v xml:space="preserve">  -- not used </v>
      </c>
      <c r="V295" t="str">
        <f t="shared" si="199"/>
        <v>pkt_FPGA_CMD_Save_Beam_INFO_ReservedBit04 =&gt; pkt_FPGA_CMD_Save_Beam_INFO_ReservedBit04_o,</v>
      </c>
      <c r="W295" t="str">
        <f t="shared" si="200"/>
        <v xml:space="preserve">  signal pkt_FPGA_CMD_Save_Beam_INFO_ReservedBit04_o : std_logic;</v>
      </c>
    </row>
    <row r="296" spans="1:23">
      <c r="B296" t="s">
        <v>404</v>
      </c>
      <c r="C296">
        <v>1</v>
      </c>
      <c r="D296" t="s">
        <v>391</v>
      </c>
      <c r="E296">
        <f t="shared" si="226"/>
        <v>333</v>
      </c>
      <c r="F296" t="str">
        <f t="shared" si="219"/>
        <v xml:space="preserve">  ReservedBit05 : std_logic;</v>
      </c>
      <c r="G296" t="str">
        <f t="shared" si="220"/>
        <v>pkt.FPGA_CMD.Save_Beam_INFO.ReservedBit05</v>
      </c>
      <c r="H296" t="str">
        <f>IF(C296=1,"bitvector("&amp;E296&amp;")","bitvector("&amp;E296+C296-1&amp;" downto "&amp;E296&amp;")")</f>
        <v>bitvector(333)</v>
      </c>
      <c r="I296" t="str">
        <f t="shared" si="214"/>
        <v>pkt_FPGA_CMD_Save_Beam_INFO_ReservedBit05</v>
      </c>
      <c r="J296">
        <f t="shared" si="201"/>
        <v>20</v>
      </c>
      <c r="K296">
        <v>0</v>
      </c>
      <c r="L296" t="str">
        <f t="shared" si="194"/>
        <v/>
      </c>
      <c r="M296" t="str">
        <f t="shared" si="215"/>
        <v>std_logic</v>
      </c>
      <c r="N296" t="str">
        <f t="shared" si="222"/>
        <v>'0'</v>
      </c>
      <c r="P296" t="str">
        <f t="shared" si="223"/>
        <v xml:space="preserve">  ReservedBit05 =&gt; '0',</v>
      </c>
      <c r="Q296" t="str">
        <f t="shared" si="216"/>
        <v>pkt.FPGA_CMD.Save_Beam_INFO.ReservedBit05 &lt;= '0';</v>
      </c>
      <c r="R296" t="str">
        <f t="shared" si="224"/>
        <v>pkt.FPGA_CMD.Save_Beam_INFO.ReservedBit05 := bitvector(333);</v>
      </c>
      <c r="S296" t="str">
        <f t="shared" si="225"/>
        <v>bitvector(333) := pkt.FPGA_CMD.Save_Beam_INFO.ReservedBit05;</v>
      </c>
      <c r="T296" t="str">
        <f t="shared" ref="T296:T359" si="227">IF(K296=1,IF(D296="","--  "&amp;F296,IF(D296&lt;&gt;"T",I296&amp;" &lt;= "&amp;H296&amp;";","--  "&amp;H296)),"  -- not used")</f>
        <v xml:space="preserve">  -- not used</v>
      </c>
      <c r="U296" t="str">
        <f t="shared" si="198"/>
        <v xml:space="preserve">  -- not used </v>
      </c>
      <c r="V296" t="str">
        <f t="shared" si="199"/>
        <v>pkt_FPGA_CMD_Save_Beam_INFO_ReservedBit05 =&gt; pkt_FPGA_CMD_Save_Beam_INFO_ReservedBit05_o,</v>
      </c>
      <c r="W296" t="str">
        <f t="shared" si="200"/>
        <v xml:space="preserve">  signal pkt_FPGA_CMD_Save_Beam_INFO_ReservedBit05_o : std_logic;</v>
      </c>
    </row>
    <row r="297" spans="1:23">
      <c r="B297" t="s">
        <v>393</v>
      </c>
      <c r="C297">
        <v>1</v>
      </c>
      <c r="D297" t="s">
        <v>391</v>
      </c>
      <c r="E297">
        <f t="shared" si="226"/>
        <v>334</v>
      </c>
      <c r="F297" t="str">
        <f t="shared" si="219"/>
        <v xml:space="preserve">  ReservedBit06 : std_logic;</v>
      </c>
      <c r="G297" t="str">
        <f t="shared" si="220"/>
        <v>pkt.FPGA_CMD.Save_Beam_INFO.ReservedBit06</v>
      </c>
      <c r="H297" t="str">
        <f>IF(C297=1,"bitvector("&amp;E297&amp;")","bitvector("&amp;E297+C297-1&amp;" downto "&amp;E297&amp;")")</f>
        <v>bitvector(334)</v>
      </c>
      <c r="I297" t="str">
        <f t="shared" si="214"/>
        <v>pkt_FPGA_CMD_Save_Beam_INFO_ReservedBit06</v>
      </c>
      <c r="J297">
        <f t="shared" si="201"/>
        <v>20</v>
      </c>
      <c r="K297">
        <v>0</v>
      </c>
      <c r="L297" t="str">
        <f t="shared" si="194"/>
        <v/>
      </c>
      <c r="M297" t="str">
        <f t="shared" si="215"/>
        <v>std_logic</v>
      </c>
      <c r="N297" t="str">
        <f t="shared" si="222"/>
        <v>'0'</v>
      </c>
      <c r="P297" t="str">
        <f t="shared" si="223"/>
        <v xml:space="preserve">  ReservedBit06 =&gt; '0',</v>
      </c>
      <c r="Q297" t="str">
        <f t="shared" si="216"/>
        <v>pkt.FPGA_CMD.Save_Beam_INFO.ReservedBit06 &lt;= '0';</v>
      </c>
      <c r="R297" t="str">
        <f t="shared" si="224"/>
        <v>pkt.FPGA_CMD.Save_Beam_INFO.ReservedBit06 := bitvector(334);</v>
      </c>
      <c r="S297" t="str">
        <f t="shared" si="225"/>
        <v>bitvector(334) := pkt.FPGA_CMD.Save_Beam_INFO.ReservedBit06;</v>
      </c>
      <c r="T297" t="str">
        <f t="shared" si="227"/>
        <v xml:space="preserve">  -- not used</v>
      </c>
      <c r="U297" t="str">
        <f t="shared" si="198"/>
        <v xml:space="preserve">  -- not used </v>
      </c>
      <c r="V297" t="str">
        <f t="shared" si="199"/>
        <v>pkt_FPGA_CMD_Save_Beam_INFO_ReservedBit06 =&gt; pkt_FPGA_CMD_Save_Beam_INFO_ReservedBit06_o,</v>
      </c>
      <c r="W297" t="str">
        <f t="shared" si="200"/>
        <v xml:space="preserve">  signal pkt_FPGA_CMD_Save_Beam_INFO_ReservedBit06_o : std_logic;</v>
      </c>
    </row>
    <row r="298" spans="1:23">
      <c r="B298" t="s">
        <v>433</v>
      </c>
      <c r="C298">
        <v>1</v>
      </c>
      <c r="D298" t="s">
        <v>391</v>
      </c>
      <c r="E298">
        <f t="shared" si="226"/>
        <v>335</v>
      </c>
      <c r="F298" t="str">
        <f t="shared" si="219"/>
        <v xml:space="preserve">  Save_L3 : std_logic;</v>
      </c>
      <c r="G298" t="str">
        <f t="shared" si="220"/>
        <v>pkt.FPGA_CMD.Save_Beam_INFO.Save_L3</v>
      </c>
      <c r="H298" t="str">
        <f>IF(C298=1,"bitvector("&amp;E298&amp;")","bitvector("&amp;E298+C298-1&amp;" downto "&amp;E298&amp;")")</f>
        <v>bitvector(335)</v>
      </c>
      <c r="I298" t="str">
        <f t="shared" si="214"/>
        <v>pkt_FPGA_CMD_Save_Beam_INFO_Save_L3</v>
      </c>
      <c r="J298">
        <f t="shared" si="201"/>
        <v>20</v>
      </c>
      <c r="K298">
        <v>1</v>
      </c>
      <c r="L298" t="str">
        <f t="shared" si="194"/>
        <v>connect_bd_net [get_bd_pins gen_ila_0/ila_0/probe20] [get_bd_pins gen_ila_0/bs_scb_data_record_p_0/pkt_FPGA_CMD_Save_Beam_INFO_Save_L3]</v>
      </c>
      <c r="M298" t="str">
        <f t="shared" si="215"/>
        <v>std_logic</v>
      </c>
      <c r="N298" t="str">
        <f t="shared" si="222"/>
        <v>'0'</v>
      </c>
      <c r="P298" t="str">
        <f t="shared" si="223"/>
        <v xml:space="preserve">  Save_L3 =&gt; '0'</v>
      </c>
      <c r="Q298" t="str">
        <f t="shared" si="216"/>
        <v>pkt.FPGA_CMD.Save_Beam_INFO.Save_L3 &lt;= '0';</v>
      </c>
      <c r="R298" t="str">
        <f t="shared" si="224"/>
        <v>pkt.FPGA_CMD.Save_Beam_INFO.Save_L3 := bitvector(335);</v>
      </c>
      <c r="S298" t="str">
        <f t="shared" si="225"/>
        <v>bitvector(335) := pkt.FPGA_CMD.Save_Beam_INFO.Save_L3;</v>
      </c>
      <c r="T298" t="str">
        <f t="shared" si="227"/>
        <v>pkt_FPGA_CMD_Save_Beam_INFO_Save_L3 &lt;= bitvector(335);</v>
      </c>
      <c r="U298" t="str">
        <f t="shared" si="198"/>
        <v>pkt_FPGA_CMD_Save_Beam_INFO_Save_L3 : out std_logic;    --               order( 20 ) bit( 1 )</v>
      </c>
      <c r="V298" t="str">
        <f t="shared" si="199"/>
        <v>pkt_FPGA_CMD_Save_Beam_INFO_Save_L3 =&gt; pkt_FPGA_CMD_Save_Beam_INFO_Save_L3_o,</v>
      </c>
      <c r="W298" t="str">
        <f t="shared" si="200"/>
        <v xml:space="preserve">  signal pkt_FPGA_CMD_Save_Beam_INFO_Save_L3_o : std_logic;</v>
      </c>
    </row>
    <row r="299" spans="1:23" s="72" customFormat="1">
      <c r="F299" s="72" t="str">
        <f>"end record;"&amp;"  --  "&amp;B283&amp;"_"&amp;C283/8&amp;"_Type"</f>
        <v>end record;  --  Save_Beam_INFO_2_Type</v>
      </c>
      <c r="I299" s="72" t="str">
        <f t="shared" si="214"/>
        <v/>
      </c>
      <c r="J299">
        <f t="shared" si="201"/>
        <v>21</v>
      </c>
      <c r="K299" s="72" t="s">
        <v>583</v>
      </c>
      <c r="L299" t="str">
        <f t="shared" si="194"/>
        <v/>
      </c>
      <c r="M299" s="72" t="str">
        <f t="shared" si="215"/>
        <v/>
      </c>
      <c r="P299" s="72" t="str">
        <f>");"</f>
        <v>);</v>
      </c>
      <c r="Q299" s="72" t="str">
        <f t="shared" si="216"/>
        <v>--  end record;  --  Save_Beam_INFO_2_Type</v>
      </c>
      <c r="R299" s="72" t="str">
        <f t="shared" si="224"/>
        <v>--  end record;  --  Save_Beam_INFO_2_Type</v>
      </c>
      <c r="S299" s="72" t="str">
        <f t="shared" si="225"/>
        <v>--  end record;  --  Save_Beam_INFO_2_Type</v>
      </c>
      <c r="T299" t="str">
        <f t="shared" si="227"/>
        <v xml:space="preserve">  -- not used</v>
      </c>
      <c r="U299" t="str">
        <f t="shared" si="198"/>
        <v xml:space="preserve">  -- not used </v>
      </c>
      <c r="V299" t="str">
        <f t="shared" si="199"/>
        <v>--  end record;  --  Save_Beam_INFO_2_Type</v>
      </c>
      <c r="W299" t="str">
        <f t="shared" si="200"/>
        <v>--  end record;  --  Save_Beam_INFO_2_Type</v>
      </c>
    </row>
    <row r="300" spans="1:23">
      <c r="C300">
        <f>SUM(C284:C298)</f>
        <v>16</v>
      </c>
      <c r="D300">
        <f>C283+E283</f>
        <v>336</v>
      </c>
      <c r="E300">
        <f>C298+E298</f>
        <v>336</v>
      </c>
      <c r="F300" s="93" t="s">
        <v>538</v>
      </c>
      <c r="I300" t="str">
        <f t="shared" si="214"/>
        <v/>
      </c>
      <c r="J300">
        <f t="shared" si="201"/>
        <v>21</v>
      </c>
      <c r="K300" t="s">
        <v>583</v>
      </c>
      <c r="L300" t="str">
        <f t="shared" si="194"/>
        <v/>
      </c>
      <c r="M300" t="str">
        <f t="shared" si="215"/>
        <v/>
      </c>
      <c r="N300" s="92" t="s">
        <v>538</v>
      </c>
      <c r="O300" s="92" t="s">
        <v>538</v>
      </c>
      <c r="P300" s="92" t="s">
        <v>538</v>
      </c>
      <c r="Q300" s="92" t="s">
        <v>538</v>
      </c>
      <c r="R300" s="92" t="s">
        <v>538</v>
      </c>
      <c r="S300" s="92" t="s">
        <v>538</v>
      </c>
      <c r="T300" t="str">
        <f t="shared" si="227"/>
        <v xml:space="preserve">  -- not used</v>
      </c>
      <c r="U300" t="str">
        <f t="shared" si="198"/>
        <v xml:space="preserve">  -- not used </v>
      </c>
      <c r="V300" t="str">
        <f t="shared" si="199"/>
        <v xml:space="preserve">  --  </v>
      </c>
      <c r="W300" t="str">
        <f t="shared" si="200"/>
        <v xml:space="preserve">  --  </v>
      </c>
    </row>
    <row r="301" spans="1:23">
      <c r="A301" s="90"/>
      <c r="F301" s="93" t="s">
        <v>538</v>
      </c>
      <c r="G301" s="91" t="str">
        <f>G359</f>
        <v>pkt.FPGA_CMD.PA_Tx_FPGA_CMD</v>
      </c>
      <c r="I301" t="str">
        <f t="shared" ref="I301:I319" si="228">IF(H301="","",(IF(D301="W",SUBSTITUTE(G301,".","_"),"")))</f>
        <v/>
      </c>
      <c r="J301">
        <f t="shared" si="201"/>
        <v>21</v>
      </c>
      <c r="K301" t="s">
        <v>583</v>
      </c>
      <c r="L301" t="str">
        <f t="shared" si="194"/>
        <v/>
      </c>
      <c r="M301" t="str">
        <f t="shared" ref="M301:M319" si="229">IF(C301=1,"std_logic",(IF(D301="W","std_logic_vector("&amp;C301-1&amp;" downto 0)","")))</f>
        <v/>
      </c>
      <c r="N301" s="92" t="s">
        <v>538</v>
      </c>
      <c r="O301" s="92" t="s">
        <v>538</v>
      </c>
      <c r="P301" s="92" t="s">
        <v>538</v>
      </c>
      <c r="Q301" s="92" t="s">
        <v>538</v>
      </c>
      <c r="R301" s="92" t="s">
        <v>538</v>
      </c>
      <c r="S301" s="92" t="s">
        <v>538</v>
      </c>
      <c r="T301" t="str">
        <f t="shared" si="227"/>
        <v xml:space="preserve">  -- not used</v>
      </c>
      <c r="U301" t="str">
        <f t="shared" si="198"/>
        <v xml:space="preserve">  -- not used </v>
      </c>
      <c r="V301" t="str">
        <f t="shared" si="199"/>
        <v>--  --</v>
      </c>
      <c r="W301" t="str">
        <f t="shared" si="200"/>
        <v>--  --</v>
      </c>
    </row>
    <row r="302" spans="1:23" s="72" customFormat="1">
      <c r="B302" s="72" t="s">
        <v>353</v>
      </c>
      <c r="C302" s="72">
        <v>128</v>
      </c>
      <c r="E302" s="72">
        <v>192</v>
      </c>
      <c r="F302" s="72" t="str">
        <f>"type "&amp;B302&amp;"_"&amp;C302/8&amp;"_Type is record"</f>
        <v>type PA_Tx_FPGA_CMD_16_Type is record</v>
      </c>
      <c r="I302" s="72" t="str">
        <f t="shared" si="228"/>
        <v/>
      </c>
      <c r="J302">
        <f t="shared" si="201"/>
        <v>21</v>
      </c>
      <c r="K302" s="72" t="s">
        <v>583</v>
      </c>
      <c r="L302" t="str">
        <f t="shared" si="194"/>
        <v/>
      </c>
      <c r="M302" s="72" t="str">
        <f t="shared" si="229"/>
        <v/>
      </c>
      <c r="P302" s="72" t="str">
        <f>"constant "&amp;B302&amp;"_"&amp;C302/8&amp;"_i : "&amp;B302&amp;"_"&amp;C302/8&amp;"_Type := ("</f>
        <v>constant PA_Tx_FPGA_CMD_16_i : PA_Tx_FPGA_CMD_16_Type := (</v>
      </c>
      <c r="Q302" s="72" t="str">
        <f t="shared" ref="Q302:Q319" si="230">IF(D302="","--  "&amp;F302,IF(D302&lt;&gt;"T",G302&amp;" &lt;= "&amp;N302&amp;";","--  "&amp;H302))</f>
        <v>--  type PA_Tx_FPGA_CMD_16_Type is record</v>
      </c>
      <c r="R302" s="72" t="str">
        <f t="shared" ref="R302" si="231">IF(D302="","--  "&amp;F302,IF(D302&lt;&gt;"T",G302&amp;" := "&amp;H302&amp;";","--  "&amp;H302))</f>
        <v>--  type PA_Tx_FPGA_CMD_16_Type is record</v>
      </c>
      <c r="S302" s="72" t="str">
        <f t="shared" ref="S302" si="232">IF(D302="","--  "&amp;F302,IF(D302&lt;&gt;"T",H302&amp;" := "&amp;G302&amp;";","--  "&amp;H302))</f>
        <v>--  type PA_Tx_FPGA_CMD_16_Type is record</v>
      </c>
      <c r="T302" t="str">
        <f t="shared" si="227"/>
        <v xml:space="preserve">  -- not used</v>
      </c>
      <c r="U302" t="str">
        <f t="shared" si="198"/>
        <v xml:space="preserve">  -- not used </v>
      </c>
      <c r="V302" t="str">
        <f t="shared" si="199"/>
        <v>--  type PA_Tx_FPGA_CMD_16_Type is record</v>
      </c>
      <c r="W302" t="str">
        <f t="shared" si="200"/>
        <v>--  type PA_Tx_FPGA_CMD_16_Type is record</v>
      </c>
    </row>
    <row r="303" spans="1:23">
      <c r="B303" t="s">
        <v>367</v>
      </c>
      <c r="C303">
        <v>6</v>
      </c>
      <c r="D303" t="s">
        <v>391</v>
      </c>
      <c r="E303">
        <v>192</v>
      </c>
      <c r="F303" t="str">
        <f t="shared" ref="F303:F327" si="233">IF(C303=1,"  "&amp;B303&amp;" : "&amp;"std_logic;",IF(D303="T","  "&amp;B303&amp;" : "&amp;B303&amp;"_"&amp;C303/8&amp;"_Type;","  "&amp;B303&amp;" : "&amp;"std_logic_vector("&amp;C303-1&amp;" downto 0);"))</f>
        <v xml:space="preserve">  PRI : std_logic_vector(5 downto 0);</v>
      </c>
      <c r="G303" t="str">
        <f t="shared" ref="G303:G327" si="234">$G$301&amp;"."&amp;B303</f>
        <v>pkt.FPGA_CMD.PA_Tx_FPGA_CMD.PRI</v>
      </c>
      <c r="H303" t="str">
        <f t="shared" ref="H303:H327" si="235">IF(C303=1,"bitvector("&amp;E303&amp;")","bitvector("&amp;E303+C303-1&amp;" downto "&amp;E303&amp;")")</f>
        <v>bitvector(197 downto 192)</v>
      </c>
      <c r="I303" t="str">
        <f t="shared" si="228"/>
        <v>pkt_FPGA_CMD_PA_Tx_FPGA_CMD_PRI</v>
      </c>
      <c r="J303">
        <f t="shared" si="201"/>
        <v>21</v>
      </c>
      <c r="K303">
        <v>1</v>
      </c>
      <c r="L303" t="str">
        <f t="shared" ref="L303:L366" si="236">IF(K303=1,"connect_bd_net [get_bd_pins "&amp;$L$29&amp;J303&amp;"] [get_bd_pins "&amp;$L$30&amp;I303&amp;"]","")</f>
        <v>connect_bd_net [get_bd_pins gen_ila_0/ila_0/probe21] [get_bd_pins gen_ila_0/bs_scb_data_record_p_0/pkt_FPGA_CMD_PA_Tx_FPGA_CMD_PRI]</v>
      </c>
      <c r="M303" t="str">
        <f t="shared" si="229"/>
        <v>std_logic_vector(5 downto 0)</v>
      </c>
      <c r="N303" t="str">
        <f t="shared" ref="N303:N327" si="237">IF(O303&lt;&gt;"",O303,IF(D303="T",B303&amp;"_"&amp;C303/8&amp;"_i",IF(C303=1,"'0'",(IF(C303=8,"X""00""",(IF(C303=16,"X""0000""",IF(C303=32,"X""00000000""","(others =&gt; '0')"))))))))</f>
        <v>(others =&gt; '0')</v>
      </c>
      <c r="P303" t="str">
        <f t="shared" ref="P303:P319" si="238">IF(D304="",(IF(D303="T","  "&amp;B303&amp;" =&gt; "&amp;B303&amp;"_"&amp;C303/8&amp;"_i","  "&amp;B303&amp;" =&gt; "&amp;N303)),(IF(D303="T","  "&amp;B303&amp;" =&gt; "&amp;B303&amp;"_"&amp;C303/8&amp;"_i,","  "&amp;B303&amp;" =&gt; "&amp;N303&amp;",")))</f>
        <v xml:space="preserve">  PRI =&gt; (others =&gt; '0'),</v>
      </c>
      <c r="Q303" t="str">
        <f t="shared" si="230"/>
        <v>pkt.FPGA_CMD.PA_Tx_FPGA_CMD.PRI &lt;= (others =&gt; '0');</v>
      </c>
      <c r="R303" t="str">
        <f t="shared" ref="R303:R327" si="239">IF(D303="","--  "&amp;F303,IF(D303&lt;&gt;"T",G303&amp;" := "&amp;H303&amp;";","--  "&amp;H303))</f>
        <v>pkt.FPGA_CMD.PA_Tx_FPGA_CMD.PRI := bitvector(197 downto 192);</v>
      </c>
      <c r="S303" t="str">
        <f t="shared" ref="S303:S327" si="240">IF(D303="","--  "&amp;F303,IF(D303&lt;&gt;"T",H303&amp;" := "&amp;G303&amp;";","--  "&amp;H303))</f>
        <v>bitvector(197 downto 192) := pkt.FPGA_CMD.PA_Tx_FPGA_CMD.PRI;</v>
      </c>
      <c r="T303" t="str">
        <f t="shared" si="227"/>
        <v>pkt_FPGA_CMD_PA_Tx_FPGA_CMD_PRI &lt;= bitvector(197 downto 192);</v>
      </c>
      <c r="U303" t="str">
        <f t="shared" ref="U303:U366" si="241">IF(K303=1,IF(D303="","--  "&amp;F303,IF(D303&lt;&gt;"T",I303&amp;" : out "&amp;M303&amp;";    --               order( "&amp;J303&amp;" ) bit( "&amp;C303&amp;" )","--  "&amp;H303)),"  -- not used ")</f>
        <v>pkt_FPGA_CMD_PA_Tx_FPGA_CMD_PRI : out std_logic_vector(5 downto 0);    --               order( 21 ) bit( 6 )</v>
      </c>
      <c r="V303" t="str">
        <f t="shared" ref="V303:V366" si="242">IF(D303="","--  "&amp;F303,IF(D303&lt;&gt;"T",IF(I303&lt;&gt;"",I303&amp;" =&gt; "&amp;I303&amp;"_o,","  --  "),"  -- "&amp;H303))</f>
        <v>pkt_FPGA_CMD_PA_Tx_FPGA_CMD_PRI =&gt; pkt_FPGA_CMD_PA_Tx_FPGA_CMD_PRI_o,</v>
      </c>
      <c r="W303" t="str">
        <f t="shared" ref="W303:W366" si="243">IF(D303="","--  "&amp;F303,IF(D303&lt;&gt;"T",IF(I303&lt;&gt;"","  signal "&amp;I303&amp;"_o : "&amp;M303&amp;";","  --  "),"  --  "&amp;H303))</f>
        <v xml:space="preserve">  signal pkt_FPGA_CMD_PA_Tx_FPGA_CMD_PRI_o : std_logic_vector(5 downto 0);</v>
      </c>
    </row>
    <row r="304" spans="1:23">
      <c r="B304" t="s">
        <v>410</v>
      </c>
      <c r="C304">
        <v>1</v>
      </c>
      <c r="D304" t="s">
        <v>391</v>
      </c>
      <c r="E304">
        <f>C303+E303</f>
        <v>198</v>
      </c>
      <c r="F304" t="str">
        <f t="shared" si="233"/>
        <v xml:space="preserve">  Tx_Reset : std_logic;</v>
      </c>
      <c r="G304" t="str">
        <f t="shared" si="234"/>
        <v>pkt.FPGA_CMD.PA_Tx_FPGA_CMD.Tx_Reset</v>
      </c>
      <c r="H304" t="str">
        <f t="shared" si="235"/>
        <v>bitvector(198)</v>
      </c>
      <c r="I304" t="str">
        <f t="shared" si="228"/>
        <v>pkt_FPGA_CMD_PA_Tx_FPGA_CMD_Tx_Reset</v>
      </c>
      <c r="J304">
        <f t="shared" ref="J304:J367" si="244">IF(K303=1,J303+1,J303)</f>
        <v>22</v>
      </c>
      <c r="K304">
        <v>1</v>
      </c>
      <c r="L304" t="str">
        <f t="shared" si="236"/>
        <v>connect_bd_net [get_bd_pins gen_ila_0/ila_0/probe22] [get_bd_pins gen_ila_0/bs_scb_data_record_p_0/pkt_FPGA_CMD_PA_Tx_FPGA_CMD_Tx_Reset]</v>
      </c>
      <c r="M304" t="str">
        <f t="shared" si="229"/>
        <v>std_logic</v>
      </c>
      <c r="N304" t="str">
        <f t="shared" si="237"/>
        <v>'0'</v>
      </c>
      <c r="P304" t="str">
        <f t="shared" si="238"/>
        <v xml:space="preserve">  Tx_Reset =&gt; '0',</v>
      </c>
      <c r="Q304" t="str">
        <f t="shared" si="230"/>
        <v>pkt.FPGA_CMD.PA_Tx_FPGA_CMD.Tx_Reset &lt;= '0';</v>
      </c>
      <c r="R304" t="str">
        <f t="shared" si="239"/>
        <v>pkt.FPGA_CMD.PA_Tx_FPGA_CMD.Tx_Reset := bitvector(198);</v>
      </c>
      <c r="S304" t="str">
        <f t="shared" si="240"/>
        <v>bitvector(198) := pkt.FPGA_CMD.PA_Tx_FPGA_CMD.Tx_Reset;</v>
      </c>
      <c r="T304" t="str">
        <f t="shared" si="227"/>
        <v>pkt_FPGA_CMD_PA_Tx_FPGA_CMD_Tx_Reset &lt;= bitvector(198);</v>
      </c>
      <c r="U304" t="str">
        <f t="shared" si="241"/>
        <v>pkt_FPGA_CMD_PA_Tx_FPGA_CMD_Tx_Reset : out std_logic;    --               order( 22 ) bit( 1 )</v>
      </c>
      <c r="V304" t="str">
        <f t="shared" si="242"/>
        <v>pkt_FPGA_CMD_PA_Tx_FPGA_CMD_Tx_Reset =&gt; pkt_FPGA_CMD_PA_Tx_FPGA_CMD_Tx_Reset_o,</v>
      </c>
      <c r="W304" t="str">
        <f t="shared" si="243"/>
        <v xml:space="preserve">  signal pkt_FPGA_CMD_PA_Tx_FPGA_CMD_Tx_Reset_o : std_logic;</v>
      </c>
    </row>
    <row r="305" spans="2:23">
      <c r="B305" t="s">
        <v>409</v>
      </c>
      <c r="C305">
        <v>1</v>
      </c>
      <c r="D305" t="s">
        <v>391</v>
      </c>
      <c r="E305">
        <f t="shared" ref="E305:E327" si="245">C304+E304</f>
        <v>199</v>
      </c>
      <c r="F305" t="str">
        <f t="shared" si="233"/>
        <v xml:space="preserve">  Tx_Trigger : std_logic;</v>
      </c>
      <c r="G305" t="str">
        <f t="shared" si="234"/>
        <v>pkt.FPGA_CMD.PA_Tx_FPGA_CMD.Tx_Trigger</v>
      </c>
      <c r="H305" t="str">
        <f t="shared" si="235"/>
        <v>bitvector(199)</v>
      </c>
      <c r="I305" t="str">
        <f t="shared" si="228"/>
        <v>pkt_FPGA_CMD_PA_Tx_FPGA_CMD_Tx_Trigger</v>
      </c>
      <c r="J305">
        <f t="shared" si="244"/>
        <v>23</v>
      </c>
      <c r="K305">
        <v>1</v>
      </c>
      <c r="L305" t="str">
        <f t="shared" si="236"/>
        <v>connect_bd_net [get_bd_pins gen_ila_0/ila_0/probe23] [get_bd_pins gen_ila_0/bs_scb_data_record_p_0/pkt_FPGA_CMD_PA_Tx_FPGA_CMD_Tx_Trigger]</v>
      </c>
      <c r="M305" t="str">
        <f t="shared" si="229"/>
        <v>std_logic</v>
      </c>
      <c r="N305" t="str">
        <f t="shared" si="237"/>
        <v>'0'</v>
      </c>
      <c r="P305" t="str">
        <f t="shared" si="238"/>
        <v xml:space="preserve">  Tx_Trigger =&gt; '0',</v>
      </c>
      <c r="Q305" t="str">
        <f t="shared" si="230"/>
        <v>pkt.FPGA_CMD.PA_Tx_FPGA_CMD.Tx_Trigger &lt;= '0';</v>
      </c>
      <c r="R305" t="str">
        <f t="shared" si="239"/>
        <v>pkt.FPGA_CMD.PA_Tx_FPGA_CMD.Tx_Trigger := bitvector(199);</v>
      </c>
      <c r="S305" t="str">
        <f t="shared" si="240"/>
        <v>bitvector(199) := pkt.FPGA_CMD.PA_Tx_FPGA_CMD.Tx_Trigger;</v>
      </c>
      <c r="T305" t="str">
        <f t="shared" si="227"/>
        <v>pkt_FPGA_CMD_PA_Tx_FPGA_CMD_Tx_Trigger &lt;= bitvector(199);</v>
      </c>
      <c r="U305" t="str">
        <f t="shared" si="241"/>
        <v>pkt_FPGA_CMD_PA_Tx_FPGA_CMD_Tx_Trigger : out std_logic;    --               order( 23 ) bit( 1 )</v>
      </c>
      <c r="V305" t="str">
        <f t="shared" si="242"/>
        <v>pkt_FPGA_CMD_PA_Tx_FPGA_CMD_Tx_Trigger =&gt; pkt_FPGA_CMD_PA_Tx_FPGA_CMD_Tx_Trigger_o,</v>
      </c>
      <c r="W305" t="str">
        <f t="shared" si="243"/>
        <v xml:space="preserve">  signal pkt_FPGA_CMD_PA_Tx_FPGA_CMD_Tx_Trigger_o : std_logic;</v>
      </c>
    </row>
    <row r="306" spans="2:23">
      <c r="B306" t="s">
        <v>411</v>
      </c>
      <c r="C306">
        <v>7</v>
      </c>
      <c r="D306" t="s">
        <v>391</v>
      </c>
      <c r="E306">
        <f t="shared" si="245"/>
        <v>200</v>
      </c>
      <c r="F306" t="str">
        <f t="shared" si="233"/>
        <v xml:space="preserve">  Tx_Pulse_Interval : std_logic_vector(6 downto 0);</v>
      </c>
      <c r="G306" t="str">
        <f t="shared" si="234"/>
        <v>pkt.FPGA_CMD.PA_Tx_FPGA_CMD.Tx_Pulse_Interval</v>
      </c>
      <c r="H306" t="str">
        <f t="shared" si="235"/>
        <v>bitvector(206 downto 200)</v>
      </c>
      <c r="I306" t="str">
        <f t="shared" si="228"/>
        <v>pkt_FPGA_CMD_PA_Tx_FPGA_CMD_Tx_Pulse_Interval</v>
      </c>
      <c r="J306">
        <f t="shared" si="244"/>
        <v>24</v>
      </c>
      <c r="K306">
        <v>1</v>
      </c>
      <c r="L306" t="str">
        <f t="shared" si="236"/>
        <v>connect_bd_net [get_bd_pins gen_ila_0/ila_0/probe24] [get_bd_pins gen_ila_0/bs_scb_data_record_p_0/pkt_FPGA_CMD_PA_Tx_FPGA_CMD_Tx_Pulse_Interval]</v>
      </c>
      <c r="M306" t="str">
        <f t="shared" si="229"/>
        <v>std_logic_vector(6 downto 0)</v>
      </c>
      <c r="N306" t="str">
        <f t="shared" si="237"/>
        <v>(others =&gt; '0')</v>
      </c>
      <c r="P306" t="str">
        <f t="shared" si="238"/>
        <v xml:space="preserve">  Tx_Pulse_Interval =&gt; (others =&gt; '0'),</v>
      </c>
      <c r="Q306" t="str">
        <f t="shared" si="230"/>
        <v>pkt.FPGA_CMD.PA_Tx_FPGA_CMD.Tx_Pulse_Interval &lt;= (others =&gt; '0');</v>
      </c>
      <c r="R306" t="str">
        <f t="shared" si="239"/>
        <v>pkt.FPGA_CMD.PA_Tx_FPGA_CMD.Tx_Pulse_Interval := bitvector(206 downto 200);</v>
      </c>
      <c r="S306" t="str">
        <f t="shared" si="240"/>
        <v>bitvector(206 downto 200) := pkt.FPGA_CMD.PA_Tx_FPGA_CMD.Tx_Pulse_Interval;</v>
      </c>
      <c r="T306" t="str">
        <f t="shared" si="227"/>
        <v>pkt_FPGA_CMD_PA_Tx_FPGA_CMD_Tx_Pulse_Interval &lt;= bitvector(206 downto 200);</v>
      </c>
      <c r="U306" t="str">
        <f t="shared" si="241"/>
        <v>pkt_FPGA_CMD_PA_Tx_FPGA_CMD_Tx_Pulse_Interval : out std_logic_vector(6 downto 0);    --               order( 24 ) bit( 7 )</v>
      </c>
      <c r="V306" t="str">
        <f t="shared" si="242"/>
        <v>pkt_FPGA_CMD_PA_Tx_FPGA_CMD_Tx_Pulse_Interval =&gt; pkt_FPGA_CMD_PA_Tx_FPGA_CMD_Tx_Pulse_Interval_o,</v>
      </c>
      <c r="W306" t="str">
        <f t="shared" si="243"/>
        <v xml:space="preserve">  signal pkt_FPGA_CMD_PA_Tx_FPGA_CMD_Tx_Pulse_Interval_o : std_logic_vector(6 downto 0);</v>
      </c>
    </row>
    <row r="307" spans="2:23">
      <c r="B307" t="s">
        <v>412</v>
      </c>
      <c r="C307">
        <v>1</v>
      </c>
      <c r="D307" t="s">
        <v>391</v>
      </c>
      <c r="E307">
        <f t="shared" si="245"/>
        <v>207</v>
      </c>
      <c r="F307" t="str">
        <f t="shared" si="233"/>
        <v xml:space="preserve">  Number_of_Tx : std_logic;</v>
      </c>
      <c r="G307" t="str">
        <f t="shared" si="234"/>
        <v>pkt.FPGA_CMD.PA_Tx_FPGA_CMD.Number_of_Tx</v>
      </c>
      <c r="H307" t="str">
        <f t="shared" si="235"/>
        <v>bitvector(207)</v>
      </c>
      <c r="I307" t="str">
        <f t="shared" si="228"/>
        <v>pkt_FPGA_CMD_PA_Tx_FPGA_CMD_Number_of_Tx</v>
      </c>
      <c r="J307">
        <f t="shared" si="244"/>
        <v>25</v>
      </c>
      <c r="K307">
        <v>1</v>
      </c>
      <c r="L307" t="str">
        <f t="shared" si="236"/>
        <v>connect_bd_net [get_bd_pins gen_ila_0/ila_0/probe25] [get_bd_pins gen_ila_0/bs_scb_data_record_p_0/pkt_FPGA_CMD_PA_Tx_FPGA_CMD_Number_of_Tx]</v>
      </c>
      <c r="M307" t="str">
        <f t="shared" si="229"/>
        <v>std_logic</v>
      </c>
      <c r="N307" t="str">
        <f t="shared" si="237"/>
        <v>'0'</v>
      </c>
      <c r="P307" t="str">
        <f t="shared" si="238"/>
        <v xml:space="preserve">  Number_of_Tx =&gt; '0',</v>
      </c>
      <c r="Q307" t="str">
        <f t="shared" si="230"/>
        <v>pkt.FPGA_CMD.PA_Tx_FPGA_CMD.Number_of_Tx &lt;= '0';</v>
      </c>
      <c r="R307" t="str">
        <f t="shared" si="239"/>
        <v>pkt.FPGA_CMD.PA_Tx_FPGA_CMD.Number_of_Tx := bitvector(207);</v>
      </c>
      <c r="S307" t="str">
        <f t="shared" si="240"/>
        <v>bitvector(207) := pkt.FPGA_CMD.PA_Tx_FPGA_CMD.Number_of_Tx;</v>
      </c>
      <c r="T307" t="str">
        <f t="shared" si="227"/>
        <v>pkt_FPGA_CMD_PA_Tx_FPGA_CMD_Number_of_Tx &lt;= bitvector(207);</v>
      </c>
      <c r="U307" t="str">
        <f t="shared" si="241"/>
        <v>pkt_FPGA_CMD_PA_Tx_FPGA_CMD_Number_of_Tx : out std_logic;    --               order( 25 ) bit( 1 )</v>
      </c>
      <c r="V307" t="str">
        <f t="shared" si="242"/>
        <v>pkt_FPGA_CMD_PA_Tx_FPGA_CMD_Number_of_Tx =&gt; pkt_FPGA_CMD_PA_Tx_FPGA_CMD_Number_of_Tx_o,</v>
      </c>
      <c r="W307" t="str">
        <f t="shared" si="243"/>
        <v xml:space="preserve">  signal pkt_FPGA_CMD_PA_Tx_FPGA_CMD_Number_of_Tx_o : std_logic;</v>
      </c>
    </row>
    <row r="308" spans="2:23">
      <c r="B308" t="s">
        <v>84</v>
      </c>
      <c r="C308">
        <v>8</v>
      </c>
      <c r="D308" t="s">
        <v>391</v>
      </c>
      <c r="E308">
        <f t="shared" si="245"/>
        <v>208</v>
      </c>
      <c r="F308" t="str">
        <f t="shared" si="233"/>
        <v xml:space="preserve">  Beam_Steering_Angle : std_logic_vector(7 downto 0);</v>
      </c>
      <c r="G308" t="str">
        <f t="shared" si="234"/>
        <v>pkt.FPGA_CMD.PA_Tx_FPGA_CMD.Beam_Steering_Angle</v>
      </c>
      <c r="H308" t="str">
        <f t="shared" si="235"/>
        <v>bitvector(215 downto 208)</v>
      </c>
      <c r="I308" t="str">
        <f t="shared" si="228"/>
        <v>pkt_FPGA_CMD_PA_Tx_FPGA_CMD_Beam_Steering_Angle</v>
      </c>
      <c r="J308">
        <f t="shared" si="244"/>
        <v>26</v>
      </c>
      <c r="K308">
        <v>1</v>
      </c>
      <c r="L308" t="str">
        <f t="shared" si="236"/>
        <v>connect_bd_net [get_bd_pins gen_ila_0/ila_0/probe26] [get_bd_pins gen_ila_0/bs_scb_data_record_p_0/pkt_FPGA_CMD_PA_Tx_FPGA_CMD_Beam_Steering_Angle]</v>
      </c>
      <c r="M308" t="str">
        <f t="shared" si="229"/>
        <v>std_logic_vector(7 downto 0)</v>
      </c>
      <c r="N308" t="str">
        <f t="shared" si="237"/>
        <v>X"00"</v>
      </c>
      <c r="P308" t="str">
        <f t="shared" si="238"/>
        <v xml:space="preserve">  Beam_Steering_Angle =&gt; X"00",</v>
      </c>
      <c r="Q308" t="str">
        <f t="shared" si="230"/>
        <v>pkt.FPGA_CMD.PA_Tx_FPGA_CMD.Beam_Steering_Angle &lt;= X"00";</v>
      </c>
      <c r="R308" t="str">
        <f t="shared" si="239"/>
        <v>pkt.FPGA_CMD.PA_Tx_FPGA_CMD.Beam_Steering_Angle := bitvector(215 downto 208);</v>
      </c>
      <c r="S308" t="str">
        <f t="shared" si="240"/>
        <v>bitvector(215 downto 208) := pkt.FPGA_CMD.PA_Tx_FPGA_CMD.Beam_Steering_Angle;</v>
      </c>
      <c r="T308" t="str">
        <f t="shared" si="227"/>
        <v>pkt_FPGA_CMD_PA_Tx_FPGA_CMD_Beam_Steering_Angle &lt;= bitvector(215 downto 208);</v>
      </c>
      <c r="U308" t="str">
        <f t="shared" si="241"/>
        <v>pkt_FPGA_CMD_PA_Tx_FPGA_CMD_Beam_Steering_Angle : out std_logic_vector(7 downto 0);    --               order( 26 ) bit( 8 )</v>
      </c>
      <c r="V308" t="str">
        <f t="shared" si="242"/>
        <v>pkt_FPGA_CMD_PA_Tx_FPGA_CMD_Beam_Steering_Angle =&gt; pkt_FPGA_CMD_PA_Tx_FPGA_CMD_Beam_Steering_Angle_o,</v>
      </c>
      <c r="W308" t="str">
        <f t="shared" si="243"/>
        <v xml:space="preserve">  signal pkt_FPGA_CMD_PA_Tx_FPGA_CMD_Beam_Steering_Angle_o : std_logic_vector(7 downto 0);</v>
      </c>
    </row>
    <row r="309" spans="2:23">
      <c r="B309" t="s">
        <v>87</v>
      </c>
      <c r="C309">
        <v>7</v>
      </c>
      <c r="D309" t="s">
        <v>391</v>
      </c>
      <c r="E309">
        <f t="shared" si="245"/>
        <v>216</v>
      </c>
      <c r="F309" t="str">
        <f t="shared" si="233"/>
        <v xml:space="preserve">  Tx1_Pulse_Length : std_logic_vector(6 downto 0);</v>
      </c>
      <c r="G309" t="str">
        <f t="shared" si="234"/>
        <v>pkt.FPGA_CMD.PA_Tx_FPGA_CMD.Tx1_Pulse_Length</v>
      </c>
      <c r="H309" t="str">
        <f t="shared" si="235"/>
        <v>bitvector(222 downto 216)</v>
      </c>
      <c r="I309" t="str">
        <f t="shared" si="228"/>
        <v>pkt_FPGA_CMD_PA_Tx_FPGA_CMD_Tx1_Pulse_Length</v>
      </c>
      <c r="J309">
        <f t="shared" si="244"/>
        <v>27</v>
      </c>
      <c r="K309">
        <v>0</v>
      </c>
      <c r="L309" t="str">
        <f t="shared" si="236"/>
        <v/>
      </c>
      <c r="M309" t="str">
        <f t="shared" si="229"/>
        <v>std_logic_vector(6 downto 0)</v>
      </c>
      <c r="N309" t="str">
        <f t="shared" si="237"/>
        <v>(others =&gt; '0')</v>
      </c>
      <c r="P309" t="str">
        <f t="shared" si="238"/>
        <v xml:space="preserve">  Tx1_Pulse_Length =&gt; (others =&gt; '0'),</v>
      </c>
      <c r="Q309" t="str">
        <f t="shared" si="230"/>
        <v>pkt.FPGA_CMD.PA_Tx_FPGA_CMD.Tx1_Pulse_Length &lt;= (others =&gt; '0');</v>
      </c>
      <c r="R309" t="str">
        <f t="shared" si="239"/>
        <v>pkt.FPGA_CMD.PA_Tx_FPGA_CMD.Tx1_Pulse_Length := bitvector(222 downto 216);</v>
      </c>
      <c r="S309" t="str">
        <f t="shared" si="240"/>
        <v>bitvector(222 downto 216) := pkt.FPGA_CMD.PA_Tx_FPGA_CMD.Tx1_Pulse_Length;</v>
      </c>
      <c r="T309" t="str">
        <f t="shared" si="227"/>
        <v xml:space="preserve">  -- not used</v>
      </c>
      <c r="U309" t="str">
        <f t="shared" si="241"/>
        <v xml:space="preserve">  -- not used </v>
      </c>
      <c r="V309" t="str">
        <f t="shared" si="242"/>
        <v>pkt_FPGA_CMD_PA_Tx_FPGA_CMD_Tx1_Pulse_Length =&gt; pkt_FPGA_CMD_PA_Tx_FPGA_CMD_Tx1_Pulse_Length_o,</v>
      </c>
      <c r="W309" t="str">
        <f t="shared" si="243"/>
        <v xml:space="preserve">  signal pkt_FPGA_CMD_PA_Tx_FPGA_CMD_Tx1_Pulse_Length_o : std_logic_vector(6 downto 0);</v>
      </c>
    </row>
    <row r="310" spans="2:23">
      <c r="B310" t="s">
        <v>413</v>
      </c>
      <c r="C310">
        <v>1</v>
      </c>
      <c r="D310" t="s">
        <v>391</v>
      </c>
      <c r="E310">
        <f t="shared" si="245"/>
        <v>223</v>
      </c>
      <c r="F310" t="str">
        <f t="shared" si="233"/>
        <v xml:space="preserve">  Tx1_Type : std_logic;</v>
      </c>
      <c r="G310" t="str">
        <f t="shared" si="234"/>
        <v>pkt.FPGA_CMD.PA_Tx_FPGA_CMD.Tx1_Type</v>
      </c>
      <c r="H310" t="str">
        <f t="shared" si="235"/>
        <v>bitvector(223)</v>
      </c>
      <c r="I310" t="str">
        <f t="shared" si="228"/>
        <v>pkt_FPGA_CMD_PA_Tx_FPGA_CMD_Tx1_Type</v>
      </c>
      <c r="J310">
        <f t="shared" si="244"/>
        <v>27</v>
      </c>
      <c r="K310">
        <v>0</v>
      </c>
      <c r="L310" t="str">
        <f t="shared" si="236"/>
        <v/>
      </c>
      <c r="M310" t="str">
        <f t="shared" si="229"/>
        <v>std_logic</v>
      </c>
      <c r="N310" t="str">
        <f t="shared" si="237"/>
        <v>'0'</v>
      </c>
      <c r="P310" t="str">
        <f t="shared" si="238"/>
        <v xml:space="preserve">  Tx1_Type =&gt; '0',</v>
      </c>
      <c r="Q310" t="str">
        <f t="shared" si="230"/>
        <v>pkt.FPGA_CMD.PA_Tx_FPGA_CMD.Tx1_Type &lt;= '0';</v>
      </c>
      <c r="R310" t="str">
        <f t="shared" si="239"/>
        <v>pkt.FPGA_CMD.PA_Tx_FPGA_CMD.Tx1_Type := bitvector(223);</v>
      </c>
      <c r="S310" t="str">
        <f t="shared" si="240"/>
        <v>bitvector(223) := pkt.FPGA_CMD.PA_Tx_FPGA_CMD.Tx1_Type;</v>
      </c>
      <c r="T310" t="str">
        <f t="shared" si="227"/>
        <v xml:space="preserve">  -- not used</v>
      </c>
      <c r="U310" t="str">
        <f t="shared" si="241"/>
        <v xml:space="preserve">  -- not used </v>
      </c>
      <c r="V310" t="str">
        <f t="shared" si="242"/>
        <v>pkt_FPGA_CMD_PA_Tx_FPGA_CMD_Tx1_Type =&gt; pkt_FPGA_CMD_PA_Tx_FPGA_CMD_Tx1_Type_o,</v>
      </c>
      <c r="W310" t="str">
        <f t="shared" si="243"/>
        <v xml:space="preserve">  signal pkt_FPGA_CMD_PA_Tx_FPGA_CMD_Tx1_Type_o : std_logic;</v>
      </c>
    </row>
    <row r="311" spans="2:23">
      <c r="B311" t="s">
        <v>414</v>
      </c>
      <c r="C311">
        <v>15</v>
      </c>
      <c r="D311" t="s">
        <v>391</v>
      </c>
      <c r="E311">
        <f t="shared" si="245"/>
        <v>224</v>
      </c>
      <c r="F311" t="str">
        <f t="shared" si="233"/>
        <v xml:space="preserve">  Tx1_Start_Frequency : std_logic_vector(14 downto 0);</v>
      </c>
      <c r="G311" t="str">
        <f t="shared" si="234"/>
        <v>pkt.FPGA_CMD.PA_Tx_FPGA_CMD.Tx1_Start_Frequency</v>
      </c>
      <c r="H311" t="str">
        <f t="shared" si="235"/>
        <v>bitvector(238 downto 224)</v>
      </c>
      <c r="I311" t="str">
        <f t="shared" si="228"/>
        <v>pkt_FPGA_CMD_PA_Tx_FPGA_CMD_Tx1_Start_Frequency</v>
      </c>
      <c r="J311">
        <f t="shared" si="244"/>
        <v>27</v>
      </c>
      <c r="K311">
        <v>0</v>
      </c>
      <c r="L311" t="str">
        <f t="shared" si="236"/>
        <v/>
      </c>
      <c r="M311" t="str">
        <f t="shared" si="229"/>
        <v>std_logic_vector(14 downto 0)</v>
      </c>
      <c r="N311" t="str">
        <f t="shared" si="237"/>
        <v>(others =&gt; '0')</v>
      </c>
      <c r="P311" t="str">
        <f t="shared" si="238"/>
        <v xml:space="preserve">  Tx1_Start_Frequency =&gt; (others =&gt; '0'),</v>
      </c>
      <c r="Q311" t="str">
        <f t="shared" si="230"/>
        <v>pkt.FPGA_CMD.PA_Tx_FPGA_CMD.Tx1_Start_Frequency &lt;= (others =&gt; '0');</v>
      </c>
      <c r="R311" t="str">
        <f t="shared" si="239"/>
        <v>pkt.FPGA_CMD.PA_Tx_FPGA_CMD.Tx1_Start_Frequency := bitvector(238 downto 224);</v>
      </c>
      <c r="S311" t="str">
        <f t="shared" si="240"/>
        <v>bitvector(238 downto 224) := pkt.FPGA_CMD.PA_Tx_FPGA_CMD.Tx1_Start_Frequency;</v>
      </c>
      <c r="T311" t="str">
        <f t="shared" si="227"/>
        <v xml:space="preserve">  -- not used</v>
      </c>
      <c r="U311" t="str">
        <f t="shared" si="241"/>
        <v xml:space="preserve">  -- not used </v>
      </c>
      <c r="V311" t="str">
        <f t="shared" si="242"/>
        <v>pkt_FPGA_CMD_PA_Tx_FPGA_CMD_Tx1_Start_Frequency =&gt; pkt_FPGA_CMD_PA_Tx_FPGA_CMD_Tx1_Start_Frequency_o,</v>
      </c>
      <c r="W311" t="str">
        <f t="shared" si="243"/>
        <v xml:space="preserve">  signal pkt_FPGA_CMD_PA_Tx_FPGA_CMD_Tx1_Start_Frequency_o : std_logic_vector(14 downto 0);</v>
      </c>
    </row>
    <row r="312" spans="2:23">
      <c r="B312" t="s">
        <v>419</v>
      </c>
      <c r="C312">
        <v>1</v>
      </c>
      <c r="D312" t="s">
        <v>391</v>
      </c>
      <c r="E312">
        <f t="shared" si="245"/>
        <v>239</v>
      </c>
      <c r="F312" t="str">
        <f t="shared" si="233"/>
        <v xml:space="preserve">  ReservedBit07_1 : std_logic;</v>
      </c>
      <c r="G312" t="str">
        <f t="shared" si="234"/>
        <v>pkt.FPGA_CMD.PA_Tx_FPGA_CMD.ReservedBit07_1</v>
      </c>
      <c r="H312" t="str">
        <f t="shared" si="235"/>
        <v>bitvector(239)</v>
      </c>
      <c r="I312" t="str">
        <f t="shared" si="228"/>
        <v>pkt_FPGA_CMD_PA_Tx_FPGA_CMD_ReservedBit07_1</v>
      </c>
      <c r="J312">
        <f t="shared" si="244"/>
        <v>27</v>
      </c>
      <c r="K312">
        <v>0</v>
      </c>
      <c r="L312" t="str">
        <f t="shared" si="236"/>
        <v/>
      </c>
      <c r="M312" t="str">
        <f t="shared" si="229"/>
        <v>std_logic</v>
      </c>
      <c r="N312" t="str">
        <f t="shared" si="237"/>
        <v>'0'</v>
      </c>
      <c r="P312" t="str">
        <f t="shared" si="238"/>
        <v xml:space="preserve">  ReservedBit07_1 =&gt; '0',</v>
      </c>
      <c r="Q312" t="str">
        <f t="shared" si="230"/>
        <v>pkt.FPGA_CMD.PA_Tx_FPGA_CMD.ReservedBit07_1 &lt;= '0';</v>
      </c>
      <c r="R312" t="str">
        <f t="shared" si="239"/>
        <v>pkt.FPGA_CMD.PA_Tx_FPGA_CMD.ReservedBit07_1 := bitvector(239);</v>
      </c>
      <c r="S312" t="str">
        <f t="shared" si="240"/>
        <v>bitvector(239) := pkt.FPGA_CMD.PA_Tx_FPGA_CMD.ReservedBit07_1;</v>
      </c>
      <c r="T312" t="str">
        <f t="shared" si="227"/>
        <v xml:space="preserve">  -- not used</v>
      </c>
      <c r="U312" t="str">
        <f t="shared" si="241"/>
        <v xml:space="preserve">  -- not used </v>
      </c>
      <c r="V312" t="str">
        <f t="shared" si="242"/>
        <v>pkt_FPGA_CMD_PA_Tx_FPGA_CMD_ReservedBit07_1 =&gt; pkt_FPGA_CMD_PA_Tx_FPGA_CMD_ReservedBit07_1_o,</v>
      </c>
      <c r="W312" t="str">
        <f t="shared" si="243"/>
        <v xml:space="preserve">  signal pkt_FPGA_CMD_PA_Tx_FPGA_CMD_ReservedBit07_1_o : std_logic;</v>
      </c>
    </row>
    <row r="313" spans="2:23">
      <c r="B313" t="s">
        <v>97</v>
      </c>
      <c r="C313">
        <v>8</v>
      </c>
      <c r="D313" t="s">
        <v>391</v>
      </c>
      <c r="E313">
        <f t="shared" si="245"/>
        <v>240</v>
      </c>
      <c r="F313" t="str">
        <f t="shared" si="233"/>
        <v xml:space="preserve">  Tx1_Sweep_Frequency : std_logic_vector(7 downto 0);</v>
      </c>
      <c r="G313" t="str">
        <f t="shared" si="234"/>
        <v>pkt.FPGA_CMD.PA_Tx_FPGA_CMD.Tx1_Sweep_Frequency</v>
      </c>
      <c r="H313" t="str">
        <f t="shared" si="235"/>
        <v>bitvector(247 downto 240)</v>
      </c>
      <c r="I313" t="str">
        <f t="shared" si="228"/>
        <v>pkt_FPGA_CMD_PA_Tx_FPGA_CMD_Tx1_Sweep_Frequency</v>
      </c>
      <c r="J313">
        <f t="shared" si="244"/>
        <v>27</v>
      </c>
      <c r="K313">
        <v>0</v>
      </c>
      <c r="L313" t="str">
        <f t="shared" si="236"/>
        <v/>
      </c>
      <c r="M313" t="str">
        <f t="shared" si="229"/>
        <v>std_logic_vector(7 downto 0)</v>
      </c>
      <c r="N313" t="str">
        <f t="shared" si="237"/>
        <v>X"00"</v>
      </c>
      <c r="P313" t="str">
        <f t="shared" si="238"/>
        <v xml:space="preserve">  Tx1_Sweep_Frequency =&gt; X"00",</v>
      </c>
      <c r="Q313" t="str">
        <f t="shared" si="230"/>
        <v>pkt.FPGA_CMD.PA_Tx_FPGA_CMD.Tx1_Sweep_Frequency &lt;= X"00";</v>
      </c>
      <c r="R313" t="str">
        <f t="shared" si="239"/>
        <v>pkt.FPGA_CMD.PA_Tx_FPGA_CMD.Tx1_Sweep_Frequency := bitvector(247 downto 240);</v>
      </c>
      <c r="S313" t="str">
        <f t="shared" si="240"/>
        <v>bitvector(247 downto 240) := pkt.FPGA_CMD.PA_Tx_FPGA_CMD.Tx1_Sweep_Frequency;</v>
      </c>
      <c r="T313" t="str">
        <f t="shared" si="227"/>
        <v xml:space="preserve">  -- not used</v>
      </c>
      <c r="U313" t="str">
        <f t="shared" si="241"/>
        <v xml:space="preserve">  -- not used </v>
      </c>
      <c r="V313" t="str">
        <f t="shared" si="242"/>
        <v>pkt_FPGA_CMD_PA_Tx_FPGA_CMD_Tx1_Sweep_Frequency =&gt; pkt_FPGA_CMD_PA_Tx_FPGA_CMD_Tx1_Sweep_Frequency_o,</v>
      </c>
      <c r="W313" t="str">
        <f t="shared" si="243"/>
        <v xml:space="preserve">  signal pkt_FPGA_CMD_PA_Tx_FPGA_CMD_Tx1_Sweep_Frequency_o : std_logic_vector(7 downto 0);</v>
      </c>
    </row>
    <row r="314" spans="2:23">
      <c r="B314" t="s">
        <v>415</v>
      </c>
      <c r="C314">
        <v>7</v>
      </c>
      <c r="D314" t="s">
        <v>391</v>
      </c>
      <c r="E314">
        <f t="shared" si="245"/>
        <v>248</v>
      </c>
      <c r="F314" t="str">
        <f t="shared" si="233"/>
        <v xml:space="preserve">  Tx2_Pulse_Length : std_logic_vector(6 downto 0);</v>
      </c>
      <c r="G314" t="str">
        <f t="shared" si="234"/>
        <v>pkt.FPGA_CMD.PA_Tx_FPGA_CMD.Tx2_Pulse_Length</v>
      </c>
      <c r="H314" t="str">
        <f t="shared" si="235"/>
        <v>bitvector(254 downto 248)</v>
      </c>
      <c r="I314" t="str">
        <f t="shared" si="228"/>
        <v>pkt_FPGA_CMD_PA_Tx_FPGA_CMD_Tx2_Pulse_Length</v>
      </c>
      <c r="J314">
        <f t="shared" si="244"/>
        <v>27</v>
      </c>
      <c r="K314">
        <v>0</v>
      </c>
      <c r="L314" t="str">
        <f t="shared" si="236"/>
        <v/>
      </c>
      <c r="M314" t="str">
        <f t="shared" si="229"/>
        <v>std_logic_vector(6 downto 0)</v>
      </c>
      <c r="N314" t="str">
        <f t="shared" si="237"/>
        <v>(others =&gt; '0')</v>
      </c>
      <c r="P314" t="str">
        <f t="shared" si="238"/>
        <v xml:space="preserve">  Tx2_Pulse_Length =&gt; (others =&gt; '0'),</v>
      </c>
      <c r="Q314" t="str">
        <f t="shared" si="230"/>
        <v>pkt.FPGA_CMD.PA_Tx_FPGA_CMD.Tx2_Pulse_Length &lt;= (others =&gt; '0');</v>
      </c>
      <c r="R314" t="str">
        <f t="shared" si="239"/>
        <v>pkt.FPGA_CMD.PA_Tx_FPGA_CMD.Tx2_Pulse_Length := bitvector(254 downto 248);</v>
      </c>
      <c r="S314" t="str">
        <f t="shared" si="240"/>
        <v>bitvector(254 downto 248) := pkt.FPGA_CMD.PA_Tx_FPGA_CMD.Tx2_Pulse_Length;</v>
      </c>
      <c r="T314" t="str">
        <f t="shared" si="227"/>
        <v xml:space="preserve">  -- not used</v>
      </c>
      <c r="U314" t="str">
        <f t="shared" si="241"/>
        <v xml:space="preserve">  -- not used </v>
      </c>
      <c r="V314" t="str">
        <f t="shared" si="242"/>
        <v>pkt_FPGA_CMD_PA_Tx_FPGA_CMD_Tx2_Pulse_Length =&gt; pkt_FPGA_CMD_PA_Tx_FPGA_CMD_Tx2_Pulse_Length_o,</v>
      </c>
      <c r="W314" t="str">
        <f t="shared" si="243"/>
        <v xml:space="preserve">  signal pkt_FPGA_CMD_PA_Tx_FPGA_CMD_Tx2_Pulse_Length_o : std_logic_vector(6 downto 0);</v>
      </c>
    </row>
    <row r="315" spans="2:23">
      <c r="B315" t="s">
        <v>416</v>
      </c>
      <c r="C315">
        <v>1</v>
      </c>
      <c r="D315" t="s">
        <v>391</v>
      </c>
      <c r="E315">
        <f t="shared" si="245"/>
        <v>255</v>
      </c>
      <c r="F315" t="str">
        <f t="shared" si="233"/>
        <v xml:space="preserve">  Tx2_Type : std_logic;</v>
      </c>
      <c r="G315" t="str">
        <f t="shared" si="234"/>
        <v>pkt.FPGA_CMD.PA_Tx_FPGA_CMD.Tx2_Type</v>
      </c>
      <c r="H315" t="str">
        <f t="shared" si="235"/>
        <v>bitvector(255)</v>
      </c>
      <c r="I315" t="str">
        <f t="shared" si="228"/>
        <v>pkt_FPGA_CMD_PA_Tx_FPGA_CMD_Tx2_Type</v>
      </c>
      <c r="J315">
        <f t="shared" si="244"/>
        <v>27</v>
      </c>
      <c r="K315">
        <v>0</v>
      </c>
      <c r="L315" t="str">
        <f t="shared" si="236"/>
        <v/>
      </c>
      <c r="M315" t="str">
        <f t="shared" si="229"/>
        <v>std_logic</v>
      </c>
      <c r="N315" t="str">
        <f t="shared" si="237"/>
        <v>'0'</v>
      </c>
      <c r="P315" t="str">
        <f t="shared" si="238"/>
        <v xml:space="preserve">  Tx2_Type =&gt; '0',</v>
      </c>
      <c r="Q315" t="str">
        <f t="shared" si="230"/>
        <v>pkt.FPGA_CMD.PA_Tx_FPGA_CMD.Tx2_Type &lt;= '0';</v>
      </c>
      <c r="R315" t="str">
        <f t="shared" si="239"/>
        <v>pkt.FPGA_CMD.PA_Tx_FPGA_CMD.Tx2_Type := bitvector(255);</v>
      </c>
      <c r="S315" t="str">
        <f t="shared" si="240"/>
        <v>bitvector(255) := pkt.FPGA_CMD.PA_Tx_FPGA_CMD.Tx2_Type;</v>
      </c>
      <c r="T315" t="str">
        <f t="shared" si="227"/>
        <v xml:space="preserve">  -- not used</v>
      </c>
      <c r="U315" t="str">
        <f t="shared" si="241"/>
        <v xml:space="preserve">  -- not used </v>
      </c>
      <c r="V315" t="str">
        <f t="shared" si="242"/>
        <v>pkt_FPGA_CMD_PA_Tx_FPGA_CMD_Tx2_Type =&gt; pkt_FPGA_CMD_PA_Tx_FPGA_CMD_Tx2_Type_o,</v>
      </c>
      <c r="W315" t="str">
        <f t="shared" si="243"/>
        <v xml:space="preserve">  signal pkt_FPGA_CMD_PA_Tx_FPGA_CMD_Tx2_Type_o : std_logic;</v>
      </c>
    </row>
    <row r="316" spans="2:23">
      <c r="B316" t="s">
        <v>417</v>
      </c>
      <c r="C316">
        <v>15</v>
      </c>
      <c r="D316" t="s">
        <v>391</v>
      </c>
      <c r="E316">
        <f t="shared" si="245"/>
        <v>256</v>
      </c>
      <c r="F316" t="str">
        <f t="shared" si="233"/>
        <v xml:space="preserve">  Tx2_Start_Frequency : std_logic_vector(14 downto 0);</v>
      </c>
      <c r="G316" t="str">
        <f t="shared" si="234"/>
        <v>pkt.FPGA_CMD.PA_Tx_FPGA_CMD.Tx2_Start_Frequency</v>
      </c>
      <c r="H316" t="str">
        <f t="shared" si="235"/>
        <v>bitvector(270 downto 256)</v>
      </c>
      <c r="I316" t="str">
        <f t="shared" si="228"/>
        <v>pkt_FPGA_CMD_PA_Tx_FPGA_CMD_Tx2_Start_Frequency</v>
      </c>
      <c r="J316">
        <f t="shared" si="244"/>
        <v>27</v>
      </c>
      <c r="K316">
        <v>0</v>
      </c>
      <c r="L316" t="str">
        <f t="shared" si="236"/>
        <v/>
      </c>
      <c r="M316" t="str">
        <f t="shared" si="229"/>
        <v>std_logic_vector(14 downto 0)</v>
      </c>
      <c r="N316" t="str">
        <f t="shared" si="237"/>
        <v>(others =&gt; '0')</v>
      </c>
      <c r="P316" t="str">
        <f t="shared" si="238"/>
        <v xml:space="preserve">  Tx2_Start_Frequency =&gt; (others =&gt; '0'),</v>
      </c>
      <c r="Q316" t="str">
        <f t="shared" si="230"/>
        <v>pkt.FPGA_CMD.PA_Tx_FPGA_CMD.Tx2_Start_Frequency &lt;= (others =&gt; '0');</v>
      </c>
      <c r="R316" t="str">
        <f t="shared" si="239"/>
        <v>pkt.FPGA_CMD.PA_Tx_FPGA_CMD.Tx2_Start_Frequency := bitvector(270 downto 256);</v>
      </c>
      <c r="S316" t="str">
        <f t="shared" si="240"/>
        <v>bitvector(270 downto 256) := pkt.FPGA_CMD.PA_Tx_FPGA_CMD.Tx2_Start_Frequency;</v>
      </c>
      <c r="T316" t="str">
        <f t="shared" si="227"/>
        <v xml:space="preserve">  -- not used</v>
      </c>
      <c r="U316" t="str">
        <f t="shared" si="241"/>
        <v xml:space="preserve">  -- not used </v>
      </c>
      <c r="V316" t="str">
        <f t="shared" si="242"/>
        <v>pkt_FPGA_CMD_PA_Tx_FPGA_CMD_Tx2_Start_Frequency =&gt; pkt_FPGA_CMD_PA_Tx_FPGA_CMD_Tx2_Start_Frequency_o,</v>
      </c>
      <c r="W316" t="str">
        <f t="shared" si="243"/>
        <v xml:space="preserve">  signal pkt_FPGA_CMD_PA_Tx_FPGA_CMD_Tx2_Start_Frequency_o : std_logic_vector(14 downto 0);</v>
      </c>
    </row>
    <row r="317" spans="2:23">
      <c r="B317" t="s">
        <v>418</v>
      </c>
      <c r="C317">
        <v>1</v>
      </c>
      <c r="D317" t="s">
        <v>391</v>
      </c>
      <c r="E317">
        <f t="shared" si="245"/>
        <v>271</v>
      </c>
      <c r="F317" t="str">
        <f t="shared" si="233"/>
        <v xml:space="preserve">  ReservedBit07_2 : std_logic;</v>
      </c>
      <c r="G317" t="str">
        <f t="shared" si="234"/>
        <v>pkt.FPGA_CMD.PA_Tx_FPGA_CMD.ReservedBit07_2</v>
      </c>
      <c r="H317" t="str">
        <f t="shared" si="235"/>
        <v>bitvector(271)</v>
      </c>
      <c r="I317" t="str">
        <f t="shared" si="228"/>
        <v>pkt_FPGA_CMD_PA_Tx_FPGA_CMD_ReservedBit07_2</v>
      </c>
      <c r="J317">
        <f t="shared" si="244"/>
        <v>27</v>
      </c>
      <c r="K317">
        <v>0</v>
      </c>
      <c r="L317" t="str">
        <f t="shared" si="236"/>
        <v/>
      </c>
      <c r="M317" t="str">
        <f t="shared" si="229"/>
        <v>std_logic</v>
      </c>
      <c r="N317" t="str">
        <f t="shared" si="237"/>
        <v>'0'</v>
      </c>
      <c r="P317" t="str">
        <f t="shared" si="238"/>
        <v xml:space="preserve">  ReservedBit07_2 =&gt; '0',</v>
      </c>
      <c r="Q317" t="str">
        <f t="shared" si="230"/>
        <v>pkt.FPGA_CMD.PA_Tx_FPGA_CMD.ReservedBit07_2 &lt;= '0';</v>
      </c>
      <c r="R317" t="str">
        <f t="shared" si="239"/>
        <v>pkt.FPGA_CMD.PA_Tx_FPGA_CMD.ReservedBit07_2 := bitvector(271);</v>
      </c>
      <c r="S317" t="str">
        <f t="shared" si="240"/>
        <v>bitvector(271) := pkt.FPGA_CMD.PA_Tx_FPGA_CMD.ReservedBit07_2;</v>
      </c>
      <c r="T317" t="str">
        <f t="shared" si="227"/>
        <v xml:space="preserve">  -- not used</v>
      </c>
      <c r="U317" t="str">
        <f t="shared" si="241"/>
        <v xml:space="preserve">  -- not used </v>
      </c>
      <c r="V317" t="str">
        <f t="shared" si="242"/>
        <v>pkt_FPGA_CMD_PA_Tx_FPGA_CMD_ReservedBit07_2 =&gt; pkt_FPGA_CMD_PA_Tx_FPGA_CMD_ReservedBit07_2_o,</v>
      </c>
      <c r="W317" t="str">
        <f t="shared" si="243"/>
        <v xml:space="preserve">  signal pkt_FPGA_CMD_PA_Tx_FPGA_CMD_ReservedBit07_2_o : std_logic;</v>
      </c>
    </row>
    <row r="318" spans="2:23">
      <c r="B318" t="s">
        <v>420</v>
      </c>
      <c r="C318">
        <v>8</v>
      </c>
      <c r="D318" t="s">
        <v>391</v>
      </c>
      <c r="E318">
        <f t="shared" si="245"/>
        <v>272</v>
      </c>
      <c r="F318" t="str">
        <f t="shared" si="233"/>
        <v xml:space="preserve">  Tx2_Sweep_Frequency : std_logic_vector(7 downto 0);</v>
      </c>
      <c r="G318" t="str">
        <f t="shared" si="234"/>
        <v>pkt.FPGA_CMD.PA_Tx_FPGA_CMD.Tx2_Sweep_Frequency</v>
      </c>
      <c r="H318" t="str">
        <f t="shared" si="235"/>
        <v>bitvector(279 downto 272)</v>
      </c>
      <c r="I318" t="str">
        <f t="shared" si="228"/>
        <v>pkt_FPGA_CMD_PA_Tx_FPGA_CMD_Tx2_Sweep_Frequency</v>
      </c>
      <c r="J318">
        <f t="shared" si="244"/>
        <v>27</v>
      </c>
      <c r="K318">
        <v>0</v>
      </c>
      <c r="L318" t="str">
        <f t="shared" si="236"/>
        <v/>
      </c>
      <c r="M318" t="str">
        <f t="shared" si="229"/>
        <v>std_logic_vector(7 downto 0)</v>
      </c>
      <c r="N318" t="str">
        <f t="shared" si="237"/>
        <v>X"00"</v>
      </c>
      <c r="P318" t="str">
        <f t="shared" si="238"/>
        <v xml:space="preserve">  Tx2_Sweep_Frequency =&gt; X"00",</v>
      </c>
      <c r="Q318" t="str">
        <f t="shared" si="230"/>
        <v>pkt.FPGA_CMD.PA_Tx_FPGA_CMD.Tx2_Sweep_Frequency &lt;= X"00";</v>
      </c>
      <c r="R318" t="str">
        <f t="shared" si="239"/>
        <v>pkt.FPGA_CMD.PA_Tx_FPGA_CMD.Tx2_Sweep_Frequency := bitvector(279 downto 272);</v>
      </c>
      <c r="S318" t="str">
        <f t="shared" si="240"/>
        <v>bitvector(279 downto 272) := pkt.FPGA_CMD.PA_Tx_FPGA_CMD.Tx2_Sweep_Frequency;</v>
      </c>
      <c r="T318" t="str">
        <f t="shared" si="227"/>
        <v xml:space="preserve">  -- not used</v>
      </c>
      <c r="U318" t="str">
        <f t="shared" si="241"/>
        <v xml:space="preserve">  -- not used </v>
      </c>
      <c r="V318" t="str">
        <f t="shared" si="242"/>
        <v>pkt_FPGA_CMD_PA_Tx_FPGA_CMD_Tx2_Sweep_Frequency =&gt; pkt_FPGA_CMD_PA_Tx_FPGA_CMD_Tx2_Sweep_Frequency_o,</v>
      </c>
      <c r="W318" t="str">
        <f t="shared" si="243"/>
        <v xml:space="preserve">  signal pkt_FPGA_CMD_PA_Tx_FPGA_CMD_Tx2_Sweep_Frequency_o : std_logic_vector(7 downto 0);</v>
      </c>
    </row>
    <row r="319" spans="2:23">
      <c r="B319" t="s">
        <v>107</v>
      </c>
      <c r="C319">
        <v>4</v>
      </c>
      <c r="D319" t="s">
        <v>391</v>
      </c>
      <c r="E319">
        <f t="shared" si="245"/>
        <v>280</v>
      </c>
      <c r="F319" t="str">
        <f t="shared" si="233"/>
        <v xml:space="preserve">  Beam_Weighting_Select : std_logic_vector(3 downto 0);</v>
      </c>
      <c r="G319" t="str">
        <f t="shared" si="234"/>
        <v>pkt.FPGA_CMD.PA_Tx_FPGA_CMD.Beam_Weighting_Select</v>
      </c>
      <c r="H319" t="str">
        <f t="shared" si="235"/>
        <v>bitvector(283 downto 280)</v>
      </c>
      <c r="I319" t="str">
        <f t="shared" si="228"/>
        <v>pkt_FPGA_CMD_PA_Tx_FPGA_CMD_Beam_Weighting_Select</v>
      </c>
      <c r="J319">
        <f t="shared" si="244"/>
        <v>27</v>
      </c>
      <c r="K319">
        <v>0</v>
      </c>
      <c r="L319" t="str">
        <f t="shared" si="236"/>
        <v/>
      </c>
      <c r="M319" t="str">
        <f t="shared" si="229"/>
        <v>std_logic_vector(3 downto 0)</v>
      </c>
      <c r="N319" t="str">
        <f t="shared" si="237"/>
        <v>(others =&gt; '0')</v>
      </c>
      <c r="P319" t="str">
        <f t="shared" si="238"/>
        <v xml:space="preserve">  Beam_Weighting_Select =&gt; (others =&gt; '0'),</v>
      </c>
      <c r="Q319" t="str">
        <f t="shared" si="230"/>
        <v>pkt.FPGA_CMD.PA_Tx_FPGA_CMD.Beam_Weighting_Select &lt;= (others =&gt; '0');</v>
      </c>
      <c r="R319" t="str">
        <f t="shared" si="239"/>
        <v>pkt.FPGA_CMD.PA_Tx_FPGA_CMD.Beam_Weighting_Select := bitvector(283 downto 280);</v>
      </c>
      <c r="S319" t="str">
        <f t="shared" si="240"/>
        <v>bitvector(283 downto 280) := pkt.FPGA_CMD.PA_Tx_FPGA_CMD.Beam_Weighting_Select;</v>
      </c>
      <c r="T319" t="str">
        <f t="shared" si="227"/>
        <v xml:space="preserve">  -- not used</v>
      </c>
      <c r="U319" t="str">
        <f t="shared" si="241"/>
        <v xml:space="preserve">  -- not used </v>
      </c>
      <c r="V319" t="str">
        <f t="shared" si="242"/>
        <v>pkt_FPGA_CMD_PA_Tx_FPGA_CMD_Beam_Weighting_Select =&gt; pkt_FPGA_CMD_PA_Tx_FPGA_CMD_Beam_Weighting_Select_o,</v>
      </c>
      <c r="W319" t="str">
        <f t="shared" si="243"/>
        <v xml:space="preserve">  signal pkt_FPGA_CMD_PA_Tx_FPGA_CMD_Beam_Weighting_Select_o : std_logic_vector(3 downto 0);</v>
      </c>
    </row>
    <row r="320" spans="2:23">
      <c r="B320" t="s">
        <v>546</v>
      </c>
      <c r="C320">
        <v>4</v>
      </c>
      <c r="D320" t="s">
        <v>391</v>
      </c>
      <c r="E320">
        <f t="shared" si="245"/>
        <v>284</v>
      </c>
      <c r="F320" t="str">
        <f t="shared" si="233"/>
        <v xml:space="preserve">  Ramping_Time : std_logic_vector(3 downto 0);</v>
      </c>
      <c r="G320" t="str">
        <f t="shared" si="234"/>
        <v>pkt.FPGA_CMD.PA_Tx_FPGA_CMD.Ramping_Time</v>
      </c>
      <c r="H320" t="str">
        <f t="shared" si="235"/>
        <v>bitvector(287 downto 284)</v>
      </c>
      <c r="I320" t="str">
        <f t="shared" ref="I320:I363" si="246">IF(H320="","",(IF(D320="W",SUBSTITUTE(G320,".","_"),"")))</f>
        <v>pkt_FPGA_CMD_PA_Tx_FPGA_CMD_Ramping_Time</v>
      </c>
      <c r="J320">
        <f t="shared" si="244"/>
        <v>27</v>
      </c>
      <c r="K320">
        <v>0</v>
      </c>
      <c r="L320" t="str">
        <f t="shared" si="236"/>
        <v/>
      </c>
      <c r="M320" t="str">
        <f t="shared" ref="M320:M363" si="247">IF(C320=1,"std_logic",(IF(D320="W","std_logic_vector("&amp;C320-1&amp;" downto 0)","")))</f>
        <v>std_logic_vector(3 downto 0)</v>
      </c>
      <c r="N320" t="str">
        <f t="shared" si="237"/>
        <v>(others =&gt; '0')</v>
      </c>
      <c r="P320" t="str">
        <f t="shared" ref="P320:P327" si="248">IF(D321="",(IF(D320="T","  "&amp;B320&amp;" =&gt; "&amp;B320&amp;"_"&amp;C320/8&amp;"_i","  "&amp;B320&amp;" =&gt; "&amp;N320)),(IF(D320="T","  "&amp;B320&amp;" =&gt; "&amp;B320&amp;"_"&amp;C320/8&amp;"_i,","  "&amp;B320&amp;" =&gt; "&amp;N320&amp;",")))</f>
        <v xml:space="preserve">  Ramping_Time =&gt; (others =&gt; '0'),</v>
      </c>
      <c r="Q320" t="str">
        <f t="shared" ref="Q320:Q328" si="249">IF(D320="","--  "&amp;F320,IF(D320&lt;&gt;"T",G320&amp;" &lt;= "&amp;N320&amp;";","--  "&amp;H320))</f>
        <v>pkt.FPGA_CMD.PA_Tx_FPGA_CMD.Ramping_Time &lt;= (others =&gt; '0');</v>
      </c>
      <c r="R320" t="str">
        <f t="shared" si="239"/>
        <v>pkt.FPGA_CMD.PA_Tx_FPGA_CMD.Ramping_Time := bitvector(287 downto 284);</v>
      </c>
      <c r="S320" t="str">
        <f t="shared" si="240"/>
        <v>bitvector(287 downto 284) := pkt.FPGA_CMD.PA_Tx_FPGA_CMD.Ramping_Time;</v>
      </c>
      <c r="T320" t="str">
        <f t="shared" si="227"/>
        <v xml:space="preserve">  -- not used</v>
      </c>
      <c r="U320" t="str">
        <f t="shared" si="241"/>
        <v xml:space="preserve">  -- not used </v>
      </c>
      <c r="V320" t="str">
        <f t="shared" si="242"/>
        <v>pkt_FPGA_CMD_PA_Tx_FPGA_CMD_Ramping_Time =&gt; pkt_FPGA_CMD_PA_Tx_FPGA_CMD_Ramping_Time_o,</v>
      </c>
      <c r="W320" t="str">
        <f t="shared" si="243"/>
        <v xml:space="preserve">  signal pkt_FPGA_CMD_PA_Tx_FPGA_CMD_Ramping_Time_o : std_logic_vector(3 downto 0);</v>
      </c>
    </row>
    <row r="321" spans="1:23">
      <c r="B321" t="s">
        <v>421</v>
      </c>
      <c r="C321">
        <v>16</v>
      </c>
      <c r="D321" t="s">
        <v>391</v>
      </c>
      <c r="E321">
        <f>C320+E320</f>
        <v>288</v>
      </c>
      <c r="F321" t="str">
        <f t="shared" si="233"/>
        <v xml:space="preserve">  Battery_Voltage : std_logic_vector(15 downto 0);</v>
      </c>
      <c r="G321" t="str">
        <f t="shared" si="234"/>
        <v>pkt.FPGA_CMD.PA_Tx_FPGA_CMD.Battery_Voltage</v>
      </c>
      <c r="H321" t="str">
        <f t="shared" si="235"/>
        <v>bitvector(303 downto 288)</v>
      </c>
      <c r="I321" t="str">
        <f t="shared" si="246"/>
        <v>pkt_FPGA_CMD_PA_Tx_FPGA_CMD_Battery_Voltage</v>
      </c>
      <c r="J321">
        <f t="shared" si="244"/>
        <v>27</v>
      </c>
      <c r="K321">
        <v>0</v>
      </c>
      <c r="L321" t="str">
        <f t="shared" si="236"/>
        <v/>
      </c>
      <c r="M321" t="str">
        <f t="shared" si="247"/>
        <v>std_logic_vector(15 downto 0)</v>
      </c>
      <c r="N321" t="str">
        <f t="shared" si="237"/>
        <v>X"0000"</v>
      </c>
      <c r="P321" t="str">
        <f t="shared" si="248"/>
        <v xml:space="preserve">  Battery_Voltage =&gt; X"0000",</v>
      </c>
      <c r="Q321" t="str">
        <f t="shared" si="249"/>
        <v>pkt.FPGA_CMD.PA_Tx_FPGA_CMD.Battery_Voltage &lt;= X"0000";</v>
      </c>
      <c r="R321" t="str">
        <f t="shared" si="239"/>
        <v>pkt.FPGA_CMD.PA_Tx_FPGA_CMD.Battery_Voltage := bitvector(303 downto 288);</v>
      </c>
      <c r="S321" t="str">
        <f t="shared" si="240"/>
        <v>bitvector(303 downto 288) := pkt.FPGA_CMD.PA_Tx_FPGA_CMD.Battery_Voltage;</v>
      </c>
      <c r="T321" t="str">
        <f t="shared" si="227"/>
        <v xml:space="preserve">  -- not used</v>
      </c>
      <c r="U321" t="str">
        <f t="shared" si="241"/>
        <v xml:space="preserve">  -- not used </v>
      </c>
      <c r="V321" t="str">
        <f t="shared" si="242"/>
        <v>pkt_FPGA_CMD_PA_Tx_FPGA_CMD_Battery_Voltage =&gt; pkt_FPGA_CMD_PA_Tx_FPGA_CMD_Battery_Voltage_o,</v>
      </c>
      <c r="W321" t="str">
        <f t="shared" si="243"/>
        <v xml:space="preserve">  signal pkt_FPGA_CMD_PA_Tx_FPGA_CMD_Battery_Voltage_o : std_logic_vector(15 downto 0);</v>
      </c>
    </row>
    <row r="322" spans="1:23">
      <c r="B322" t="s">
        <v>120</v>
      </c>
      <c r="C322">
        <v>4</v>
      </c>
      <c r="D322" t="s">
        <v>391</v>
      </c>
      <c r="E322">
        <f t="shared" si="245"/>
        <v>304</v>
      </c>
      <c r="F322" t="str">
        <f t="shared" si="233"/>
        <v xml:space="preserve">  Stave_Selection_Number : std_logic_vector(3 downto 0);</v>
      </c>
      <c r="G322" t="str">
        <f t="shared" si="234"/>
        <v>pkt.FPGA_CMD.PA_Tx_FPGA_CMD.Stave_Selection_Number</v>
      </c>
      <c r="H322" t="str">
        <f t="shared" si="235"/>
        <v>bitvector(307 downto 304)</v>
      </c>
      <c r="I322" t="str">
        <f t="shared" si="246"/>
        <v>pkt_FPGA_CMD_PA_Tx_FPGA_CMD_Stave_Selection_Number</v>
      </c>
      <c r="J322">
        <f t="shared" si="244"/>
        <v>27</v>
      </c>
      <c r="K322">
        <v>0</v>
      </c>
      <c r="L322" t="str">
        <f t="shared" si="236"/>
        <v/>
      </c>
      <c r="M322" t="str">
        <f t="shared" si="247"/>
        <v>std_logic_vector(3 downto 0)</v>
      </c>
      <c r="N322" t="str">
        <f t="shared" si="237"/>
        <v>(others =&gt; '0')</v>
      </c>
      <c r="P322" t="str">
        <f t="shared" si="248"/>
        <v xml:space="preserve">  Stave_Selection_Number =&gt; (others =&gt; '0'),</v>
      </c>
      <c r="Q322" t="str">
        <f t="shared" si="249"/>
        <v>pkt.FPGA_CMD.PA_Tx_FPGA_CMD.Stave_Selection_Number &lt;= (others =&gt; '0');</v>
      </c>
      <c r="R322" t="str">
        <f t="shared" si="239"/>
        <v>pkt.FPGA_CMD.PA_Tx_FPGA_CMD.Stave_Selection_Number := bitvector(307 downto 304);</v>
      </c>
      <c r="S322" t="str">
        <f t="shared" si="240"/>
        <v>bitvector(307 downto 304) := pkt.FPGA_CMD.PA_Tx_FPGA_CMD.Stave_Selection_Number;</v>
      </c>
      <c r="T322" t="str">
        <f t="shared" si="227"/>
        <v xml:space="preserve">  -- not used</v>
      </c>
      <c r="U322" t="str">
        <f t="shared" si="241"/>
        <v xml:space="preserve">  -- not used </v>
      </c>
      <c r="V322" t="str">
        <f t="shared" si="242"/>
        <v>pkt_FPGA_CMD_PA_Tx_FPGA_CMD_Stave_Selection_Number =&gt; pkt_FPGA_CMD_PA_Tx_FPGA_CMD_Stave_Selection_Number_o,</v>
      </c>
      <c r="W322" t="str">
        <f t="shared" si="243"/>
        <v xml:space="preserve">  signal pkt_FPGA_CMD_PA_Tx_FPGA_CMD_Stave_Selection_Number_o : std_logic_vector(3 downto 0);</v>
      </c>
    </row>
    <row r="323" spans="1:23">
      <c r="B323" t="s">
        <v>425</v>
      </c>
      <c r="C323">
        <v>1</v>
      </c>
      <c r="D323" t="s">
        <v>391</v>
      </c>
      <c r="E323">
        <f t="shared" si="245"/>
        <v>308</v>
      </c>
      <c r="F323" t="str">
        <f t="shared" si="233"/>
        <v xml:space="preserve">  Reserved_1 : std_logic;</v>
      </c>
      <c r="G323" t="str">
        <f t="shared" si="234"/>
        <v>pkt.FPGA_CMD.PA_Tx_FPGA_CMD.Reserved_1</v>
      </c>
      <c r="H323" t="str">
        <f t="shared" si="235"/>
        <v>bitvector(308)</v>
      </c>
      <c r="I323" t="str">
        <f t="shared" si="246"/>
        <v>pkt_FPGA_CMD_PA_Tx_FPGA_CMD_Reserved_1</v>
      </c>
      <c r="J323">
        <f t="shared" si="244"/>
        <v>27</v>
      </c>
      <c r="K323">
        <v>0</v>
      </c>
      <c r="L323" t="str">
        <f t="shared" si="236"/>
        <v/>
      </c>
      <c r="M323" t="str">
        <f t="shared" si="247"/>
        <v>std_logic</v>
      </c>
      <c r="N323" t="str">
        <f t="shared" si="237"/>
        <v>'0'</v>
      </c>
      <c r="P323" t="str">
        <f t="shared" si="248"/>
        <v xml:space="preserve">  Reserved_1 =&gt; '0',</v>
      </c>
      <c r="Q323" t="str">
        <f t="shared" si="249"/>
        <v>pkt.FPGA_CMD.PA_Tx_FPGA_CMD.Reserved_1 &lt;= '0';</v>
      </c>
      <c r="R323" t="str">
        <f t="shared" si="239"/>
        <v>pkt.FPGA_CMD.PA_Tx_FPGA_CMD.Reserved_1 := bitvector(308);</v>
      </c>
      <c r="S323" t="str">
        <f t="shared" si="240"/>
        <v>bitvector(308) := pkt.FPGA_CMD.PA_Tx_FPGA_CMD.Reserved_1;</v>
      </c>
      <c r="T323" t="str">
        <f t="shared" si="227"/>
        <v xml:space="preserve">  -- not used</v>
      </c>
      <c r="U323" t="str">
        <f t="shared" si="241"/>
        <v xml:space="preserve">  -- not used </v>
      </c>
      <c r="V323" t="str">
        <f t="shared" si="242"/>
        <v>pkt_FPGA_CMD_PA_Tx_FPGA_CMD_Reserved_1 =&gt; pkt_FPGA_CMD_PA_Tx_FPGA_CMD_Reserved_1_o,</v>
      </c>
      <c r="W323" t="str">
        <f t="shared" si="243"/>
        <v xml:space="preserve">  signal pkt_FPGA_CMD_PA_Tx_FPGA_CMD_Reserved_1_o : std_logic;</v>
      </c>
    </row>
    <row r="324" spans="1:23">
      <c r="B324" t="s">
        <v>478</v>
      </c>
      <c r="C324">
        <v>1</v>
      </c>
      <c r="D324" t="s">
        <v>391</v>
      </c>
      <c r="E324">
        <f t="shared" si="245"/>
        <v>309</v>
      </c>
      <c r="F324" t="str">
        <f t="shared" si="233"/>
        <v xml:space="preserve">  Reserved_2 : std_logic;</v>
      </c>
      <c r="G324" t="str">
        <f t="shared" si="234"/>
        <v>pkt.FPGA_CMD.PA_Tx_FPGA_CMD.Reserved_2</v>
      </c>
      <c r="H324" t="str">
        <f t="shared" si="235"/>
        <v>bitvector(309)</v>
      </c>
      <c r="I324" t="str">
        <f t="shared" si="246"/>
        <v>pkt_FPGA_CMD_PA_Tx_FPGA_CMD_Reserved_2</v>
      </c>
      <c r="J324">
        <f t="shared" si="244"/>
        <v>27</v>
      </c>
      <c r="K324">
        <v>0</v>
      </c>
      <c r="L324" t="str">
        <f t="shared" si="236"/>
        <v/>
      </c>
      <c r="M324" t="str">
        <f t="shared" si="247"/>
        <v>std_logic</v>
      </c>
      <c r="N324" t="str">
        <f t="shared" si="237"/>
        <v>'0'</v>
      </c>
      <c r="P324" t="str">
        <f t="shared" si="248"/>
        <v xml:space="preserve">  Reserved_2 =&gt; '0',</v>
      </c>
      <c r="Q324" t="str">
        <f t="shared" si="249"/>
        <v>pkt.FPGA_CMD.PA_Tx_FPGA_CMD.Reserved_2 &lt;= '0';</v>
      </c>
      <c r="R324" t="str">
        <f t="shared" si="239"/>
        <v>pkt.FPGA_CMD.PA_Tx_FPGA_CMD.Reserved_2 := bitvector(309);</v>
      </c>
      <c r="S324" t="str">
        <f t="shared" si="240"/>
        <v>bitvector(309) := pkt.FPGA_CMD.PA_Tx_FPGA_CMD.Reserved_2;</v>
      </c>
      <c r="T324" t="str">
        <f t="shared" si="227"/>
        <v xml:space="preserve">  -- not used</v>
      </c>
      <c r="U324" t="str">
        <f t="shared" si="241"/>
        <v xml:space="preserve">  -- not used </v>
      </c>
      <c r="V324" t="str">
        <f t="shared" si="242"/>
        <v>pkt_FPGA_CMD_PA_Tx_FPGA_CMD_Reserved_2 =&gt; pkt_FPGA_CMD_PA_Tx_FPGA_CMD_Reserved_2_o,</v>
      </c>
      <c r="W324" t="str">
        <f t="shared" si="243"/>
        <v xml:space="preserve">  signal pkt_FPGA_CMD_PA_Tx_FPGA_CMD_Reserved_2_o : std_logic;</v>
      </c>
    </row>
    <row r="325" spans="1:23">
      <c r="B325" t="s">
        <v>422</v>
      </c>
      <c r="C325">
        <v>1</v>
      </c>
      <c r="D325" t="s">
        <v>391</v>
      </c>
      <c r="E325">
        <f t="shared" si="245"/>
        <v>310</v>
      </c>
      <c r="F325" t="str">
        <f t="shared" si="233"/>
        <v xml:space="preserve">  Test_Mode : std_logic;</v>
      </c>
      <c r="G325" t="str">
        <f t="shared" si="234"/>
        <v>pkt.FPGA_CMD.PA_Tx_FPGA_CMD.Test_Mode</v>
      </c>
      <c r="H325" t="str">
        <f t="shared" si="235"/>
        <v>bitvector(310)</v>
      </c>
      <c r="I325" t="str">
        <f t="shared" si="246"/>
        <v>pkt_FPGA_CMD_PA_Tx_FPGA_CMD_Test_Mode</v>
      </c>
      <c r="J325">
        <f t="shared" si="244"/>
        <v>27</v>
      </c>
      <c r="K325">
        <v>0</v>
      </c>
      <c r="L325" t="str">
        <f t="shared" si="236"/>
        <v/>
      </c>
      <c r="M325" t="str">
        <f t="shared" si="247"/>
        <v>std_logic</v>
      </c>
      <c r="N325" t="str">
        <f t="shared" si="237"/>
        <v>'0'</v>
      </c>
      <c r="P325" t="str">
        <f t="shared" si="248"/>
        <v xml:space="preserve">  Test_Mode =&gt; '0',</v>
      </c>
      <c r="Q325" t="str">
        <f t="shared" si="249"/>
        <v>pkt.FPGA_CMD.PA_Tx_FPGA_CMD.Test_Mode &lt;= '0';</v>
      </c>
      <c r="R325" t="str">
        <f t="shared" si="239"/>
        <v>pkt.FPGA_CMD.PA_Tx_FPGA_CMD.Test_Mode := bitvector(310);</v>
      </c>
      <c r="S325" t="str">
        <f t="shared" si="240"/>
        <v>bitvector(310) := pkt.FPGA_CMD.PA_Tx_FPGA_CMD.Test_Mode;</v>
      </c>
      <c r="T325" t="str">
        <f t="shared" si="227"/>
        <v xml:space="preserve">  -- not used</v>
      </c>
      <c r="U325" t="str">
        <f t="shared" si="241"/>
        <v xml:space="preserve">  -- not used </v>
      </c>
      <c r="V325" t="str">
        <f t="shared" si="242"/>
        <v>pkt_FPGA_CMD_PA_Tx_FPGA_CMD_Test_Mode =&gt; pkt_FPGA_CMD_PA_Tx_FPGA_CMD_Test_Mode_o,</v>
      </c>
      <c r="W325" t="str">
        <f t="shared" si="243"/>
        <v xml:space="preserve">  signal pkt_FPGA_CMD_PA_Tx_FPGA_CMD_Test_Mode_o : std_logic;</v>
      </c>
    </row>
    <row r="326" spans="1:23">
      <c r="B326" t="s">
        <v>423</v>
      </c>
      <c r="C326">
        <v>1</v>
      </c>
      <c r="D326" t="s">
        <v>391</v>
      </c>
      <c r="E326">
        <f t="shared" si="245"/>
        <v>311</v>
      </c>
      <c r="F326" t="str">
        <f t="shared" si="233"/>
        <v xml:space="preserve">  Stave_Tx_Mode : std_logic;</v>
      </c>
      <c r="G326" t="str">
        <f t="shared" si="234"/>
        <v>pkt.FPGA_CMD.PA_Tx_FPGA_CMD.Stave_Tx_Mode</v>
      </c>
      <c r="H326" t="str">
        <f t="shared" si="235"/>
        <v>bitvector(311)</v>
      </c>
      <c r="I326" t="str">
        <f t="shared" si="246"/>
        <v>pkt_FPGA_CMD_PA_Tx_FPGA_CMD_Stave_Tx_Mode</v>
      </c>
      <c r="J326">
        <f t="shared" si="244"/>
        <v>27</v>
      </c>
      <c r="K326">
        <v>1</v>
      </c>
      <c r="L326" t="str">
        <f t="shared" si="236"/>
        <v>connect_bd_net [get_bd_pins gen_ila_0/ila_0/probe27] [get_bd_pins gen_ila_0/bs_scb_data_record_p_0/pkt_FPGA_CMD_PA_Tx_FPGA_CMD_Stave_Tx_Mode]</v>
      </c>
      <c r="M326" t="str">
        <f t="shared" si="247"/>
        <v>std_logic</v>
      </c>
      <c r="N326" t="str">
        <f t="shared" si="237"/>
        <v>'0'</v>
      </c>
      <c r="P326" t="str">
        <f t="shared" si="248"/>
        <v xml:space="preserve">  Stave_Tx_Mode =&gt; '0',</v>
      </c>
      <c r="Q326" t="str">
        <f t="shared" si="249"/>
        <v>pkt.FPGA_CMD.PA_Tx_FPGA_CMD.Stave_Tx_Mode &lt;= '0';</v>
      </c>
      <c r="R326" t="str">
        <f t="shared" si="239"/>
        <v>pkt.FPGA_CMD.PA_Tx_FPGA_CMD.Stave_Tx_Mode := bitvector(311);</v>
      </c>
      <c r="S326" t="str">
        <f t="shared" si="240"/>
        <v>bitvector(311) := pkt.FPGA_CMD.PA_Tx_FPGA_CMD.Stave_Tx_Mode;</v>
      </c>
      <c r="T326" t="str">
        <f t="shared" si="227"/>
        <v>pkt_FPGA_CMD_PA_Tx_FPGA_CMD_Stave_Tx_Mode &lt;= bitvector(311);</v>
      </c>
      <c r="U326" t="str">
        <f t="shared" si="241"/>
        <v>pkt_FPGA_CMD_PA_Tx_FPGA_CMD_Stave_Tx_Mode : out std_logic;    --               order( 27 ) bit( 1 )</v>
      </c>
      <c r="V326" t="str">
        <f t="shared" si="242"/>
        <v>pkt_FPGA_CMD_PA_Tx_FPGA_CMD_Stave_Tx_Mode =&gt; pkt_FPGA_CMD_PA_Tx_FPGA_CMD_Stave_Tx_Mode_o,</v>
      </c>
      <c r="W326" t="str">
        <f t="shared" si="243"/>
        <v xml:space="preserve">  signal pkt_FPGA_CMD_PA_Tx_FPGA_CMD_Stave_Tx_Mode_o : std_logic;</v>
      </c>
    </row>
    <row r="327" spans="1:23">
      <c r="B327" t="s">
        <v>126</v>
      </c>
      <c r="C327">
        <v>8</v>
      </c>
      <c r="D327" t="s">
        <v>391</v>
      </c>
      <c r="E327">
        <f t="shared" si="245"/>
        <v>312</v>
      </c>
      <c r="F327" t="str">
        <f t="shared" si="233"/>
        <v xml:space="preserve">  Stave_Weight : std_logic_vector(7 downto 0);</v>
      </c>
      <c r="G327" t="str">
        <f t="shared" si="234"/>
        <v>pkt.FPGA_CMD.PA_Tx_FPGA_CMD.Stave_Weight</v>
      </c>
      <c r="H327" t="str">
        <f t="shared" si="235"/>
        <v>bitvector(319 downto 312)</v>
      </c>
      <c r="I327" t="str">
        <f t="shared" si="246"/>
        <v>pkt_FPGA_CMD_PA_Tx_FPGA_CMD_Stave_Weight</v>
      </c>
      <c r="J327">
        <f t="shared" si="244"/>
        <v>28</v>
      </c>
      <c r="K327">
        <v>1</v>
      </c>
      <c r="L327" t="str">
        <f t="shared" si="236"/>
        <v>connect_bd_net [get_bd_pins gen_ila_0/ila_0/probe28] [get_bd_pins gen_ila_0/bs_scb_data_record_p_0/pkt_FPGA_CMD_PA_Tx_FPGA_CMD_Stave_Weight]</v>
      </c>
      <c r="M327" t="str">
        <f t="shared" si="247"/>
        <v>std_logic_vector(7 downto 0)</v>
      </c>
      <c r="N327" t="str">
        <f t="shared" si="237"/>
        <v>X"00"</v>
      </c>
      <c r="P327" t="str">
        <f t="shared" si="248"/>
        <v xml:space="preserve">  Stave_Weight =&gt; X"00"</v>
      </c>
      <c r="Q327" t="str">
        <f t="shared" si="249"/>
        <v>pkt.FPGA_CMD.PA_Tx_FPGA_CMD.Stave_Weight &lt;= X"00";</v>
      </c>
      <c r="R327" t="str">
        <f t="shared" si="239"/>
        <v>pkt.FPGA_CMD.PA_Tx_FPGA_CMD.Stave_Weight := bitvector(319 downto 312);</v>
      </c>
      <c r="S327" t="str">
        <f t="shared" si="240"/>
        <v>bitvector(319 downto 312) := pkt.FPGA_CMD.PA_Tx_FPGA_CMD.Stave_Weight;</v>
      </c>
      <c r="T327" t="str">
        <f t="shared" si="227"/>
        <v>pkt_FPGA_CMD_PA_Tx_FPGA_CMD_Stave_Weight &lt;= bitvector(319 downto 312);</v>
      </c>
      <c r="U327" t="str">
        <f t="shared" si="241"/>
        <v>pkt_FPGA_CMD_PA_Tx_FPGA_CMD_Stave_Weight : out std_logic_vector(7 downto 0);    --               order( 28 ) bit( 8 )</v>
      </c>
      <c r="V327" t="str">
        <f t="shared" si="242"/>
        <v>pkt_FPGA_CMD_PA_Tx_FPGA_CMD_Stave_Weight =&gt; pkt_FPGA_CMD_PA_Tx_FPGA_CMD_Stave_Weight_o,</v>
      </c>
      <c r="W327" t="str">
        <f t="shared" si="243"/>
        <v xml:space="preserve">  signal pkt_FPGA_CMD_PA_Tx_FPGA_CMD_Stave_Weight_o : std_logic_vector(7 downto 0);</v>
      </c>
    </row>
    <row r="328" spans="1:23" s="72" customFormat="1">
      <c r="F328" s="72" t="str">
        <f>"end record;"&amp;"  --  "&amp;B302&amp;"_"&amp;C302/8&amp;"_Type"</f>
        <v>end record;  --  PA_Tx_FPGA_CMD_16_Type</v>
      </c>
      <c r="I328" s="72" t="str">
        <f t="shared" si="246"/>
        <v/>
      </c>
      <c r="J328">
        <f t="shared" si="244"/>
        <v>29</v>
      </c>
      <c r="K328" s="72" t="s">
        <v>583</v>
      </c>
      <c r="L328" t="str">
        <f t="shared" si="236"/>
        <v/>
      </c>
      <c r="M328" s="72" t="str">
        <f t="shared" si="247"/>
        <v/>
      </c>
      <c r="P328" s="72" t="str">
        <f>");"</f>
        <v>);</v>
      </c>
      <c r="Q328" s="72" t="str">
        <f t="shared" si="249"/>
        <v>--  end record;  --  PA_Tx_FPGA_CMD_16_Type</v>
      </c>
      <c r="R328" s="72" t="str">
        <f t="shared" ref="R328" si="250">IF(D328="","--  "&amp;F328,IF(D328&lt;&gt;"T",G328&amp;" := "&amp;H328&amp;";","--  "&amp;H328))</f>
        <v>--  end record;  --  PA_Tx_FPGA_CMD_16_Type</v>
      </c>
      <c r="S328" s="72" t="str">
        <f t="shared" ref="S328" si="251">IF(D328="","--  "&amp;F328,IF(D328&lt;&gt;"T",H328&amp;" := "&amp;G328&amp;";","--  "&amp;H328))</f>
        <v>--  end record;  --  PA_Tx_FPGA_CMD_16_Type</v>
      </c>
      <c r="T328" t="str">
        <f t="shared" si="227"/>
        <v xml:space="preserve">  -- not used</v>
      </c>
      <c r="U328" t="str">
        <f t="shared" si="241"/>
        <v xml:space="preserve">  -- not used </v>
      </c>
      <c r="V328" t="str">
        <f t="shared" si="242"/>
        <v>--  end record;  --  PA_Tx_FPGA_CMD_16_Type</v>
      </c>
      <c r="W328" t="str">
        <f t="shared" si="243"/>
        <v>--  end record;  --  PA_Tx_FPGA_CMD_16_Type</v>
      </c>
    </row>
    <row r="329" spans="1:23">
      <c r="C329">
        <f>SUM(C303:C327)</f>
        <v>128</v>
      </c>
      <c r="D329">
        <f>C302+E302</f>
        <v>320</v>
      </c>
      <c r="E329">
        <f>C327+E327</f>
        <v>320</v>
      </c>
      <c r="F329" s="93" t="s">
        <v>538</v>
      </c>
      <c r="I329" t="str">
        <f t="shared" si="246"/>
        <v/>
      </c>
      <c r="J329">
        <f t="shared" si="244"/>
        <v>29</v>
      </c>
      <c r="K329" t="s">
        <v>583</v>
      </c>
      <c r="L329" t="str">
        <f t="shared" si="236"/>
        <v/>
      </c>
      <c r="M329" t="str">
        <f t="shared" si="247"/>
        <v/>
      </c>
      <c r="N329" s="92" t="s">
        <v>538</v>
      </c>
      <c r="O329" s="92" t="s">
        <v>538</v>
      </c>
      <c r="P329" s="92" t="s">
        <v>538</v>
      </c>
      <c r="Q329" s="92" t="s">
        <v>538</v>
      </c>
      <c r="R329" s="92" t="s">
        <v>538</v>
      </c>
      <c r="S329" s="92" t="s">
        <v>538</v>
      </c>
      <c r="T329" t="str">
        <f t="shared" si="227"/>
        <v xml:space="preserve">  -- not used</v>
      </c>
      <c r="U329" t="str">
        <f t="shared" si="241"/>
        <v xml:space="preserve">  -- not used </v>
      </c>
      <c r="V329" t="str">
        <f t="shared" si="242"/>
        <v xml:space="preserve">  --  </v>
      </c>
      <c r="W329" t="str">
        <f t="shared" si="243"/>
        <v xml:space="preserve">  --  </v>
      </c>
    </row>
    <row r="330" spans="1:23">
      <c r="A330" s="90"/>
      <c r="F330" s="93" t="s">
        <v>538</v>
      </c>
      <c r="G330" s="91" t="str">
        <f>G358</f>
        <v>pkt.FPGA_CMD.SC_Rx_FPGA_CMD</v>
      </c>
      <c r="I330" t="str">
        <f t="shared" si="246"/>
        <v/>
      </c>
      <c r="J330">
        <f t="shared" si="244"/>
        <v>29</v>
      </c>
      <c r="K330" t="s">
        <v>583</v>
      </c>
      <c r="L330" t="str">
        <f t="shared" si="236"/>
        <v/>
      </c>
      <c r="M330" t="str">
        <f t="shared" si="247"/>
        <v/>
      </c>
      <c r="N330" s="92" t="s">
        <v>538</v>
      </c>
      <c r="O330" s="92" t="s">
        <v>538</v>
      </c>
      <c r="P330" s="92" t="s">
        <v>538</v>
      </c>
      <c r="Q330" s="92" t="s">
        <v>538</v>
      </c>
      <c r="R330" s="92" t="s">
        <v>538</v>
      </c>
      <c r="S330" s="92" t="s">
        <v>538</v>
      </c>
      <c r="T330" t="str">
        <f t="shared" si="227"/>
        <v xml:space="preserve">  -- not used</v>
      </c>
      <c r="U330" t="str">
        <f t="shared" si="241"/>
        <v xml:space="preserve">  -- not used </v>
      </c>
      <c r="V330" t="str">
        <f t="shared" si="242"/>
        <v>--  --</v>
      </c>
      <c r="W330" t="str">
        <f t="shared" si="243"/>
        <v>--  --</v>
      </c>
    </row>
    <row r="331" spans="1:23" s="72" customFormat="1">
      <c r="B331" s="72" t="s">
        <v>352</v>
      </c>
      <c r="C331" s="72">
        <v>64</v>
      </c>
      <c r="E331" s="72">
        <v>128</v>
      </c>
      <c r="F331" s="72" t="str">
        <f>"type "&amp;B331&amp;"_"&amp;C331/8&amp;"_Type is record"</f>
        <v>type SC_Rx_FPGA_CMD_8_Type is record</v>
      </c>
      <c r="H331" s="72" t="str">
        <f t="shared" ref="H331:H352" si="252">IF(C331=1,"bitvector("&amp;E331&amp;")","bitvector("&amp;E331+C331-1&amp;" downto "&amp;E331&amp;")")</f>
        <v>bitvector(191 downto 128)</v>
      </c>
      <c r="I331" s="72" t="str">
        <f t="shared" si="246"/>
        <v/>
      </c>
      <c r="J331">
        <f t="shared" si="244"/>
        <v>29</v>
      </c>
      <c r="K331" s="72" t="s">
        <v>583</v>
      </c>
      <c r="L331" t="str">
        <f t="shared" si="236"/>
        <v/>
      </c>
      <c r="M331" s="72" t="str">
        <f t="shared" si="247"/>
        <v/>
      </c>
      <c r="P331" s="72" t="str">
        <f>"constant "&amp;B331&amp;"_"&amp;C331/8&amp;"_i : "&amp;B331&amp;"_"&amp;C331/8&amp;"_Type := ("</f>
        <v>constant SC_Rx_FPGA_CMD_8_i : SC_Rx_FPGA_CMD_8_Type := (</v>
      </c>
      <c r="Q331" s="72" t="str">
        <f t="shared" ref="Q331:Q353" si="253">IF(D331="","--  "&amp;F331,IF(D331&lt;&gt;"T",G331&amp;" &lt;= "&amp;N331&amp;";","--  "&amp;H331))</f>
        <v>--  type SC_Rx_FPGA_CMD_8_Type is record</v>
      </c>
      <c r="R331" s="72" t="str">
        <f t="shared" ref="R331" si="254">IF(D331="","--  "&amp;F331,IF(D331&lt;&gt;"T",G331&amp;" := "&amp;H331&amp;";","--  "&amp;H331))</f>
        <v>--  type SC_Rx_FPGA_CMD_8_Type is record</v>
      </c>
      <c r="S331" s="72" t="str">
        <f t="shared" ref="S331" si="255">IF(D331="","--  "&amp;F331,IF(D331&lt;&gt;"T",H331&amp;" := "&amp;G331&amp;";","--  "&amp;H331))</f>
        <v>--  type SC_Rx_FPGA_CMD_8_Type is record</v>
      </c>
      <c r="T331" t="str">
        <f t="shared" si="227"/>
        <v xml:space="preserve">  -- not used</v>
      </c>
      <c r="U331" t="str">
        <f t="shared" si="241"/>
        <v xml:space="preserve">  -- not used </v>
      </c>
      <c r="V331" t="str">
        <f t="shared" si="242"/>
        <v>--  type SC_Rx_FPGA_CMD_8_Type is record</v>
      </c>
      <c r="W331" t="str">
        <f t="shared" si="243"/>
        <v>--  type SC_Rx_FPGA_CMD_8_Type is record</v>
      </c>
    </row>
    <row r="332" spans="1:23">
      <c r="B332" t="s">
        <v>395</v>
      </c>
      <c r="C332">
        <v>4</v>
      </c>
      <c r="D332" t="s">
        <v>391</v>
      </c>
      <c r="E332">
        <v>128</v>
      </c>
      <c r="F332" t="str">
        <f t="shared" ref="F332:F352" si="256">IF(C332=1,"  "&amp;B332&amp;" : "&amp;"std_logic;",IF(D332="T","  "&amp;B332&amp;" : "&amp;B332&amp;"_"&amp;C332/8&amp;"_Type;","  "&amp;B332&amp;" : "&amp;"std_logic_vector("&amp;C332-1&amp;" downto 0);"))</f>
        <v xml:space="preserve">  TVG : std_logic_vector(3 downto 0);</v>
      </c>
      <c r="G332" t="str">
        <f t="shared" ref="G332:G352" si="257">$G$330&amp;"."&amp;B332</f>
        <v>pkt.FPGA_CMD.SC_Rx_FPGA_CMD.TVG</v>
      </c>
      <c r="H332" t="str">
        <f t="shared" si="252"/>
        <v>bitvector(131 downto 128)</v>
      </c>
      <c r="I332" t="str">
        <f t="shared" si="246"/>
        <v>pkt_FPGA_CMD_SC_Rx_FPGA_CMD_TVG</v>
      </c>
      <c r="J332">
        <f t="shared" si="244"/>
        <v>29</v>
      </c>
      <c r="K332">
        <v>1</v>
      </c>
      <c r="L332" t="str">
        <f t="shared" si="236"/>
        <v>connect_bd_net [get_bd_pins gen_ila_0/ila_0/probe29] [get_bd_pins gen_ila_0/bs_scb_data_record_p_0/pkt_FPGA_CMD_SC_Rx_FPGA_CMD_TVG]</v>
      </c>
      <c r="M332" t="str">
        <f t="shared" si="247"/>
        <v>std_logic_vector(3 downto 0)</v>
      </c>
      <c r="N332" t="str">
        <f t="shared" ref="N332:N352" si="258">IF(O332&lt;&gt;"",O332,IF(D332="T",B332&amp;"_"&amp;C332/8&amp;"_i",IF(C332=1,"'0'",(IF(C332=8,"X""00""",(IF(C332=16,"X""0000""",IF(C332=32,"X""00000000""","(others =&gt; '0')"))))))))</f>
        <v>(others =&gt; '0')</v>
      </c>
      <c r="P332" t="str">
        <f t="shared" ref="P332:P352" si="259">IF(D333="",(IF(D332="T","  "&amp;B332&amp;" =&gt; "&amp;B332&amp;"_"&amp;C332/8&amp;"_i","  "&amp;B332&amp;" =&gt; "&amp;N332)),(IF(D332="T","  "&amp;B332&amp;" =&gt; "&amp;B332&amp;"_"&amp;C332/8&amp;"_i,","  "&amp;B332&amp;" =&gt; "&amp;N332&amp;",")))</f>
        <v xml:space="preserve">  TVG =&gt; (others =&gt; '0'),</v>
      </c>
      <c r="Q332" t="str">
        <f t="shared" si="253"/>
        <v>pkt.FPGA_CMD.SC_Rx_FPGA_CMD.TVG &lt;= (others =&gt; '0');</v>
      </c>
      <c r="R332" t="str">
        <f t="shared" ref="R332:R352" si="260">IF(D332="","--  "&amp;F332,IF(D332&lt;&gt;"T",G332&amp;" := "&amp;H332&amp;";","--  "&amp;H332))</f>
        <v>pkt.FPGA_CMD.SC_Rx_FPGA_CMD.TVG := bitvector(131 downto 128);</v>
      </c>
      <c r="S332" t="str">
        <f t="shared" ref="S332:S352" si="261">IF(D332="","--  "&amp;F332,IF(D332&lt;&gt;"T",H332&amp;" := "&amp;G332&amp;";","--  "&amp;H332))</f>
        <v>bitvector(131 downto 128) := pkt.FPGA_CMD.SC_Rx_FPGA_CMD.TVG;</v>
      </c>
      <c r="T332" t="str">
        <f t="shared" si="227"/>
        <v>pkt_FPGA_CMD_SC_Rx_FPGA_CMD_TVG &lt;= bitvector(131 downto 128);</v>
      </c>
      <c r="U332" t="str">
        <f t="shared" si="241"/>
        <v>pkt_FPGA_CMD_SC_Rx_FPGA_CMD_TVG : out std_logic_vector(3 downto 0);    --               order( 29 ) bit( 4 )</v>
      </c>
      <c r="V332" t="str">
        <f t="shared" si="242"/>
        <v>pkt_FPGA_CMD_SC_Rx_FPGA_CMD_TVG =&gt; pkt_FPGA_CMD_SC_Rx_FPGA_CMD_TVG_o,</v>
      </c>
      <c r="W332" t="str">
        <f t="shared" si="243"/>
        <v xml:space="preserve">  signal pkt_FPGA_CMD_SC_Rx_FPGA_CMD_TVG_o : std_logic_vector(3 downto 0);</v>
      </c>
    </row>
    <row r="333" spans="1:23">
      <c r="B333" t="s">
        <v>394</v>
      </c>
      <c r="C333">
        <v>2</v>
      </c>
      <c r="D333" t="s">
        <v>391</v>
      </c>
      <c r="E333">
        <f>C332+E332</f>
        <v>132</v>
      </c>
      <c r="F333" t="str">
        <f t="shared" si="256"/>
        <v xml:space="preserve">  REC_Mode : std_logic_vector(1 downto 0);</v>
      </c>
      <c r="G333" t="str">
        <f t="shared" si="257"/>
        <v>pkt.FPGA_CMD.SC_Rx_FPGA_CMD.REC_Mode</v>
      </c>
      <c r="H333" t="str">
        <f t="shared" si="252"/>
        <v>bitvector(133 downto 132)</v>
      </c>
      <c r="I333" t="str">
        <f t="shared" si="246"/>
        <v>pkt_FPGA_CMD_SC_Rx_FPGA_CMD_REC_Mode</v>
      </c>
      <c r="J333">
        <f t="shared" si="244"/>
        <v>30</v>
      </c>
      <c r="K333">
        <v>1</v>
      </c>
      <c r="L333" t="str">
        <f t="shared" si="236"/>
        <v>connect_bd_net [get_bd_pins gen_ila_0/ila_0/probe30] [get_bd_pins gen_ila_0/bs_scb_data_record_p_0/pkt_FPGA_CMD_SC_Rx_FPGA_CMD_REC_Mode]</v>
      </c>
      <c r="M333" t="str">
        <f t="shared" si="247"/>
        <v>std_logic_vector(1 downto 0)</v>
      </c>
      <c r="N333" t="str">
        <f t="shared" si="258"/>
        <v>(others =&gt; '0')</v>
      </c>
      <c r="P333" t="str">
        <f t="shared" si="259"/>
        <v xml:space="preserve">  REC_Mode =&gt; (others =&gt; '0'),</v>
      </c>
      <c r="Q333" t="str">
        <f t="shared" si="253"/>
        <v>pkt.FPGA_CMD.SC_Rx_FPGA_CMD.REC_Mode &lt;= (others =&gt; '0');</v>
      </c>
      <c r="R333" t="str">
        <f t="shared" si="260"/>
        <v>pkt.FPGA_CMD.SC_Rx_FPGA_CMD.REC_Mode := bitvector(133 downto 132);</v>
      </c>
      <c r="S333" t="str">
        <f t="shared" si="261"/>
        <v>bitvector(133 downto 132) := pkt.FPGA_CMD.SC_Rx_FPGA_CMD.REC_Mode;</v>
      </c>
      <c r="T333" t="str">
        <f t="shared" si="227"/>
        <v>pkt_FPGA_CMD_SC_Rx_FPGA_CMD_REC_Mode &lt;= bitvector(133 downto 132);</v>
      </c>
      <c r="U333" t="str">
        <f t="shared" si="241"/>
        <v>pkt_FPGA_CMD_SC_Rx_FPGA_CMD_REC_Mode : out std_logic_vector(1 downto 0);    --               order( 30 ) bit( 2 )</v>
      </c>
      <c r="V333" t="str">
        <f t="shared" si="242"/>
        <v>pkt_FPGA_CMD_SC_Rx_FPGA_CMD_REC_Mode =&gt; pkt_FPGA_CMD_SC_Rx_FPGA_CMD_REC_Mode_o,</v>
      </c>
      <c r="W333" t="str">
        <f t="shared" si="243"/>
        <v xml:space="preserve">  signal pkt_FPGA_CMD_SC_Rx_FPGA_CMD_REC_Mode_o : std_logic_vector(1 downto 0);</v>
      </c>
    </row>
    <row r="334" spans="1:23">
      <c r="B334" t="s">
        <v>407</v>
      </c>
      <c r="C334">
        <v>1</v>
      </c>
      <c r="D334" t="s">
        <v>391</v>
      </c>
      <c r="E334">
        <f t="shared" ref="E334:E351" si="262">C333+E333</f>
        <v>134</v>
      </c>
      <c r="F334" t="str">
        <f t="shared" si="256"/>
        <v xml:space="preserve">  ReservedBit06_0 : std_logic;</v>
      </c>
      <c r="G334" t="str">
        <f t="shared" si="257"/>
        <v>pkt.FPGA_CMD.SC_Rx_FPGA_CMD.ReservedBit06_0</v>
      </c>
      <c r="H334" t="str">
        <f t="shared" si="252"/>
        <v>bitvector(134)</v>
      </c>
      <c r="I334" t="str">
        <f t="shared" si="246"/>
        <v>pkt_FPGA_CMD_SC_Rx_FPGA_CMD_ReservedBit06_0</v>
      </c>
      <c r="J334">
        <f t="shared" si="244"/>
        <v>31</v>
      </c>
      <c r="K334">
        <v>0</v>
      </c>
      <c r="L334" t="str">
        <f t="shared" si="236"/>
        <v/>
      </c>
      <c r="M334" t="str">
        <f t="shared" si="247"/>
        <v>std_logic</v>
      </c>
      <c r="N334" t="str">
        <f t="shared" si="258"/>
        <v>'0'</v>
      </c>
      <c r="P334" t="str">
        <f t="shared" si="259"/>
        <v xml:space="preserve">  ReservedBit06_0 =&gt; '0',</v>
      </c>
      <c r="Q334" t="str">
        <f t="shared" si="253"/>
        <v>pkt.FPGA_CMD.SC_Rx_FPGA_CMD.ReservedBit06_0 &lt;= '0';</v>
      </c>
      <c r="R334" t="str">
        <f t="shared" si="260"/>
        <v>pkt.FPGA_CMD.SC_Rx_FPGA_CMD.ReservedBit06_0 := bitvector(134);</v>
      </c>
      <c r="S334" t="str">
        <f t="shared" si="261"/>
        <v>bitvector(134) := pkt.FPGA_CMD.SC_Rx_FPGA_CMD.ReservedBit06_0;</v>
      </c>
      <c r="T334" t="str">
        <f t="shared" si="227"/>
        <v xml:space="preserve">  -- not used</v>
      </c>
      <c r="U334" t="str">
        <f t="shared" si="241"/>
        <v xml:space="preserve">  -- not used </v>
      </c>
      <c r="V334" t="str">
        <f t="shared" si="242"/>
        <v>pkt_FPGA_CMD_SC_Rx_FPGA_CMD_ReservedBit06_0 =&gt; pkt_FPGA_CMD_SC_Rx_FPGA_CMD_ReservedBit06_0_o,</v>
      </c>
      <c r="W334" t="str">
        <f t="shared" si="243"/>
        <v xml:space="preserve">  signal pkt_FPGA_CMD_SC_Rx_FPGA_CMD_ReservedBit06_0_o : std_logic;</v>
      </c>
    </row>
    <row r="335" spans="1:23">
      <c r="B335" t="s">
        <v>408</v>
      </c>
      <c r="C335">
        <v>1</v>
      </c>
      <c r="D335" t="s">
        <v>391</v>
      </c>
      <c r="E335">
        <f t="shared" si="262"/>
        <v>135</v>
      </c>
      <c r="F335" t="str">
        <f t="shared" si="256"/>
        <v xml:space="preserve">  ReservedBit07_0 : std_logic;</v>
      </c>
      <c r="G335" t="str">
        <f t="shared" si="257"/>
        <v>pkt.FPGA_CMD.SC_Rx_FPGA_CMD.ReservedBit07_0</v>
      </c>
      <c r="H335" t="str">
        <f t="shared" si="252"/>
        <v>bitvector(135)</v>
      </c>
      <c r="I335" t="str">
        <f t="shared" si="246"/>
        <v>pkt_FPGA_CMD_SC_Rx_FPGA_CMD_ReservedBit07_0</v>
      </c>
      <c r="J335">
        <f t="shared" si="244"/>
        <v>31</v>
      </c>
      <c r="K335">
        <v>0</v>
      </c>
      <c r="L335" t="str">
        <f t="shared" si="236"/>
        <v/>
      </c>
      <c r="M335" t="str">
        <f t="shared" si="247"/>
        <v>std_logic</v>
      </c>
      <c r="N335" t="str">
        <f t="shared" si="258"/>
        <v>'0'</v>
      </c>
      <c r="P335" t="str">
        <f t="shared" si="259"/>
        <v xml:space="preserve">  ReservedBit07_0 =&gt; '0',</v>
      </c>
      <c r="Q335" t="str">
        <f t="shared" si="253"/>
        <v>pkt.FPGA_CMD.SC_Rx_FPGA_CMD.ReservedBit07_0 &lt;= '0';</v>
      </c>
      <c r="R335" t="str">
        <f t="shared" si="260"/>
        <v>pkt.FPGA_CMD.SC_Rx_FPGA_CMD.ReservedBit07_0 := bitvector(135);</v>
      </c>
      <c r="S335" t="str">
        <f t="shared" si="261"/>
        <v>bitvector(135) := pkt.FPGA_CMD.SC_Rx_FPGA_CMD.ReservedBit07_0;</v>
      </c>
      <c r="T335" t="str">
        <f t="shared" si="227"/>
        <v xml:space="preserve">  -- not used</v>
      </c>
      <c r="U335" t="str">
        <f t="shared" si="241"/>
        <v xml:space="preserve">  -- not used </v>
      </c>
      <c r="V335" t="str">
        <f t="shared" si="242"/>
        <v>pkt_FPGA_CMD_SC_Rx_FPGA_CMD_ReservedBit07_0 =&gt; pkt_FPGA_CMD_SC_Rx_FPGA_CMD_ReservedBit07_0_o,</v>
      </c>
      <c r="W335" t="str">
        <f t="shared" si="243"/>
        <v xml:space="preserve">  signal pkt_FPGA_CMD_SC_Rx_FPGA_CMD_ReservedBit07_0_o : std_logic;</v>
      </c>
    </row>
    <row r="336" spans="1:23">
      <c r="B336" t="s">
        <v>62</v>
      </c>
      <c r="C336">
        <v>1</v>
      </c>
      <c r="D336" t="s">
        <v>391</v>
      </c>
      <c r="E336">
        <f t="shared" si="262"/>
        <v>136</v>
      </c>
      <c r="F336" t="str">
        <f t="shared" si="256"/>
        <v xml:space="preserve">  PLC : std_logic;</v>
      </c>
      <c r="G336" t="str">
        <f t="shared" si="257"/>
        <v>pkt.FPGA_CMD.SC_Rx_FPGA_CMD.PLC</v>
      </c>
      <c r="H336" t="str">
        <f t="shared" si="252"/>
        <v>bitvector(136)</v>
      </c>
      <c r="I336" t="str">
        <f t="shared" si="246"/>
        <v>pkt_FPGA_CMD_SC_Rx_FPGA_CMD_PLC</v>
      </c>
      <c r="J336">
        <f t="shared" si="244"/>
        <v>31</v>
      </c>
      <c r="K336">
        <v>1</v>
      </c>
      <c r="L336" t="str">
        <f t="shared" si="236"/>
        <v>connect_bd_net [get_bd_pins gen_ila_0/ila_0/probe31] [get_bd_pins gen_ila_0/bs_scb_data_record_p_0/pkt_FPGA_CMD_SC_Rx_FPGA_CMD_PLC]</v>
      </c>
      <c r="M336" t="str">
        <f t="shared" si="247"/>
        <v>std_logic</v>
      </c>
      <c r="N336" t="str">
        <f t="shared" si="258"/>
        <v>'0'</v>
      </c>
      <c r="P336" t="str">
        <f t="shared" si="259"/>
        <v xml:space="preserve">  PLC =&gt; '0',</v>
      </c>
      <c r="Q336" t="str">
        <f t="shared" si="253"/>
        <v>pkt.FPGA_CMD.SC_Rx_FPGA_CMD.PLC &lt;= '0';</v>
      </c>
      <c r="R336" t="str">
        <f t="shared" si="260"/>
        <v>pkt.FPGA_CMD.SC_Rx_FPGA_CMD.PLC := bitvector(136);</v>
      </c>
      <c r="S336" t="str">
        <f t="shared" si="261"/>
        <v>bitvector(136) := pkt.FPGA_CMD.SC_Rx_FPGA_CMD.PLC;</v>
      </c>
      <c r="T336" t="str">
        <f t="shared" si="227"/>
        <v>pkt_FPGA_CMD_SC_Rx_FPGA_CMD_PLC &lt;= bitvector(136);</v>
      </c>
      <c r="U336" t="str">
        <f t="shared" si="241"/>
        <v>pkt_FPGA_CMD_SC_Rx_FPGA_CMD_PLC : out std_logic;    --               order( 31 ) bit( 1 )</v>
      </c>
      <c r="V336" t="str">
        <f t="shared" si="242"/>
        <v>pkt_FPGA_CMD_SC_Rx_FPGA_CMD_PLC =&gt; pkt_FPGA_CMD_SC_Rx_FPGA_CMD_PLC_o,</v>
      </c>
      <c r="W336" t="str">
        <f t="shared" si="243"/>
        <v xml:space="preserve">  signal pkt_FPGA_CMD_SC_Rx_FPGA_CMD_PLC_o : std_logic;</v>
      </c>
    </row>
    <row r="337" spans="2:23">
      <c r="B337" t="s">
        <v>400</v>
      </c>
      <c r="C337">
        <v>1</v>
      </c>
      <c r="D337" t="s">
        <v>391</v>
      </c>
      <c r="E337">
        <f t="shared" si="262"/>
        <v>137</v>
      </c>
      <c r="F337" t="str">
        <f t="shared" si="256"/>
        <v xml:space="preserve">  DAQ_Count_Reset : std_logic;</v>
      </c>
      <c r="G337" t="str">
        <f t="shared" si="257"/>
        <v>pkt.FPGA_CMD.SC_Rx_FPGA_CMD.DAQ_Count_Reset</v>
      </c>
      <c r="H337" t="str">
        <f t="shared" si="252"/>
        <v>bitvector(137)</v>
      </c>
      <c r="I337" t="str">
        <f t="shared" si="246"/>
        <v>pkt_FPGA_CMD_SC_Rx_FPGA_CMD_DAQ_Count_Reset</v>
      </c>
      <c r="J337">
        <f t="shared" si="244"/>
        <v>32</v>
      </c>
      <c r="K337">
        <v>1</v>
      </c>
      <c r="L337" t="str">
        <f t="shared" si="236"/>
        <v>connect_bd_net [get_bd_pins gen_ila_0/ila_0/probe32] [get_bd_pins gen_ila_0/bs_scb_data_record_p_0/pkt_FPGA_CMD_SC_Rx_FPGA_CMD_DAQ_Count_Reset]</v>
      </c>
      <c r="M337" t="str">
        <f t="shared" si="247"/>
        <v>std_logic</v>
      </c>
      <c r="N337" t="str">
        <f t="shared" si="258"/>
        <v>'0'</v>
      </c>
      <c r="P337" t="str">
        <f t="shared" si="259"/>
        <v xml:space="preserve">  DAQ_Count_Reset =&gt; '0',</v>
      </c>
      <c r="Q337" t="str">
        <f t="shared" si="253"/>
        <v>pkt.FPGA_CMD.SC_Rx_FPGA_CMD.DAQ_Count_Reset &lt;= '0';</v>
      </c>
      <c r="R337" t="str">
        <f t="shared" si="260"/>
        <v>pkt.FPGA_CMD.SC_Rx_FPGA_CMD.DAQ_Count_Reset := bitvector(137);</v>
      </c>
      <c r="S337" t="str">
        <f t="shared" si="261"/>
        <v>bitvector(137) := pkt.FPGA_CMD.SC_Rx_FPGA_CMD.DAQ_Count_Reset;</v>
      </c>
      <c r="T337" t="str">
        <f t="shared" si="227"/>
        <v>pkt_FPGA_CMD_SC_Rx_FPGA_CMD_DAQ_Count_Reset &lt;= bitvector(137);</v>
      </c>
      <c r="U337" t="str">
        <f t="shared" si="241"/>
        <v>pkt_FPGA_CMD_SC_Rx_FPGA_CMD_DAQ_Count_Reset : out std_logic;    --               order( 32 ) bit( 1 )</v>
      </c>
      <c r="V337" t="str">
        <f t="shared" si="242"/>
        <v>pkt_FPGA_CMD_SC_Rx_FPGA_CMD_DAQ_Count_Reset =&gt; pkt_FPGA_CMD_SC_Rx_FPGA_CMD_DAQ_Count_Reset_o,</v>
      </c>
      <c r="W337" t="str">
        <f t="shared" si="243"/>
        <v xml:space="preserve">  signal pkt_FPGA_CMD_SC_Rx_FPGA_CMD_DAQ_Count_Reset_o : std_logic;</v>
      </c>
    </row>
    <row r="338" spans="2:23">
      <c r="B338" t="s">
        <v>399</v>
      </c>
      <c r="C338">
        <v>1</v>
      </c>
      <c r="D338" t="s">
        <v>391</v>
      </c>
      <c r="E338">
        <f t="shared" si="262"/>
        <v>138</v>
      </c>
      <c r="F338" t="str">
        <f t="shared" si="256"/>
        <v xml:space="preserve">  AD_On : std_logic;</v>
      </c>
      <c r="G338" t="str">
        <f t="shared" si="257"/>
        <v>pkt.FPGA_CMD.SC_Rx_FPGA_CMD.AD_On</v>
      </c>
      <c r="H338" t="str">
        <f t="shared" si="252"/>
        <v>bitvector(138)</v>
      </c>
      <c r="I338" t="str">
        <f t="shared" si="246"/>
        <v>pkt_FPGA_CMD_SC_Rx_FPGA_CMD_AD_On</v>
      </c>
      <c r="J338">
        <f t="shared" si="244"/>
        <v>33</v>
      </c>
      <c r="K338">
        <v>1</v>
      </c>
      <c r="L338" t="str">
        <f t="shared" si="236"/>
        <v>connect_bd_net [get_bd_pins gen_ila_0/ila_0/probe33] [get_bd_pins gen_ila_0/bs_scb_data_record_p_0/pkt_FPGA_CMD_SC_Rx_FPGA_CMD_AD_On]</v>
      </c>
      <c r="M338" t="str">
        <f t="shared" si="247"/>
        <v>std_logic</v>
      </c>
      <c r="N338" t="str">
        <f t="shared" si="258"/>
        <v>'0'</v>
      </c>
      <c r="P338" t="str">
        <f t="shared" si="259"/>
        <v xml:space="preserve">  AD_On =&gt; '0',</v>
      </c>
      <c r="Q338" t="str">
        <f t="shared" si="253"/>
        <v>pkt.FPGA_CMD.SC_Rx_FPGA_CMD.AD_On &lt;= '0';</v>
      </c>
      <c r="R338" t="str">
        <f t="shared" si="260"/>
        <v>pkt.FPGA_CMD.SC_Rx_FPGA_CMD.AD_On := bitvector(138);</v>
      </c>
      <c r="S338" t="str">
        <f t="shared" si="261"/>
        <v>bitvector(138) := pkt.FPGA_CMD.SC_Rx_FPGA_CMD.AD_On;</v>
      </c>
      <c r="T338" t="str">
        <f t="shared" si="227"/>
        <v>pkt_FPGA_CMD_SC_Rx_FPGA_CMD_AD_On &lt;= bitvector(138);</v>
      </c>
      <c r="U338" t="str">
        <f t="shared" si="241"/>
        <v>pkt_FPGA_CMD_SC_Rx_FPGA_CMD_AD_On : out std_logic;    --               order( 33 ) bit( 1 )</v>
      </c>
      <c r="V338" t="str">
        <f t="shared" si="242"/>
        <v>pkt_FPGA_CMD_SC_Rx_FPGA_CMD_AD_On =&gt; pkt_FPGA_CMD_SC_Rx_FPGA_CMD_AD_On_o,</v>
      </c>
      <c r="W338" t="str">
        <f t="shared" si="243"/>
        <v xml:space="preserve">  signal pkt_FPGA_CMD_SC_Rx_FPGA_CMD_AD_On_o : std_logic;</v>
      </c>
    </row>
    <row r="339" spans="2:23">
      <c r="B339" t="s">
        <v>60</v>
      </c>
      <c r="C339">
        <v>1</v>
      </c>
      <c r="D339" t="s">
        <v>391</v>
      </c>
      <c r="E339">
        <f t="shared" si="262"/>
        <v>139</v>
      </c>
      <c r="F339" t="str">
        <f t="shared" si="256"/>
        <v xml:space="preserve">  Gain_Mode : std_logic;</v>
      </c>
      <c r="G339" t="str">
        <f t="shared" si="257"/>
        <v>pkt.FPGA_CMD.SC_Rx_FPGA_CMD.Gain_Mode</v>
      </c>
      <c r="H339" t="str">
        <f t="shared" si="252"/>
        <v>bitvector(139)</v>
      </c>
      <c r="I339" t="str">
        <f t="shared" si="246"/>
        <v>pkt_FPGA_CMD_SC_Rx_FPGA_CMD_Gain_Mode</v>
      </c>
      <c r="J339">
        <f t="shared" si="244"/>
        <v>34</v>
      </c>
      <c r="K339">
        <v>1</v>
      </c>
      <c r="L339" t="str">
        <f t="shared" si="236"/>
        <v>connect_bd_net [get_bd_pins gen_ila_0/ila_0/probe34] [get_bd_pins gen_ila_0/bs_scb_data_record_p_0/pkt_FPGA_CMD_SC_Rx_FPGA_CMD_Gain_Mode]</v>
      </c>
      <c r="M339" t="str">
        <f t="shared" si="247"/>
        <v>std_logic</v>
      </c>
      <c r="N339" t="str">
        <f t="shared" si="258"/>
        <v>'0'</v>
      </c>
      <c r="P339" t="str">
        <f t="shared" si="259"/>
        <v xml:space="preserve">  Gain_Mode =&gt; '0',</v>
      </c>
      <c r="Q339" t="str">
        <f t="shared" si="253"/>
        <v>pkt.FPGA_CMD.SC_Rx_FPGA_CMD.Gain_Mode &lt;= '0';</v>
      </c>
      <c r="R339" t="str">
        <f t="shared" si="260"/>
        <v>pkt.FPGA_CMD.SC_Rx_FPGA_CMD.Gain_Mode := bitvector(139);</v>
      </c>
      <c r="S339" t="str">
        <f t="shared" si="261"/>
        <v>bitvector(139) := pkt.FPGA_CMD.SC_Rx_FPGA_CMD.Gain_Mode;</v>
      </c>
      <c r="T339" t="str">
        <f t="shared" si="227"/>
        <v>pkt_FPGA_CMD_SC_Rx_FPGA_CMD_Gain_Mode &lt;= bitvector(139);</v>
      </c>
      <c r="U339" t="str">
        <f t="shared" si="241"/>
        <v>pkt_FPGA_CMD_SC_Rx_FPGA_CMD_Gain_Mode : out std_logic;    --               order( 34 ) bit( 1 )</v>
      </c>
      <c r="V339" t="str">
        <f t="shared" si="242"/>
        <v>pkt_FPGA_CMD_SC_Rx_FPGA_CMD_Gain_Mode =&gt; pkt_FPGA_CMD_SC_Rx_FPGA_CMD_Gain_Mode_o,</v>
      </c>
      <c r="W339" t="str">
        <f t="shared" si="243"/>
        <v xml:space="preserve">  signal pkt_FPGA_CMD_SC_Rx_FPGA_CMD_Gain_Mode_o : std_logic;</v>
      </c>
    </row>
    <row r="340" spans="2:23">
      <c r="B340" t="s">
        <v>401</v>
      </c>
      <c r="C340">
        <v>1</v>
      </c>
      <c r="D340" t="s">
        <v>391</v>
      </c>
      <c r="E340">
        <f t="shared" si="262"/>
        <v>140</v>
      </c>
      <c r="F340" t="str">
        <f t="shared" si="256"/>
        <v xml:space="preserve">  BPF_On_Off : std_logic;</v>
      </c>
      <c r="G340" t="str">
        <f t="shared" si="257"/>
        <v>pkt.FPGA_CMD.SC_Rx_FPGA_CMD.BPF_On_Off</v>
      </c>
      <c r="H340" t="str">
        <f t="shared" si="252"/>
        <v>bitvector(140)</v>
      </c>
      <c r="I340" t="str">
        <f t="shared" si="246"/>
        <v>pkt_FPGA_CMD_SC_Rx_FPGA_CMD_BPF_On_Off</v>
      </c>
      <c r="J340">
        <f t="shared" si="244"/>
        <v>35</v>
      </c>
      <c r="K340">
        <v>1</v>
      </c>
      <c r="L340" t="str">
        <f t="shared" si="236"/>
        <v>connect_bd_net [get_bd_pins gen_ila_0/ila_0/probe35] [get_bd_pins gen_ila_0/bs_scb_data_record_p_0/pkt_FPGA_CMD_SC_Rx_FPGA_CMD_BPF_On_Off]</v>
      </c>
      <c r="M340" t="str">
        <f t="shared" si="247"/>
        <v>std_logic</v>
      </c>
      <c r="N340" t="str">
        <f t="shared" si="258"/>
        <v>'0'</v>
      </c>
      <c r="P340" t="str">
        <f t="shared" si="259"/>
        <v xml:space="preserve">  BPF_On_Off =&gt; '0',</v>
      </c>
      <c r="Q340" t="str">
        <f t="shared" si="253"/>
        <v>pkt.FPGA_CMD.SC_Rx_FPGA_CMD.BPF_On_Off &lt;= '0';</v>
      </c>
      <c r="R340" t="str">
        <f t="shared" si="260"/>
        <v>pkt.FPGA_CMD.SC_Rx_FPGA_CMD.BPF_On_Off := bitvector(140);</v>
      </c>
      <c r="S340" t="str">
        <f t="shared" si="261"/>
        <v>bitvector(140) := pkt.FPGA_CMD.SC_Rx_FPGA_CMD.BPF_On_Off;</v>
      </c>
      <c r="T340" t="str">
        <f t="shared" si="227"/>
        <v>pkt_FPGA_CMD_SC_Rx_FPGA_CMD_BPF_On_Off &lt;= bitvector(140);</v>
      </c>
      <c r="U340" t="str">
        <f t="shared" si="241"/>
        <v>pkt_FPGA_CMD_SC_Rx_FPGA_CMD_BPF_On_Off : out std_logic;    --               order( 35 ) bit( 1 )</v>
      </c>
      <c r="V340" t="str">
        <f t="shared" si="242"/>
        <v>pkt_FPGA_CMD_SC_Rx_FPGA_CMD_BPF_On_Off =&gt; pkt_FPGA_CMD_SC_Rx_FPGA_CMD_BPF_On_Off_o,</v>
      </c>
      <c r="W340" t="str">
        <f t="shared" si="243"/>
        <v xml:space="preserve">  signal pkt_FPGA_CMD_SC_Rx_FPGA_CMD_BPF_On_Off_o : std_logic;</v>
      </c>
    </row>
    <row r="341" spans="2:23">
      <c r="B341" t="s">
        <v>402</v>
      </c>
      <c r="C341">
        <v>1</v>
      </c>
      <c r="D341" t="s">
        <v>391</v>
      </c>
      <c r="E341">
        <f t="shared" si="262"/>
        <v>141</v>
      </c>
      <c r="F341" t="str">
        <f t="shared" si="256"/>
        <v xml:space="preserve">  Pass_Active : std_logic;</v>
      </c>
      <c r="G341" t="str">
        <f t="shared" si="257"/>
        <v>pkt.FPGA_CMD.SC_Rx_FPGA_CMD.Pass_Active</v>
      </c>
      <c r="H341" t="str">
        <f t="shared" si="252"/>
        <v>bitvector(141)</v>
      </c>
      <c r="I341" t="str">
        <f t="shared" si="246"/>
        <v>pkt_FPGA_CMD_SC_Rx_FPGA_CMD_Pass_Active</v>
      </c>
      <c r="J341">
        <f t="shared" si="244"/>
        <v>36</v>
      </c>
      <c r="K341">
        <v>1</v>
      </c>
      <c r="L341" t="str">
        <f t="shared" si="236"/>
        <v>connect_bd_net [get_bd_pins gen_ila_0/ila_0/probe36] [get_bd_pins gen_ila_0/bs_scb_data_record_p_0/pkt_FPGA_CMD_SC_Rx_FPGA_CMD_Pass_Active]</v>
      </c>
      <c r="M341" t="str">
        <f t="shared" si="247"/>
        <v>std_logic</v>
      </c>
      <c r="N341" t="str">
        <f t="shared" si="258"/>
        <v>'0'</v>
      </c>
      <c r="P341" t="str">
        <f t="shared" si="259"/>
        <v xml:space="preserve">  Pass_Active =&gt; '0',</v>
      </c>
      <c r="Q341" t="str">
        <f t="shared" si="253"/>
        <v>pkt.FPGA_CMD.SC_Rx_FPGA_CMD.Pass_Active &lt;= '0';</v>
      </c>
      <c r="R341" t="str">
        <f t="shared" si="260"/>
        <v>pkt.FPGA_CMD.SC_Rx_FPGA_CMD.Pass_Active := bitvector(141);</v>
      </c>
      <c r="S341" t="str">
        <f t="shared" si="261"/>
        <v>bitvector(141) := pkt.FPGA_CMD.SC_Rx_FPGA_CMD.Pass_Active;</v>
      </c>
      <c r="T341" t="str">
        <f t="shared" si="227"/>
        <v>pkt_FPGA_CMD_SC_Rx_FPGA_CMD_Pass_Active &lt;= bitvector(141);</v>
      </c>
      <c r="U341" t="str">
        <f t="shared" si="241"/>
        <v>pkt_FPGA_CMD_SC_Rx_FPGA_CMD_Pass_Active : out std_logic;    --               order( 36 ) bit( 1 )</v>
      </c>
      <c r="V341" t="str">
        <f t="shared" si="242"/>
        <v>pkt_FPGA_CMD_SC_Rx_FPGA_CMD_Pass_Active =&gt; pkt_FPGA_CMD_SC_Rx_FPGA_CMD_Pass_Active_o,</v>
      </c>
      <c r="W341" t="str">
        <f t="shared" si="243"/>
        <v xml:space="preserve">  signal pkt_FPGA_CMD_SC_Rx_FPGA_CMD_Pass_Active_o : std_logic;</v>
      </c>
    </row>
    <row r="342" spans="2:23">
      <c r="B342" t="s">
        <v>397</v>
      </c>
      <c r="C342">
        <v>1</v>
      </c>
      <c r="D342" t="s">
        <v>391</v>
      </c>
      <c r="E342">
        <f t="shared" si="262"/>
        <v>142</v>
      </c>
      <c r="F342" t="str">
        <f t="shared" si="256"/>
        <v xml:space="preserve">  Reset : std_logic;</v>
      </c>
      <c r="G342" t="str">
        <f t="shared" si="257"/>
        <v>pkt.FPGA_CMD.SC_Rx_FPGA_CMD.Reset</v>
      </c>
      <c r="H342" t="str">
        <f t="shared" si="252"/>
        <v>bitvector(142)</v>
      </c>
      <c r="I342" t="str">
        <f t="shared" si="246"/>
        <v>pkt_FPGA_CMD_SC_Rx_FPGA_CMD_Reset</v>
      </c>
      <c r="J342">
        <f t="shared" si="244"/>
        <v>37</v>
      </c>
      <c r="K342">
        <v>1</v>
      </c>
      <c r="L342" t="str">
        <f t="shared" si="236"/>
        <v>connect_bd_net [get_bd_pins gen_ila_0/ila_0/probe37] [get_bd_pins gen_ila_0/bs_scb_data_record_p_0/pkt_FPGA_CMD_SC_Rx_FPGA_CMD_Reset]</v>
      </c>
      <c r="M342" t="str">
        <f t="shared" si="247"/>
        <v>std_logic</v>
      </c>
      <c r="N342" t="str">
        <f t="shared" si="258"/>
        <v>'0'</v>
      </c>
      <c r="P342" t="str">
        <f t="shared" si="259"/>
        <v xml:space="preserve">  Reset =&gt; '0',</v>
      </c>
      <c r="Q342" t="str">
        <f t="shared" si="253"/>
        <v>pkt.FPGA_CMD.SC_Rx_FPGA_CMD.Reset &lt;= '0';</v>
      </c>
      <c r="R342" t="str">
        <f t="shared" si="260"/>
        <v>pkt.FPGA_CMD.SC_Rx_FPGA_CMD.Reset := bitvector(142);</v>
      </c>
      <c r="S342" t="str">
        <f t="shared" si="261"/>
        <v>bitvector(142) := pkt.FPGA_CMD.SC_Rx_FPGA_CMD.Reset;</v>
      </c>
      <c r="T342" t="str">
        <f t="shared" si="227"/>
        <v>pkt_FPGA_CMD_SC_Rx_FPGA_CMD_Reset &lt;= bitvector(142);</v>
      </c>
      <c r="U342" t="str">
        <f t="shared" si="241"/>
        <v>pkt_FPGA_CMD_SC_Rx_FPGA_CMD_Reset : out std_logic;    --               order( 37 ) bit( 1 )</v>
      </c>
      <c r="V342" t="str">
        <f t="shared" si="242"/>
        <v>pkt_FPGA_CMD_SC_Rx_FPGA_CMD_Reset =&gt; pkt_FPGA_CMD_SC_Rx_FPGA_CMD_Reset_o,</v>
      </c>
      <c r="W342" t="str">
        <f t="shared" si="243"/>
        <v xml:space="preserve">  signal pkt_FPGA_CMD_SC_Rx_FPGA_CMD_Reset_o : std_logic;</v>
      </c>
    </row>
    <row r="343" spans="2:23">
      <c r="B343" t="s">
        <v>403</v>
      </c>
      <c r="C343">
        <v>1</v>
      </c>
      <c r="D343" t="s">
        <v>391</v>
      </c>
      <c r="E343">
        <f t="shared" si="262"/>
        <v>143</v>
      </c>
      <c r="F343" t="str">
        <f t="shared" si="256"/>
        <v xml:space="preserve">  Stop_Run : std_logic;</v>
      </c>
      <c r="G343" t="str">
        <f t="shared" si="257"/>
        <v>pkt.FPGA_CMD.SC_Rx_FPGA_CMD.Stop_Run</v>
      </c>
      <c r="H343" t="str">
        <f t="shared" si="252"/>
        <v>bitvector(143)</v>
      </c>
      <c r="I343" t="str">
        <f t="shared" si="246"/>
        <v>pkt_FPGA_CMD_SC_Rx_FPGA_CMD_Stop_Run</v>
      </c>
      <c r="J343">
        <f t="shared" si="244"/>
        <v>38</v>
      </c>
      <c r="K343">
        <v>1</v>
      </c>
      <c r="L343" t="str">
        <f t="shared" si="236"/>
        <v>connect_bd_net [get_bd_pins gen_ila_0/ila_0/probe38] [get_bd_pins gen_ila_0/bs_scb_data_record_p_0/pkt_FPGA_CMD_SC_Rx_FPGA_CMD_Stop_Run]</v>
      </c>
      <c r="M343" t="str">
        <f t="shared" si="247"/>
        <v>std_logic</v>
      </c>
      <c r="N343" t="str">
        <f t="shared" si="258"/>
        <v>'0'</v>
      </c>
      <c r="P343" t="str">
        <f t="shared" si="259"/>
        <v xml:space="preserve">  Stop_Run =&gt; '0',</v>
      </c>
      <c r="Q343" t="str">
        <f t="shared" si="253"/>
        <v>pkt.FPGA_CMD.SC_Rx_FPGA_CMD.Stop_Run &lt;= '0';</v>
      </c>
      <c r="R343" t="str">
        <f t="shared" si="260"/>
        <v>pkt.FPGA_CMD.SC_Rx_FPGA_CMD.Stop_Run := bitvector(143);</v>
      </c>
      <c r="S343" t="str">
        <f t="shared" si="261"/>
        <v>bitvector(143) := pkt.FPGA_CMD.SC_Rx_FPGA_CMD.Stop_Run;</v>
      </c>
      <c r="T343" t="str">
        <f t="shared" si="227"/>
        <v>pkt_FPGA_CMD_SC_Rx_FPGA_CMD_Stop_Run &lt;= bitvector(143);</v>
      </c>
      <c r="U343" t="str">
        <f t="shared" si="241"/>
        <v>pkt_FPGA_CMD_SC_Rx_FPGA_CMD_Stop_Run : out std_logic;    --               order( 38 ) bit( 1 )</v>
      </c>
      <c r="V343" t="str">
        <f t="shared" si="242"/>
        <v>pkt_FPGA_CMD_SC_Rx_FPGA_CMD_Stop_Run =&gt; pkt_FPGA_CMD_SC_Rx_FPGA_CMD_Stop_Run_o,</v>
      </c>
      <c r="W343" t="str">
        <f t="shared" si="243"/>
        <v xml:space="preserve">  signal pkt_FPGA_CMD_SC_Rx_FPGA_CMD_Stop_Run_o : std_logic;</v>
      </c>
    </row>
    <row r="344" spans="2:23">
      <c r="B344" t="s">
        <v>472</v>
      </c>
      <c r="C344">
        <v>1</v>
      </c>
      <c r="D344" t="s">
        <v>391</v>
      </c>
      <c r="E344">
        <f t="shared" si="262"/>
        <v>144</v>
      </c>
      <c r="F344" t="str">
        <f t="shared" si="256"/>
        <v xml:space="preserve">  REC_On_Off : std_logic;</v>
      </c>
      <c r="G344" t="str">
        <f t="shared" si="257"/>
        <v>pkt.FPGA_CMD.SC_Rx_FPGA_CMD.REC_On_Off</v>
      </c>
      <c r="H344" t="str">
        <f t="shared" si="252"/>
        <v>bitvector(144)</v>
      </c>
      <c r="I344" t="str">
        <f t="shared" si="246"/>
        <v>pkt_FPGA_CMD_SC_Rx_FPGA_CMD_REC_On_Off</v>
      </c>
      <c r="J344">
        <f t="shared" si="244"/>
        <v>39</v>
      </c>
      <c r="K344">
        <v>1</v>
      </c>
      <c r="L344" t="str">
        <f t="shared" si="236"/>
        <v>connect_bd_net [get_bd_pins gen_ila_0/ila_0/probe39] [get_bd_pins gen_ila_0/bs_scb_data_record_p_0/pkt_FPGA_CMD_SC_Rx_FPGA_CMD_REC_On_Off]</v>
      </c>
      <c r="M344" t="str">
        <f t="shared" si="247"/>
        <v>std_logic</v>
      </c>
      <c r="N344" t="str">
        <f t="shared" si="258"/>
        <v>'0'</v>
      </c>
      <c r="P344" t="str">
        <f t="shared" si="259"/>
        <v xml:space="preserve">  REC_On_Off =&gt; '0',</v>
      </c>
      <c r="Q344" t="str">
        <f t="shared" si="253"/>
        <v>pkt.FPGA_CMD.SC_Rx_FPGA_CMD.REC_On_Off &lt;= '0';</v>
      </c>
      <c r="R344" t="str">
        <f t="shared" si="260"/>
        <v>pkt.FPGA_CMD.SC_Rx_FPGA_CMD.REC_On_Off := bitvector(144);</v>
      </c>
      <c r="S344" t="str">
        <f t="shared" si="261"/>
        <v>bitvector(144) := pkt.FPGA_CMD.SC_Rx_FPGA_CMD.REC_On_Off;</v>
      </c>
      <c r="T344" t="str">
        <f t="shared" si="227"/>
        <v>pkt_FPGA_CMD_SC_Rx_FPGA_CMD_REC_On_Off &lt;= bitvector(144);</v>
      </c>
      <c r="U344" t="str">
        <f t="shared" si="241"/>
        <v>pkt_FPGA_CMD_SC_Rx_FPGA_CMD_REC_On_Off : out std_logic;    --               order( 39 ) bit( 1 )</v>
      </c>
      <c r="V344" t="str">
        <f t="shared" si="242"/>
        <v>pkt_FPGA_CMD_SC_Rx_FPGA_CMD_REC_On_Off =&gt; pkt_FPGA_CMD_SC_Rx_FPGA_CMD_REC_On_Off_o,</v>
      </c>
      <c r="W344" t="str">
        <f t="shared" si="243"/>
        <v xml:space="preserve">  signal pkt_FPGA_CMD_SC_Rx_FPGA_CMD_REC_On_Off_o : std_logic;</v>
      </c>
    </row>
    <row r="345" spans="2:23">
      <c r="B345" t="s">
        <v>473</v>
      </c>
      <c r="C345">
        <v>2</v>
      </c>
      <c r="D345" t="s">
        <v>391</v>
      </c>
      <c r="E345">
        <f t="shared" si="262"/>
        <v>145</v>
      </c>
      <c r="F345" t="str">
        <f t="shared" si="256"/>
        <v xml:space="preserve">  PLC_Mode : std_logic_vector(1 downto 0);</v>
      </c>
      <c r="G345" t="str">
        <f t="shared" si="257"/>
        <v>pkt.FPGA_CMD.SC_Rx_FPGA_CMD.PLC_Mode</v>
      </c>
      <c r="H345" t="str">
        <f t="shared" si="252"/>
        <v>bitvector(146 downto 145)</v>
      </c>
      <c r="I345" t="str">
        <f t="shared" si="246"/>
        <v>pkt_FPGA_CMD_SC_Rx_FPGA_CMD_PLC_Mode</v>
      </c>
      <c r="J345">
        <f t="shared" si="244"/>
        <v>40</v>
      </c>
      <c r="K345">
        <v>1</v>
      </c>
      <c r="L345" t="str">
        <f t="shared" si="236"/>
        <v>connect_bd_net [get_bd_pins gen_ila_0/ila_0/probe40] [get_bd_pins gen_ila_0/bs_scb_data_record_p_0/pkt_FPGA_CMD_SC_Rx_FPGA_CMD_PLC_Mode]</v>
      </c>
      <c r="M345" t="str">
        <f t="shared" si="247"/>
        <v>std_logic_vector(1 downto 0)</v>
      </c>
      <c r="N345" t="str">
        <f t="shared" si="258"/>
        <v>(others =&gt; '0')</v>
      </c>
      <c r="P345" t="str">
        <f t="shared" si="259"/>
        <v xml:space="preserve">  PLC_Mode =&gt; (others =&gt; '0'),</v>
      </c>
      <c r="Q345" t="str">
        <f t="shared" si="253"/>
        <v>pkt.FPGA_CMD.SC_Rx_FPGA_CMD.PLC_Mode &lt;= (others =&gt; '0');</v>
      </c>
      <c r="R345" t="str">
        <f t="shared" si="260"/>
        <v>pkt.FPGA_CMD.SC_Rx_FPGA_CMD.PLC_Mode := bitvector(146 downto 145);</v>
      </c>
      <c r="S345" t="str">
        <f t="shared" si="261"/>
        <v>bitvector(146 downto 145) := pkt.FPGA_CMD.SC_Rx_FPGA_CMD.PLC_Mode;</v>
      </c>
      <c r="T345" t="str">
        <f t="shared" si="227"/>
        <v>pkt_FPGA_CMD_SC_Rx_FPGA_CMD_PLC_Mode &lt;= bitvector(146 downto 145);</v>
      </c>
      <c r="U345" t="str">
        <f t="shared" si="241"/>
        <v>pkt_FPGA_CMD_SC_Rx_FPGA_CMD_PLC_Mode : out std_logic_vector(1 downto 0);    --               order( 40 ) bit( 2 )</v>
      </c>
      <c r="V345" t="str">
        <f t="shared" si="242"/>
        <v>pkt_FPGA_CMD_SC_Rx_FPGA_CMD_PLC_Mode =&gt; pkt_FPGA_CMD_SC_Rx_FPGA_CMD_PLC_Mode_o,</v>
      </c>
      <c r="W345" t="str">
        <f t="shared" si="243"/>
        <v xml:space="preserve">  signal pkt_FPGA_CMD_SC_Rx_FPGA_CMD_PLC_Mode_o : std_logic_vector(1 downto 0);</v>
      </c>
    </row>
    <row r="346" spans="2:23">
      <c r="B346" t="s">
        <v>471</v>
      </c>
      <c r="C346">
        <v>1</v>
      </c>
      <c r="D346" t="s">
        <v>391</v>
      </c>
      <c r="E346">
        <f t="shared" si="262"/>
        <v>147</v>
      </c>
      <c r="F346" t="str">
        <f t="shared" si="256"/>
        <v xml:space="preserve">  Data_Path : std_logic;</v>
      </c>
      <c r="G346" t="str">
        <f t="shared" si="257"/>
        <v>pkt.FPGA_CMD.SC_Rx_FPGA_CMD.Data_Path</v>
      </c>
      <c r="H346" t="str">
        <f t="shared" si="252"/>
        <v>bitvector(147)</v>
      </c>
      <c r="I346" t="str">
        <f t="shared" si="246"/>
        <v>pkt_FPGA_CMD_SC_Rx_FPGA_CMD_Data_Path</v>
      </c>
      <c r="J346">
        <f t="shared" si="244"/>
        <v>41</v>
      </c>
      <c r="K346">
        <v>1</v>
      </c>
      <c r="L346" t="str">
        <f t="shared" si="236"/>
        <v>connect_bd_net [get_bd_pins gen_ila_0/ila_0/probe41] [get_bd_pins gen_ila_0/bs_scb_data_record_p_0/pkt_FPGA_CMD_SC_Rx_FPGA_CMD_Data_Path]</v>
      </c>
      <c r="M346" t="str">
        <f t="shared" si="247"/>
        <v>std_logic</v>
      </c>
      <c r="N346" t="str">
        <f t="shared" si="258"/>
        <v>'0'</v>
      </c>
      <c r="P346" t="str">
        <f t="shared" si="259"/>
        <v xml:space="preserve">  Data_Path =&gt; '0',</v>
      </c>
      <c r="Q346" t="str">
        <f t="shared" si="253"/>
        <v>pkt.FPGA_CMD.SC_Rx_FPGA_CMD.Data_Path &lt;= '0';</v>
      </c>
      <c r="R346" t="str">
        <f t="shared" si="260"/>
        <v>pkt.FPGA_CMD.SC_Rx_FPGA_CMD.Data_Path := bitvector(147);</v>
      </c>
      <c r="S346" t="str">
        <f t="shared" si="261"/>
        <v>bitvector(147) := pkt.FPGA_CMD.SC_Rx_FPGA_CMD.Data_Path;</v>
      </c>
      <c r="T346" t="str">
        <f t="shared" si="227"/>
        <v>pkt_FPGA_CMD_SC_Rx_FPGA_CMD_Data_Path &lt;= bitvector(147);</v>
      </c>
      <c r="U346" t="str">
        <f t="shared" si="241"/>
        <v>pkt_FPGA_CMD_SC_Rx_FPGA_CMD_Data_Path : out std_logic;    --               order( 41 ) bit( 1 )</v>
      </c>
      <c r="V346" t="str">
        <f t="shared" si="242"/>
        <v>pkt_FPGA_CMD_SC_Rx_FPGA_CMD_Data_Path =&gt; pkt_FPGA_CMD_SC_Rx_FPGA_CMD_Data_Path_o,</v>
      </c>
      <c r="W346" t="str">
        <f t="shared" si="243"/>
        <v xml:space="preserve">  signal pkt_FPGA_CMD_SC_Rx_FPGA_CMD_Data_Path_o : std_logic;</v>
      </c>
    </row>
    <row r="347" spans="2:23">
      <c r="B347" t="s">
        <v>405</v>
      </c>
      <c r="C347">
        <v>1</v>
      </c>
      <c r="D347" t="s">
        <v>391</v>
      </c>
      <c r="E347">
        <f>C346+E346</f>
        <v>148</v>
      </c>
      <c r="F347" t="str">
        <f t="shared" si="256"/>
        <v xml:space="preserve">  ReservedBit04 : std_logic;</v>
      </c>
      <c r="G347" t="str">
        <f t="shared" si="257"/>
        <v>pkt.FPGA_CMD.SC_Rx_FPGA_CMD.ReservedBit04</v>
      </c>
      <c r="H347" t="str">
        <f t="shared" si="252"/>
        <v>bitvector(148)</v>
      </c>
      <c r="I347" t="str">
        <f t="shared" si="246"/>
        <v>pkt_FPGA_CMD_SC_Rx_FPGA_CMD_ReservedBit04</v>
      </c>
      <c r="J347">
        <f t="shared" si="244"/>
        <v>42</v>
      </c>
      <c r="K347">
        <v>0</v>
      </c>
      <c r="L347" t="str">
        <f t="shared" si="236"/>
        <v/>
      </c>
      <c r="M347" t="str">
        <f t="shared" si="247"/>
        <v>std_logic</v>
      </c>
      <c r="N347" t="str">
        <f t="shared" si="258"/>
        <v>'0'</v>
      </c>
      <c r="P347" t="str">
        <f t="shared" si="259"/>
        <v xml:space="preserve">  ReservedBit04 =&gt; '0',</v>
      </c>
      <c r="Q347" t="str">
        <f t="shared" si="253"/>
        <v>pkt.FPGA_CMD.SC_Rx_FPGA_CMD.ReservedBit04 &lt;= '0';</v>
      </c>
      <c r="R347" t="str">
        <f t="shared" si="260"/>
        <v>pkt.FPGA_CMD.SC_Rx_FPGA_CMD.ReservedBit04 := bitvector(148);</v>
      </c>
      <c r="S347" t="str">
        <f t="shared" si="261"/>
        <v>bitvector(148) := pkt.FPGA_CMD.SC_Rx_FPGA_CMD.ReservedBit04;</v>
      </c>
      <c r="T347" t="str">
        <f t="shared" si="227"/>
        <v xml:space="preserve">  -- not used</v>
      </c>
      <c r="U347" t="str">
        <f t="shared" si="241"/>
        <v xml:space="preserve">  -- not used </v>
      </c>
      <c r="V347" t="str">
        <f t="shared" si="242"/>
        <v>pkt_FPGA_CMD_SC_Rx_FPGA_CMD_ReservedBit04 =&gt; pkt_FPGA_CMD_SC_Rx_FPGA_CMD_ReservedBit04_o,</v>
      </c>
      <c r="W347" t="str">
        <f t="shared" si="243"/>
        <v xml:space="preserve">  signal pkt_FPGA_CMD_SC_Rx_FPGA_CMD_ReservedBit04_o : std_logic;</v>
      </c>
    </row>
    <row r="348" spans="2:23">
      <c r="B348" t="s">
        <v>404</v>
      </c>
      <c r="C348">
        <v>1</v>
      </c>
      <c r="D348" t="s">
        <v>391</v>
      </c>
      <c r="E348">
        <f t="shared" si="262"/>
        <v>149</v>
      </c>
      <c r="F348" t="str">
        <f t="shared" si="256"/>
        <v xml:space="preserve">  ReservedBit05 : std_logic;</v>
      </c>
      <c r="G348" t="str">
        <f t="shared" si="257"/>
        <v>pkt.FPGA_CMD.SC_Rx_FPGA_CMD.ReservedBit05</v>
      </c>
      <c r="H348" t="str">
        <f t="shared" si="252"/>
        <v>bitvector(149)</v>
      </c>
      <c r="I348" t="str">
        <f t="shared" si="246"/>
        <v>pkt_FPGA_CMD_SC_Rx_FPGA_CMD_ReservedBit05</v>
      </c>
      <c r="J348">
        <f t="shared" si="244"/>
        <v>42</v>
      </c>
      <c r="K348">
        <v>0</v>
      </c>
      <c r="L348" t="str">
        <f t="shared" si="236"/>
        <v/>
      </c>
      <c r="M348" t="str">
        <f t="shared" si="247"/>
        <v>std_logic</v>
      </c>
      <c r="N348" t="str">
        <f t="shared" si="258"/>
        <v>'0'</v>
      </c>
      <c r="P348" t="str">
        <f t="shared" si="259"/>
        <v xml:space="preserve">  ReservedBit05 =&gt; '0',</v>
      </c>
      <c r="Q348" t="str">
        <f t="shared" si="253"/>
        <v>pkt.FPGA_CMD.SC_Rx_FPGA_CMD.ReservedBit05 &lt;= '0';</v>
      </c>
      <c r="R348" t="str">
        <f t="shared" si="260"/>
        <v>pkt.FPGA_CMD.SC_Rx_FPGA_CMD.ReservedBit05 := bitvector(149);</v>
      </c>
      <c r="S348" t="str">
        <f t="shared" si="261"/>
        <v>bitvector(149) := pkt.FPGA_CMD.SC_Rx_FPGA_CMD.ReservedBit05;</v>
      </c>
      <c r="T348" t="str">
        <f t="shared" si="227"/>
        <v xml:space="preserve">  -- not used</v>
      </c>
      <c r="U348" t="str">
        <f t="shared" si="241"/>
        <v xml:space="preserve">  -- not used </v>
      </c>
      <c r="V348" t="str">
        <f t="shared" si="242"/>
        <v>pkt_FPGA_CMD_SC_Rx_FPGA_CMD_ReservedBit05 =&gt; pkt_FPGA_CMD_SC_Rx_FPGA_CMD_ReservedBit05_o,</v>
      </c>
      <c r="W348" t="str">
        <f t="shared" si="243"/>
        <v xml:space="preserve">  signal pkt_FPGA_CMD_SC_Rx_FPGA_CMD_ReservedBit05_o : std_logic;</v>
      </c>
    </row>
    <row r="349" spans="2:23">
      <c r="B349" t="s">
        <v>393</v>
      </c>
      <c r="C349">
        <v>1</v>
      </c>
      <c r="D349" t="s">
        <v>391</v>
      </c>
      <c r="E349">
        <f t="shared" si="262"/>
        <v>150</v>
      </c>
      <c r="F349" t="str">
        <f t="shared" si="256"/>
        <v xml:space="preserve">  ReservedBit06 : std_logic;</v>
      </c>
      <c r="G349" t="str">
        <f t="shared" si="257"/>
        <v>pkt.FPGA_CMD.SC_Rx_FPGA_CMD.ReservedBit06</v>
      </c>
      <c r="H349" t="str">
        <f t="shared" si="252"/>
        <v>bitvector(150)</v>
      </c>
      <c r="I349" t="str">
        <f t="shared" si="246"/>
        <v>pkt_FPGA_CMD_SC_Rx_FPGA_CMD_ReservedBit06</v>
      </c>
      <c r="J349">
        <f t="shared" si="244"/>
        <v>42</v>
      </c>
      <c r="K349">
        <v>0</v>
      </c>
      <c r="L349" t="str">
        <f t="shared" si="236"/>
        <v/>
      </c>
      <c r="M349" t="str">
        <f t="shared" si="247"/>
        <v>std_logic</v>
      </c>
      <c r="N349" t="str">
        <f t="shared" si="258"/>
        <v>'0'</v>
      </c>
      <c r="P349" t="str">
        <f t="shared" si="259"/>
        <v xml:space="preserve">  ReservedBit06 =&gt; '0',</v>
      </c>
      <c r="Q349" t="str">
        <f t="shared" si="253"/>
        <v>pkt.FPGA_CMD.SC_Rx_FPGA_CMD.ReservedBit06 &lt;= '0';</v>
      </c>
      <c r="R349" t="str">
        <f t="shared" si="260"/>
        <v>pkt.FPGA_CMD.SC_Rx_FPGA_CMD.ReservedBit06 := bitvector(150);</v>
      </c>
      <c r="S349" t="str">
        <f t="shared" si="261"/>
        <v>bitvector(150) := pkt.FPGA_CMD.SC_Rx_FPGA_CMD.ReservedBit06;</v>
      </c>
      <c r="T349" t="str">
        <f t="shared" si="227"/>
        <v xml:space="preserve">  -- not used</v>
      </c>
      <c r="U349" t="str">
        <f t="shared" si="241"/>
        <v xml:space="preserve">  -- not used </v>
      </c>
      <c r="V349" t="str">
        <f t="shared" si="242"/>
        <v>pkt_FPGA_CMD_SC_Rx_FPGA_CMD_ReservedBit06 =&gt; pkt_FPGA_CMD_SC_Rx_FPGA_CMD_ReservedBit06_o,</v>
      </c>
      <c r="W349" t="str">
        <f t="shared" si="243"/>
        <v xml:space="preserve">  signal pkt_FPGA_CMD_SC_Rx_FPGA_CMD_ReservedBit06_o : std_logic;</v>
      </c>
    </row>
    <row r="350" spans="2:23">
      <c r="B350" t="s">
        <v>392</v>
      </c>
      <c r="C350">
        <v>1</v>
      </c>
      <c r="D350" t="s">
        <v>391</v>
      </c>
      <c r="E350">
        <f t="shared" si="262"/>
        <v>151</v>
      </c>
      <c r="F350" t="str">
        <f t="shared" si="256"/>
        <v xml:space="preserve">  ReservedBit07 : std_logic;</v>
      </c>
      <c r="G350" t="str">
        <f t="shared" si="257"/>
        <v>pkt.FPGA_CMD.SC_Rx_FPGA_CMD.ReservedBit07</v>
      </c>
      <c r="H350" t="str">
        <f t="shared" si="252"/>
        <v>bitvector(151)</v>
      </c>
      <c r="I350" t="str">
        <f t="shared" si="246"/>
        <v>pkt_FPGA_CMD_SC_Rx_FPGA_CMD_ReservedBit07</v>
      </c>
      <c r="J350">
        <f t="shared" si="244"/>
        <v>42</v>
      </c>
      <c r="K350">
        <v>0</v>
      </c>
      <c r="L350" t="str">
        <f t="shared" si="236"/>
        <v/>
      </c>
      <c r="M350" t="str">
        <f t="shared" si="247"/>
        <v>std_logic</v>
      </c>
      <c r="N350" t="str">
        <f t="shared" si="258"/>
        <v>'0'</v>
      </c>
      <c r="P350" t="str">
        <f t="shared" si="259"/>
        <v xml:space="preserve">  ReservedBit07 =&gt; '0',</v>
      </c>
      <c r="Q350" t="str">
        <f t="shared" si="253"/>
        <v>pkt.FPGA_CMD.SC_Rx_FPGA_CMD.ReservedBit07 &lt;= '0';</v>
      </c>
      <c r="R350" t="str">
        <f t="shared" si="260"/>
        <v>pkt.FPGA_CMD.SC_Rx_FPGA_CMD.ReservedBit07 := bitvector(151);</v>
      </c>
      <c r="S350" t="str">
        <f t="shared" si="261"/>
        <v>bitvector(151) := pkt.FPGA_CMD.SC_Rx_FPGA_CMD.ReservedBit07;</v>
      </c>
      <c r="T350" t="str">
        <f t="shared" si="227"/>
        <v xml:space="preserve">  -- not used</v>
      </c>
      <c r="U350" t="str">
        <f t="shared" si="241"/>
        <v xml:space="preserve">  -- not used </v>
      </c>
      <c r="V350" t="str">
        <f t="shared" si="242"/>
        <v>pkt_FPGA_CMD_SC_Rx_FPGA_CMD_ReservedBit07 =&gt; pkt_FPGA_CMD_SC_Rx_FPGA_CMD_ReservedBit07_o,</v>
      </c>
      <c r="W350" t="str">
        <f t="shared" si="243"/>
        <v xml:space="preserve">  signal pkt_FPGA_CMD_SC_Rx_FPGA_CMD_ReservedBit07_o : std_logic;</v>
      </c>
    </row>
    <row r="351" spans="2:23">
      <c r="B351" t="s">
        <v>396</v>
      </c>
      <c r="C351">
        <v>8</v>
      </c>
      <c r="D351" t="s">
        <v>391</v>
      </c>
      <c r="E351">
        <f t="shared" si="262"/>
        <v>152</v>
      </c>
      <c r="F351" t="str">
        <f t="shared" si="256"/>
        <v xml:space="preserve">  Gain : std_logic_vector(7 downto 0);</v>
      </c>
      <c r="G351" t="str">
        <f t="shared" si="257"/>
        <v>pkt.FPGA_CMD.SC_Rx_FPGA_CMD.Gain</v>
      </c>
      <c r="H351" t="str">
        <f t="shared" si="252"/>
        <v>bitvector(159 downto 152)</v>
      </c>
      <c r="I351" t="str">
        <f t="shared" si="246"/>
        <v>pkt_FPGA_CMD_SC_Rx_FPGA_CMD_Gain</v>
      </c>
      <c r="J351">
        <f t="shared" si="244"/>
        <v>42</v>
      </c>
      <c r="K351">
        <v>1</v>
      </c>
      <c r="L351" t="str">
        <f t="shared" si="236"/>
        <v>connect_bd_net [get_bd_pins gen_ila_0/ila_0/probe42] [get_bd_pins gen_ila_0/bs_scb_data_record_p_0/pkt_FPGA_CMD_SC_Rx_FPGA_CMD_Gain]</v>
      </c>
      <c r="M351" t="str">
        <f t="shared" si="247"/>
        <v>std_logic_vector(7 downto 0)</v>
      </c>
      <c r="N351" t="str">
        <f t="shared" si="258"/>
        <v>X"00"</v>
      </c>
      <c r="P351" t="str">
        <f t="shared" si="259"/>
        <v xml:space="preserve">  Gain =&gt; X"00",</v>
      </c>
      <c r="Q351" t="str">
        <f t="shared" si="253"/>
        <v>pkt.FPGA_CMD.SC_Rx_FPGA_CMD.Gain &lt;= X"00";</v>
      </c>
      <c r="R351" t="str">
        <f t="shared" si="260"/>
        <v>pkt.FPGA_CMD.SC_Rx_FPGA_CMD.Gain := bitvector(159 downto 152);</v>
      </c>
      <c r="S351" t="str">
        <f t="shared" si="261"/>
        <v>bitvector(159 downto 152) := pkt.FPGA_CMD.SC_Rx_FPGA_CMD.Gain;</v>
      </c>
      <c r="T351" t="str">
        <f t="shared" si="227"/>
        <v>pkt_FPGA_CMD_SC_Rx_FPGA_CMD_Gain &lt;= bitvector(159 downto 152);</v>
      </c>
      <c r="U351" t="str">
        <f t="shared" si="241"/>
        <v>pkt_FPGA_CMD_SC_Rx_FPGA_CMD_Gain : out std_logic_vector(7 downto 0);    --               order( 42 ) bit( 8 )</v>
      </c>
      <c r="V351" t="str">
        <f t="shared" si="242"/>
        <v>pkt_FPGA_CMD_SC_Rx_FPGA_CMD_Gain =&gt; pkt_FPGA_CMD_SC_Rx_FPGA_CMD_Gain_o,</v>
      </c>
      <c r="W351" t="str">
        <f t="shared" si="243"/>
        <v xml:space="preserve">  signal pkt_FPGA_CMD_SC_Rx_FPGA_CMD_Gain_o : std_logic_vector(7 downto 0);</v>
      </c>
    </row>
    <row r="352" spans="2:23">
      <c r="B352" t="s">
        <v>54</v>
      </c>
      <c r="C352">
        <v>32</v>
      </c>
      <c r="D352" t="s">
        <v>391</v>
      </c>
      <c r="E352">
        <f>C351+E351</f>
        <v>160</v>
      </c>
      <c r="F352" t="str">
        <f t="shared" si="256"/>
        <v xml:space="preserve">  Reserved : std_logic_vector(31 downto 0);</v>
      </c>
      <c r="G352" t="str">
        <f t="shared" si="257"/>
        <v>pkt.FPGA_CMD.SC_Rx_FPGA_CMD.Reserved</v>
      </c>
      <c r="H352" t="str">
        <f t="shared" si="252"/>
        <v>bitvector(191 downto 160)</v>
      </c>
      <c r="I352" t="str">
        <f t="shared" si="246"/>
        <v>pkt_FPGA_CMD_SC_Rx_FPGA_CMD_Reserved</v>
      </c>
      <c r="J352">
        <f t="shared" si="244"/>
        <v>43</v>
      </c>
      <c r="K352">
        <v>1</v>
      </c>
      <c r="L352" t="str">
        <f t="shared" si="236"/>
        <v>connect_bd_net [get_bd_pins gen_ila_0/ila_0/probe43] [get_bd_pins gen_ila_0/bs_scb_data_record_p_0/pkt_FPGA_CMD_SC_Rx_FPGA_CMD_Reserved]</v>
      </c>
      <c r="M352" t="str">
        <f t="shared" si="247"/>
        <v>std_logic_vector(31 downto 0)</v>
      </c>
      <c r="N352" t="str">
        <f t="shared" si="258"/>
        <v>X"00000000"</v>
      </c>
      <c r="P352" t="str">
        <f t="shared" si="259"/>
        <v xml:space="preserve">  Reserved =&gt; X"00000000"</v>
      </c>
      <c r="Q352" t="str">
        <f t="shared" si="253"/>
        <v>pkt.FPGA_CMD.SC_Rx_FPGA_CMD.Reserved &lt;= X"00000000";</v>
      </c>
      <c r="R352" t="str">
        <f t="shared" si="260"/>
        <v>pkt.FPGA_CMD.SC_Rx_FPGA_CMD.Reserved := bitvector(191 downto 160);</v>
      </c>
      <c r="S352" t="str">
        <f t="shared" si="261"/>
        <v>bitvector(191 downto 160) := pkt.FPGA_CMD.SC_Rx_FPGA_CMD.Reserved;</v>
      </c>
      <c r="T352" t="str">
        <f t="shared" si="227"/>
        <v>pkt_FPGA_CMD_SC_Rx_FPGA_CMD_Reserved &lt;= bitvector(191 downto 160);</v>
      </c>
      <c r="U352" t="str">
        <f t="shared" si="241"/>
        <v>pkt_FPGA_CMD_SC_Rx_FPGA_CMD_Reserved : out std_logic_vector(31 downto 0);    --               order( 43 ) bit( 32 )</v>
      </c>
      <c r="V352" t="str">
        <f t="shared" si="242"/>
        <v>pkt_FPGA_CMD_SC_Rx_FPGA_CMD_Reserved =&gt; pkt_FPGA_CMD_SC_Rx_FPGA_CMD_Reserved_o,</v>
      </c>
      <c r="W352" t="str">
        <f t="shared" si="243"/>
        <v xml:space="preserve">  signal pkt_FPGA_CMD_SC_Rx_FPGA_CMD_Reserved_o : std_logic_vector(31 downto 0);</v>
      </c>
    </row>
    <row r="353" spans="2:23" s="72" customFormat="1">
      <c r="F353" s="72" t="str">
        <f>"end record;"&amp;"  --  "&amp;B331&amp;"_"&amp;C331/8&amp;"_Type"</f>
        <v>end record;  --  SC_Rx_FPGA_CMD_8_Type</v>
      </c>
      <c r="I353" s="72" t="str">
        <f t="shared" si="246"/>
        <v/>
      </c>
      <c r="J353">
        <f t="shared" si="244"/>
        <v>44</v>
      </c>
      <c r="K353" s="72" t="s">
        <v>583</v>
      </c>
      <c r="L353" t="str">
        <f t="shared" si="236"/>
        <v/>
      </c>
      <c r="M353" s="72" t="str">
        <f t="shared" si="247"/>
        <v/>
      </c>
      <c r="P353" s="72" t="str">
        <f>");"</f>
        <v>);</v>
      </c>
      <c r="Q353" s="72" t="str">
        <f t="shared" si="253"/>
        <v>--  end record;  --  SC_Rx_FPGA_CMD_8_Type</v>
      </c>
      <c r="R353" s="72" t="str">
        <f t="shared" ref="R353" si="263">IF(D353="","--  "&amp;F353,IF(D353&lt;&gt;"T",G353&amp;" := "&amp;H353&amp;";","--  "&amp;H353))</f>
        <v>--  end record;  --  SC_Rx_FPGA_CMD_8_Type</v>
      </c>
      <c r="S353" s="72" t="str">
        <f t="shared" ref="S353" si="264">IF(D353="","--  "&amp;F353,IF(D353&lt;&gt;"T",H353&amp;" := "&amp;G353&amp;";","--  "&amp;H353))</f>
        <v>--  end record;  --  SC_Rx_FPGA_CMD_8_Type</v>
      </c>
      <c r="T353" t="str">
        <f t="shared" si="227"/>
        <v xml:space="preserve">  -- not used</v>
      </c>
      <c r="U353" t="str">
        <f t="shared" si="241"/>
        <v xml:space="preserve">  -- not used </v>
      </c>
      <c r="V353" t="str">
        <f t="shared" si="242"/>
        <v>--  end record;  --  SC_Rx_FPGA_CMD_8_Type</v>
      </c>
      <c r="W353" t="str">
        <f t="shared" si="243"/>
        <v>--  end record;  --  SC_Rx_FPGA_CMD_8_Type</v>
      </c>
    </row>
    <row r="354" spans="2:23">
      <c r="C354">
        <f>SUM(C332:C352)</f>
        <v>64</v>
      </c>
      <c r="D354">
        <f>C331+E331</f>
        <v>192</v>
      </c>
      <c r="E354">
        <f>C352+E352</f>
        <v>192</v>
      </c>
      <c r="F354" s="93" t="s">
        <v>538</v>
      </c>
      <c r="I354" t="str">
        <f t="shared" si="246"/>
        <v/>
      </c>
      <c r="J354">
        <f t="shared" si="244"/>
        <v>44</v>
      </c>
      <c r="K354" t="s">
        <v>583</v>
      </c>
      <c r="L354" t="str">
        <f t="shared" si="236"/>
        <v/>
      </c>
      <c r="M354" t="str">
        <f t="shared" si="247"/>
        <v/>
      </c>
      <c r="N354" s="92" t="s">
        <v>538</v>
      </c>
      <c r="O354" s="92" t="s">
        <v>538</v>
      </c>
      <c r="P354" s="92" t="s">
        <v>538</v>
      </c>
      <c r="Q354" s="92" t="s">
        <v>538</v>
      </c>
      <c r="R354" s="92" t="s">
        <v>538</v>
      </c>
      <c r="S354" s="92" t="s">
        <v>538</v>
      </c>
      <c r="T354" t="str">
        <f t="shared" si="227"/>
        <v xml:space="preserve">  -- not used</v>
      </c>
      <c r="U354" t="str">
        <f t="shared" si="241"/>
        <v xml:space="preserve">  -- not used </v>
      </c>
      <c r="V354" t="str">
        <f t="shared" si="242"/>
        <v xml:space="preserve">  --  </v>
      </c>
      <c r="W354" t="str">
        <f t="shared" si="243"/>
        <v xml:space="preserve">  --  </v>
      </c>
    </row>
    <row r="355" spans="2:23">
      <c r="F355" s="92" t="s">
        <v>538</v>
      </c>
      <c r="G355" s="91" t="str">
        <f>G370</f>
        <v>pkt.FPGA_CMD</v>
      </c>
      <c r="I355" t="str">
        <f t="shared" si="246"/>
        <v/>
      </c>
      <c r="J355">
        <f t="shared" si="244"/>
        <v>44</v>
      </c>
      <c r="K355" t="s">
        <v>583</v>
      </c>
      <c r="L355" t="str">
        <f t="shared" si="236"/>
        <v/>
      </c>
      <c r="M355" t="str">
        <f t="shared" si="247"/>
        <v/>
      </c>
      <c r="N355" s="92" t="s">
        <v>538</v>
      </c>
      <c r="O355" s="92" t="s">
        <v>538</v>
      </c>
      <c r="P355" s="92" t="s">
        <v>538</v>
      </c>
      <c r="Q355" s="92" t="s">
        <v>538</v>
      </c>
      <c r="R355" s="92" t="s">
        <v>538</v>
      </c>
      <c r="S355" s="92" t="s">
        <v>538</v>
      </c>
      <c r="T355" t="str">
        <f t="shared" si="227"/>
        <v xml:space="preserve">  -- not used</v>
      </c>
      <c r="U355" t="str">
        <f t="shared" si="241"/>
        <v xml:space="preserve">  -- not used </v>
      </c>
      <c r="V355" t="str">
        <f t="shared" si="242"/>
        <v>--  --</v>
      </c>
      <c r="W355" t="str">
        <f t="shared" si="243"/>
        <v>--  --</v>
      </c>
    </row>
    <row r="356" spans="2:23" s="72" customFormat="1">
      <c r="B356" s="72" t="s">
        <v>351</v>
      </c>
      <c r="C356" s="72">
        <v>288</v>
      </c>
      <c r="E356" s="72">
        <v>96</v>
      </c>
      <c r="F356" s="72" t="str">
        <f>"type "&amp;B356&amp;"_"&amp;C356/8&amp;"_Type is record"</f>
        <v>type FPGA_CMD_36_Type is record</v>
      </c>
      <c r="I356" s="72" t="str">
        <f t="shared" si="246"/>
        <v/>
      </c>
      <c r="J356">
        <f t="shared" si="244"/>
        <v>44</v>
      </c>
      <c r="K356" s="72" t="s">
        <v>583</v>
      </c>
      <c r="L356" t="str">
        <f t="shared" si="236"/>
        <v/>
      </c>
      <c r="M356" s="72" t="str">
        <f t="shared" si="247"/>
        <v/>
      </c>
      <c r="P356" s="72" t="str">
        <f>"constant "&amp;B356&amp;"_"&amp;C356/8&amp;"_i : "&amp;B356&amp;"_"&amp;C356/8&amp;"_Type := ("</f>
        <v>constant FPGA_CMD_36_i : FPGA_CMD_36_Type := (</v>
      </c>
      <c r="Q356" s="72" t="str">
        <f t="shared" ref="Q356:Q362" si="265">IF(D356="","--  "&amp;F356,IF(D356&lt;&gt;"T",G356&amp;" &lt;= "&amp;N356&amp;";","--  "&amp;H356))</f>
        <v>--  type FPGA_CMD_36_Type is record</v>
      </c>
      <c r="R356" s="72" t="str">
        <f t="shared" ref="R356:R361" si="266">IF(D356="","--  "&amp;F356,IF(D356&lt;&gt;"T",G356&amp;" := "&amp;H356&amp;";","--  "&amp;H356))</f>
        <v>--  type FPGA_CMD_36_Type is record</v>
      </c>
      <c r="S356" s="72" t="str">
        <f t="shared" ref="S356:S361" si="267">IF(D356="","--  "&amp;F356,IF(D356&lt;&gt;"T",H356&amp;" := "&amp;G356&amp;";","--  "&amp;H356))</f>
        <v>--  type FPGA_CMD_36_Type is record</v>
      </c>
      <c r="T356" t="str">
        <f t="shared" si="227"/>
        <v xml:space="preserve">  -- not used</v>
      </c>
      <c r="U356" t="str">
        <f t="shared" si="241"/>
        <v xml:space="preserve">  -- not used </v>
      </c>
      <c r="V356" t="str">
        <f t="shared" si="242"/>
        <v>--  type FPGA_CMD_36_Type is record</v>
      </c>
      <c r="W356" t="str">
        <f t="shared" si="243"/>
        <v>--  type FPGA_CMD_36_Type is record</v>
      </c>
    </row>
    <row r="357" spans="2:23">
      <c r="B357" t="s">
        <v>424</v>
      </c>
      <c r="C357">
        <v>32</v>
      </c>
      <c r="D357" t="s">
        <v>391</v>
      </c>
      <c r="E357">
        <f>E356</f>
        <v>96</v>
      </c>
      <c r="F357" t="str">
        <f t="shared" ref="F357:F361" si="268">IF(C357=1,"  "&amp;B357&amp;" : "&amp;"std_logic;",IF(D357="T","  "&amp;B357&amp;" : "&amp;B357&amp;"_"&amp;C357/8&amp;"_Type;","  "&amp;B357&amp;" : "&amp;"std_logic_vector("&amp;C357-1&amp;" downto 0);"))</f>
        <v xml:space="preserve">  Reserved_0 : std_logic_vector(31 downto 0);</v>
      </c>
      <c r="G357" t="str">
        <f>$G$355&amp;"."&amp;B357</f>
        <v>pkt.FPGA_CMD.Reserved_0</v>
      </c>
      <c r="H357" t="str">
        <f>IF(C357=1,"bitvector("&amp;E357&amp;")","bitvector("&amp;E357+C357-1&amp;" downto "&amp;E357&amp;")")</f>
        <v>bitvector(127 downto 96)</v>
      </c>
      <c r="I357" t="str">
        <f t="shared" si="246"/>
        <v>pkt_FPGA_CMD_Reserved_0</v>
      </c>
      <c r="J357">
        <f t="shared" si="244"/>
        <v>44</v>
      </c>
      <c r="K357">
        <v>0</v>
      </c>
      <c r="L357" t="str">
        <f t="shared" si="236"/>
        <v/>
      </c>
      <c r="M357" t="str">
        <f t="shared" si="247"/>
        <v>std_logic_vector(31 downto 0)</v>
      </c>
      <c r="N357" t="str">
        <f>IF(O357&lt;&gt;"",O357,IF(D357="T",B357&amp;"_"&amp;C357/8&amp;"_i",IF(C357=1,"'0'",(IF(C357=8,"X""00""",(IF(C357=16,"X""0000""",IF(C357=32,"X""00000000""","(others =&gt; '0')"))))))))</f>
        <v>X"00000000"</v>
      </c>
      <c r="P357" t="str">
        <f>IF(D358="",(IF(D357="T","  "&amp;B357&amp;" =&gt; "&amp;B357&amp;"_"&amp;C357/8&amp;"_i","  "&amp;B357&amp;" =&gt; "&amp;N357)),(IF(D357="T","  "&amp;B357&amp;" =&gt; "&amp;B357&amp;"_"&amp;C357/8&amp;"_i,","  "&amp;B357&amp;" =&gt; "&amp;N357&amp;",")))</f>
        <v xml:space="preserve">  Reserved_0 =&gt; X"00000000",</v>
      </c>
      <c r="Q357" t="str">
        <f t="shared" si="265"/>
        <v>pkt.FPGA_CMD.Reserved_0 &lt;= X"00000000";</v>
      </c>
      <c r="R357" t="str">
        <f t="shared" si="266"/>
        <v>pkt.FPGA_CMD.Reserved_0 := bitvector(127 downto 96);</v>
      </c>
      <c r="S357" t="str">
        <f t="shared" si="267"/>
        <v>bitvector(127 downto 96) := pkt.FPGA_CMD.Reserved_0;</v>
      </c>
      <c r="T357" t="str">
        <f t="shared" si="227"/>
        <v xml:space="preserve">  -- not used</v>
      </c>
      <c r="U357" t="str">
        <f t="shared" si="241"/>
        <v xml:space="preserve">  -- not used </v>
      </c>
      <c r="V357" t="str">
        <f t="shared" si="242"/>
        <v>pkt_FPGA_CMD_Reserved_0 =&gt; pkt_FPGA_CMD_Reserved_0_o,</v>
      </c>
      <c r="W357" t="str">
        <f t="shared" si="243"/>
        <v xml:space="preserve">  signal pkt_FPGA_CMD_Reserved_0_o : std_logic_vector(31 downto 0);</v>
      </c>
    </row>
    <row r="358" spans="2:23">
      <c r="B358" t="s">
        <v>352</v>
      </c>
      <c r="C358">
        <v>64</v>
      </c>
      <c r="D358" s="72" t="s">
        <v>390</v>
      </c>
      <c r="E358">
        <f>C357+E357</f>
        <v>128</v>
      </c>
      <c r="F358" t="str">
        <f t="shared" si="268"/>
        <v xml:space="preserve">  SC_Rx_FPGA_CMD : SC_Rx_FPGA_CMD_8_Type;</v>
      </c>
      <c r="G358" s="90" t="str">
        <f>$G$355&amp;"."&amp;B358</f>
        <v>pkt.FPGA_CMD.SC_Rx_FPGA_CMD</v>
      </c>
      <c r="H358" t="str">
        <f t="shared" ref="H358:H361" si="269">IF(C358=1,"bitvector("&amp;E358&amp;")","bitvector("&amp;E358+C358-1&amp;" downto "&amp;E358&amp;")")</f>
        <v>bitvector(191 downto 128)</v>
      </c>
      <c r="I358" t="str">
        <f t="shared" si="246"/>
        <v/>
      </c>
      <c r="J358">
        <f t="shared" si="244"/>
        <v>44</v>
      </c>
      <c r="K358" t="s">
        <v>583</v>
      </c>
      <c r="L358" t="str">
        <f t="shared" si="236"/>
        <v/>
      </c>
      <c r="M358" t="str">
        <f t="shared" si="247"/>
        <v/>
      </c>
      <c r="N358" t="str">
        <f t="shared" ref="N358:N361" si="270">IF(O358&lt;&gt;"",O358,IF(D358="T",B358&amp;"_"&amp;C358/8&amp;"_i",IF(C358=1,"'0'",(IF(C358=8,"X""00""",(IF(C358=16,"X""0000""",IF(C358=32,"X""00000000""","(others =&gt; '0')"))))))))</f>
        <v>SC_Rx_FPGA_CMD_8_i</v>
      </c>
      <c r="P358" t="str">
        <f>IF(D359="",(IF(D358="T","  "&amp;B358&amp;" =&gt; "&amp;B358&amp;"_"&amp;C358/8&amp;"_i","  "&amp;B358&amp;" =&gt; "&amp;N358)),(IF(D358="T","  "&amp;B358&amp;" =&gt; "&amp;B358&amp;"_"&amp;C358/8&amp;"_i,","  "&amp;B358&amp;" =&gt; "&amp;N358&amp;",")))</f>
        <v xml:space="preserve">  SC_Rx_FPGA_CMD =&gt; SC_Rx_FPGA_CMD_8_i,</v>
      </c>
      <c r="Q358" t="str">
        <f t="shared" si="265"/>
        <v>--  bitvector(191 downto 128)</v>
      </c>
      <c r="R358" t="str">
        <f t="shared" si="266"/>
        <v>--  bitvector(191 downto 128)</v>
      </c>
      <c r="S358" t="str">
        <f t="shared" si="267"/>
        <v>--  bitvector(191 downto 128)</v>
      </c>
      <c r="T358" t="str">
        <f t="shared" si="227"/>
        <v xml:space="preserve">  -- not used</v>
      </c>
      <c r="U358" t="str">
        <f t="shared" si="241"/>
        <v xml:space="preserve">  -- not used </v>
      </c>
      <c r="V358" t="str">
        <f t="shared" si="242"/>
        <v xml:space="preserve">  -- bitvector(191 downto 128)</v>
      </c>
      <c r="W358" t="str">
        <f t="shared" si="243"/>
        <v xml:space="preserve">  --  bitvector(191 downto 128)</v>
      </c>
    </row>
    <row r="359" spans="2:23">
      <c r="B359" t="s">
        <v>353</v>
      </c>
      <c r="C359">
        <f>16*8</f>
        <v>128</v>
      </c>
      <c r="D359" s="72" t="s">
        <v>390</v>
      </c>
      <c r="E359">
        <f t="shared" ref="E359:E361" si="271">C358+E358</f>
        <v>192</v>
      </c>
      <c r="F359" t="str">
        <f t="shared" si="268"/>
        <v xml:space="preserve">  PA_Tx_FPGA_CMD : PA_Tx_FPGA_CMD_16_Type;</v>
      </c>
      <c r="G359" s="90" t="str">
        <f>$G$355&amp;"."&amp;B359</f>
        <v>pkt.FPGA_CMD.PA_Tx_FPGA_CMD</v>
      </c>
      <c r="H359" t="str">
        <f t="shared" si="269"/>
        <v>bitvector(319 downto 192)</v>
      </c>
      <c r="I359" t="str">
        <f t="shared" si="246"/>
        <v/>
      </c>
      <c r="J359">
        <f t="shared" si="244"/>
        <v>44</v>
      </c>
      <c r="K359" t="s">
        <v>583</v>
      </c>
      <c r="L359" t="str">
        <f t="shared" si="236"/>
        <v/>
      </c>
      <c r="M359" t="str">
        <f t="shared" si="247"/>
        <v/>
      </c>
      <c r="N359" t="str">
        <f t="shared" si="270"/>
        <v>PA_Tx_FPGA_CMD_16_i</v>
      </c>
      <c r="P359" t="str">
        <f>IF(D360="",(IF(D359="T","  "&amp;B359&amp;" =&gt; "&amp;B359&amp;"_"&amp;C359/8&amp;"_i","  "&amp;B359&amp;" =&gt; "&amp;N359)),(IF(D359="T","  "&amp;B359&amp;" =&gt; "&amp;B359&amp;"_"&amp;C359/8&amp;"_i,","  "&amp;B359&amp;" =&gt; "&amp;N359&amp;",")))</f>
        <v xml:space="preserve">  PA_Tx_FPGA_CMD =&gt; PA_Tx_FPGA_CMD_16_i,</v>
      </c>
      <c r="Q359" t="str">
        <f t="shared" si="265"/>
        <v>--  bitvector(319 downto 192)</v>
      </c>
      <c r="R359" t="str">
        <f t="shared" si="266"/>
        <v>--  bitvector(319 downto 192)</v>
      </c>
      <c r="S359" t="str">
        <f t="shared" si="267"/>
        <v>--  bitvector(319 downto 192)</v>
      </c>
      <c r="T359" t="str">
        <f t="shared" si="227"/>
        <v xml:space="preserve">  -- not used</v>
      </c>
      <c r="U359" t="str">
        <f t="shared" si="241"/>
        <v xml:space="preserve">  -- not used </v>
      </c>
      <c r="V359" t="str">
        <f t="shared" si="242"/>
        <v xml:space="preserve">  -- bitvector(319 downto 192)</v>
      </c>
      <c r="W359" t="str">
        <f t="shared" si="243"/>
        <v xml:space="preserve">  --  bitvector(319 downto 192)</v>
      </c>
    </row>
    <row r="360" spans="2:23">
      <c r="B360" t="s">
        <v>354</v>
      </c>
      <c r="C360">
        <v>16</v>
      </c>
      <c r="D360" s="72" t="s">
        <v>390</v>
      </c>
      <c r="E360">
        <f t="shared" si="271"/>
        <v>320</v>
      </c>
      <c r="F360" t="str">
        <f t="shared" si="268"/>
        <v xml:space="preserve">  Save_Beam_INFO : Save_Beam_INFO_2_Type;</v>
      </c>
      <c r="G360" s="90" t="str">
        <f>$G$355&amp;"."&amp;B360</f>
        <v>pkt.FPGA_CMD.Save_Beam_INFO</v>
      </c>
      <c r="H360" t="str">
        <f t="shared" si="269"/>
        <v>bitvector(335 downto 320)</v>
      </c>
      <c r="I360" t="str">
        <f t="shared" si="246"/>
        <v/>
      </c>
      <c r="J360">
        <f t="shared" si="244"/>
        <v>44</v>
      </c>
      <c r="K360" t="s">
        <v>583</v>
      </c>
      <c r="L360" t="str">
        <f t="shared" si="236"/>
        <v/>
      </c>
      <c r="M360" t="str">
        <f t="shared" si="247"/>
        <v/>
      </c>
      <c r="N360" t="str">
        <f t="shared" si="270"/>
        <v>Save_Beam_INFO_2_i</v>
      </c>
      <c r="P360" t="str">
        <f>IF(D361="",(IF(D360="T","  "&amp;B360&amp;" =&gt; "&amp;B360&amp;"_"&amp;C360/8&amp;"_i","  "&amp;B360&amp;" =&gt; "&amp;N360)),(IF(D360="T","  "&amp;B360&amp;" =&gt; "&amp;B360&amp;"_"&amp;C360/8&amp;"_i,","  "&amp;B360&amp;" =&gt; "&amp;N360&amp;",")))</f>
        <v xml:space="preserve">  Save_Beam_INFO =&gt; Save_Beam_INFO_2_i,</v>
      </c>
      <c r="Q360" t="str">
        <f t="shared" si="265"/>
        <v>--  bitvector(335 downto 320)</v>
      </c>
      <c r="R360" t="str">
        <f t="shared" si="266"/>
        <v>--  bitvector(335 downto 320)</v>
      </c>
      <c r="S360" t="str">
        <f t="shared" si="267"/>
        <v>--  bitvector(335 downto 320)</v>
      </c>
      <c r="T360" t="str">
        <f t="shared" ref="T360:T377" si="272">IF(K360=1,IF(D360="","--  "&amp;F360,IF(D360&lt;&gt;"T",I360&amp;" &lt;= "&amp;H360&amp;";","--  "&amp;H360)),"  -- not used")</f>
        <v xml:space="preserve">  -- not used</v>
      </c>
      <c r="U360" t="str">
        <f t="shared" si="241"/>
        <v xml:space="preserve">  -- not used </v>
      </c>
      <c r="V360" t="str">
        <f t="shared" si="242"/>
        <v xml:space="preserve">  -- bitvector(335 downto 320)</v>
      </c>
      <c r="W360" t="str">
        <f t="shared" si="243"/>
        <v xml:space="preserve">  --  bitvector(335 downto 320)</v>
      </c>
    </row>
    <row r="361" spans="2:23">
      <c r="B361" t="s">
        <v>425</v>
      </c>
      <c r="C361">
        <v>48</v>
      </c>
      <c r="D361" t="s">
        <v>391</v>
      </c>
      <c r="E361">
        <f t="shared" si="271"/>
        <v>336</v>
      </c>
      <c r="F361" t="str">
        <f t="shared" si="268"/>
        <v xml:space="preserve">  Reserved_1 : std_logic_vector(47 downto 0);</v>
      </c>
      <c r="G361" t="str">
        <f>$G$355&amp;"."&amp;B361</f>
        <v>pkt.FPGA_CMD.Reserved_1</v>
      </c>
      <c r="H361" t="str">
        <f t="shared" si="269"/>
        <v>bitvector(383 downto 336)</v>
      </c>
      <c r="I361" t="str">
        <f t="shared" si="246"/>
        <v>pkt_FPGA_CMD_Reserved_1</v>
      </c>
      <c r="J361">
        <f t="shared" si="244"/>
        <v>44</v>
      </c>
      <c r="K361">
        <v>0</v>
      </c>
      <c r="L361" t="str">
        <f t="shared" si="236"/>
        <v/>
      </c>
      <c r="M361" t="str">
        <f t="shared" si="247"/>
        <v>std_logic_vector(47 downto 0)</v>
      </c>
      <c r="N361" t="str">
        <f t="shared" si="270"/>
        <v>(others =&gt; '0')</v>
      </c>
      <c r="P361" t="str">
        <f>IF(D362="",(IF(D361="T","  "&amp;B361&amp;" =&gt; "&amp;B361&amp;"_"&amp;C361/8&amp;"_i","  "&amp;B361&amp;" =&gt; "&amp;N361)),(IF(D361="T","  "&amp;B361&amp;" =&gt; "&amp;B361&amp;"_"&amp;C361/8&amp;"_i,","  "&amp;B361&amp;" =&gt; "&amp;N361&amp;",")))</f>
        <v xml:space="preserve">  Reserved_1 =&gt; (others =&gt; '0')</v>
      </c>
      <c r="Q361" t="str">
        <f t="shared" si="265"/>
        <v>pkt.FPGA_CMD.Reserved_1 &lt;= (others =&gt; '0');</v>
      </c>
      <c r="R361" t="str">
        <f t="shared" si="266"/>
        <v>pkt.FPGA_CMD.Reserved_1 := bitvector(383 downto 336);</v>
      </c>
      <c r="S361" t="str">
        <f t="shared" si="267"/>
        <v>bitvector(383 downto 336) := pkt.FPGA_CMD.Reserved_1;</v>
      </c>
      <c r="T361" t="str">
        <f t="shared" si="272"/>
        <v xml:space="preserve">  -- not used</v>
      </c>
      <c r="U361" t="str">
        <f t="shared" si="241"/>
        <v xml:space="preserve">  -- not used </v>
      </c>
      <c r="V361" t="str">
        <f t="shared" si="242"/>
        <v>pkt_FPGA_CMD_Reserved_1 =&gt; pkt_FPGA_CMD_Reserved_1_o,</v>
      </c>
      <c r="W361" t="str">
        <f t="shared" si="243"/>
        <v xml:space="preserve">  signal pkt_FPGA_CMD_Reserved_1_o : std_logic_vector(47 downto 0);</v>
      </c>
    </row>
    <row r="362" spans="2:23" s="72" customFormat="1">
      <c r="F362" s="72" t="str">
        <f>"end record;"&amp;"  --  "&amp;B356&amp;"_"&amp;C356/8&amp;"_Type"</f>
        <v>end record;  --  FPGA_CMD_36_Type</v>
      </c>
      <c r="I362" s="72" t="str">
        <f t="shared" si="246"/>
        <v/>
      </c>
      <c r="J362">
        <f t="shared" si="244"/>
        <v>44</v>
      </c>
      <c r="K362" s="72" t="s">
        <v>583</v>
      </c>
      <c r="L362" t="str">
        <f t="shared" si="236"/>
        <v/>
      </c>
      <c r="M362" s="72" t="str">
        <f t="shared" si="247"/>
        <v/>
      </c>
      <c r="P362" s="72" t="str">
        <f>");"</f>
        <v>);</v>
      </c>
      <c r="Q362" s="72" t="str">
        <f t="shared" si="265"/>
        <v>--  end record;  --  FPGA_CMD_36_Type</v>
      </c>
      <c r="R362" s="72" t="str">
        <f t="shared" ref="R362" si="273">IF(D362="","--  "&amp;F362,IF(D362&lt;&gt;"T",G362&amp;" := "&amp;H362&amp;";","--  "&amp;H362))</f>
        <v>--  end record;  --  FPGA_CMD_36_Type</v>
      </c>
      <c r="S362" s="72" t="str">
        <f t="shared" ref="S362" si="274">IF(D362="","--  "&amp;F362,IF(D362&lt;&gt;"T",H362&amp;" := "&amp;G362&amp;";","--  "&amp;H362))</f>
        <v>--  end record;  --  FPGA_CMD_36_Type</v>
      </c>
      <c r="T362" t="str">
        <f t="shared" si="272"/>
        <v xml:space="preserve">  -- not used</v>
      </c>
      <c r="U362" t="str">
        <f t="shared" si="241"/>
        <v xml:space="preserve">  -- not used </v>
      </c>
      <c r="V362" t="str">
        <f t="shared" si="242"/>
        <v>--  end record;  --  FPGA_CMD_36_Type</v>
      </c>
      <c r="W362" t="str">
        <f t="shared" si="243"/>
        <v>--  end record;  --  FPGA_CMD_36_Type</v>
      </c>
    </row>
    <row r="363" spans="2:23">
      <c r="C363">
        <f>SUM(C357:C361)</f>
        <v>288</v>
      </c>
      <c r="D363">
        <f>C356+E356</f>
        <v>384</v>
      </c>
      <c r="E363">
        <f>C361+E361</f>
        <v>384</v>
      </c>
      <c r="F363" s="92" t="s">
        <v>538</v>
      </c>
      <c r="I363" t="str">
        <f t="shared" si="246"/>
        <v/>
      </c>
      <c r="J363">
        <f t="shared" si="244"/>
        <v>44</v>
      </c>
      <c r="K363" t="s">
        <v>583</v>
      </c>
      <c r="L363" t="str">
        <f t="shared" si="236"/>
        <v/>
      </c>
      <c r="M363" t="str">
        <f t="shared" si="247"/>
        <v/>
      </c>
      <c r="N363" s="92" t="s">
        <v>538</v>
      </c>
      <c r="O363" s="92" t="s">
        <v>538</v>
      </c>
      <c r="P363" s="92" t="s">
        <v>538</v>
      </c>
      <c r="Q363" s="92" t="s">
        <v>538</v>
      </c>
      <c r="R363" s="92" t="s">
        <v>538</v>
      </c>
      <c r="S363" s="92" t="s">
        <v>538</v>
      </c>
      <c r="T363" t="str">
        <f t="shared" si="272"/>
        <v xml:space="preserve">  -- not used</v>
      </c>
      <c r="U363" t="str">
        <f t="shared" si="241"/>
        <v xml:space="preserve">  -- not used </v>
      </c>
      <c r="V363" t="str">
        <f t="shared" si="242"/>
        <v xml:space="preserve">  --  </v>
      </c>
      <c r="W363" t="str">
        <f t="shared" si="243"/>
        <v xml:space="preserve">  --  </v>
      </c>
    </row>
    <row r="364" spans="2:23">
      <c r="F364" s="92" t="str">
        <f>B365&amp;"_Pkt_"&amp;C365/8&amp;"_Type"</f>
        <v>SCB2SPB_Pkt_300_Type</v>
      </c>
      <c r="G364" s="91" t="s">
        <v>545</v>
      </c>
      <c r="J364">
        <f t="shared" si="244"/>
        <v>44</v>
      </c>
      <c r="K364" t="s">
        <v>583</v>
      </c>
      <c r="L364" t="str">
        <f t="shared" si="236"/>
        <v/>
      </c>
      <c r="R364" s="92" t="s">
        <v>577</v>
      </c>
      <c r="S364" s="92" t="s">
        <v>577</v>
      </c>
      <c r="T364" t="str">
        <f t="shared" si="272"/>
        <v xml:space="preserve">  -- not used</v>
      </c>
      <c r="U364" t="str">
        <f t="shared" si="241"/>
        <v xml:space="preserve">  -- not used </v>
      </c>
      <c r="V364" t="str">
        <f t="shared" si="242"/>
        <v>--  SCB2SPB_Pkt_300_Type</v>
      </c>
      <c r="W364" t="str">
        <f t="shared" si="243"/>
        <v>--  SCB2SPB_Pkt_300_Type</v>
      </c>
    </row>
    <row r="365" spans="2:23" s="72" customFormat="1">
      <c r="B365" s="72" t="str">
        <f>A1</f>
        <v>SCB2SPB</v>
      </c>
      <c r="C365" s="72">
        <v>2400</v>
      </c>
      <c r="E365" s="72">
        <v>0</v>
      </c>
      <c r="F365" s="72" t="str">
        <f>"type "&amp;B365&amp;"_Pkt_"&amp;C365/8&amp;"_Type is record"</f>
        <v>type SCB2SPB_Pkt_300_Type is record</v>
      </c>
      <c r="J365">
        <f t="shared" si="244"/>
        <v>44</v>
      </c>
      <c r="K365" s="72" t="s">
        <v>583</v>
      </c>
      <c r="L365" t="str">
        <f t="shared" si="236"/>
        <v/>
      </c>
      <c r="P365" s="72" t="str">
        <f>"constant "&amp;B365&amp;"_Pkt_"&amp;C365/8&amp;"_i : "&amp;B365&amp;"_Pkt_"&amp;C365/8&amp;"_Type := ("</f>
        <v>constant SCB2SPB_Pkt_300_i : SCB2SPB_Pkt_300_Type := (</v>
      </c>
      <c r="Q365" s="72" t="str">
        <f t="shared" ref="Q365:Q376" si="275">IF(D365="","--  "&amp;F365,IF(D365&lt;&gt;"T",G365&amp;" &lt;= "&amp;N365&amp;";","--  "&amp;H365))</f>
        <v>--  type SCB2SPB_Pkt_300_Type is record</v>
      </c>
      <c r="R365" s="72" t="str">
        <f t="shared" ref="R365:R375" si="276">IF(D365="","--  "&amp;F365,IF(D365&lt;&gt;"T",G365&amp;" := "&amp;H365&amp;";","--  "&amp;H365))</f>
        <v>--  type SCB2SPB_Pkt_300_Type is record</v>
      </c>
      <c r="S365" s="72" t="str">
        <f t="shared" ref="S365:S369" si="277">IF(D365="","--  "&amp;F365,IF(D365&lt;&gt;"T",H365&amp;" := "&amp;G365&amp;";","--  "&amp;H365))</f>
        <v>--  type SCB2SPB_Pkt_300_Type is record</v>
      </c>
      <c r="T365" t="str">
        <f t="shared" si="272"/>
        <v xml:space="preserve">  -- not used</v>
      </c>
      <c r="U365" t="str">
        <f t="shared" si="241"/>
        <v xml:space="preserve">  -- not used </v>
      </c>
      <c r="V365" t="str">
        <f t="shared" si="242"/>
        <v>--  type SCB2SPB_Pkt_300_Type is record</v>
      </c>
      <c r="W365" t="str">
        <f t="shared" si="243"/>
        <v>--  type SCB2SPB_Pkt_300_Type is record</v>
      </c>
    </row>
    <row r="366" spans="2:23">
      <c r="B366" t="s">
        <v>533</v>
      </c>
      <c r="C366">
        <v>32</v>
      </c>
      <c r="D366" t="s">
        <v>391</v>
      </c>
      <c r="E366">
        <v>0</v>
      </c>
      <c r="F366" t="str">
        <f t="shared" ref="F366:F375" si="278">IF(C366=1,"  "&amp;B366&amp;" : "&amp;"std_logic;",IF(D366="T","  "&amp;B366&amp;" : "&amp;B366&amp;"_"&amp;C366/8&amp;"_Type;","  "&amp;B366&amp;" : "&amp;"std_logic_vector("&amp;C366-1&amp;" downto 0);"))</f>
        <v xml:space="preserve">  Start_Bytes : std_logic_vector(31 downto 0);</v>
      </c>
      <c r="G366" t="str">
        <f t="shared" ref="G366:G375" si="279">$G$364&amp;"."&amp;B366</f>
        <v>pkt.Start_Bytes</v>
      </c>
      <c r="H366" t="str">
        <f>IF(C366=1,"bitvector("&amp;E366&amp;")","bitvector("&amp;E366+C366-1&amp;" downto "&amp;E366&amp;")")</f>
        <v>bitvector(31 downto 0)</v>
      </c>
      <c r="I366" t="str">
        <f t="shared" ref="I366:I377" si="280">IF(H366="","",(IF(D366="W",SUBSTITUTE(G366,".","_"),"")))</f>
        <v>pkt_Start_Bytes</v>
      </c>
      <c r="J366">
        <f t="shared" si="244"/>
        <v>44</v>
      </c>
      <c r="K366">
        <v>1</v>
      </c>
      <c r="L366" t="str">
        <f t="shared" si="236"/>
        <v>connect_bd_net [get_bd_pins gen_ila_0/ila_0/probe44] [get_bd_pins gen_ila_0/bs_scb_data_record_p_0/pkt_Start_Bytes]</v>
      </c>
      <c r="M366" t="str">
        <f t="shared" ref="M366:M377" si="281">IF(C366=1,"std_logic",(IF(D366="W","std_logic_vector("&amp;C366-1&amp;" downto 0)","")))</f>
        <v>std_logic_vector(31 downto 0)</v>
      </c>
      <c r="N366" t="str">
        <f>IF(O366&lt;&gt;"",O366,IF(D366="T",B366&amp;"_"&amp;C366/8&amp;"_i",IF(C366=1,"'0'",(IF(C366=8,"X""00""",(IF(C366=16,"X""0000""",IF(C366=32,"X""00000000""","(others =&gt; '0')"))))))))</f>
        <v>X"7E7E7E7E"</v>
      </c>
      <c r="O366" t="s">
        <v>650</v>
      </c>
      <c r="P366" t="str">
        <f t="shared" ref="P366:P375" si="282">IF(D367="",(IF(D366="T","  "&amp;B366&amp;" =&gt; "&amp;B366&amp;"_"&amp;C366/8&amp;"_i","  "&amp;B366&amp;" =&gt; "&amp;N366)),(IF(D366="T","  "&amp;B366&amp;" =&gt; "&amp;B366&amp;"_"&amp;C366/8&amp;"_i,","  "&amp;B366&amp;" =&gt; "&amp;N366&amp;",")))</f>
        <v xml:space="preserve">  Start_Bytes =&gt; X"7E7E7E7E",</v>
      </c>
      <c r="Q366" t="str">
        <f t="shared" si="275"/>
        <v>pkt.Start_Bytes &lt;= X"7E7E7E7E";</v>
      </c>
      <c r="R366" t="str">
        <f t="shared" si="276"/>
        <v>pkt.Start_Bytes := bitvector(31 downto 0);</v>
      </c>
      <c r="S366" t="str">
        <f t="shared" si="277"/>
        <v>bitvector(31 downto 0) := pkt.Start_Bytes;</v>
      </c>
      <c r="T366" t="str">
        <f t="shared" si="272"/>
        <v>pkt_Start_Bytes &lt;= bitvector(31 downto 0);</v>
      </c>
      <c r="U366" t="str">
        <f t="shared" si="241"/>
        <v>pkt_Start_Bytes : out std_logic_vector(31 downto 0);    --               order( 44 ) bit( 32 )</v>
      </c>
      <c r="V366" t="str">
        <f t="shared" si="242"/>
        <v>pkt_Start_Bytes =&gt; pkt_Start_Bytes_o,</v>
      </c>
      <c r="W366" t="str">
        <f t="shared" si="243"/>
        <v xml:space="preserve">  signal pkt_Start_Bytes_o : std_logic_vector(31 downto 0);</v>
      </c>
    </row>
    <row r="367" spans="2:23">
      <c r="B367" t="s">
        <v>348</v>
      </c>
      <c r="C367">
        <v>32</v>
      </c>
      <c r="D367" t="s">
        <v>391</v>
      </c>
      <c r="E367">
        <f>C366+E366</f>
        <v>32</v>
      </c>
      <c r="F367" t="str">
        <f t="shared" si="278"/>
        <v xml:space="preserve">  Count : std_logic_vector(31 downto 0);</v>
      </c>
      <c r="G367" t="str">
        <f t="shared" si="279"/>
        <v>pkt.Count</v>
      </c>
      <c r="H367" t="str">
        <f t="shared" ref="H367:H375" si="283">IF(C367=1,"bitvector("&amp;E367&amp;")","bitvector("&amp;E367+C367-1&amp;" downto "&amp;E367&amp;")")</f>
        <v>bitvector(63 downto 32)</v>
      </c>
      <c r="I367" t="str">
        <f t="shared" si="280"/>
        <v>pkt_Count</v>
      </c>
      <c r="J367">
        <f t="shared" si="244"/>
        <v>45</v>
      </c>
      <c r="K367">
        <v>1</v>
      </c>
      <c r="L367" t="str">
        <f t="shared" ref="L367:L422" si="284">IF(K367=1,"connect_bd_net [get_bd_pins "&amp;$L$29&amp;J367&amp;"] [get_bd_pins "&amp;$L$30&amp;I367&amp;"]","")</f>
        <v>connect_bd_net [get_bd_pins gen_ila_0/ila_0/probe45] [get_bd_pins gen_ila_0/bs_scb_data_record_p_0/pkt_Count]</v>
      </c>
      <c r="M367" t="str">
        <f t="shared" si="281"/>
        <v>std_logic_vector(31 downto 0)</v>
      </c>
      <c r="N367" t="str">
        <f t="shared" ref="N367:N375" si="285">IF(O367&lt;&gt;"",O367,IF(D367="T",B367&amp;"_"&amp;C367/8&amp;"_i",IF(C367=1,"'0'",(IF(C367=8,"X""00""",(IF(C367=16,"X""0000""",IF(C367=32,"X""00000000""","(others =&gt; '0')"))))))))</f>
        <v>X"00000000"</v>
      </c>
      <c r="P367" t="str">
        <f t="shared" si="282"/>
        <v xml:space="preserve">  Count =&gt; X"00000000",</v>
      </c>
      <c r="Q367" t="str">
        <f t="shared" si="275"/>
        <v>pkt.Count &lt;= X"00000000";</v>
      </c>
      <c r="R367" t="str">
        <f t="shared" si="276"/>
        <v>pkt.Count := bitvector(63 downto 32);</v>
      </c>
      <c r="S367" t="str">
        <f t="shared" si="277"/>
        <v>bitvector(63 downto 32) := pkt.Count;</v>
      </c>
      <c r="T367" t="str">
        <f t="shared" si="272"/>
        <v>pkt_Count &lt;= bitvector(63 downto 32);</v>
      </c>
      <c r="U367" t="str">
        <f t="shared" ref="U367:U378" si="286">IF(K367=1,IF(D367="","--  "&amp;F367,IF(D367&lt;&gt;"T",I367&amp;" : out "&amp;M367&amp;";    --               order( "&amp;J367&amp;" ) bit( "&amp;C367&amp;" )","--  "&amp;H367)),"  -- not used ")</f>
        <v>pkt_Count : out std_logic_vector(31 downto 0);    --               order( 45 ) bit( 32 )</v>
      </c>
      <c r="V367" t="str">
        <f t="shared" ref="V367:V376" si="287">IF(D367="","--  "&amp;F367,IF(D367&lt;&gt;"T",IF(I367&lt;&gt;"",I367&amp;" =&gt; "&amp;I367&amp;"_o,","  --  "),"  -- "&amp;H367))</f>
        <v>pkt_Count =&gt; pkt_Count_o,</v>
      </c>
      <c r="W367" t="str">
        <f t="shared" ref="W367:W376" si="288">IF(D367="","--  "&amp;F367,IF(D367&lt;&gt;"T",IF(I367&lt;&gt;"","  signal "&amp;I367&amp;"_o : "&amp;M367&amp;";","  --  "),"  --  "&amp;H367))</f>
        <v xml:space="preserve">  signal pkt_Count_o : std_logic_vector(31 downto 0);</v>
      </c>
    </row>
    <row r="368" spans="2:23">
      <c r="B368" t="s">
        <v>349</v>
      </c>
      <c r="C368">
        <v>16</v>
      </c>
      <c r="D368" t="s">
        <v>391</v>
      </c>
      <c r="E368">
        <f t="shared" ref="E368:E375" si="289">C367+E367</f>
        <v>64</v>
      </c>
      <c r="F368" t="str">
        <f t="shared" si="278"/>
        <v xml:space="preserve">  Command : std_logic_vector(15 downto 0);</v>
      </c>
      <c r="G368" t="str">
        <f t="shared" si="279"/>
        <v>pkt.Command</v>
      </c>
      <c r="H368" t="str">
        <f t="shared" si="283"/>
        <v>bitvector(79 downto 64)</v>
      </c>
      <c r="I368" t="str">
        <f t="shared" si="280"/>
        <v>pkt_Command</v>
      </c>
      <c r="J368">
        <f t="shared" ref="J368:J422" si="290">IF(K367=1,J367+1,J367)</f>
        <v>46</v>
      </c>
      <c r="K368">
        <v>1</v>
      </c>
      <c r="L368" t="str">
        <f t="shared" si="284"/>
        <v>connect_bd_net [get_bd_pins gen_ila_0/ila_0/probe46] [get_bd_pins gen_ila_0/bs_scb_data_record_p_0/pkt_Command]</v>
      </c>
      <c r="M368" t="str">
        <f t="shared" si="281"/>
        <v>std_logic_vector(15 downto 0)</v>
      </c>
      <c r="N368" t="str">
        <f t="shared" si="285"/>
        <v>X"0000"</v>
      </c>
      <c r="P368" t="str">
        <f t="shared" si="282"/>
        <v xml:space="preserve">  Command =&gt; X"0000",</v>
      </c>
      <c r="Q368" t="str">
        <f t="shared" si="275"/>
        <v>pkt.Command &lt;= X"0000";</v>
      </c>
      <c r="R368" t="str">
        <f t="shared" si="276"/>
        <v>pkt.Command := bitvector(79 downto 64);</v>
      </c>
      <c r="S368" t="str">
        <f t="shared" si="277"/>
        <v>bitvector(79 downto 64) := pkt.Command;</v>
      </c>
      <c r="T368" t="str">
        <f t="shared" si="272"/>
        <v>pkt_Command &lt;= bitvector(79 downto 64);</v>
      </c>
      <c r="U368" t="str">
        <f t="shared" si="286"/>
        <v>pkt_Command : out std_logic_vector(15 downto 0);    --               order( 46 ) bit( 16 )</v>
      </c>
      <c r="V368" t="str">
        <f t="shared" si="287"/>
        <v>pkt_Command =&gt; pkt_Command_o,</v>
      </c>
      <c r="W368" t="str">
        <f t="shared" si="288"/>
        <v xml:space="preserve">  signal pkt_Command_o : std_logic_vector(15 downto 0);</v>
      </c>
    </row>
    <row r="369" spans="2:23">
      <c r="B369" t="s">
        <v>350</v>
      </c>
      <c r="C369">
        <v>16</v>
      </c>
      <c r="D369" t="s">
        <v>391</v>
      </c>
      <c r="E369">
        <f t="shared" si="289"/>
        <v>80</v>
      </c>
      <c r="F369" t="str">
        <f t="shared" si="278"/>
        <v xml:space="preserve">  ACK : std_logic_vector(15 downto 0);</v>
      </c>
      <c r="G369" t="str">
        <f t="shared" si="279"/>
        <v>pkt.ACK</v>
      </c>
      <c r="H369" t="str">
        <f t="shared" si="283"/>
        <v>bitvector(95 downto 80)</v>
      </c>
      <c r="I369" t="str">
        <f t="shared" si="280"/>
        <v>pkt_ACK</v>
      </c>
      <c r="J369">
        <f t="shared" si="290"/>
        <v>47</v>
      </c>
      <c r="K369">
        <v>1</v>
      </c>
      <c r="L369" t="str">
        <f t="shared" si="284"/>
        <v>connect_bd_net [get_bd_pins gen_ila_0/ila_0/probe47] [get_bd_pins gen_ila_0/bs_scb_data_record_p_0/pkt_ACK]</v>
      </c>
      <c r="M369" t="str">
        <f t="shared" si="281"/>
        <v>std_logic_vector(15 downto 0)</v>
      </c>
      <c r="N369" t="str">
        <f t="shared" si="285"/>
        <v>X"0000"</v>
      </c>
      <c r="P369" t="str">
        <f t="shared" si="282"/>
        <v xml:space="preserve">  ACK =&gt; X"0000",</v>
      </c>
      <c r="Q369" t="str">
        <f t="shared" si="275"/>
        <v>pkt.ACK &lt;= X"0000";</v>
      </c>
      <c r="R369" t="str">
        <f t="shared" si="276"/>
        <v>pkt.ACK := bitvector(95 downto 80);</v>
      </c>
      <c r="S369" t="str">
        <f t="shared" si="277"/>
        <v>bitvector(95 downto 80) := pkt.ACK;</v>
      </c>
      <c r="T369" t="str">
        <f t="shared" si="272"/>
        <v>pkt_ACK &lt;= bitvector(95 downto 80);</v>
      </c>
      <c r="U369" t="str">
        <f t="shared" si="286"/>
        <v>pkt_ACK : out std_logic_vector(15 downto 0);    --               order( 47 ) bit( 16 )</v>
      </c>
      <c r="V369" t="str">
        <f t="shared" si="287"/>
        <v>pkt_ACK =&gt; pkt_ACK_o,</v>
      </c>
      <c r="W369" t="str">
        <f t="shared" si="288"/>
        <v xml:space="preserve">  signal pkt_ACK_o : std_logic_vector(15 downto 0);</v>
      </c>
    </row>
    <row r="370" spans="2:23">
      <c r="B370" t="s">
        <v>351</v>
      </c>
      <c r="C370">
        <f>36*8</f>
        <v>288</v>
      </c>
      <c r="D370" s="72" t="s">
        <v>390</v>
      </c>
      <c r="E370">
        <f t="shared" si="289"/>
        <v>96</v>
      </c>
      <c r="F370" t="str">
        <f t="shared" si="278"/>
        <v xml:space="preserve">  FPGA_CMD : FPGA_CMD_36_Type;</v>
      </c>
      <c r="G370" s="90" t="str">
        <f t="shared" si="279"/>
        <v>pkt.FPGA_CMD</v>
      </c>
      <c r="H370" t="str">
        <f t="shared" si="283"/>
        <v>bitvector(383 downto 96)</v>
      </c>
      <c r="I370" t="str">
        <f t="shared" si="280"/>
        <v/>
      </c>
      <c r="J370">
        <f t="shared" si="290"/>
        <v>48</v>
      </c>
      <c r="K370" t="s">
        <v>583</v>
      </c>
      <c r="L370" t="str">
        <f t="shared" si="284"/>
        <v/>
      </c>
      <c r="M370" t="str">
        <f t="shared" si="281"/>
        <v/>
      </c>
      <c r="N370" t="str">
        <f t="shared" si="285"/>
        <v>FPGA_CMD_36_i</v>
      </c>
      <c r="P370" t="str">
        <f t="shared" si="282"/>
        <v xml:space="preserve">  FPGA_CMD =&gt; FPGA_CMD_36_i,</v>
      </c>
      <c r="Q370" t="str">
        <f t="shared" si="275"/>
        <v>--  bitvector(383 downto 96)</v>
      </c>
      <c r="R370" t="str">
        <f>IF(D370="","--  "&amp;F370,IF(D370&lt;&gt;"T",G370&amp;" := "&amp;H370&amp;";","--  "&amp;H370))</f>
        <v>--  bitvector(383 downto 96)</v>
      </c>
      <c r="S370" t="str">
        <f>IF(D370="","--  "&amp;F370,IF(D370&lt;&gt;"T",H370&amp;" := "&amp;G370&amp;";","--  "&amp;H370))</f>
        <v>--  bitvector(383 downto 96)</v>
      </c>
      <c r="T370" t="str">
        <f t="shared" si="272"/>
        <v xml:space="preserve">  -- not used</v>
      </c>
      <c r="U370" t="str">
        <f t="shared" si="286"/>
        <v xml:space="preserve">  -- not used </v>
      </c>
      <c r="V370" t="str">
        <f t="shared" si="287"/>
        <v xml:space="preserve">  -- bitvector(383 downto 96)</v>
      </c>
      <c r="W370" t="str">
        <f t="shared" si="288"/>
        <v xml:space="preserve">  --  bitvector(383 downto 96)</v>
      </c>
    </row>
    <row r="371" spans="2:23">
      <c r="B371" t="s">
        <v>355</v>
      </c>
      <c r="C371">
        <f>56*8</f>
        <v>448</v>
      </c>
      <c r="D371" s="72" t="s">
        <v>390</v>
      </c>
      <c r="E371">
        <f t="shared" si="289"/>
        <v>384</v>
      </c>
      <c r="F371" t="str">
        <f t="shared" si="278"/>
        <v xml:space="preserve">  GC_INFO : GC_INFO_56_Type;</v>
      </c>
      <c r="G371" s="90" t="str">
        <f t="shared" si="279"/>
        <v>pkt.GC_INFO</v>
      </c>
      <c r="H371" t="str">
        <f t="shared" si="283"/>
        <v>bitvector(831 downto 384)</v>
      </c>
      <c r="I371" t="str">
        <f t="shared" si="280"/>
        <v/>
      </c>
      <c r="J371">
        <f t="shared" si="290"/>
        <v>48</v>
      </c>
      <c r="K371" t="s">
        <v>583</v>
      </c>
      <c r="L371" t="str">
        <f t="shared" si="284"/>
        <v/>
      </c>
      <c r="M371" t="str">
        <f t="shared" si="281"/>
        <v/>
      </c>
      <c r="N371" t="str">
        <f t="shared" si="285"/>
        <v>GC_INFO_56_i</v>
      </c>
      <c r="P371" t="str">
        <f t="shared" si="282"/>
        <v xml:space="preserve">  GC_INFO =&gt; GC_INFO_56_i,</v>
      </c>
      <c r="Q371" t="str">
        <f t="shared" si="275"/>
        <v>--  bitvector(831 downto 384)</v>
      </c>
      <c r="R371" t="str">
        <f t="shared" si="276"/>
        <v>--  bitvector(831 downto 384)</v>
      </c>
      <c r="S371" t="str">
        <f t="shared" ref="S371:S375" si="291">IF(D371="","--  "&amp;F371,IF(D371&lt;&gt;"T",H371&amp;" := "&amp;G371&amp;";","--  "&amp;H371))</f>
        <v>--  bitvector(831 downto 384)</v>
      </c>
      <c r="T371" t="str">
        <f t="shared" si="272"/>
        <v xml:space="preserve">  -- not used</v>
      </c>
      <c r="U371" t="str">
        <f t="shared" si="286"/>
        <v xml:space="preserve">  -- not used </v>
      </c>
      <c r="V371" t="str">
        <f t="shared" si="287"/>
        <v xml:space="preserve">  -- bitvector(831 downto 384)</v>
      </c>
      <c r="W371" t="str">
        <f t="shared" si="288"/>
        <v xml:space="preserve">  --  bitvector(831 downto 384)</v>
      </c>
    </row>
    <row r="372" spans="2:23">
      <c r="B372" t="s">
        <v>377</v>
      </c>
      <c r="C372">
        <v>320</v>
      </c>
      <c r="D372" s="72" t="s">
        <v>390</v>
      </c>
      <c r="E372">
        <f t="shared" si="289"/>
        <v>832</v>
      </c>
      <c r="F372" t="str">
        <f t="shared" si="278"/>
        <v xml:space="preserve">  FPGA_State : FPGA_State_40_Type;</v>
      </c>
      <c r="G372" s="90" t="str">
        <f t="shared" si="279"/>
        <v>pkt.FPGA_State</v>
      </c>
      <c r="H372" t="str">
        <f t="shared" si="283"/>
        <v>bitvector(1151 downto 832)</v>
      </c>
      <c r="I372" t="str">
        <f t="shared" si="280"/>
        <v/>
      </c>
      <c r="J372">
        <f t="shared" si="290"/>
        <v>48</v>
      </c>
      <c r="K372" t="s">
        <v>583</v>
      </c>
      <c r="L372" t="str">
        <f t="shared" si="284"/>
        <v/>
      </c>
      <c r="M372" t="str">
        <f t="shared" si="281"/>
        <v/>
      </c>
      <c r="N372" t="str">
        <f t="shared" si="285"/>
        <v>FPGA_State_40_i</v>
      </c>
      <c r="P372" t="str">
        <f t="shared" si="282"/>
        <v xml:space="preserve">  FPGA_State =&gt; FPGA_State_40_i,</v>
      </c>
      <c r="Q372" t="str">
        <f t="shared" si="275"/>
        <v>--  bitvector(1151 downto 832)</v>
      </c>
      <c r="R372" t="str">
        <f t="shared" si="276"/>
        <v>--  bitvector(1151 downto 832)</v>
      </c>
      <c r="S372" t="str">
        <f t="shared" si="291"/>
        <v>--  bitvector(1151 downto 832)</v>
      </c>
      <c r="T372" t="str">
        <f t="shared" si="272"/>
        <v xml:space="preserve">  -- not used</v>
      </c>
      <c r="U372" t="str">
        <f t="shared" si="286"/>
        <v xml:space="preserve">  -- not used </v>
      </c>
      <c r="V372" t="str">
        <f t="shared" si="287"/>
        <v xml:space="preserve">  -- bitvector(1151 downto 832)</v>
      </c>
      <c r="W372" t="str">
        <f t="shared" si="288"/>
        <v xml:space="preserve">  --  bitvector(1151 downto 832)</v>
      </c>
    </row>
    <row r="373" spans="2:23">
      <c r="B373" t="s">
        <v>388</v>
      </c>
      <c r="C373">
        <f>152*8</f>
        <v>1216</v>
      </c>
      <c r="D373" s="72" t="s">
        <v>390</v>
      </c>
      <c r="E373">
        <f t="shared" si="289"/>
        <v>1152</v>
      </c>
      <c r="F373" t="str">
        <f t="shared" si="278"/>
        <v xml:space="preserve">  Data : Data_152_Type;</v>
      </c>
      <c r="G373" s="90" t="str">
        <f t="shared" si="279"/>
        <v>pkt.Data</v>
      </c>
      <c r="H373" t="str">
        <f t="shared" si="283"/>
        <v>bitvector(2367 downto 1152)</v>
      </c>
      <c r="I373" t="str">
        <f t="shared" si="280"/>
        <v/>
      </c>
      <c r="J373">
        <f t="shared" si="290"/>
        <v>48</v>
      </c>
      <c r="K373" t="s">
        <v>583</v>
      </c>
      <c r="L373" t="str">
        <f t="shared" si="284"/>
        <v/>
      </c>
      <c r="M373" t="str">
        <f t="shared" si="281"/>
        <v/>
      </c>
      <c r="N373" t="str">
        <f t="shared" si="285"/>
        <v>Data_152_i</v>
      </c>
      <c r="P373" t="str">
        <f t="shared" si="282"/>
        <v xml:space="preserve">  Data =&gt; Data_152_i,</v>
      </c>
      <c r="Q373" t="str">
        <f t="shared" si="275"/>
        <v>--  bitvector(2367 downto 1152)</v>
      </c>
      <c r="R373" t="str">
        <f t="shared" si="276"/>
        <v>--  bitvector(2367 downto 1152)</v>
      </c>
      <c r="S373" t="str">
        <f t="shared" si="291"/>
        <v>--  bitvector(2367 downto 1152)</v>
      </c>
      <c r="T373" t="str">
        <f t="shared" si="272"/>
        <v xml:space="preserve">  -- not used</v>
      </c>
      <c r="U373" t="str">
        <f t="shared" si="286"/>
        <v xml:space="preserve">  -- not used </v>
      </c>
      <c r="V373" t="str">
        <f t="shared" si="287"/>
        <v xml:space="preserve">  -- bitvector(2367 downto 1152)</v>
      </c>
      <c r="W373" t="str">
        <f t="shared" si="288"/>
        <v xml:space="preserve">  --  bitvector(2367 downto 1152)</v>
      </c>
    </row>
    <row r="374" spans="2:23">
      <c r="B374" t="s">
        <v>389</v>
      </c>
      <c r="C374">
        <v>16</v>
      </c>
      <c r="D374" t="s">
        <v>391</v>
      </c>
      <c r="E374">
        <f t="shared" si="289"/>
        <v>2368</v>
      </c>
      <c r="F374" t="str">
        <f t="shared" si="278"/>
        <v xml:space="preserve">  Checksum : std_logic_vector(15 downto 0);</v>
      </c>
      <c r="G374" t="str">
        <f t="shared" si="279"/>
        <v>pkt.Checksum</v>
      </c>
      <c r="H374" t="str">
        <f t="shared" si="283"/>
        <v>bitvector(2383 downto 2368)</v>
      </c>
      <c r="I374" t="str">
        <f t="shared" si="280"/>
        <v>pkt_Checksum</v>
      </c>
      <c r="J374">
        <f t="shared" si="290"/>
        <v>48</v>
      </c>
      <c r="K374">
        <v>1</v>
      </c>
      <c r="L374" t="str">
        <f t="shared" si="284"/>
        <v>connect_bd_net [get_bd_pins gen_ila_0/ila_0/probe48] [get_bd_pins gen_ila_0/bs_scb_data_record_p_0/pkt_Checksum]</v>
      </c>
      <c r="M374" t="str">
        <f t="shared" si="281"/>
        <v>std_logic_vector(15 downto 0)</v>
      </c>
      <c r="N374" t="str">
        <f t="shared" si="285"/>
        <v>X"CCCC"</v>
      </c>
      <c r="O374" t="s">
        <v>541</v>
      </c>
      <c r="P374" t="str">
        <f t="shared" si="282"/>
        <v xml:space="preserve">  Checksum =&gt; X"CCCC",</v>
      </c>
      <c r="Q374" t="str">
        <f t="shared" si="275"/>
        <v>pkt.Checksum &lt;= X"CCCC";</v>
      </c>
      <c r="R374" t="str">
        <f t="shared" si="276"/>
        <v>pkt.Checksum := bitvector(2383 downto 2368);</v>
      </c>
      <c r="S374" t="str">
        <f t="shared" si="291"/>
        <v>bitvector(2383 downto 2368) := pkt.Checksum;</v>
      </c>
      <c r="T374" t="str">
        <f t="shared" si="272"/>
        <v>pkt_Checksum &lt;= bitvector(2383 downto 2368);</v>
      </c>
      <c r="U374" t="str">
        <f t="shared" si="286"/>
        <v>pkt_Checksum : out std_logic_vector(15 downto 0);    --               order( 48 ) bit( 16 )</v>
      </c>
      <c r="V374" t="str">
        <f t="shared" si="287"/>
        <v>pkt_Checksum =&gt; pkt_Checksum_o,</v>
      </c>
      <c r="W374" t="str">
        <f t="shared" si="288"/>
        <v xml:space="preserve">  signal pkt_Checksum_o : std_logic_vector(15 downto 0);</v>
      </c>
    </row>
    <row r="375" spans="2:23">
      <c r="B375" t="s">
        <v>534</v>
      </c>
      <c r="C375">
        <v>16</v>
      </c>
      <c r="D375" t="s">
        <v>391</v>
      </c>
      <c r="E375">
        <f t="shared" si="289"/>
        <v>2384</v>
      </c>
      <c r="F375" t="str">
        <f t="shared" si="278"/>
        <v xml:space="preserve">  Stop_Bytes : std_logic_vector(15 downto 0);</v>
      </c>
      <c r="G375" t="str">
        <f t="shared" si="279"/>
        <v>pkt.Stop_Bytes</v>
      </c>
      <c r="H375" t="str">
        <f t="shared" si="283"/>
        <v>bitvector(2399 downto 2384)</v>
      </c>
      <c r="I375" t="str">
        <f t="shared" si="280"/>
        <v>pkt_Stop_Bytes</v>
      </c>
      <c r="J375">
        <f t="shared" si="290"/>
        <v>49</v>
      </c>
      <c r="K375">
        <v>1</v>
      </c>
      <c r="L375" t="str">
        <f t="shared" si="284"/>
        <v>connect_bd_net [get_bd_pins gen_ila_0/ila_0/probe49] [get_bd_pins gen_ila_0/bs_scb_data_record_p_0/pkt_Stop_Bytes]</v>
      </c>
      <c r="M375" t="str">
        <f t="shared" si="281"/>
        <v>std_logic_vector(15 downto 0)</v>
      </c>
      <c r="N375" t="str">
        <f t="shared" si="285"/>
        <v>X"8181"</v>
      </c>
      <c r="O375" t="s">
        <v>542</v>
      </c>
      <c r="P375" t="str">
        <f t="shared" si="282"/>
        <v xml:space="preserve">  Stop_Bytes =&gt; X"8181"</v>
      </c>
      <c r="Q375" t="str">
        <f t="shared" si="275"/>
        <v>pkt.Stop_Bytes &lt;= X"8181";</v>
      </c>
      <c r="R375" t="str">
        <f t="shared" si="276"/>
        <v>pkt.Stop_Bytes := bitvector(2399 downto 2384);</v>
      </c>
      <c r="S375" t="str">
        <f t="shared" si="291"/>
        <v>bitvector(2399 downto 2384) := pkt.Stop_Bytes;</v>
      </c>
      <c r="T375" t="str">
        <f t="shared" si="272"/>
        <v>pkt_Stop_Bytes &lt;= bitvector(2399 downto 2384);</v>
      </c>
      <c r="U375" t="str">
        <f t="shared" si="286"/>
        <v>pkt_Stop_Bytes : out std_logic_vector(15 downto 0);    --               order( 49 ) bit( 16 )</v>
      </c>
      <c r="V375" t="str">
        <f t="shared" si="287"/>
        <v>pkt_Stop_Bytes =&gt; pkt_Stop_Bytes_o,</v>
      </c>
      <c r="W375" t="str">
        <f t="shared" si="288"/>
        <v xml:space="preserve">  signal pkt_Stop_Bytes_o : std_logic_vector(15 downto 0);</v>
      </c>
    </row>
    <row r="376" spans="2:23" s="72" customFormat="1">
      <c r="F376" s="72" t="str">
        <f>"end record;"&amp;"  --  "&amp;B365&amp;"_Pkt_"&amp;C365/8&amp;"_Type"</f>
        <v>end record;  --  SCB2SPB_Pkt_300_Type</v>
      </c>
      <c r="I376" s="72" t="str">
        <f t="shared" si="280"/>
        <v/>
      </c>
      <c r="J376">
        <f t="shared" si="290"/>
        <v>50</v>
      </c>
      <c r="L376" t="str">
        <f t="shared" si="284"/>
        <v/>
      </c>
      <c r="M376" s="72" t="str">
        <f t="shared" si="281"/>
        <v/>
      </c>
      <c r="P376" s="72" t="str">
        <f>");"</f>
        <v>);</v>
      </c>
      <c r="Q376" s="72" t="str">
        <f t="shared" si="275"/>
        <v>--  end record;  --  SCB2SPB_Pkt_300_Type</v>
      </c>
      <c r="R376" s="72" t="str">
        <f>IF(D376="","--  "&amp;F376,IF(D376&lt;&gt;"T",G376&amp;" := "&amp;H376&amp;";","--  "&amp;H376))</f>
        <v>--  end record;  --  SCB2SPB_Pkt_300_Type</v>
      </c>
      <c r="S376" s="72" t="str">
        <f>IF(D376="","--  "&amp;F376,IF(D376&lt;&gt;"T",H376&amp;" := "&amp;G376&amp;";","--  "&amp;H376))</f>
        <v>--  end record;  --  SCB2SPB_Pkt_300_Type</v>
      </c>
      <c r="T376" t="str">
        <f t="shared" si="272"/>
        <v xml:space="preserve">  -- not used</v>
      </c>
      <c r="U376" t="str">
        <f t="shared" si="286"/>
        <v xml:space="preserve">  -- not used </v>
      </c>
      <c r="V376" t="str">
        <f t="shared" si="287"/>
        <v>--  end record;  --  SCB2SPB_Pkt_300_Type</v>
      </c>
      <c r="W376" t="str">
        <f t="shared" si="288"/>
        <v>--  end record;  --  SCB2SPB_Pkt_300_Type</v>
      </c>
    </row>
    <row r="377" spans="2:23">
      <c r="C377">
        <f>SUM(C366:C375)</f>
        <v>2400</v>
      </c>
      <c r="D377">
        <f>C365+E365</f>
        <v>2400</v>
      </c>
      <c r="E377">
        <f>C375+E375</f>
        <v>2400</v>
      </c>
      <c r="F377" s="92" t="s">
        <v>538</v>
      </c>
      <c r="I377" t="str">
        <f t="shared" si="280"/>
        <v/>
      </c>
      <c r="J377">
        <f t="shared" si="290"/>
        <v>50</v>
      </c>
      <c r="L377" t="str">
        <f t="shared" si="284"/>
        <v/>
      </c>
      <c r="M377" t="str">
        <f t="shared" si="281"/>
        <v/>
      </c>
      <c r="N377" s="92" t="s">
        <v>538</v>
      </c>
      <c r="O377" s="92" t="s">
        <v>538</v>
      </c>
      <c r="P377" s="92" t="s">
        <v>538</v>
      </c>
      <c r="Q377" s="92" t="s">
        <v>538</v>
      </c>
      <c r="R377" s="92" t="s">
        <v>538</v>
      </c>
      <c r="S377" s="92" t="s">
        <v>538</v>
      </c>
      <c r="T377" t="str">
        <f t="shared" si="272"/>
        <v xml:space="preserve">  -- not used</v>
      </c>
      <c r="U377" t="str">
        <f t="shared" si="286"/>
        <v xml:space="preserve">  -- not used </v>
      </c>
      <c r="V377" s="92"/>
    </row>
    <row r="378" spans="2:23">
      <c r="F378" s="92" t="s">
        <v>538</v>
      </c>
      <c r="J378">
        <f t="shared" si="290"/>
        <v>50</v>
      </c>
      <c r="L378" t="str">
        <f t="shared" si="284"/>
        <v/>
      </c>
      <c r="N378" s="92" t="s">
        <v>538</v>
      </c>
      <c r="O378" s="92" t="s">
        <v>538</v>
      </c>
      <c r="P378" s="92" t="s">
        <v>538</v>
      </c>
      <c r="Q378" s="92"/>
      <c r="R378" s="92" t="s">
        <v>538</v>
      </c>
      <c r="S378" s="92" t="s">
        <v>538</v>
      </c>
      <c r="T378" s="92"/>
      <c r="U378" t="str">
        <f t="shared" si="286"/>
        <v xml:space="preserve">  -- not used </v>
      </c>
      <c r="V378" s="92"/>
    </row>
    <row r="379" spans="2:23">
      <c r="J379">
        <f t="shared" si="290"/>
        <v>50</v>
      </c>
      <c r="L379" t="str">
        <f t="shared" si="284"/>
        <v/>
      </c>
      <c r="P379" s="96" t="s">
        <v>566</v>
      </c>
      <c r="Q379" s="96"/>
      <c r="R379" s="91" t="s">
        <v>549</v>
      </c>
      <c r="S379" s="95" t="s">
        <v>548</v>
      </c>
      <c r="T379" s="95"/>
      <c r="U379" s="95"/>
      <c r="V379" s="95"/>
    </row>
    <row r="380" spans="2:23">
      <c r="J380">
        <f t="shared" si="290"/>
        <v>50</v>
      </c>
      <c r="L380" t="str">
        <f t="shared" si="284"/>
        <v/>
      </c>
      <c r="P380" s="96" t="s">
        <v>566</v>
      </c>
      <c r="Q380" s="96"/>
      <c r="R380" s="92" t="s">
        <v>538</v>
      </c>
      <c r="S380" s="92" t="s">
        <v>538</v>
      </c>
      <c r="T380" s="92"/>
      <c r="U380" s="92"/>
      <c r="V380" s="92"/>
    </row>
    <row r="381" spans="2:23">
      <c r="J381">
        <f t="shared" si="290"/>
        <v>50</v>
      </c>
      <c r="L381" t="str">
        <f t="shared" si="284"/>
        <v/>
      </c>
      <c r="P381" s="95" t="str">
        <f>"  function conv_ch_packet (bitvector : std_logic_vector) return "&amp;F364&amp;";"</f>
        <v>  function conv_ch_packet (bitvector : std_logic_vector) return SCB2SPB_Pkt_300_Type;</v>
      </c>
      <c r="Q381" s="95"/>
      <c r="R381" s="92" t="s">
        <v>538</v>
      </c>
      <c r="S381" s="92" t="s">
        <v>538</v>
      </c>
      <c r="T381" s="92"/>
      <c r="U381" s="92"/>
      <c r="V381" s="92"/>
    </row>
    <row r="382" spans="2:23">
      <c r="J382">
        <f t="shared" si="290"/>
        <v>50</v>
      </c>
      <c r="L382" t="str">
        <f t="shared" si="284"/>
        <v/>
      </c>
      <c r="P382" s="95" t="str">
        <f>"  function conv_ch_bitvector (pkt : "&amp;F364&amp;") return std_logic_vector;"</f>
        <v>  function conv_ch_bitvector (pkt : SCB2SPB_Pkt_300_Type) return std_logic_vector;</v>
      </c>
      <c r="Q382" s="95"/>
      <c r="R382" s="71"/>
      <c r="S382" s="95" t="str">
        <f>"end package body "&amp;A1&amp;"_Type;"</f>
        <v>end package body SCB2SPB_Type;</v>
      </c>
      <c r="T382" s="95"/>
      <c r="U382" s="95"/>
      <c r="V382" s="95"/>
    </row>
    <row r="383" spans="2:23">
      <c r="J383">
        <f t="shared" si="290"/>
        <v>50</v>
      </c>
      <c r="L383" t="str">
        <f t="shared" si="284"/>
        <v/>
      </c>
      <c r="P383" s="91"/>
      <c r="Q383" s="91"/>
    </row>
    <row r="384" spans="2:23">
      <c r="J384">
        <f t="shared" si="290"/>
        <v>50</v>
      </c>
      <c r="L384" t="str">
        <f t="shared" si="284"/>
        <v/>
      </c>
      <c r="P384" s="95" t="str">
        <f>"end package "&amp;A1&amp;"_Type;"</f>
        <v>end package SCB2SPB_Type;</v>
      </c>
      <c r="Q384" s="95"/>
    </row>
    <row r="385" spans="6:23">
      <c r="J385">
        <f t="shared" si="290"/>
        <v>50</v>
      </c>
      <c r="L385" t="str">
        <f t="shared" si="284"/>
        <v/>
      </c>
    </row>
    <row r="386" spans="6:23">
      <c r="I386" t="str">
        <f>"pkt_Data_CH_Data_"&amp;S386</f>
        <v>pkt_Data_CH_Data_1</v>
      </c>
      <c r="J386">
        <f t="shared" si="290"/>
        <v>50</v>
      </c>
      <c r="K386">
        <v>1</v>
      </c>
      <c r="L386" t="str">
        <f t="shared" si="284"/>
        <v>connect_bd_net [get_bd_pins gen_ila_0/ila_0/probe50] [get_bd_pins gen_ila_0/bs_scb_data_record_p_0/pkt_Data_CH_Data_1]</v>
      </c>
      <c r="S386">
        <v>1</v>
      </c>
      <c r="T386" t="str">
        <f t="shared" ref="T386:T422" si="292">"pkt_Data_CH_Data_"&amp;S386&amp;" &lt;= bitvector("&amp;S386 * 32 - 1 + $E$40&amp;" downto "&amp;(S386 * 32 - 32 + $E$40)&amp;");"</f>
        <v>pkt_Data_CH_Data_1 &lt;= bitvector(1183 downto 1152);</v>
      </c>
      <c r="U386" t="str">
        <f>"pkt_Data_CH_Data_"&amp;S386&amp;" : out  std_logic_vector(31 downto 0); --   order( "&amp;J386&amp;" ) (32)   ("&amp;S386 * 32 - 1 + $E$40&amp;" downto "&amp;(S386 * 32 - 32 + $E$40)&amp;");"</f>
        <v>pkt_Data_CH_Data_1 : out  std_logic_vector(31 downto 0); --   order( 50 ) (32)   (1183 downto 1152);</v>
      </c>
      <c r="V386" t="str">
        <f>"pkt_Data_CH_Data_"&amp;S386&amp;" =&gt; pkt_Data_CH_Data_"&amp;S386&amp;"_o,"</f>
        <v>pkt_Data_CH_Data_1 =&gt; pkt_Data_CH_Data_1_o,</v>
      </c>
      <c r="W386" t="str">
        <f>"signal pkt_Data_CH_Data_"&amp;S386&amp;"_o : std_logic_vector(31 downto 0);"</f>
        <v>signal pkt_Data_CH_Data_1_o : std_logic_vector(31 downto 0);</v>
      </c>
    </row>
    <row r="387" spans="6:23">
      <c r="I387" t="str">
        <f t="shared" ref="I387:I422" si="293">"pkt_Data_CH_Data_"&amp;S387</f>
        <v>pkt_Data_CH_Data_2</v>
      </c>
      <c r="J387">
        <f t="shared" si="290"/>
        <v>51</v>
      </c>
      <c r="K387">
        <v>1</v>
      </c>
      <c r="L387" t="str">
        <f t="shared" si="284"/>
        <v>connect_bd_net [get_bd_pins gen_ila_0/ila_0/probe51] [get_bd_pins gen_ila_0/bs_scb_data_record_p_0/pkt_Data_CH_Data_2]</v>
      </c>
      <c r="S387">
        <v>2</v>
      </c>
      <c r="T387" t="str">
        <f t="shared" si="292"/>
        <v>pkt_Data_CH_Data_2 &lt;= bitvector(1215 downto 1184);</v>
      </c>
      <c r="U387" t="str">
        <f t="shared" ref="U387:U422" si="294">"pkt_Data_CH_Data_"&amp;S387&amp;" : out  std_logic_vector(31 downto 0); --   order( "&amp;J387&amp;" ) (32)   ("&amp;S387 * 32 - 1 + $E$40&amp;" downto "&amp;(S387 * 32 - 32 + $E$40)&amp;");"</f>
        <v>pkt_Data_CH_Data_2 : out  std_logic_vector(31 downto 0); --   order( 51 ) (32)   (1215 downto 1184);</v>
      </c>
      <c r="V387" t="str">
        <f t="shared" ref="V387:V422" si="295">"pkt_Data_CH_Data_"&amp;S387&amp;" =&gt; pkt_Data_CH_Data_"&amp;S387&amp;"_o,"</f>
        <v>pkt_Data_CH_Data_2 =&gt; pkt_Data_CH_Data_2_o,</v>
      </c>
      <c r="W387" t="str">
        <f t="shared" ref="W387:W422" si="296">"signal pkt_Data_CH_Data_"&amp;S387&amp;"_o : std_logic_vector(31 downto 0);"</f>
        <v>signal pkt_Data_CH_Data_2_o : std_logic_vector(31 downto 0);</v>
      </c>
    </row>
    <row r="388" spans="6:23">
      <c r="F388" s="71"/>
      <c r="I388" t="str">
        <f t="shared" si="293"/>
        <v>pkt_Data_CH_Data_3</v>
      </c>
      <c r="J388">
        <f t="shared" si="290"/>
        <v>52</v>
      </c>
      <c r="K388">
        <v>1</v>
      </c>
      <c r="L388" t="str">
        <f t="shared" si="284"/>
        <v>connect_bd_net [get_bd_pins gen_ila_0/ila_0/probe52] [get_bd_pins gen_ila_0/bs_scb_data_record_p_0/pkt_Data_CH_Data_3]</v>
      </c>
      <c r="S388">
        <v>3</v>
      </c>
      <c r="T388" t="str">
        <f t="shared" si="292"/>
        <v>pkt_Data_CH_Data_3 &lt;= bitvector(1247 downto 1216);</v>
      </c>
      <c r="U388" t="str">
        <f t="shared" si="294"/>
        <v>pkt_Data_CH_Data_3 : out  std_logic_vector(31 downto 0); --   order( 52 ) (32)   (1247 downto 1216);</v>
      </c>
      <c r="V388" t="str">
        <f t="shared" si="295"/>
        <v>pkt_Data_CH_Data_3 =&gt; pkt_Data_CH_Data_3_o,</v>
      </c>
      <c r="W388" t="str">
        <f t="shared" si="296"/>
        <v>signal pkt_Data_CH_Data_3_o : std_logic_vector(31 downto 0);</v>
      </c>
    </row>
    <row r="389" spans="6:23">
      <c r="F389" s="71"/>
      <c r="I389" t="str">
        <f t="shared" si="293"/>
        <v>pkt_Data_CH_Data_4</v>
      </c>
      <c r="J389">
        <f t="shared" si="290"/>
        <v>53</v>
      </c>
      <c r="K389">
        <v>1</v>
      </c>
      <c r="L389" t="str">
        <f t="shared" si="284"/>
        <v>connect_bd_net [get_bd_pins gen_ila_0/ila_0/probe53] [get_bd_pins gen_ila_0/bs_scb_data_record_p_0/pkt_Data_CH_Data_4]</v>
      </c>
      <c r="S389">
        <v>4</v>
      </c>
      <c r="T389" t="str">
        <f t="shared" si="292"/>
        <v>pkt_Data_CH_Data_4 &lt;= bitvector(1279 downto 1248);</v>
      </c>
      <c r="U389" t="str">
        <f t="shared" si="294"/>
        <v>pkt_Data_CH_Data_4 : out  std_logic_vector(31 downto 0); --   order( 53 ) (32)   (1279 downto 1248);</v>
      </c>
      <c r="V389" t="str">
        <f t="shared" si="295"/>
        <v>pkt_Data_CH_Data_4 =&gt; pkt_Data_CH_Data_4_o,</v>
      </c>
      <c r="W389" t="str">
        <f t="shared" si="296"/>
        <v>signal pkt_Data_CH_Data_4_o : std_logic_vector(31 downto 0);</v>
      </c>
    </row>
    <row r="390" spans="6:23">
      <c r="F390" s="71"/>
      <c r="I390" t="str">
        <f t="shared" si="293"/>
        <v>pkt_Data_CH_Data_5</v>
      </c>
      <c r="J390">
        <f t="shared" si="290"/>
        <v>54</v>
      </c>
      <c r="K390">
        <v>1</v>
      </c>
      <c r="L390" t="str">
        <f t="shared" si="284"/>
        <v>connect_bd_net [get_bd_pins gen_ila_0/ila_0/probe54] [get_bd_pins gen_ila_0/bs_scb_data_record_p_0/pkt_Data_CH_Data_5]</v>
      </c>
      <c r="S390">
        <v>5</v>
      </c>
      <c r="T390" t="str">
        <f t="shared" si="292"/>
        <v>pkt_Data_CH_Data_5 &lt;= bitvector(1311 downto 1280);</v>
      </c>
      <c r="U390" t="str">
        <f t="shared" si="294"/>
        <v>pkt_Data_CH_Data_5 : out  std_logic_vector(31 downto 0); --   order( 54 ) (32)   (1311 downto 1280);</v>
      </c>
      <c r="V390" t="str">
        <f t="shared" si="295"/>
        <v>pkt_Data_CH_Data_5 =&gt; pkt_Data_CH_Data_5_o,</v>
      </c>
      <c r="W390" t="str">
        <f t="shared" si="296"/>
        <v>signal pkt_Data_CH_Data_5_o : std_logic_vector(31 downto 0);</v>
      </c>
    </row>
    <row r="391" spans="6:23">
      <c r="F391" s="71"/>
      <c r="I391" t="str">
        <f t="shared" si="293"/>
        <v>pkt_Data_CH_Data_6</v>
      </c>
      <c r="J391">
        <f t="shared" si="290"/>
        <v>55</v>
      </c>
      <c r="K391">
        <v>1</v>
      </c>
      <c r="L391" t="str">
        <f t="shared" si="284"/>
        <v>connect_bd_net [get_bd_pins gen_ila_0/ila_0/probe55] [get_bd_pins gen_ila_0/bs_scb_data_record_p_0/pkt_Data_CH_Data_6]</v>
      </c>
      <c r="S391">
        <v>6</v>
      </c>
      <c r="T391" t="str">
        <f t="shared" si="292"/>
        <v>pkt_Data_CH_Data_6 &lt;= bitvector(1343 downto 1312);</v>
      </c>
      <c r="U391" t="str">
        <f t="shared" si="294"/>
        <v>pkt_Data_CH_Data_6 : out  std_logic_vector(31 downto 0); --   order( 55 ) (32)   (1343 downto 1312);</v>
      </c>
      <c r="V391" t="str">
        <f t="shared" si="295"/>
        <v>pkt_Data_CH_Data_6 =&gt; pkt_Data_CH_Data_6_o,</v>
      </c>
      <c r="W391" t="str">
        <f t="shared" si="296"/>
        <v>signal pkt_Data_CH_Data_6_o : std_logic_vector(31 downto 0);</v>
      </c>
    </row>
    <row r="392" spans="6:23">
      <c r="I392" t="str">
        <f t="shared" si="293"/>
        <v>pkt_Data_CH_Data_7</v>
      </c>
      <c r="J392">
        <f t="shared" si="290"/>
        <v>56</v>
      </c>
      <c r="K392">
        <v>1</v>
      </c>
      <c r="L392" t="str">
        <f t="shared" si="284"/>
        <v>connect_bd_net [get_bd_pins gen_ila_0/ila_0/probe56] [get_bd_pins gen_ila_0/bs_scb_data_record_p_0/pkt_Data_CH_Data_7]</v>
      </c>
      <c r="S392">
        <v>7</v>
      </c>
      <c r="T392" t="str">
        <f t="shared" si="292"/>
        <v>pkt_Data_CH_Data_7 &lt;= bitvector(1375 downto 1344);</v>
      </c>
      <c r="U392" t="str">
        <f t="shared" si="294"/>
        <v>pkt_Data_CH_Data_7 : out  std_logic_vector(31 downto 0); --   order( 56 ) (32)   (1375 downto 1344);</v>
      </c>
      <c r="V392" t="str">
        <f t="shared" si="295"/>
        <v>pkt_Data_CH_Data_7 =&gt; pkt_Data_CH_Data_7_o,</v>
      </c>
      <c r="W392" t="str">
        <f t="shared" si="296"/>
        <v>signal pkt_Data_CH_Data_7_o : std_logic_vector(31 downto 0);</v>
      </c>
    </row>
    <row r="393" spans="6:23">
      <c r="I393" t="str">
        <f t="shared" si="293"/>
        <v>pkt_Data_CH_Data_8</v>
      </c>
      <c r="J393">
        <f t="shared" si="290"/>
        <v>57</v>
      </c>
      <c r="K393">
        <v>0</v>
      </c>
      <c r="L393" t="str">
        <f t="shared" si="284"/>
        <v/>
      </c>
      <c r="S393">
        <v>8</v>
      </c>
      <c r="T393" t="str">
        <f t="shared" si="292"/>
        <v>pkt_Data_CH_Data_8 &lt;= bitvector(1407 downto 1376);</v>
      </c>
      <c r="U393" t="str">
        <f t="shared" si="294"/>
        <v>pkt_Data_CH_Data_8 : out  std_logic_vector(31 downto 0); --   order( 57 ) (32)   (1407 downto 1376);</v>
      </c>
      <c r="V393" t="str">
        <f t="shared" si="295"/>
        <v>pkt_Data_CH_Data_8 =&gt; pkt_Data_CH_Data_8_o,</v>
      </c>
      <c r="W393" t="str">
        <f t="shared" si="296"/>
        <v>signal pkt_Data_CH_Data_8_o : std_logic_vector(31 downto 0);</v>
      </c>
    </row>
    <row r="394" spans="6:23">
      <c r="I394" t="str">
        <f t="shared" si="293"/>
        <v>pkt_Data_CH_Data_9</v>
      </c>
      <c r="J394">
        <f t="shared" si="290"/>
        <v>57</v>
      </c>
      <c r="K394">
        <v>0</v>
      </c>
      <c r="L394" t="str">
        <f t="shared" si="284"/>
        <v/>
      </c>
      <c r="S394">
        <v>9</v>
      </c>
      <c r="T394" t="str">
        <f t="shared" si="292"/>
        <v>pkt_Data_CH_Data_9 &lt;= bitvector(1439 downto 1408);</v>
      </c>
      <c r="U394" t="str">
        <f t="shared" si="294"/>
        <v>pkt_Data_CH_Data_9 : out  std_logic_vector(31 downto 0); --   order( 57 ) (32)   (1439 downto 1408);</v>
      </c>
      <c r="V394" t="str">
        <f t="shared" si="295"/>
        <v>pkt_Data_CH_Data_9 =&gt; pkt_Data_CH_Data_9_o,</v>
      </c>
      <c r="W394" t="str">
        <f t="shared" si="296"/>
        <v>signal pkt_Data_CH_Data_9_o : std_logic_vector(31 downto 0);</v>
      </c>
    </row>
    <row r="395" spans="6:23">
      <c r="I395" t="str">
        <f t="shared" si="293"/>
        <v>pkt_Data_CH_Data_10</v>
      </c>
      <c r="J395">
        <f t="shared" si="290"/>
        <v>57</v>
      </c>
      <c r="K395">
        <v>0</v>
      </c>
      <c r="L395" t="str">
        <f t="shared" si="284"/>
        <v/>
      </c>
      <c r="S395">
        <v>10</v>
      </c>
      <c r="T395" t="str">
        <f t="shared" si="292"/>
        <v>pkt_Data_CH_Data_10 &lt;= bitvector(1471 downto 1440);</v>
      </c>
      <c r="U395" t="str">
        <f t="shared" si="294"/>
        <v>pkt_Data_CH_Data_10 : out  std_logic_vector(31 downto 0); --   order( 57 ) (32)   (1471 downto 1440);</v>
      </c>
      <c r="V395" t="str">
        <f t="shared" si="295"/>
        <v>pkt_Data_CH_Data_10 =&gt; pkt_Data_CH_Data_10_o,</v>
      </c>
      <c r="W395" t="str">
        <f t="shared" si="296"/>
        <v>signal pkt_Data_CH_Data_10_o : std_logic_vector(31 downto 0);</v>
      </c>
    </row>
    <row r="396" spans="6:23">
      <c r="I396" t="str">
        <f t="shared" si="293"/>
        <v>pkt_Data_CH_Data_11</v>
      </c>
      <c r="J396">
        <f t="shared" si="290"/>
        <v>57</v>
      </c>
      <c r="K396">
        <v>0</v>
      </c>
      <c r="L396" t="str">
        <f t="shared" si="284"/>
        <v/>
      </c>
      <c r="S396">
        <v>11</v>
      </c>
      <c r="T396" t="str">
        <f t="shared" si="292"/>
        <v>pkt_Data_CH_Data_11 &lt;= bitvector(1503 downto 1472);</v>
      </c>
      <c r="U396" t="str">
        <f t="shared" si="294"/>
        <v>pkt_Data_CH_Data_11 : out  std_logic_vector(31 downto 0); --   order( 57 ) (32)   (1503 downto 1472);</v>
      </c>
      <c r="V396" t="str">
        <f t="shared" si="295"/>
        <v>pkt_Data_CH_Data_11 =&gt; pkt_Data_CH_Data_11_o,</v>
      </c>
      <c r="W396" t="str">
        <f t="shared" si="296"/>
        <v>signal pkt_Data_CH_Data_11_o : std_logic_vector(31 downto 0);</v>
      </c>
    </row>
    <row r="397" spans="6:23">
      <c r="I397" t="str">
        <f t="shared" si="293"/>
        <v>pkt_Data_CH_Data_12</v>
      </c>
      <c r="J397">
        <f t="shared" si="290"/>
        <v>57</v>
      </c>
      <c r="K397">
        <v>0</v>
      </c>
      <c r="L397" t="str">
        <f t="shared" si="284"/>
        <v/>
      </c>
      <c r="S397">
        <v>12</v>
      </c>
      <c r="T397" t="str">
        <f t="shared" si="292"/>
        <v>pkt_Data_CH_Data_12 &lt;= bitvector(1535 downto 1504);</v>
      </c>
      <c r="U397" t="str">
        <f t="shared" si="294"/>
        <v>pkt_Data_CH_Data_12 : out  std_logic_vector(31 downto 0); --   order( 57 ) (32)   (1535 downto 1504);</v>
      </c>
      <c r="V397" t="str">
        <f t="shared" si="295"/>
        <v>pkt_Data_CH_Data_12 =&gt; pkt_Data_CH_Data_12_o,</v>
      </c>
      <c r="W397" t="str">
        <f t="shared" si="296"/>
        <v>signal pkt_Data_CH_Data_12_o : std_logic_vector(31 downto 0);</v>
      </c>
    </row>
    <row r="398" spans="6:23">
      <c r="I398" t="str">
        <f t="shared" si="293"/>
        <v>pkt_Data_CH_Data_13</v>
      </c>
      <c r="J398">
        <f t="shared" si="290"/>
        <v>57</v>
      </c>
      <c r="K398">
        <v>0</v>
      </c>
      <c r="L398" t="str">
        <f t="shared" si="284"/>
        <v/>
      </c>
      <c r="S398">
        <v>13</v>
      </c>
      <c r="T398" t="str">
        <f t="shared" si="292"/>
        <v>pkt_Data_CH_Data_13 &lt;= bitvector(1567 downto 1536);</v>
      </c>
      <c r="U398" t="str">
        <f t="shared" si="294"/>
        <v>pkt_Data_CH_Data_13 : out  std_logic_vector(31 downto 0); --   order( 57 ) (32)   (1567 downto 1536);</v>
      </c>
      <c r="V398" t="str">
        <f t="shared" si="295"/>
        <v>pkt_Data_CH_Data_13 =&gt; pkt_Data_CH_Data_13_o,</v>
      </c>
      <c r="W398" t="str">
        <f t="shared" si="296"/>
        <v>signal pkt_Data_CH_Data_13_o : std_logic_vector(31 downto 0);</v>
      </c>
    </row>
    <row r="399" spans="6:23">
      <c r="I399" t="str">
        <f t="shared" si="293"/>
        <v>pkt_Data_CH_Data_14</v>
      </c>
      <c r="J399">
        <f t="shared" si="290"/>
        <v>57</v>
      </c>
      <c r="K399">
        <v>0</v>
      </c>
      <c r="L399" t="str">
        <f t="shared" si="284"/>
        <v/>
      </c>
      <c r="S399">
        <v>14</v>
      </c>
      <c r="T399" t="str">
        <f t="shared" si="292"/>
        <v>pkt_Data_CH_Data_14 &lt;= bitvector(1599 downto 1568);</v>
      </c>
      <c r="U399" t="str">
        <f t="shared" si="294"/>
        <v>pkt_Data_CH_Data_14 : out  std_logic_vector(31 downto 0); --   order( 57 ) (32)   (1599 downto 1568);</v>
      </c>
      <c r="V399" t="str">
        <f t="shared" si="295"/>
        <v>pkt_Data_CH_Data_14 =&gt; pkt_Data_CH_Data_14_o,</v>
      </c>
      <c r="W399" t="str">
        <f t="shared" si="296"/>
        <v>signal pkt_Data_CH_Data_14_o : std_logic_vector(31 downto 0);</v>
      </c>
    </row>
    <row r="400" spans="6:23">
      <c r="I400" t="str">
        <f t="shared" si="293"/>
        <v>pkt_Data_CH_Data_15</v>
      </c>
      <c r="J400">
        <f t="shared" si="290"/>
        <v>57</v>
      </c>
      <c r="K400">
        <v>0</v>
      </c>
      <c r="L400" t="str">
        <f t="shared" si="284"/>
        <v/>
      </c>
      <c r="S400">
        <v>15</v>
      </c>
      <c r="T400" t="str">
        <f t="shared" si="292"/>
        <v>pkt_Data_CH_Data_15 &lt;= bitvector(1631 downto 1600);</v>
      </c>
      <c r="U400" t="str">
        <f t="shared" si="294"/>
        <v>pkt_Data_CH_Data_15 : out  std_logic_vector(31 downto 0); --   order( 57 ) (32)   (1631 downto 1600);</v>
      </c>
      <c r="V400" t="str">
        <f t="shared" si="295"/>
        <v>pkt_Data_CH_Data_15 =&gt; pkt_Data_CH_Data_15_o,</v>
      </c>
      <c r="W400" t="str">
        <f t="shared" si="296"/>
        <v>signal pkt_Data_CH_Data_15_o : std_logic_vector(31 downto 0);</v>
      </c>
    </row>
    <row r="401" spans="9:23">
      <c r="I401" t="str">
        <f t="shared" si="293"/>
        <v>pkt_Data_CH_Data_16</v>
      </c>
      <c r="J401">
        <f t="shared" si="290"/>
        <v>57</v>
      </c>
      <c r="K401">
        <v>0</v>
      </c>
      <c r="L401" t="str">
        <f t="shared" si="284"/>
        <v/>
      </c>
      <c r="S401">
        <v>16</v>
      </c>
      <c r="T401" t="str">
        <f t="shared" si="292"/>
        <v>pkt_Data_CH_Data_16 &lt;= bitvector(1663 downto 1632);</v>
      </c>
      <c r="U401" t="str">
        <f t="shared" si="294"/>
        <v>pkt_Data_CH_Data_16 : out  std_logic_vector(31 downto 0); --   order( 57 ) (32)   (1663 downto 1632);</v>
      </c>
      <c r="V401" t="str">
        <f t="shared" si="295"/>
        <v>pkt_Data_CH_Data_16 =&gt; pkt_Data_CH_Data_16_o,</v>
      </c>
      <c r="W401" t="str">
        <f t="shared" si="296"/>
        <v>signal pkt_Data_CH_Data_16_o : std_logic_vector(31 downto 0);</v>
      </c>
    </row>
    <row r="402" spans="9:23">
      <c r="I402" t="str">
        <f t="shared" si="293"/>
        <v>pkt_Data_CH_Data_17</v>
      </c>
      <c r="J402">
        <f t="shared" si="290"/>
        <v>57</v>
      </c>
      <c r="K402">
        <v>0</v>
      </c>
      <c r="L402" t="str">
        <f t="shared" si="284"/>
        <v/>
      </c>
      <c r="S402">
        <v>17</v>
      </c>
      <c r="T402" t="str">
        <f t="shared" si="292"/>
        <v>pkt_Data_CH_Data_17 &lt;= bitvector(1695 downto 1664);</v>
      </c>
      <c r="U402" t="str">
        <f t="shared" si="294"/>
        <v>pkt_Data_CH_Data_17 : out  std_logic_vector(31 downto 0); --   order( 57 ) (32)   (1695 downto 1664);</v>
      </c>
      <c r="V402" t="str">
        <f t="shared" si="295"/>
        <v>pkt_Data_CH_Data_17 =&gt; pkt_Data_CH_Data_17_o,</v>
      </c>
      <c r="W402" t="str">
        <f t="shared" si="296"/>
        <v>signal pkt_Data_CH_Data_17_o : std_logic_vector(31 downto 0);</v>
      </c>
    </row>
    <row r="403" spans="9:23">
      <c r="I403" t="str">
        <f t="shared" si="293"/>
        <v>pkt_Data_CH_Data_18</v>
      </c>
      <c r="J403">
        <f t="shared" si="290"/>
        <v>57</v>
      </c>
      <c r="K403">
        <v>0</v>
      </c>
      <c r="L403" t="str">
        <f t="shared" si="284"/>
        <v/>
      </c>
      <c r="S403">
        <v>18</v>
      </c>
      <c r="T403" t="str">
        <f t="shared" si="292"/>
        <v>pkt_Data_CH_Data_18 &lt;= bitvector(1727 downto 1696);</v>
      </c>
      <c r="U403" t="str">
        <f t="shared" si="294"/>
        <v>pkt_Data_CH_Data_18 : out  std_logic_vector(31 downto 0); --   order( 57 ) (32)   (1727 downto 1696);</v>
      </c>
      <c r="V403" t="str">
        <f t="shared" si="295"/>
        <v>pkt_Data_CH_Data_18 =&gt; pkt_Data_CH_Data_18_o,</v>
      </c>
      <c r="W403" t="str">
        <f t="shared" si="296"/>
        <v>signal pkt_Data_CH_Data_18_o : std_logic_vector(31 downto 0);</v>
      </c>
    </row>
    <row r="404" spans="9:23">
      <c r="I404" t="str">
        <f t="shared" si="293"/>
        <v>pkt_Data_CH_Data_19</v>
      </c>
      <c r="J404">
        <f t="shared" si="290"/>
        <v>57</v>
      </c>
      <c r="K404">
        <v>0</v>
      </c>
      <c r="L404" t="str">
        <f t="shared" si="284"/>
        <v/>
      </c>
      <c r="S404">
        <v>19</v>
      </c>
      <c r="T404" t="str">
        <f t="shared" si="292"/>
        <v>pkt_Data_CH_Data_19 &lt;= bitvector(1759 downto 1728);</v>
      </c>
      <c r="U404" t="str">
        <f t="shared" si="294"/>
        <v>pkt_Data_CH_Data_19 : out  std_logic_vector(31 downto 0); --   order( 57 ) (32)   (1759 downto 1728);</v>
      </c>
      <c r="V404" t="str">
        <f t="shared" si="295"/>
        <v>pkt_Data_CH_Data_19 =&gt; pkt_Data_CH_Data_19_o,</v>
      </c>
      <c r="W404" t="str">
        <f t="shared" si="296"/>
        <v>signal pkt_Data_CH_Data_19_o : std_logic_vector(31 downto 0);</v>
      </c>
    </row>
    <row r="405" spans="9:23">
      <c r="I405" t="str">
        <f t="shared" si="293"/>
        <v>pkt_Data_CH_Data_20</v>
      </c>
      <c r="J405">
        <f t="shared" si="290"/>
        <v>57</v>
      </c>
      <c r="K405">
        <v>0</v>
      </c>
      <c r="L405" t="str">
        <f t="shared" si="284"/>
        <v/>
      </c>
      <c r="S405">
        <v>20</v>
      </c>
      <c r="T405" t="str">
        <f t="shared" si="292"/>
        <v>pkt_Data_CH_Data_20 &lt;= bitvector(1791 downto 1760);</v>
      </c>
      <c r="U405" t="str">
        <f t="shared" si="294"/>
        <v>pkt_Data_CH_Data_20 : out  std_logic_vector(31 downto 0); --   order( 57 ) (32)   (1791 downto 1760);</v>
      </c>
      <c r="V405" t="str">
        <f t="shared" si="295"/>
        <v>pkt_Data_CH_Data_20 =&gt; pkt_Data_CH_Data_20_o,</v>
      </c>
      <c r="W405" t="str">
        <f t="shared" si="296"/>
        <v>signal pkt_Data_CH_Data_20_o : std_logic_vector(31 downto 0);</v>
      </c>
    </row>
    <row r="406" spans="9:23">
      <c r="I406" t="str">
        <f t="shared" si="293"/>
        <v>pkt_Data_CH_Data_21</v>
      </c>
      <c r="J406">
        <f t="shared" si="290"/>
        <v>57</v>
      </c>
      <c r="K406">
        <v>0</v>
      </c>
      <c r="L406" t="str">
        <f t="shared" si="284"/>
        <v/>
      </c>
      <c r="S406">
        <v>21</v>
      </c>
      <c r="T406" t="str">
        <f t="shared" si="292"/>
        <v>pkt_Data_CH_Data_21 &lt;= bitvector(1823 downto 1792);</v>
      </c>
      <c r="U406" t="str">
        <f t="shared" si="294"/>
        <v>pkt_Data_CH_Data_21 : out  std_logic_vector(31 downto 0); --   order( 57 ) (32)   (1823 downto 1792);</v>
      </c>
      <c r="V406" t="str">
        <f t="shared" si="295"/>
        <v>pkt_Data_CH_Data_21 =&gt; pkt_Data_CH_Data_21_o,</v>
      </c>
      <c r="W406" t="str">
        <f t="shared" si="296"/>
        <v>signal pkt_Data_CH_Data_21_o : std_logic_vector(31 downto 0);</v>
      </c>
    </row>
    <row r="407" spans="9:23">
      <c r="I407" t="str">
        <f t="shared" si="293"/>
        <v>pkt_Data_CH_Data_22</v>
      </c>
      <c r="J407">
        <f t="shared" si="290"/>
        <v>57</v>
      </c>
      <c r="K407">
        <v>0</v>
      </c>
      <c r="L407" t="str">
        <f t="shared" si="284"/>
        <v/>
      </c>
      <c r="S407">
        <v>22</v>
      </c>
      <c r="T407" t="str">
        <f t="shared" si="292"/>
        <v>pkt_Data_CH_Data_22 &lt;= bitvector(1855 downto 1824);</v>
      </c>
      <c r="U407" t="str">
        <f t="shared" si="294"/>
        <v>pkt_Data_CH_Data_22 : out  std_logic_vector(31 downto 0); --   order( 57 ) (32)   (1855 downto 1824);</v>
      </c>
      <c r="V407" t="str">
        <f t="shared" si="295"/>
        <v>pkt_Data_CH_Data_22 =&gt; pkt_Data_CH_Data_22_o,</v>
      </c>
      <c r="W407" t="str">
        <f t="shared" si="296"/>
        <v>signal pkt_Data_CH_Data_22_o : std_logic_vector(31 downto 0);</v>
      </c>
    </row>
    <row r="408" spans="9:23">
      <c r="I408" t="str">
        <f t="shared" si="293"/>
        <v>pkt_Data_CH_Data_23</v>
      </c>
      <c r="J408">
        <f t="shared" si="290"/>
        <v>57</v>
      </c>
      <c r="K408">
        <v>0</v>
      </c>
      <c r="L408" t="str">
        <f t="shared" si="284"/>
        <v/>
      </c>
      <c r="S408">
        <v>23</v>
      </c>
      <c r="T408" t="str">
        <f t="shared" si="292"/>
        <v>pkt_Data_CH_Data_23 &lt;= bitvector(1887 downto 1856);</v>
      </c>
      <c r="U408" t="str">
        <f t="shared" si="294"/>
        <v>pkt_Data_CH_Data_23 : out  std_logic_vector(31 downto 0); --   order( 57 ) (32)   (1887 downto 1856);</v>
      </c>
      <c r="V408" t="str">
        <f t="shared" si="295"/>
        <v>pkt_Data_CH_Data_23 =&gt; pkt_Data_CH_Data_23_o,</v>
      </c>
      <c r="W408" t="str">
        <f t="shared" si="296"/>
        <v>signal pkt_Data_CH_Data_23_o : std_logic_vector(31 downto 0);</v>
      </c>
    </row>
    <row r="409" spans="9:23">
      <c r="I409" t="str">
        <f t="shared" si="293"/>
        <v>pkt_Data_CH_Data_24</v>
      </c>
      <c r="J409">
        <f t="shared" si="290"/>
        <v>57</v>
      </c>
      <c r="K409">
        <v>0</v>
      </c>
      <c r="L409" t="str">
        <f t="shared" si="284"/>
        <v/>
      </c>
      <c r="S409">
        <v>24</v>
      </c>
      <c r="T409" t="str">
        <f t="shared" si="292"/>
        <v>pkt_Data_CH_Data_24 &lt;= bitvector(1919 downto 1888);</v>
      </c>
      <c r="U409" t="str">
        <f t="shared" si="294"/>
        <v>pkt_Data_CH_Data_24 : out  std_logic_vector(31 downto 0); --   order( 57 ) (32)   (1919 downto 1888);</v>
      </c>
      <c r="V409" t="str">
        <f t="shared" si="295"/>
        <v>pkt_Data_CH_Data_24 =&gt; pkt_Data_CH_Data_24_o,</v>
      </c>
      <c r="W409" t="str">
        <f t="shared" si="296"/>
        <v>signal pkt_Data_CH_Data_24_o : std_logic_vector(31 downto 0);</v>
      </c>
    </row>
    <row r="410" spans="9:23">
      <c r="I410" t="str">
        <f t="shared" si="293"/>
        <v>pkt_Data_CH_Data_25</v>
      </c>
      <c r="J410">
        <f t="shared" si="290"/>
        <v>57</v>
      </c>
      <c r="K410">
        <v>0</v>
      </c>
      <c r="L410" t="str">
        <f t="shared" si="284"/>
        <v/>
      </c>
      <c r="S410">
        <v>25</v>
      </c>
      <c r="T410" t="str">
        <f t="shared" si="292"/>
        <v>pkt_Data_CH_Data_25 &lt;= bitvector(1951 downto 1920);</v>
      </c>
      <c r="U410" t="str">
        <f t="shared" si="294"/>
        <v>pkt_Data_CH_Data_25 : out  std_logic_vector(31 downto 0); --   order( 57 ) (32)   (1951 downto 1920);</v>
      </c>
      <c r="V410" t="str">
        <f t="shared" si="295"/>
        <v>pkt_Data_CH_Data_25 =&gt; pkt_Data_CH_Data_25_o,</v>
      </c>
      <c r="W410" t="str">
        <f t="shared" si="296"/>
        <v>signal pkt_Data_CH_Data_25_o : std_logic_vector(31 downto 0);</v>
      </c>
    </row>
    <row r="411" spans="9:23">
      <c r="I411" t="str">
        <f t="shared" si="293"/>
        <v>pkt_Data_CH_Data_26</v>
      </c>
      <c r="J411">
        <f t="shared" si="290"/>
        <v>57</v>
      </c>
      <c r="K411">
        <v>0</v>
      </c>
      <c r="L411" t="str">
        <f t="shared" si="284"/>
        <v/>
      </c>
      <c r="S411">
        <v>26</v>
      </c>
      <c r="T411" t="str">
        <f t="shared" si="292"/>
        <v>pkt_Data_CH_Data_26 &lt;= bitvector(1983 downto 1952);</v>
      </c>
      <c r="U411" t="str">
        <f t="shared" si="294"/>
        <v>pkt_Data_CH_Data_26 : out  std_logic_vector(31 downto 0); --   order( 57 ) (32)   (1983 downto 1952);</v>
      </c>
      <c r="V411" t="str">
        <f t="shared" si="295"/>
        <v>pkt_Data_CH_Data_26 =&gt; pkt_Data_CH_Data_26_o,</v>
      </c>
      <c r="W411" t="str">
        <f t="shared" si="296"/>
        <v>signal pkt_Data_CH_Data_26_o : std_logic_vector(31 downto 0);</v>
      </c>
    </row>
    <row r="412" spans="9:23">
      <c r="I412" t="str">
        <f>"pkt_Data_CH_Data_"&amp;S412</f>
        <v>pkt_Data_CH_Data_27</v>
      </c>
      <c r="J412">
        <f t="shared" si="290"/>
        <v>57</v>
      </c>
      <c r="K412">
        <v>0</v>
      </c>
      <c r="L412" t="str">
        <f t="shared" si="284"/>
        <v/>
      </c>
      <c r="S412">
        <v>27</v>
      </c>
      <c r="T412" t="str">
        <f t="shared" si="292"/>
        <v>pkt_Data_CH_Data_27 &lt;= bitvector(2015 downto 1984);</v>
      </c>
      <c r="U412" t="str">
        <f t="shared" si="294"/>
        <v>pkt_Data_CH_Data_27 : out  std_logic_vector(31 downto 0); --   order( 57 ) (32)   (2015 downto 1984);</v>
      </c>
      <c r="V412" t="str">
        <f t="shared" si="295"/>
        <v>pkt_Data_CH_Data_27 =&gt; pkt_Data_CH_Data_27_o,</v>
      </c>
      <c r="W412" t="str">
        <f t="shared" si="296"/>
        <v>signal pkt_Data_CH_Data_27_o : std_logic_vector(31 downto 0);</v>
      </c>
    </row>
    <row r="413" spans="9:23">
      <c r="I413" t="str">
        <f t="shared" si="293"/>
        <v>pkt_Data_CH_Data_28</v>
      </c>
      <c r="J413">
        <f t="shared" si="290"/>
        <v>57</v>
      </c>
      <c r="K413">
        <v>0</v>
      </c>
      <c r="L413" t="str">
        <f t="shared" si="284"/>
        <v/>
      </c>
      <c r="S413">
        <v>28</v>
      </c>
      <c r="T413" t="str">
        <f t="shared" si="292"/>
        <v>pkt_Data_CH_Data_28 &lt;= bitvector(2047 downto 2016);</v>
      </c>
      <c r="U413" t="str">
        <f t="shared" si="294"/>
        <v>pkt_Data_CH_Data_28 : out  std_logic_vector(31 downto 0); --   order( 57 ) (32)   (2047 downto 2016);</v>
      </c>
      <c r="V413" t="str">
        <f t="shared" si="295"/>
        <v>pkt_Data_CH_Data_28 =&gt; pkt_Data_CH_Data_28_o,</v>
      </c>
      <c r="W413" t="str">
        <f t="shared" si="296"/>
        <v>signal pkt_Data_CH_Data_28_o : std_logic_vector(31 downto 0);</v>
      </c>
    </row>
    <row r="414" spans="9:23">
      <c r="I414" t="str">
        <f t="shared" si="293"/>
        <v>pkt_Data_CH_Data_29</v>
      </c>
      <c r="J414">
        <f t="shared" si="290"/>
        <v>57</v>
      </c>
      <c r="K414">
        <v>0</v>
      </c>
      <c r="L414" t="str">
        <f t="shared" si="284"/>
        <v/>
      </c>
      <c r="S414">
        <v>29</v>
      </c>
      <c r="T414" t="str">
        <f t="shared" si="292"/>
        <v>pkt_Data_CH_Data_29 &lt;= bitvector(2079 downto 2048);</v>
      </c>
      <c r="U414" t="str">
        <f t="shared" si="294"/>
        <v>pkt_Data_CH_Data_29 : out  std_logic_vector(31 downto 0); --   order( 57 ) (32)   (2079 downto 2048);</v>
      </c>
      <c r="V414" t="str">
        <f t="shared" si="295"/>
        <v>pkt_Data_CH_Data_29 =&gt; pkt_Data_CH_Data_29_o,</v>
      </c>
      <c r="W414" t="str">
        <f t="shared" si="296"/>
        <v>signal pkt_Data_CH_Data_29_o : std_logic_vector(31 downto 0);</v>
      </c>
    </row>
    <row r="415" spans="9:23">
      <c r="I415" t="str">
        <f t="shared" si="293"/>
        <v>pkt_Data_CH_Data_30</v>
      </c>
      <c r="J415">
        <f t="shared" si="290"/>
        <v>57</v>
      </c>
      <c r="K415">
        <v>0</v>
      </c>
      <c r="L415" t="str">
        <f t="shared" si="284"/>
        <v/>
      </c>
      <c r="S415">
        <v>30</v>
      </c>
      <c r="T415" t="str">
        <f t="shared" si="292"/>
        <v>pkt_Data_CH_Data_30 &lt;= bitvector(2111 downto 2080);</v>
      </c>
      <c r="U415" t="str">
        <f t="shared" si="294"/>
        <v>pkt_Data_CH_Data_30 : out  std_logic_vector(31 downto 0); --   order( 57 ) (32)   (2111 downto 2080);</v>
      </c>
      <c r="V415" t="str">
        <f t="shared" si="295"/>
        <v>pkt_Data_CH_Data_30 =&gt; pkt_Data_CH_Data_30_o,</v>
      </c>
      <c r="W415" t="str">
        <f t="shared" si="296"/>
        <v>signal pkt_Data_CH_Data_30_o : std_logic_vector(31 downto 0);</v>
      </c>
    </row>
    <row r="416" spans="9:23">
      <c r="I416" t="str">
        <f t="shared" si="293"/>
        <v>pkt_Data_CH_Data_31</v>
      </c>
      <c r="J416">
        <f t="shared" si="290"/>
        <v>57</v>
      </c>
      <c r="K416">
        <v>1</v>
      </c>
      <c r="L416" t="str">
        <f t="shared" si="284"/>
        <v>connect_bd_net [get_bd_pins gen_ila_0/ila_0/probe57] [get_bd_pins gen_ila_0/bs_scb_data_record_p_0/pkt_Data_CH_Data_31]</v>
      </c>
      <c r="S416">
        <v>31</v>
      </c>
      <c r="T416" t="str">
        <f t="shared" si="292"/>
        <v>pkt_Data_CH_Data_31 &lt;= bitvector(2143 downto 2112);</v>
      </c>
      <c r="U416" t="str">
        <f t="shared" si="294"/>
        <v>pkt_Data_CH_Data_31 : out  std_logic_vector(31 downto 0); --   order( 57 ) (32)   (2143 downto 2112);</v>
      </c>
      <c r="V416" t="str">
        <f t="shared" si="295"/>
        <v>pkt_Data_CH_Data_31 =&gt; pkt_Data_CH_Data_31_o,</v>
      </c>
      <c r="W416" t="str">
        <f t="shared" si="296"/>
        <v>signal pkt_Data_CH_Data_31_o : std_logic_vector(31 downto 0);</v>
      </c>
    </row>
    <row r="417" spans="9:23">
      <c r="I417" t="str">
        <f t="shared" si="293"/>
        <v>pkt_Data_CH_Data_32</v>
      </c>
      <c r="J417">
        <f t="shared" si="290"/>
        <v>58</v>
      </c>
      <c r="K417">
        <v>1</v>
      </c>
      <c r="L417" t="str">
        <f t="shared" si="284"/>
        <v>connect_bd_net [get_bd_pins gen_ila_0/ila_0/probe58] [get_bd_pins gen_ila_0/bs_scb_data_record_p_0/pkt_Data_CH_Data_32]</v>
      </c>
      <c r="S417">
        <v>32</v>
      </c>
      <c r="T417" t="str">
        <f t="shared" si="292"/>
        <v>pkt_Data_CH_Data_32 &lt;= bitvector(2175 downto 2144);</v>
      </c>
      <c r="U417" t="str">
        <f t="shared" si="294"/>
        <v>pkt_Data_CH_Data_32 : out  std_logic_vector(31 downto 0); --   order( 58 ) (32)   (2175 downto 2144);</v>
      </c>
      <c r="V417" t="str">
        <f t="shared" si="295"/>
        <v>pkt_Data_CH_Data_32 =&gt; pkt_Data_CH_Data_32_o,</v>
      </c>
      <c r="W417" t="str">
        <f t="shared" si="296"/>
        <v>signal pkt_Data_CH_Data_32_o : std_logic_vector(31 downto 0);</v>
      </c>
    </row>
    <row r="418" spans="9:23">
      <c r="I418" t="str">
        <f t="shared" si="293"/>
        <v>pkt_Data_CH_Data_33</v>
      </c>
      <c r="J418">
        <f t="shared" si="290"/>
        <v>59</v>
      </c>
      <c r="K418">
        <v>1</v>
      </c>
      <c r="L418" t="str">
        <f t="shared" si="284"/>
        <v>connect_bd_net [get_bd_pins gen_ila_0/ila_0/probe59] [get_bd_pins gen_ila_0/bs_scb_data_record_p_0/pkt_Data_CH_Data_33]</v>
      </c>
      <c r="S418">
        <v>33</v>
      </c>
      <c r="T418" t="str">
        <f t="shared" si="292"/>
        <v>pkt_Data_CH_Data_33 &lt;= bitvector(2207 downto 2176);</v>
      </c>
      <c r="U418" t="str">
        <f t="shared" si="294"/>
        <v>pkt_Data_CH_Data_33 : out  std_logic_vector(31 downto 0); --   order( 59 ) (32)   (2207 downto 2176);</v>
      </c>
      <c r="V418" t="str">
        <f t="shared" si="295"/>
        <v>pkt_Data_CH_Data_33 =&gt; pkt_Data_CH_Data_33_o,</v>
      </c>
      <c r="W418" t="str">
        <f t="shared" si="296"/>
        <v>signal pkt_Data_CH_Data_33_o : std_logic_vector(31 downto 0);</v>
      </c>
    </row>
    <row r="419" spans="9:23">
      <c r="I419" t="str">
        <f t="shared" si="293"/>
        <v>pkt_Data_CH_Data_34</v>
      </c>
      <c r="J419">
        <f t="shared" si="290"/>
        <v>60</v>
      </c>
      <c r="K419">
        <v>1</v>
      </c>
      <c r="L419" t="str">
        <f t="shared" si="284"/>
        <v>connect_bd_net [get_bd_pins gen_ila_0/ila_0/probe60] [get_bd_pins gen_ila_0/bs_scb_data_record_p_0/pkt_Data_CH_Data_34]</v>
      </c>
      <c r="S419">
        <v>34</v>
      </c>
      <c r="T419" t="str">
        <f t="shared" si="292"/>
        <v>pkt_Data_CH_Data_34 &lt;= bitvector(2239 downto 2208);</v>
      </c>
      <c r="U419" t="str">
        <f t="shared" si="294"/>
        <v>pkt_Data_CH_Data_34 : out  std_logic_vector(31 downto 0); --   order( 60 ) (32)   (2239 downto 2208);</v>
      </c>
      <c r="V419" t="str">
        <f t="shared" si="295"/>
        <v>pkt_Data_CH_Data_34 =&gt; pkt_Data_CH_Data_34_o,</v>
      </c>
      <c r="W419" t="str">
        <f t="shared" si="296"/>
        <v>signal pkt_Data_CH_Data_34_o : std_logic_vector(31 downto 0);</v>
      </c>
    </row>
    <row r="420" spans="9:23">
      <c r="I420" t="str">
        <f t="shared" si="293"/>
        <v>pkt_Data_CH_Data_35</v>
      </c>
      <c r="J420">
        <f t="shared" si="290"/>
        <v>61</v>
      </c>
      <c r="K420">
        <v>1</v>
      </c>
      <c r="L420" t="str">
        <f t="shared" si="284"/>
        <v>connect_bd_net [get_bd_pins gen_ila_0/ila_0/probe61] [get_bd_pins gen_ila_0/bs_scb_data_record_p_0/pkt_Data_CH_Data_35]</v>
      </c>
      <c r="S420">
        <v>35</v>
      </c>
      <c r="T420" t="str">
        <f t="shared" si="292"/>
        <v>pkt_Data_CH_Data_35 &lt;= bitvector(2271 downto 2240);</v>
      </c>
      <c r="U420" t="str">
        <f t="shared" si="294"/>
        <v>pkt_Data_CH_Data_35 : out  std_logic_vector(31 downto 0); --   order( 61 ) (32)   (2271 downto 2240);</v>
      </c>
      <c r="V420" t="str">
        <f t="shared" si="295"/>
        <v>pkt_Data_CH_Data_35 =&gt; pkt_Data_CH_Data_35_o,</v>
      </c>
      <c r="W420" t="str">
        <f t="shared" si="296"/>
        <v>signal pkt_Data_CH_Data_35_o : std_logic_vector(31 downto 0);</v>
      </c>
    </row>
    <row r="421" spans="9:23">
      <c r="I421" t="str">
        <f t="shared" si="293"/>
        <v>pkt_Data_CH_Data_36</v>
      </c>
      <c r="J421">
        <f t="shared" si="290"/>
        <v>62</v>
      </c>
      <c r="K421">
        <v>1</v>
      </c>
      <c r="L421" t="str">
        <f t="shared" si="284"/>
        <v>connect_bd_net [get_bd_pins gen_ila_0/ila_0/probe62] [get_bd_pins gen_ila_0/bs_scb_data_record_p_0/pkt_Data_CH_Data_36]</v>
      </c>
      <c r="S421">
        <v>36</v>
      </c>
      <c r="T421" t="str">
        <f t="shared" si="292"/>
        <v>pkt_Data_CH_Data_36 &lt;= bitvector(2303 downto 2272);</v>
      </c>
      <c r="U421" t="str">
        <f t="shared" si="294"/>
        <v>pkt_Data_CH_Data_36 : out  std_logic_vector(31 downto 0); --   order( 62 ) (32)   (2303 downto 2272);</v>
      </c>
      <c r="V421" t="str">
        <f t="shared" si="295"/>
        <v>pkt_Data_CH_Data_36 =&gt; pkt_Data_CH_Data_36_o,</v>
      </c>
      <c r="W421" t="str">
        <f t="shared" si="296"/>
        <v>signal pkt_Data_CH_Data_36_o : std_logic_vector(31 downto 0);</v>
      </c>
    </row>
    <row r="422" spans="9:23">
      <c r="I422" t="str">
        <f t="shared" si="293"/>
        <v>pkt_Data_CH_Data_37</v>
      </c>
      <c r="J422">
        <f t="shared" si="290"/>
        <v>63</v>
      </c>
      <c r="K422">
        <v>1</v>
      </c>
      <c r="L422" t="str">
        <f t="shared" si="284"/>
        <v>connect_bd_net [get_bd_pins gen_ila_0/ila_0/probe63] [get_bd_pins gen_ila_0/bs_scb_data_record_p_0/pkt_Data_CH_Data_37]</v>
      </c>
      <c r="S422">
        <v>37</v>
      </c>
      <c r="T422" t="str">
        <f t="shared" si="292"/>
        <v>pkt_Data_CH_Data_37 &lt;= bitvector(2335 downto 2304);</v>
      </c>
      <c r="U422" t="str">
        <f t="shared" si="294"/>
        <v>pkt_Data_CH_Data_37 : out  std_logic_vector(31 downto 0); --   order( 63 ) (32)   (2335 downto 2304);</v>
      </c>
      <c r="V422" t="str">
        <f t="shared" si="295"/>
        <v>pkt_Data_CH_Data_37 =&gt; pkt_Data_CH_Data_37_o,</v>
      </c>
      <c r="W422" t="str">
        <f t="shared" si="296"/>
        <v>signal pkt_Data_CH_Data_37_o : std_logic_vector(31 downto 0);</v>
      </c>
    </row>
    <row r="423" spans="9:23">
      <c r="U423" s="92" t="s">
        <v>538</v>
      </c>
    </row>
    <row r="424" spans="9:23">
      <c r="U424" t="s">
        <v>580</v>
      </c>
      <c r="V424" t="s">
        <v>581</v>
      </c>
      <c r="W424" t="s">
        <v>582</v>
      </c>
    </row>
    <row r="425" spans="9:23">
      <c r="U425" s="94" t="s">
        <v>572</v>
      </c>
    </row>
    <row r="426" spans="9:23">
      <c r="U426" s="94" t="s">
        <v>573</v>
      </c>
    </row>
    <row r="427" spans="9:23">
      <c r="U427" s="94" t="s">
        <v>537</v>
      </c>
    </row>
    <row r="428" spans="9:23">
      <c r="U428" s="94" t="s">
        <v>574</v>
      </c>
    </row>
    <row r="429" spans="9:23">
      <c r="U429" s="97" t="s">
        <v>538</v>
      </c>
    </row>
    <row r="430" spans="9:23">
      <c r="U430" s="94" t="s">
        <v>575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ABE8-FA6E-4252-ADC7-CFBD80E90958}">
  <dimension ref="A1:O18"/>
  <sheetViews>
    <sheetView workbookViewId="0">
      <selection activeCell="O1" sqref="O1:O8"/>
    </sheetView>
  </sheetViews>
  <sheetFormatPr defaultRowHeight="17"/>
  <cols>
    <col min="1" max="1" width="15.83203125" bestFit="1" customWidth="1"/>
    <col min="2" max="2" width="12.08203125" bestFit="1" customWidth="1"/>
    <col min="3" max="3" width="12.58203125" bestFit="1" customWidth="1"/>
    <col min="4" max="4" width="12.6640625" bestFit="1" customWidth="1"/>
    <col min="5" max="6" width="13.1640625" bestFit="1" customWidth="1"/>
    <col min="7" max="8" width="11.1640625" bestFit="1" customWidth="1"/>
    <col min="15" max="15" width="21.6640625" customWidth="1"/>
  </cols>
  <sheetData>
    <row r="1" spans="1:15">
      <c r="A1" s="257" t="s">
        <v>30</v>
      </c>
      <c r="B1" s="257" t="s">
        <v>31</v>
      </c>
      <c r="C1" s="257" t="s">
        <v>32</v>
      </c>
      <c r="D1" s="257" t="s">
        <v>33</v>
      </c>
      <c r="E1" s="257" t="s">
        <v>34</v>
      </c>
      <c r="F1" s="257" t="s">
        <v>306</v>
      </c>
      <c r="G1" s="257" t="s">
        <v>683</v>
      </c>
      <c r="H1" s="257" t="s">
        <v>307</v>
      </c>
      <c r="O1" t="str">
        <f>A10</f>
        <v>TX_TRIG</v>
      </c>
    </row>
    <row r="2" spans="1:15">
      <c r="A2" s="257" t="s">
        <v>677</v>
      </c>
      <c r="B2" s="257" t="s">
        <v>678</v>
      </c>
      <c r="C2" s="257" t="s">
        <v>679</v>
      </c>
      <c r="D2" s="257" t="s">
        <v>680</v>
      </c>
      <c r="E2" s="257" t="s">
        <v>34</v>
      </c>
      <c r="F2" s="257" t="s">
        <v>35</v>
      </c>
      <c r="G2" s="261" t="s">
        <v>681</v>
      </c>
      <c r="H2" s="257" t="s">
        <v>682</v>
      </c>
      <c r="O2" t="str">
        <f>A9</f>
        <v>RX_TRIG</v>
      </c>
    </row>
    <row r="3" spans="1:15">
      <c r="A3" s="71" t="str" cm="1">
        <f t="array" ref="A3:A10">TRANSPOSE(A1:H1)</f>
        <v>ReservedBit07</v>
      </c>
      <c r="B3">
        <v>1</v>
      </c>
      <c r="O3" t="str">
        <f>A8</f>
        <v>TX_P_GATE</v>
      </c>
    </row>
    <row r="4" spans="1:15">
      <c r="A4" s="71" t="str">
        <v>ReservedBit06</v>
      </c>
      <c r="B4">
        <v>2</v>
      </c>
      <c r="O4" t="str">
        <f>A7</f>
        <v>ReservedBit03</v>
      </c>
    </row>
    <row r="5" spans="1:15">
      <c r="A5" s="71" t="str">
        <v>ReservedBit05</v>
      </c>
      <c r="B5">
        <v>3</v>
      </c>
      <c r="O5" t="str">
        <f>A6</f>
        <v>ReservedBit04</v>
      </c>
    </row>
    <row r="6" spans="1:15">
      <c r="A6" s="71" t="str">
        <v>ReservedBit04</v>
      </c>
      <c r="B6">
        <v>4</v>
      </c>
      <c r="O6" t="str">
        <f>A5</f>
        <v>ReservedBit05</v>
      </c>
    </row>
    <row r="7" spans="1:15">
      <c r="A7" s="71" t="str">
        <v>ReservedBit03</v>
      </c>
      <c r="B7">
        <v>5</v>
      </c>
      <c r="O7" t="str">
        <f>A4</f>
        <v>ReservedBit06</v>
      </c>
    </row>
    <row r="8" spans="1:15">
      <c r="A8" s="71" t="str">
        <v>TX_P_GATE</v>
      </c>
      <c r="B8">
        <v>6</v>
      </c>
      <c r="O8" t="str">
        <f>A3</f>
        <v>ReservedBit07</v>
      </c>
    </row>
    <row r="9" spans="1:15">
      <c r="A9" s="71" t="str">
        <v>RX_TRIG</v>
      </c>
      <c r="B9">
        <v>7</v>
      </c>
      <c r="O9" t="str">
        <f>A18</f>
        <v>SPC_GTP</v>
      </c>
    </row>
    <row r="10" spans="1:15">
      <c r="A10" s="71" t="str">
        <v>TX_TRIG</v>
      </c>
      <c r="B10">
        <v>8</v>
      </c>
      <c r="O10" t="str">
        <f>A17</f>
        <v>SP_UART</v>
      </c>
    </row>
    <row r="11" spans="1:15">
      <c r="A11" s="71" t="str" cm="1">
        <f t="array" ref="A11:A18">TRANSPOSE(A2:H2)</f>
        <v>SC_CHK_ACK</v>
      </c>
      <c r="O11" t="str">
        <f>A16</f>
        <v>ReservedBit02</v>
      </c>
    </row>
    <row r="12" spans="1:15">
      <c r="A12" s="71" t="str">
        <v>PA_CHK_ACK</v>
      </c>
      <c r="O12" t="str">
        <f>A15</f>
        <v>ReservedBit03</v>
      </c>
    </row>
    <row r="13" spans="1:15">
      <c r="A13" t="str">
        <v>SC_CMD_ACK</v>
      </c>
      <c r="O13" t="str">
        <f>A14</f>
        <v>PA_CMD_ACK</v>
      </c>
    </row>
    <row r="14" spans="1:15">
      <c r="A14" t="str">
        <v>PA_CMD_ACK</v>
      </c>
      <c r="O14" t="str">
        <f>A13</f>
        <v>SC_CMD_ACK</v>
      </c>
    </row>
    <row r="15" spans="1:15">
      <c r="A15" t="str">
        <v>ReservedBit03</v>
      </c>
      <c r="O15" t="str">
        <f>A12</f>
        <v>PA_CHK_ACK</v>
      </c>
    </row>
    <row r="16" spans="1:15">
      <c r="A16" t="str">
        <v>ReservedBit02</v>
      </c>
      <c r="O16" t="str">
        <f>A11</f>
        <v>SC_CHK_ACK</v>
      </c>
    </row>
    <row r="17" spans="1:1">
      <c r="A17" t="str">
        <v>SP_UART</v>
      </c>
    </row>
    <row r="18" spans="1:1">
      <c r="A18" t="str">
        <v>SPC_GTP</v>
      </c>
    </row>
  </sheetData>
  <sortState xmlns:xlrd2="http://schemas.microsoft.com/office/spreadsheetml/2017/richdata2" ref="O1:P14">
    <sortCondition descending="1" ref="P1:P14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78"/>
  <sheetViews>
    <sheetView tabSelected="1" topLeftCell="A71" workbookViewId="0">
      <selection activeCell="H105" sqref="H105:O105"/>
    </sheetView>
  </sheetViews>
  <sheetFormatPr defaultRowHeight="17"/>
  <cols>
    <col min="1" max="1" width="3.58203125" style="1" customWidth="1"/>
    <col min="2" max="2" width="11.25" style="1" bestFit="1" customWidth="1"/>
    <col min="3" max="3" width="17.75" style="2" bestFit="1" customWidth="1"/>
    <col min="4" max="4" width="14.33203125" style="2" bestFit="1" customWidth="1"/>
    <col min="5" max="5" width="9.58203125" style="1" bestFit="1" customWidth="1"/>
    <col min="6" max="6" width="11.75" style="2" bestFit="1" customWidth="1"/>
    <col min="7" max="7" width="7.25" style="1" bestFit="1" customWidth="1"/>
    <col min="8" max="15" width="18.75" style="1" customWidth="1"/>
    <col min="16" max="16" width="51.5" style="2" bestFit="1" customWidth="1"/>
    <col min="17" max="17" width="3.58203125" style="1" customWidth="1"/>
    <col min="18" max="18" width="24.08203125" style="1" bestFit="1" customWidth="1"/>
    <col min="19" max="19" width="6.5" style="1" bestFit="1" customWidth="1"/>
    <col min="20" max="20" width="153" style="1" bestFit="1" customWidth="1"/>
    <col min="21" max="21" width="8.08203125" style="1" bestFit="1" customWidth="1"/>
    <col min="22" max="22" width="5.58203125" style="1" bestFit="1" customWidth="1"/>
    <col min="23" max="16384" width="8.6640625" style="1"/>
  </cols>
  <sheetData>
    <row r="1" spans="2:22" ht="17.5" thickBot="1"/>
    <row r="2" spans="2:22" ht="30.5" thickBot="1">
      <c r="C2" s="171" t="s">
        <v>651</v>
      </c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3"/>
    </row>
    <row r="3" spans="2:22" ht="17.5" thickBot="1">
      <c r="E3" s="2"/>
      <c r="G3" s="2"/>
    </row>
    <row r="4" spans="2:22" ht="16.5" customHeight="1">
      <c r="B4" s="99" t="s">
        <v>0</v>
      </c>
      <c r="C4" s="101" t="s">
        <v>1</v>
      </c>
      <c r="D4" s="102"/>
      <c r="E4" s="102"/>
      <c r="F4" s="102" t="s">
        <v>2</v>
      </c>
      <c r="G4" s="174" t="s">
        <v>3</v>
      </c>
      <c r="H4" s="102" t="s">
        <v>4</v>
      </c>
      <c r="I4" s="102"/>
      <c r="J4" s="102"/>
      <c r="K4" s="102"/>
      <c r="L4" s="102"/>
      <c r="M4" s="102"/>
      <c r="N4" s="102"/>
      <c r="O4" s="176"/>
      <c r="P4" s="131" t="s">
        <v>5</v>
      </c>
      <c r="R4" s="6" t="s">
        <v>6</v>
      </c>
      <c r="S4" s="6"/>
      <c r="T4" s="6"/>
      <c r="U4" s="6"/>
      <c r="V4" s="6"/>
    </row>
    <row r="5" spans="2:22" ht="17.5" thickBot="1">
      <c r="B5" s="100"/>
      <c r="C5" s="103"/>
      <c r="D5" s="104"/>
      <c r="E5" s="104"/>
      <c r="F5" s="104"/>
      <c r="G5" s="175"/>
      <c r="H5" s="8">
        <v>7</v>
      </c>
      <c r="I5" s="8">
        <v>6</v>
      </c>
      <c r="J5" s="8">
        <v>5</v>
      </c>
      <c r="K5" s="8">
        <v>4</v>
      </c>
      <c r="L5" s="8">
        <v>3</v>
      </c>
      <c r="M5" s="8">
        <v>2</v>
      </c>
      <c r="N5" s="8">
        <v>1</v>
      </c>
      <c r="O5" s="10">
        <v>0</v>
      </c>
      <c r="P5" s="129"/>
      <c r="R5" s="12" t="s">
        <v>7</v>
      </c>
      <c r="S5" s="12" t="s">
        <v>8</v>
      </c>
      <c r="T5" s="12" t="s">
        <v>9</v>
      </c>
      <c r="U5" s="12" t="s">
        <v>10</v>
      </c>
      <c r="V5" s="12" t="s">
        <v>11</v>
      </c>
    </row>
    <row r="6" spans="2:22">
      <c r="B6" s="13">
        <f>G6</f>
        <v>1</v>
      </c>
      <c r="C6" s="101" t="s">
        <v>12</v>
      </c>
      <c r="D6" s="102"/>
      <c r="E6" s="102"/>
      <c r="F6" s="123" t="s">
        <v>13</v>
      </c>
      <c r="G6" s="4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5">
        <v>1</v>
      </c>
      <c r="P6" s="14"/>
      <c r="R6" s="15" t="s">
        <v>14</v>
      </c>
      <c r="S6" s="15">
        <v>4</v>
      </c>
      <c r="T6" s="16" t="s">
        <v>15</v>
      </c>
      <c r="U6" s="15">
        <v>0</v>
      </c>
      <c r="V6" s="16"/>
    </row>
    <row r="7" spans="2:22">
      <c r="B7" s="17">
        <f>B6+G7</f>
        <v>2</v>
      </c>
      <c r="C7" s="184"/>
      <c r="D7" s="150"/>
      <c r="E7" s="150"/>
      <c r="F7" s="185"/>
      <c r="G7" s="19">
        <v>1</v>
      </c>
      <c r="H7" s="18">
        <v>0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20">
        <v>1</v>
      </c>
      <c r="P7" s="21"/>
      <c r="R7" s="73" t="s">
        <v>16</v>
      </c>
      <c r="S7" s="73">
        <v>2</v>
      </c>
      <c r="T7" s="74" t="s">
        <v>434</v>
      </c>
      <c r="U7" s="22">
        <v>1</v>
      </c>
      <c r="V7" s="23"/>
    </row>
    <row r="8" spans="2:22">
      <c r="B8" s="17">
        <f t="shared" ref="B8:B71" si="0">B7+G8</f>
        <v>3</v>
      </c>
      <c r="C8" s="184"/>
      <c r="D8" s="150"/>
      <c r="E8" s="150"/>
      <c r="F8" s="185"/>
      <c r="G8" s="19">
        <v>1</v>
      </c>
      <c r="H8" s="18">
        <v>0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20">
        <v>1</v>
      </c>
      <c r="P8" s="21"/>
      <c r="R8" s="15" t="s">
        <v>17</v>
      </c>
      <c r="S8" s="15">
        <v>1</v>
      </c>
      <c r="T8" s="24" t="s">
        <v>18</v>
      </c>
      <c r="U8" s="15">
        <v>0</v>
      </c>
      <c r="V8" s="15"/>
    </row>
    <row r="9" spans="2:22" ht="17.5" thickBot="1">
      <c r="B9" s="25">
        <f t="shared" si="0"/>
        <v>4</v>
      </c>
      <c r="C9" s="186">
        <f>SUM(G6:G9)</f>
        <v>4</v>
      </c>
      <c r="D9" s="187"/>
      <c r="E9" s="187"/>
      <c r="F9" s="124"/>
      <c r="G9" s="9">
        <v>1</v>
      </c>
      <c r="H9" s="8">
        <v>0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10">
        <v>1</v>
      </c>
      <c r="P9" s="11"/>
      <c r="R9" s="15" t="s">
        <v>19</v>
      </c>
      <c r="S9" s="15">
        <v>1</v>
      </c>
      <c r="T9" s="24" t="s">
        <v>20</v>
      </c>
      <c r="U9" s="15">
        <v>0</v>
      </c>
      <c r="V9" s="15"/>
    </row>
    <row r="10" spans="2:22">
      <c r="B10" s="26">
        <f t="shared" si="0"/>
        <v>8</v>
      </c>
      <c r="C10" s="101" t="s">
        <v>21</v>
      </c>
      <c r="D10" s="102"/>
      <c r="E10" s="102"/>
      <c r="F10" s="102" t="s">
        <v>22</v>
      </c>
      <c r="G10" s="102">
        <v>4</v>
      </c>
      <c r="H10" s="177" t="s">
        <v>23</v>
      </c>
      <c r="I10" s="178"/>
      <c r="J10" s="178"/>
      <c r="K10" s="178"/>
      <c r="L10" s="178"/>
      <c r="M10" s="178"/>
      <c r="N10" s="178"/>
      <c r="O10" s="179"/>
      <c r="P10" s="182"/>
      <c r="R10" s="75" t="s">
        <v>61</v>
      </c>
      <c r="S10" s="76">
        <v>1</v>
      </c>
      <c r="T10" s="77" t="s">
        <v>435</v>
      </c>
      <c r="U10" s="76">
        <v>0</v>
      </c>
      <c r="V10" s="76"/>
    </row>
    <row r="11" spans="2:22" ht="17.5" thickBot="1">
      <c r="B11" s="27">
        <f t="shared" si="0"/>
        <v>8</v>
      </c>
      <c r="C11" s="121">
        <f>G10</f>
        <v>4</v>
      </c>
      <c r="D11" s="122"/>
      <c r="E11" s="122"/>
      <c r="F11" s="104"/>
      <c r="G11" s="104"/>
      <c r="H11" s="180"/>
      <c r="I11" s="151"/>
      <c r="J11" s="151"/>
      <c r="K11" s="151"/>
      <c r="L11" s="151"/>
      <c r="M11" s="151"/>
      <c r="N11" s="151"/>
      <c r="O11" s="181"/>
      <c r="P11" s="181"/>
      <c r="R11" s="15" t="s">
        <v>24</v>
      </c>
      <c r="S11" s="15">
        <v>1</v>
      </c>
      <c r="T11" s="24" t="s">
        <v>25</v>
      </c>
      <c r="U11" s="15">
        <v>1</v>
      </c>
      <c r="V11" s="15"/>
    </row>
    <row r="12" spans="2:22" ht="16.5" customHeight="1">
      <c r="B12" s="13">
        <f t="shared" si="0"/>
        <v>10</v>
      </c>
      <c r="C12" s="105" t="s">
        <v>28</v>
      </c>
      <c r="D12" s="106"/>
      <c r="E12" s="107"/>
      <c r="F12" s="123" t="s">
        <v>29</v>
      </c>
      <c r="G12" s="123">
        <v>2</v>
      </c>
      <c r="H12" s="28" t="s">
        <v>30</v>
      </c>
      <c r="I12" s="28" t="s">
        <v>31</v>
      </c>
      <c r="J12" s="28" t="s">
        <v>32</v>
      </c>
      <c r="K12" s="28" t="s">
        <v>33</v>
      </c>
      <c r="L12" s="28" t="s">
        <v>34</v>
      </c>
      <c r="M12" s="28" t="s">
        <v>35</v>
      </c>
      <c r="N12" s="28" t="s">
        <v>36</v>
      </c>
      <c r="O12" s="29" t="s">
        <v>37</v>
      </c>
      <c r="P12" s="183" t="s">
        <v>38</v>
      </c>
      <c r="R12" s="22" t="s">
        <v>26</v>
      </c>
      <c r="S12" s="22">
        <v>1</v>
      </c>
      <c r="T12" s="23" t="s">
        <v>27</v>
      </c>
      <c r="U12" s="22">
        <v>1</v>
      </c>
      <c r="V12" s="23"/>
    </row>
    <row r="13" spans="2:22" ht="17.5" thickBot="1">
      <c r="B13" s="7">
        <f t="shared" si="0"/>
        <v>10</v>
      </c>
      <c r="C13" s="108">
        <f>SUM(G12)</f>
        <v>2</v>
      </c>
      <c r="D13" s="109"/>
      <c r="E13" s="110"/>
      <c r="F13" s="124"/>
      <c r="G13" s="124"/>
      <c r="H13" s="30" t="s">
        <v>41</v>
      </c>
      <c r="I13" s="30" t="s">
        <v>42</v>
      </c>
      <c r="J13" s="30" t="s">
        <v>43</v>
      </c>
      <c r="K13" s="30" t="s">
        <v>44</v>
      </c>
      <c r="L13" s="30" t="s">
        <v>45</v>
      </c>
      <c r="M13" s="30" t="s">
        <v>46</v>
      </c>
      <c r="N13" s="30" t="s">
        <v>47</v>
      </c>
      <c r="O13" s="31" t="s">
        <v>48</v>
      </c>
      <c r="P13" s="181"/>
      <c r="R13" s="22" t="s">
        <v>398</v>
      </c>
      <c r="S13" s="22">
        <v>1</v>
      </c>
      <c r="T13" s="23" t="s">
        <v>40</v>
      </c>
      <c r="U13" s="22">
        <v>0</v>
      </c>
      <c r="V13" s="23"/>
    </row>
    <row r="14" spans="2:22">
      <c r="B14" s="13">
        <f t="shared" si="0"/>
        <v>12</v>
      </c>
      <c r="C14" s="105" t="s">
        <v>51</v>
      </c>
      <c r="D14" s="106"/>
      <c r="E14" s="107"/>
      <c r="F14" s="102" t="s">
        <v>29</v>
      </c>
      <c r="G14" s="102">
        <v>2</v>
      </c>
      <c r="H14" s="28" t="s">
        <v>30</v>
      </c>
      <c r="I14" s="28" t="s">
        <v>31</v>
      </c>
      <c r="J14" s="28" t="s">
        <v>32</v>
      </c>
      <c r="K14" s="28" t="s">
        <v>33</v>
      </c>
      <c r="L14" s="28" t="s">
        <v>34</v>
      </c>
      <c r="M14" s="28" t="s">
        <v>35</v>
      </c>
      <c r="N14" s="28" t="s">
        <v>36</v>
      </c>
      <c r="O14" s="29" t="s">
        <v>37</v>
      </c>
      <c r="P14" s="14"/>
      <c r="R14" s="22" t="s">
        <v>49</v>
      </c>
      <c r="S14" s="22">
        <v>1</v>
      </c>
      <c r="T14" s="23" t="s">
        <v>50</v>
      </c>
      <c r="U14" s="22">
        <v>0</v>
      </c>
      <c r="V14" s="23"/>
    </row>
    <row r="15" spans="2:22" ht="17.5" thickBot="1">
      <c r="B15" s="7">
        <f t="shared" si="0"/>
        <v>12</v>
      </c>
      <c r="C15" s="108">
        <f>SUM(G14)</f>
        <v>2</v>
      </c>
      <c r="D15" s="109"/>
      <c r="E15" s="110"/>
      <c r="F15" s="104"/>
      <c r="G15" s="104"/>
      <c r="H15" s="30" t="s">
        <v>41</v>
      </c>
      <c r="I15" s="30" t="s">
        <v>42</v>
      </c>
      <c r="J15" s="30" t="s">
        <v>43</v>
      </c>
      <c r="K15" s="30" t="s">
        <v>44</v>
      </c>
      <c r="L15" s="30" t="s">
        <v>45</v>
      </c>
      <c r="M15" s="30" t="s">
        <v>46</v>
      </c>
      <c r="N15" s="30" t="s">
        <v>47</v>
      </c>
      <c r="O15" s="31" t="s">
        <v>48</v>
      </c>
      <c r="P15" s="32"/>
      <c r="R15" s="22" t="s">
        <v>52</v>
      </c>
      <c r="S15" s="22">
        <v>1</v>
      </c>
      <c r="T15" s="23" t="s">
        <v>436</v>
      </c>
      <c r="U15" s="22">
        <v>0</v>
      </c>
      <c r="V15" s="22"/>
    </row>
    <row r="16" spans="2:22">
      <c r="B16" s="33">
        <f t="shared" si="0"/>
        <v>16</v>
      </c>
      <c r="C16" s="111" t="s">
        <v>53</v>
      </c>
      <c r="D16" s="105" t="s">
        <v>56</v>
      </c>
      <c r="E16" s="107"/>
      <c r="F16" s="3" t="s">
        <v>55</v>
      </c>
      <c r="G16" s="3">
        <v>4</v>
      </c>
      <c r="H16" s="130" t="s">
        <v>56</v>
      </c>
      <c r="I16" s="106"/>
      <c r="J16" s="106"/>
      <c r="K16" s="106"/>
      <c r="L16" s="106"/>
      <c r="M16" s="106"/>
      <c r="N16" s="106"/>
      <c r="O16" s="131"/>
      <c r="P16" s="62" t="s">
        <v>57</v>
      </c>
      <c r="R16" s="22" t="s">
        <v>437</v>
      </c>
      <c r="S16" s="22">
        <v>1</v>
      </c>
      <c r="T16" s="23" t="s">
        <v>59</v>
      </c>
      <c r="U16" s="22">
        <v>0</v>
      </c>
      <c r="V16" s="23"/>
    </row>
    <row r="17" spans="2:22">
      <c r="B17" s="17">
        <f t="shared" si="0"/>
        <v>17</v>
      </c>
      <c r="C17" s="112"/>
      <c r="D17" s="132" t="s">
        <v>58</v>
      </c>
      <c r="E17" s="133"/>
      <c r="F17" s="34" t="s">
        <v>55</v>
      </c>
      <c r="G17" s="34">
        <v>1</v>
      </c>
      <c r="H17" s="35" t="s">
        <v>30</v>
      </c>
      <c r="I17" s="35" t="s">
        <v>31</v>
      </c>
      <c r="J17" s="137" t="s">
        <v>16</v>
      </c>
      <c r="K17" s="138"/>
      <c r="L17" s="139" t="s">
        <v>14</v>
      </c>
      <c r="M17" s="140"/>
      <c r="N17" s="140"/>
      <c r="O17" s="141"/>
      <c r="P17" s="62"/>
      <c r="R17" s="73" t="s">
        <v>438</v>
      </c>
      <c r="S17" s="78">
        <v>2</v>
      </c>
      <c r="T17" s="77" t="s">
        <v>439</v>
      </c>
      <c r="U17" s="78">
        <v>0</v>
      </c>
      <c r="V17" s="78"/>
    </row>
    <row r="18" spans="2:22">
      <c r="B18" s="17">
        <f t="shared" si="0"/>
        <v>18</v>
      </c>
      <c r="C18" s="112"/>
      <c r="D18" s="134"/>
      <c r="E18" s="135"/>
      <c r="F18" s="18" t="s">
        <v>55</v>
      </c>
      <c r="G18" s="18">
        <v>1</v>
      </c>
      <c r="H18" s="36" t="s">
        <v>52</v>
      </c>
      <c r="I18" s="18" t="s">
        <v>49</v>
      </c>
      <c r="J18" s="36" t="s">
        <v>39</v>
      </c>
      <c r="K18" s="18" t="s">
        <v>26</v>
      </c>
      <c r="L18" s="36" t="s">
        <v>60</v>
      </c>
      <c r="M18" s="78" t="s">
        <v>61</v>
      </c>
      <c r="N18" s="36" t="s">
        <v>19</v>
      </c>
      <c r="O18" s="37" t="s">
        <v>62</v>
      </c>
      <c r="P18" s="45"/>
      <c r="R18" s="78" t="s">
        <v>440</v>
      </c>
      <c r="S18" s="78">
        <v>1</v>
      </c>
      <c r="T18" s="79" t="s">
        <v>441</v>
      </c>
      <c r="U18" s="78">
        <v>0</v>
      </c>
      <c r="V18" s="78"/>
    </row>
    <row r="19" spans="2:22">
      <c r="B19" s="17">
        <f t="shared" si="0"/>
        <v>19</v>
      </c>
      <c r="C19" s="112"/>
      <c r="D19" s="134"/>
      <c r="E19" s="135"/>
      <c r="F19" s="18" t="s">
        <v>55</v>
      </c>
      <c r="G19" s="18">
        <v>1</v>
      </c>
      <c r="H19" s="38" t="s">
        <v>30</v>
      </c>
      <c r="I19" s="38" t="s">
        <v>31</v>
      </c>
      <c r="J19" s="38" t="s">
        <v>32</v>
      </c>
      <c r="K19" s="38" t="s">
        <v>33</v>
      </c>
      <c r="L19" s="76" t="s">
        <v>440</v>
      </c>
      <c r="M19" s="142" t="s">
        <v>438</v>
      </c>
      <c r="N19" s="143"/>
      <c r="O19" s="37" t="s">
        <v>442</v>
      </c>
      <c r="P19" s="45"/>
      <c r="R19" s="22" t="s">
        <v>63</v>
      </c>
      <c r="S19" s="22">
        <v>8</v>
      </c>
      <c r="T19" s="23" t="s">
        <v>64</v>
      </c>
      <c r="U19" s="15">
        <v>0</v>
      </c>
      <c r="V19" s="15"/>
    </row>
    <row r="20" spans="2:22">
      <c r="B20" s="17">
        <f t="shared" si="0"/>
        <v>20</v>
      </c>
      <c r="C20" s="112"/>
      <c r="D20" s="136"/>
      <c r="E20" s="117"/>
      <c r="F20" s="18" t="s">
        <v>55</v>
      </c>
      <c r="G20" s="18">
        <v>1</v>
      </c>
      <c r="H20" s="118" t="s">
        <v>63</v>
      </c>
      <c r="I20" s="119"/>
      <c r="J20" s="119"/>
      <c r="K20" s="119"/>
      <c r="L20" s="119"/>
      <c r="M20" s="119"/>
      <c r="N20" s="119"/>
      <c r="O20" s="120"/>
      <c r="P20" s="45"/>
    </row>
    <row r="21" spans="2:22" ht="17.5" thickBot="1">
      <c r="B21" s="39">
        <f t="shared" si="0"/>
        <v>24</v>
      </c>
      <c r="C21" s="112"/>
      <c r="D21" s="144">
        <f>SUM(G17:G21)</f>
        <v>8</v>
      </c>
      <c r="E21" s="145"/>
      <c r="F21" s="8" t="s">
        <v>55</v>
      </c>
      <c r="G21" s="8">
        <v>4</v>
      </c>
      <c r="H21" s="127" t="s">
        <v>56</v>
      </c>
      <c r="I21" s="128"/>
      <c r="J21" s="128"/>
      <c r="K21" s="128"/>
      <c r="L21" s="128"/>
      <c r="M21" s="128"/>
      <c r="N21" s="128"/>
      <c r="O21" s="129"/>
      <c r="P21" s="32" t="s">
        <v>57</v>
      </c>
      <c r="R21" s="6" t="s">
        <v>65</v>
      </c>
      <c r="S21" s="6"/>
      <c r="T21" s="6"/>
      <c r="U21" s="6"/>
      <c r="V21" s="6"/>
    </row>
    <row r="22" spans="2:22">
      <c r="B22" s="17">
        <f t="shared" si="0"/>
        <v>25</v>
      </c>
      <c r="C22" s="112"/>
      <c r="D22" s="114" t="s">
        <v>68</v>
      </c>
      <c r="E22" s="115"/>
      <c r="F22" s="3" t="s">
        <v>55</v>
      </c>
      <c r="G22" s="3">
        <v>1</v>
      </c>
      <c r="H22" s="3" t="s">
        <v>69</v>
      </c>
      <c r="I22" s="3" t="s">
        <v>70</v>
      </c>
      <c r="J22" s="130" t="s">
        <v>71</v>
      </c>
      <c r="K22" s="106"/>
      <c r="L22" s="106"/>
      <c r="M22" s="106"/>
      <c r="N22" s="106"/>
      <c r="O22" s="131"/>
      <c r="P22" s="62"/>
      <c r="R22" s="40" t="s">
        <v>67</v>
      </c>
      <c r="S22" s="40" t="s">
        <v>8</v>
      </c>
      <c r="T22" s="40" t="s">
        <v>9</v>
      </c>
      <c r="U22" s="40" t="s">
        <v>10</v>
      </c>
      <c r="V22" s="40" t="s">
        <v>11</v>
      </c>
    </row>
    <row r="23" spans="2:22">
      <c r="B23" s="17">
        <f t="shared" si="0"/>
        <v>26</v>
      </c>
      <c r="C23" s="112"/>
      <c r="D23" s="146"/>
      <c r="E23" s="135"/>
      <c r="F23" s="18" t="s">
        <v>55</v>
      </c>
      <c r="G23" s="18">
        <v>1</v>
      </c>
      <c r="H23" s="18" t="s">
        <v>73</v>
      </c>
      <c r="I23" s="118" t="s">
        <v>74</v>
      </c>
      <c r="J23" s="119"/>
      <c r="K23" s="119"/>
      <c r="L23" s="119"/>
      <c r="M23" s="119"/>
      <c r="N23" s="119"/>
      <c r="O23" s="120"/>
      <c r="P23" s="45"/>
      <c r="R23" s="15" t="s">
        <v>71</v>
      </c>
      <c r="S23" s="15">
        <v>6</v>
      </c>
      <c r="T23" s="24" t="s">
        <v>72</v>
      </c>
      <c r="U23" s="15">
        <v>0</v>
      </c>
      <c r="V23" s="15"/>
    </row>
    <row r="24" spans="2:22">
      <c r="B24" s="17">
        <f t="shared" si="0"/>
        <v>27</v>
      </c>
      <c r="C24" s="112"/>
      <c r="D24" s="146"/>
      <c r="E24" s="135"/>
      <c r="F24" s="18" t="s">
        <v>55</v>
      </c>
      <c r="G24" s="18">
        <v>1</v>
      </c>
      <c r="H24" s="118" t="s">
        <v>76</v>
      </c>
      <c r="I24" s="119"/>
      <c r="J24" s="119"/>
      <c r="K24" s="119"/>
      <c r="L24" s="119"/>
      <c r="M24" s="119"/>
      <c r="N24" s="119"/>
      <c r="O24" s="120"/>
      <c r="P24" s="45"/>
      <c r="R24" s="22" t="s">
        <v>70</v>
      </c>
      <c r="S24" s="22">
        <v>1</v>
      </c>
      <c r="T24" s="23" t="s">
        <v>75</v>
      </c>
      <c r="U24" s="22">
        <v>0</v>
      </c>
      <c r="V24" s="23"/>
    </row>
    <row r="25" spans="2:22">
      <c r="B25" s="17">
        <f t="shared" si="0"/>
        <v>28</v>
      </c>
      <c r="C25" s="112"/>
      <c r="D25" s="146"/>
      <c r="E25" s="135"/>
      <c r="F25" s="18" t="s">
        <v>55</v>
      </c>
      <c r="G25" s="18">
        <v>1</v>
      </c>
      <c r="H25" s="18" t="s">
        <v>78</v>
      </c>
      <c r="I25" s="118" t="s">
        <v>79</v>
      </c>
      <c r="J25" s="119"/>
      <c r="K25" s="119"/>
      <c r="L25" s="119"/>
      <c r="M25" s="119"/>
      <c r="N25" s="119"/>
      <c r="O25" s="120"/>
      <c r="P25" s="45"/>
      <c r="R25" s="15" t="s">
        <v>69</v>
      </c>
      <c r="S25" s="15">
        <v>1</v>
      </c>
      <c r="T25" s="16" t="s">
        <v>77</v>
      </c>
      <c r="U25" s="15">
        <v>0</v>
      </c>
      <c r="V25" s="15"/>
    </row>
    <row r="26" spans="2:22">
      <c r="B26" s="17">
        <f t="shared" si="0"/>
        <v>29</v>
      </c>
      <c r="C26" s="112"/>
      <c r="D26" s="146"/>
      <c r="E26" s="135"/>
      <c r="F26" s="18" t="s">
        <v>55</v>
      </c>
      <c r="G26" s="18">
        <v>1</v>
      </c>
      <c r="H26" s="118" t="s">
        <v>81</v>
      </c>
      <c r="I26" s="119"/>
      <c r="J26" s="119"/>
      <c r="K26" s="119"/>
      <c r="L26" s="119"/>
      <c r="M26" s="119"/>
      <c r="N26" s="119"/>
      <c r="O26" s="120"/>
      <c r="P26" s="45"/>
      <c r="R26" s="22" t="s">
        <v>74</v>
      </c>
      <c r="S26" s="22">
        <v>7</v>
      </c>
      <c r="T26" s="23" t="s">
        <v>80</v>
      </c>
      <c r="U26" s="22">
        <v>0</v>
      </c>
      <c r="V26" s="15"/>
    </row>
    <row r="27" spans="2:22">
      <c r="B27" s="17">
        <f t="shared" si="0"/>
        <v>30</v>
      </c>
      <c r="C27" s="112"/>
      <c r="D27" s="146"/>
      <c r="E27" s="135"/>
      <c r="F27" s="18" t="s">
        <v>55</v>
      </c>
      <c r="G27" s="18">
        <v>1</v>
      </c>
      <c r="H27" s="240" t="s">
        <v>30</v>
      </c>
      <c r="I27" s="118" t="s">
        <v>83</v>
      </c>
      <c r="J27" s="119"/>
      <c r="K27" s="119"/>
      <c r="L27" s="119"/>
      <c r="M27" s="119"/>
      <c r="N27" s="119"/>
      <c r="O27" s="120"/>
      <c r="P27" s="45"/>
      <c r="R27" s="22" t="s">
        <v>73</v>
      </c>
      <c r="S27" s="22"/>
      <c r="T27" s="23" t="s">
        <v>82</v>
      </c>
      <c r="U27" s="22">
        <v>1</v>
      </c>
      <c r="V27" s="23"/>
    </row>
    <row r="28" spans="2:22">
      <c r="B28" s="17">
        <f t="shared" si="0"/>
        <v>31</v>
      </c>
      <c r="C28" s="112"/>
      <c r="D28" s="146"/>
      <c r="E28" s="135"/>
      <c r="F28" s="18" t="s">
        <v>55</v>
      </c>
      <c r="G28" s="18">
        <v>1</v>
      </c>
      <c r="H28" s="118" t="s">
        <v>86</v>
      </c>
      <c r="I28" s="119"/>
      <c r="J28" s="119"/>
      <c r="K28" s="119"/>
      <c r="L28" s="119"/>
      <c r="M28" s="119"/>
      <c r="N28" s="119"/>
      <c r="O28" s="120"/>
      <c r="P28" s="45"/>
      <c r="R28" s="22" t="s">
        <v>84</v>
      </c>
      <c r="S28" s="22">
        <v>8</v>
      </c>
      <c r="T28" s="23" t="s">
        <v>85</v>
      </c>
      <c r="U28" s="22">
        <v>90</v>
      </c>
      <c r="V28" s="23"/>
    </row>
    <row r="29" spans="2:22">
      <c r="B29" s="39">
        <f t="shared" si="0"/>
        <v>32</v>
      </c>
      <c r="C29" s="112"/>
      <c r="D29" s="146"/>
      <c r="E29" s="135"/>
      <c r="F29" s="18" t="s">
        <v>55</v>
      </c>
      <c r="G29" s="18">
        <v>1</v>
      </c>
      <c r="H29" s="18" t="s">
        <v>89</v>
      </c>
      <c r="I29" s="118" t="s">
        <v>90</v>
      </c>
      <c r="J29" s="119"/>
      <c r="K29" s="119"/>
      <c r="L29" s="119"/>
      <c r="M29" s="119"/>
      <c r="N29" s="119"/>
      <c r="O29" s="120"/>
      <c r="P29" s="45"/>
      <c r="R29" s="22" t="s">
        <v>87</v>
      </c>
      <c r="S29" s="22">
        <v>7</v>
      </c>
      <c r="T29" s="23" t="s">
        <v>88</v>
      </c>
      <c r="U29" s="22">
        <v>60</v>
      </c>
      <c r="V29" s="23"/>
    </row>
    <row r="30" spans="2:22">
      <c r="B30" s="17">
        <f t="shared" si="0"/>
        <v>33</v>
      </c>
      <c r="C30" s="112"/>
      <c r="D30" s="146"/>
      <c r="E30" s="135"/>
      <c r="F30" s="18" t="s">
        <v>55</v>
      </c>
      <c r="G30" s="18">
        <v>1</v>
      </c>
      <c r="H30" s="118" t="s">
        <v>92</v>
      </c>
      <c r="I30" s="119"/>
      <c r="J30" s="119"/>
      <c r="K30" s="119"/>
      <c r="L30" s="119"/>
      <c r="M30" s="119"/>
      <c r="N30" s="119"/>
      <c r="O30" s="120"/>
      <c r="P30" s="45"/>
      <c r="R30" s="22" t="s">
        <v>78</v>
      </c>
      <c r="S30" s="22">
        <v>1</v>
      </c>
      <c r="T30" s="23" t="s">
        <v>91</v>
      </c>
      <c r="U30" s="22">
        <v>0</v>
      </c>
      <c r="V30" s="23"/>
    </row>
    <row r="31" spans="2:22">
      <c r="B31" s="17">
        <f t="shared" si="0"/>
        <v>34</v>
      </c>
      <c r="C31" s="112"/>
      <c r="D31" s="146"/>
      <c r="E31" s="135"/>
      <c r="F31" s="18" t="s">
        <v>55</v>
      </c>
      <c r="G31" s="18">
        <v>1</v>
      </c>
      <c r="H31" s="240" t="s">
        <v>30</v>
      </c>
      <c r="I31" s="118" t="s">
        <v>96</v>
      </c>
      <c r="J31" s="119"/>
      <c r="K31" s="119"/>
      <c r="L31" s="119"/>
      <c r="M31" s="119"/>
      <c r="N31" s="119"/>
      <c r="O31" s="120"/>
      <c r="P31" s="45"/>
      <c r="R31" s="22" t="s">
        <v>93</v>
      </c>
      <c r="S31" s="22">
        <v>15</v>
      </c>
      <c r="T31" s="23" t="s">
        <v>94</v>
      </c>
      <c r="U31" s="22" t="s">
        <v>95</v>
      </c>
      <c r="V31" s="23"/>
    </row>
    <row r="32" spans="2:22">
      <c r="B32" s="17">
        <f t="shared" si="0"/>
        <v>35</v>
      </c>
      <c r="C32" s="112"/>
      <c r="D32" s="146"/>
      <c r="E32" s="135"/>
      <c r="F32" s="18" t="s">
        <v>55</v>
      </c>
      <c r="G32" s="18">
        <v>1</v>
      </c>
      <c r="H32" s="118" t="s">
        <v>99</v>
      </c>
      <c r="I32" s="119"/>
      <c r="J32" s="119"/>
      <c r="K32" s="119"/>
      <c r="L32" s="119"/>
      <c r="M32" s="119"/>
      <c r="N32" s="119"/>
      <c r="O32" s="120"/>
      <c r="P32" s="45"/>
      <c r="R32" s="22" t="s">
        <v>97</v>
      </c>
      <c r="S32" s="22">
        <v>8</v>
      </c>
      <c r="T32" s="23" t="s">
        <v>98</v>
      </c>
      <c r="U32" s="22">
        <v>0</v>
      </c>
      <c r="V32" s="23"/>
    </row>
    <row r="33" spans="2:22">
      <c r="B33" s="17">
        <f t="shared" si="0"/>
        <v>36</v>
      </c>
      <c r="C33" s="112"/>
      <c r="D33" s="146"/>
      <c r="E33" s="135"/>
      <c r="F33" s="18" t="s">
        <v>55</v>
      </c>
      <c r="G33" s="18">
        <v>1</v>
      </c>
      <c r="H33" s="194" t="s">
        <v>443</v>
      </c>
      <c r="I33" s="195"/>
      <c r="J33" s="195"/>
      <c r="K33" s="196"/>
      <c r="L33" s="118" t="s">
        <v>100</v>
      </c>
      <c r="M33" s="119"/>
      <c r="N33" s="119"/>
      <c r="O33" s="120"/>
      <c r="P33" s="45"/>
      <c r="R33" s="22" t="s">
        <v>90</v>
      </c>
      <c r="S33" s="22">
        <v>7</v>
      </c>
      <c r="T33" s="23" t="s">
        <v>88</v>
      </c>
      <c r="U33" s="22">
        <v>60</v>
      </c>
      <c r="V33" s="23"/>
    </row>
    <row r="34" spans="2:22">
      <c r="B34" s="17">
        <f t="shared" si="0"/>
        <v>37</v>
      </c>
      <c r="C34" s="112"/>
      <c r="D34" s="146"/>
      <c r="E34" s="135"/>
      <c r="F34" s="18" t="s">
        <v>55</v>
      </c>
      <c r="G34" s="18">
        <v>1</v>
      </c>
      <c r="H34" s="118" t="s">
        <v>101</v>
      </c>
      <c r="I34" s="119"/>
      <c r="J34" s="119"/>
      <c r="K34" s="119"/>
      <c r="L34" s="119"/>
      <c r="M34" s="119"/>
      <c r="N34" s="119"/>
      <c r="O34" s="120"/>
      <c r="P34" s="45"/>
      <c r="R34" s="22" t="s">
        <v>89</v>
      </c>
      <c r="S34" s="22">
        <v>1</v>
      </c>
      <c r="T34" s="23" t="s">
        <v>91</v>
      </c>
      <c r="U34" s="22">
        <v>0</v>
      </c>
      <c r="V34" s="23"/>
    </row>
    <row r="35" spans="2:22">
      <c r="B35" s="17">
        <f t="shared" si="0"/>
        <v>38</v>
      </c>
      <c r="C35" s="112"/>
      <c r="D35" s="146"/>
      <c r="E35" s="135"/>
      <c r="F35" s="18" t="s">
        <v>55</v>
      </c>
      <c r="G35" s="18">
        <v>1</v>
      </c>
      <c r="H35" s="118" t="s">
        <v>103</v>
      </c>
      <c r="I35" s="119"/>
      <c r="J35" s="119"/>
      <c r="K35" s="119"/>
      <c r="L35" s="119"/>
      <c r="M35" s="119"/>
      <c r="N35" s="119"/>
      <c r="O35" s="120"/>
      <c r="P35" s="45"/>
      <c r="R35" s="22" t="s">
        <v>102</v>
      </c>
      <c r="S35" s="22">
        <v>15</v>
      </c>
      <c r="T35" s="23" t="s">
        <v>94</v>
      </c>
      <c r="U35" s="22" t="s">
        <v>95</v>
      </c>
      <c r="V35" s="23"/>
    </row>
    <row r="36" spans="2:22">
      <c r="B36" s="41">
        <f t="shared" si="0"/>
        <v>39</v>
      </c>
      <c r="C36" s="112"/>
      <c r="D36" s="116"/>
      <c r="E36" s="117"/>
      <c r="F36" s="36" t="s">
        <v>55</v>
      </c>
      <c r="G36" s="18">
        <v>1</v>
      </c>
      <c r="H36" s="18" t="s">
        <v>104</v>
      </c>
      <c r="I36" s="18" t="s">
        <v>105</v>
      </c>
      <c r="J36" s="18" t="s">
        <v>56</v>
      </c>
      <c r="K36" s="18" t="s">
        <v>56</v>
      </c>
      <c r="L36" s="118" t="s">
        <v>106</v>
      </c>
      <c r="M36" s="119"/>
      <c r="N36" s="119"/>
      <c r="O36" s="120"/>
      <c r="P36" s="45"/>
      <c r="R36" s="22" t="s">
        <v>99</v>
      </c>
      <c r="S36" s="22">
        <v>8</v>
      </c>
      <c r="T36" s="23" t="s">
        <v>98</v>
      </c>
      <c r="U36" s="22">
        <v>0</v>
      </c>
      <c r="V36" s="23"/>
    </row>
    <row r="37" spans="2:22" ht="17.5" thickBot="1">
      <c r="B37" s="42">
        <f t="shared" si="0"/>
        <v>40</v>
      </c>
      <c r="C37" s="112"/>
      <c r="D37" s="125">
        <f>SUM(G22:G37)</f>
        <v>16</v>
      </c>
      <c r="E37" s="126"/>
      <c r="F37" s="43" t="s">
        <v>55</v>
      </c>
      <c r="G37" s="43">
        <v>1</v>
      </c>
      <c r="H37" s="127" t="s">
        <v>109</v>
      </c>
      <c r="I37" s="128"/>
      <c r="J37" s="128"/>
      <c r="K37" s="128"/>
      <c r="L37" s="128"/>
      <c r="M37" s="128"/>
      <c r="N37" s="128"/>
      <c r="O37" s="129"/>
      <c r="P37" s="32"/>
      <c r="R37" s="22" t="s">
        <v>443</v>
      </c>
      <c r="S37" s="22">
        <v>4</v>
      </c>
      <c r="T37" s="23" t="s">
        <v>444</v>
      </c>
      <c r="U37" s="22">
        <v>0</v>
      </c>
      <c r="V37" s="23"/>
    </row>
    <row r="38" spans="2:22">
      <c r="B38" s="41">
        <f t="shared" si="0"/>
        <v>42</v>
      </c>
      <c r="C38" s="112"/>
      <c r="D38" s="114" t="s">
        <v>445</v>
      </c>
      <c r="E38" s="115"/>
      <c r="F38" s="200" t="s">
        <v>55</v>
      </c>
      <c r="G38" s="200">
        <v>2</v>
      </c>
      <c r="H38" s="80" t="s">
        <v>113</v>
      </c>
      <c r="I38" s="81" t="s">
        <v>114</v>
      </c>
      <c r="J38" s="81" t="s">
        <v>118</v>
      </c>
      <c r="K38" s="81" t="s">
        <v>115</v>
      </c>
      <c r="L38" s="81" t="s">
        <v>119</v>
      </c>
      <c r="M38" s="81" t="s">
        <v>116</v>
      </c>
      <c r="N38" s="81" t="s">
        <v>117</v>
      </c>
      <c r="O38" s="82" t="s">
        <v>446</v>
      </c>
      <c r="P38" s="44"/>
      <c r="R38" s="22" t="s">
        <v>107</v>
      </c>
      <c r="S38" s="22">
        <v>4</v>
      </c>
      <c r="T38" s="23" t="s">
        <v>108</v>
      </c>
      <c r="U38" s="22">
        <v>0</v>
      </c>
      <c r="V38" s="23"/>
    </row>
    <row r="39" spans="2:22">
      <c r="B39" s="41">
        <f t="shared" si="0"/>
        <v>42</v>
      </c>
      <c r="C39" s="113"/>
      <c r="D39" s="116"/>
      <c r="E39" s="117"/>
      <c r="F39" s="201"/>
      <c r="G39" s="201"/>
      <c r="H39" s="83" t="s">
        <v>112</v>
      </c>
      <c r="I39" s="84" t="s">
        <v>31</v>
      </c>
      <c r="J39" s="84" t="s">
        <v>32</v>
      </c>
      <c r="K39" s="84" t="s">
        <v>33</v>
      </c>
      <c r="L39" s="202" t="s">
        <v>447</v>
      </c>
      <c r="M39" s="143"/>
      <c r="N39" s="75" t="s">
        <v>448</v>
      </c>
      <c r="O39" s="85" t="s">
        <v>449</v>
      </c>
      <c r="P39" s="45"/>
      <c r="R39" s="22" t="s">
        <v>110</v>
      </c>
      <c r="S39" s="22">
        <v>16</v>
      </c>
      <c r="T39" s="23" t="s">
        <v>111</v>
      </c>
      <c r="U39" s="22">
        <v>0</v>
      </c>
      <c r="V39" s="23"/>
    </row>
    <row r="40" spans="2:22" ht="17.5" thickBot="1">
      <c r="B40" s="42">
        <f t="shared" si="0"/>
        <v>48</v>
      </c>
      <c r="C40" s="47">
        <f>SUM(G16:G40)</f>
        <v>36</v>
      </c>
      <c r="D40" s="203">
        <f>SUM(G38:G40)</f>
        <v>8</v>
      </c>
      <c r="E40" s="204"/>
      <c r="F40" s="43" t="s">
        <v>55</v>
      </c>
      <c r="G40" s="43">
        <v>6</v>
      </c>
      <c r="H40" s="205" t="s">
        <v>56</v>
      </c>
      <c r="I40" s="206"/>
      <c r="J40" s="206"/>
      <c r="K40" s="206"/>
      <c r="L40" s="206"/>
      <c r="M40" s="206"/>
      <c r="N40" s="206"/>
      <c r="O40" s="207"/>
      <c r="P40" s="32"/>
      <c r="R40" s="22" t="s">
        <v>120</v>
      </c>
      <c r="S40" s="22">
        <v>4</v>
      </c>
      <c r="T40" s="23" t="s">
        <v>121</v>
      </c>
      <c r="U40" s="22">
        <v>0</v>
      </c>
      <c r="V40" s="23"/>
    </row>
    <row r="41" spans="2:22">
      <c r="B41" s="41">
        <f t="shared" si="0"/>
        <v>52</v>
      </c>
      <c r="C41" s="111" t="s">
        <v>124</v>
      </c>
      <c r="D41" s="241" t="s">
        <v>125</v>
      </c>
      <c r="E41" s="226"/>
      <c r="F41" s="98" t="s">
        <v>13</v>
      </c>
      <c r="G41" s="98">
        <v>4</v>
      </c>
      <c r="H41" s="130" t="s">
        <v>23</v>
      </c>
      <c r="I41" s="106"/>
      <c r="J41" s="106"/>
      <c r="K41" s="106"/>
      <c r="L41" s="106"/>
      <c r="M41" s="106"/>
      <c r="N41" s="106"/>
      <c r="O41" s="131"/>
      <c r="P41" s="14"/>
      <c r="R41" s="22" t="s">
        <v>105</v>
      </c>
      <c r="S41" s="22">
        <v>1</v>
      </c>
      <c r="T41" s="23" t="s">
        <v>122</v>
      </c>
      <c r="U41" s="22">
        <v>0</v>
      </c>
      <c r="V41" s="23"/>
    </row>
    <row r="42" spans="2:22">
      <c r="B42" s="17">
        <f t="shared" si="0"/>
        <v>54</v>
      </c>
      <c r="C42" s="112"/>
      <c r="D42" s="214" t="s">
        <v>128</v>
      </c>
      <c r="E42" s="190"/>
      <c r="F42" s="192" t="s">
        <v>29</v>
      </c>
      <c r="G42" s="192">
        <v>2</v>
      </c>
      <c r="H42" s="38" t="s">
        <v>30</v>
      </c>
      <c r="I42" s="38" t="s">
        <v>31</v>
      </c>
      <c r="J42" s="18" t="s">
        <v>129</v>
      </c>
      <c r="K42" s="18" t="s">
        <v>130</v>
      </c>
      <c r="L42" s="38" t="s">
        <v>34</v>
      </c>
      <c r="M42" s="38" t="s">
        <v>35</v>
      </c>
      <c r="N42" s="36" t="s">
        <v>61</v>
      </c>
      <c r="O42" s="20" t="s">
        <v>17</v>
      </c>
      <c r="P42" s="21"/>
      <c r="R42" s="22" t="s">
        <v>104</v>
      </c>
      <c r="S42" s="22">
        <v>1</v>
      </c>
      <c r="T42" s="23" t="s">
        <v>123</v>
      </c>
      <c r="U42" s="22">
        <v>0</v>
      </c>
      <c r="V42" s="23"/>
    </row>
    <row r="43" spans="2:22">
      <c r="B43" s="17">
        <f t="shared" si="0"/>
        <v>54</v>
      </c>
      <c r="C43" s="112"/>
      <c r="D43" s="215"/>
      <c r="E43" s="191"/>
      <c r="F43" s="193"/>
      <c r="G43" s="193"/>
      <c r="H43" s="38" t="s">
        <v>41</v>
      </c>
      <c r="I43" s="36" t="s">
        <v>131</v>
      </c>
      <c r="J43" s="36" t="s">
        <v>196</v>
      </c>
      <c r="K43" s="18" t="s">
        <v>132</v>
      </c>
      <c r="L43" s="36" t="s">
        <v>133</v>
      </c>
      <c r="M43" s="18" t="s">
        <v>134</v>
      </c>
      <c r="N43" s="18" t="s">
        <v>135</v>
      </c>
      <c r="O43" s="37" t="s">
        <v>136</v>
      </c>
      <c r="P43" s="21"/>
      <c r="R43" s="22" t="s">
        <v>126</v>
      </c>
      <c r="S43" s="22">
        <v>8</v>
      </c>
      <c r="T43" s="23" t="s">
        <v>127</v>
      </c>
      <c r="U43" s="22">
        <v>0</v>
      </c>
      <c r="V43" s="23"/>
    </row>
    <row r="44" spans="2:22">
      <c r="B44" s="39">
        <f t="shared" si="0"/>
        <v>56</v>
      </c>
      <c r="C44" s="112"/>
      <c r="D44" s="132" t="s">
        <v>56</v>
      </c>
      <c r="E44" s="133"/>
      <c r="F44" s="50" t="s">
        <v>55</v>
      </c>
      <c r="G44" s="50">
        <v>2</v>
      </c>
      <c r="H44" s="198" t="s">
        <v>56</v>
      </c>
      <c r="I44" s="198"/>
      <c r="J44" s="198"/>
      <c r="K44" s="198"/>
      <c r="L44" s="198"/>
      <c r="M44" s="198"/>
      <c r="N44" s="198"/>
      <c r="O44" s="199"/>
      <c r="P44" s="21" t="s">
        <v>66</v>
      </c>
      <c r="R44" s="2"/>
      <c r="S44" s="2"/>
      <c r="U44" s="2"/>
    </row>
    <row r="45" spans="2:22">
      <c r="B45" s="17">
        <f t="shared" si="0"/>
        <v>58</v>
      </c>
      <c r="C45" s="112"/>
      <c r="D45" s="214" t="s">
        <v>139</v>
      </c>
      <c r="E45" s="190"/>
      <c r="F45" s="150" t="s">
        <v>55</v>
      </c>
      <c r="G45" s="150">
        <v>2</v>
      </c>
      <c r="H45" s="36" t="s">
        <v>140</v>
      </c>
      <c r="I45" s="36" t="s">
        <v>141</v>
      </c>
      <c r="J45" s="38" t="s">
        <v>32</v>
      </c>
      <c r="K45" s="36" t="s">
        <v>142</v>
      </c>
      <c r="L45" s="36" t="s">
        <v>143</v>
      </c>
      <c r="M45" s="36" t="s">
        <v>144</v>
      </c>
      <c r="N45" s="36" t="s">
        <v>145</v>
      </c>
      <c r="O45" s="52" t="s">
        <v>37</v>
      </c>
      <c r="P45" s="21"/>
      <c r="R45" s="6" t="s">
        <v>652</v>
      </c>
      <c r="S45" s="6"/>
      <c r="T45" s="6"/>
      <c r="U45" s="6"/>
      <c r="V45" s="6"/>
    </row>
    <row r="46" spans="2:22">
      <c r="B46" s="17">
        <f t="shared" si="0"/>
        <v>58</v>
      </c>
      <c r="C46" s="112"/>
      <c r="D46" s="215"/>
      <c r="E46" s="191"/>
      <c r="F46" s="150"/>
      <c r="G46" s="150"/>
      <c r="H46" s="18" t="s">
        <v>147</v>
      </c>
      <c r="I46" s="36" t="s">
        <v>148</v>
      </c>
      <c r="J46" s="36" t="s">
        <v>149</v>
      </c>
      <c r="K46" s="36" t="s">
        <v>150</v>
      </c>
      <c r="L46" s="36" t="s">
        <v>151</v>
      </c>
      <c r="M46" s="36" t="s">
        <v>152</v>
      </c>
      <c r="N46" s="18" t="s">
        <v>153</v>
      </c>
      <c r="O46" s="53" t="s">
        <v>154</v>
      </c>
      <c r="P46" s="21"/>
      <c r="R46" s="86" t="s">
        <v>450</v>
      </c>
      <c r="S46" s="86" t="s">
        <v>8</v>
      </c>
      <c r="T46" s="86" t="s">
        <v>9</v>
      </c>
      <c r="U46" s="86" t="s">
        <v>10</v>
      </c>
      <c r="V46" s="86" t="s">
        <v>11</v>
      </c>
    </row>
    <row r="47" spans="2:22">
      <c r="B47" s="17">
        <f t="shared" si="0"/>
        <v>60</v>
      </c>
      <c r="C47" s="112"/>
      <c r="D47" s="214" t="s">
        <v>156</v>
      </c>
      <c r="E47" s="190"/>
      <c r="F47" s="150" t="s">
        <v>55</v>
      </c>
      <c r="G47" s="150">
        <v>2</v>
      </c>
      <c r="H47" s="18" t="s">
        <v>157</v>
      </c>
      <c r="I47" s="18" t="s">
        <v>158</v>
      </c>
      <c r="J47" s="18" t="s">
        <v>159</v>
      </c>
      <c r="K47" s="36" t="s">
        <v>160</v>
      </c>
      <c r="L47" s="36" t="s">
        <v>161</v>
      </c>
      <c r="M47" s="36" t="s">
        <v>162</v>
      </c>
      <c r="N47" s="36" t="s">
        <v>129</v>
      </c>
      <c r="O47" s="20" t="s">
        <v>130</v>
      </c>
      <c r="P47" s="21"/>
      <c r="R47" s="15" t="s">
        <v>451</v>
      </c>
      <c r="S47" s="15">
        <v>8</v>
      </c>
      <c r="T47" s="24" t="s">
        <v>452</v>
      </c>
      <c r="U47" s="15">
        <v>0</v>
      </c>
      <c r="V47" s="15"/>
    </row>
    <row r="48" spans="2:22">
      <c r="B48" s="17">
        <f t="shared" si="0"/>
        <v>60</v>
      </c>
      <c r="C48" s="112"/>
      <c r="D48" s="215"/>
      <c r="E48" s="191"/>
      <c r="F48" s="150"/>
      <c r="G48" s="150"/>
      <c r="H48" s="38" t="s">
        <v>41</v>
      </c>
      <c r="I48" s="38" t="s">
        <v>42</v>
      </c>
      <c r="J48" s="18" t="s">
        <v>164</v>
      </c>
      <c r="K48" s="36" t="s">
        <v>165</v>
      </c>
      <c r="L48" s="36" t="s">
        <v>166</v>
      </c>
      <c r="M48" s="36" t="s">
        <v>167</v>
      </c>
      <c r="N48" s="36" t="s">
        <v>168</v>
      </c>
      <c r="O48" s="20" t="s">
        <v>169</v>
      </c>
      <c r="P48" s="21"/>
      <c r="R48" s="73" t="s">
        <v>449</v>
      </c>
      <c r="S48" s="78">
        <v>1</v>
      </c>
      <c r="T48" s="79" t="s">
        <v>453</v>
      </c>
      <c r="U48" s="78">
        <v>0</v>
      </c>
      <c r="V48" s="79"/>
    </row>
    <row r="49" spans="2:22">
      <c r="B49" s="17">
        <f t="shared" si="0"/>
        <v>62</v>
      </c>
      <c r="C49" s="112"/>
      <c r="D49" s="214" t="s">
        <v>171</v>
      </c>
      <c r="E49" s="190"/>
      <c r="F49" s="150" t="s">
        <v>55</v>
      </c>
      <c r="G49" s="150">
        <v>2</v>
      </c>
      <c r="H49" s="38" t="s">
        <v>30</v>
      </c>
      <c r="I49" s="38" t="s">
        <v>31</v>
      </c>
      <c r="J49" s="38" t="s">
        <v>32</v>
      </c>
      <c r="K49" s="38" t="s">
        <v>33</v>
      </c>
      <c r="L49" s="147" t="s">
        <v>172</v>
      </c>
      <c r="M49" s="147"/>
      <c r="N49" s="147"/>
      <c r="O49" s="197"/>
      <c r="P49" s="21"/>
      <c r="R49" s="76" t="s">
        <v>448</v>
      </c>
      <c r="S49" s="76">
        <v>1</v>
      </c>
      <c r="T49" s="79" t="s">
        <v>454</v>
      </c>
      <c r="U49" s="76">
        <v>0</v>
      </c>
      <c r="V49" s="76"/>
    </row>
    <row r="50" spans="2:22">
      <c r="B50" s="17">
        <f t="shared" si="0"/>
        <v>62</v>
      </c>
      <c r="C50" s="112"/>
      <c r="D50" s="215"/>
      <c r="E50" s="191"/>
      <c r="F50" s="150"/>
      <c r="G50" s="150"/>
      <c r="H50" s="38" t="s">
        <v>41</v>
      </c>
      <c r="I50" s="38" t="s">
        <v>42</v>
      </c>
      <c r="J50" s="38" t="s">
        <v>43</v>
      </c>
      <c r="K50" s="38" t="s">
        <v>44</v>
      </c>
      <c r="L50" s="38" t="s">
        <v>45</v>
      </c>
      <c r="M50" s="38" t="s">
        <v>46</v>
      </c>
      <c r="N50" s="38" t="s">
        <v>47</v>
      </c>
      <c r="O50" s="52" t="s">
        <v>48</v>
      </c>
      <c r="P50" s="21"/>
      <c r="R50" s="78" t="s">
        <v>447</v>
      </c>
      <c r="S50" s="78">
        <v>2</v>
      </c>
      <c r="T50" s="79" t="s">
        <v>455</v>
      </c>
      <c r="U50" s="78">
        <v>0</v>
      </c>
      <c r="V50" s="76"/>
    </row>
    <row r="51" spans="2:22">
      <c r="B51" s="39">
        <f t="shared" si="0"/>
        <v>64</v>
      </c>
      <c r="C51" s="112"/>
      <c r="D51" s="214" t="s">
        <v>176</v>
      </c>
      <c r="E51" s="190"/>
      <c r="F51" s="150" t="s">
        <v>55</v>
      </c>
      <c r="G51" s="150">
        <v>2</v>
      </c>
      <c r="H51" s="38" t="s">
        <v>30</v>
      </c>
      <c r="I51" s="55" t="s">
        <v>177</v>
      </c>
      <c r="J51" s="55" t="s">
        <v>178</v>
      </c>
      <c r="K51" s="55" t="s">
        <v>179</v>
      </c>
      <c r="L51" s="55" t="s">
        <v>180</v>
      </c>
      <c r="M51" s="55" t="s">
        <v>181</v>
      </c>
      <c r="N51" s="55" t="s">
        <v>182</v>
      </c>
      <c r="O51" s="53" t="s">
        <v>129</v>
      </c>
      <c r="P51" s="21"/>
      <c r="R51" s="2"/>
      <c r="S51" s="2"/>
      <c r="U51" s="2"/>
    </row>
    <row r="52" spans="2:22">
      <c r="B52" s="39">
        <f t="shared" si="0"/>
        <v>64</v>
      </c>
      <c r="C52" s="112"/>
      <c r="D52" s="215"/>
      <c r="E52" s="191"/>
      <c r="F52" s="150"/>
      <c r="G52" s="150"/>
      <c r="H52" s="36" t="s">
        <v>184</v>
      </c>
      <c r="I52" s="38" t="s">
        <v>185</v>
      </c>
      <c r="J52" s="38" t="s">
        <v>186</v>
      </c>
      <c r="K52" s="55" t="s">
        <v>187</v>
      </c>
      <c r="L52" s="38" t="s">
        <v>188</v>
      </c>
      <c r="M52" s="38" t="s">
        <v>189</v>
      </c>
      <c r="N52" s="38" t="s">
        <v>47</v>
      </c>
      <c r="O52" s="52" t="s">
        <v>48</v>
      </c>
      <c r="P52" s="21"/>
      <c r="R52" s="208" t="s">
        <v>137</v>
      </c>
      <c r="S52" s="208"/>
      <c r="T52" s="208"/>
      <c r="U52" s="208"/>
      <c r="V52" s="208"/>
    </row>
    <row r="53" spans="2:22">
      <c r="B53" s="17">
        <f t="shared" si="0"/>
        <v>65</v>
      </c>
      <c r="C53" s="112"/>
      <c r="D53" s="213" t="s">
        <v>191</v>
      </c>
      <c r="E53" s="149"/>
      <c r="F53" s="18" t="s">
        <v>192</v>
      </c>
      <c r="G53" s="18">
        <v>1</v>
      </c>
      <c r="H53" s="147" t="s">
        <v>193</v>
      </c>
      <c r="I53" s="147"/>
      <c r="J53" s="147"/>
      <c r="K53" s="147"/>
      <c r="L53" s="147"/>
      <c r="M53" s="147"/>
      <c r="N53" s="147"/>
      <c r="O53" s="197"/>
      <c r="P53" s="21"/>
      <c r="R53" s="51" t="s">
        <v>138</v>
      </c>
      <c r="S53" s="51" t="s">
        <v>8</v>
      </c>
      <c r="T53" s="51" t="s">
        <v>9</v>
      </c>
      <c r="U53" s="51" t="s">
        <v>10</v>
      </c>
      <c r="V53" s="51" t="s">
        <v>11</v>
      </c>
    </row>
    <row r="54" spans="2:22">
      <c r="B54" s="17">
        <f t="shared" si="0"/>
        <v>66</v>
      </c>
      <c r="C54" s="112"/>
      <c r="D54" s="213" t="s">
        <v>456</v>
      </c>
      <c r="E54" s="149"/>
      <c r="F54" s="18" t="s">
        <v>195</v>
      </c>
      <c r="G54" s="18">
        <v>1</v>
      </c>
      <c r="H54" s="147" t="s">
        <v>457</v>
      </c>
      <c r="I54" s="147"/>
      <c r="J54" s="147"/>
      <c r="K54" s="147"/>
      <c r="L54" s="147"/>
      <c r="M54" s="147"/>
      <c r="N54" s="147"/>
      <c r="O54" s="197"/>
      <c r="P54" s="21"/>
      <c r="R54" s="22" t="s">
        <v>17</v>
      </c>
      <c r="S54" s="22">
        <v>1</v>
      </c>
      <c r="T54" s="23" t="s">
        <v>146</v>
      </c>
      <c r="U54" s="22">
        <v>0</v>
      </c>
      <c r="V54" s="23"/>
    </row>
    <row r="55" spans="2:22">
      <c r="B55" s="17">
        <f t="shared" si="0"/>
        <v>67</v>
      </c>
      <c r="C55" s="112"/>
      <c r="D55" s="213" t="s">
        <v>198</v>
      </c>
      <c r="E55" s="149"/>
      <c r="F55" s="18" t="s">
        <v>195</v>
      </c>
      <c r="G55" s="18">
        <v>1</v>
      </c>
      <c r="H55" s="147" t="s">
        <v>199</v>
      </c>
      <c r="I55" s="147"/>
      <c r="J55" s="147"/>
      <c r="K55" s="147"/>
      <c r="L55" s="147"/>
      <c r="M55" s="147"/>
      <c r="N55" s="147"/>
      <c r="O55" s="197"/>
      <c r="P55" s="21"/>
      <c r="R55" s="22" t="s">
        <v>61</v>
      </c>
      <c r="S55" s="22">
        <v>1</v>
      </c>
      <c r="T55" s="54" t="s">
        <v>155</v>
      </c>
      <c r="U55" s="22">
        <v>0</v>
      </c>
      <c r="V55" s="23"/>
    </row>
    <row r="56" spans="2:22">
      <c r="B56" s="17">
        <f t="shared" si="0"/>
        <v>68</v>
      </c>
      <c r="C56" s="112"/>
      <c r="D56" s="213" t="s">
        <v>201</v>
      </c>
      <c r="E56" s="149"/>
      <c r="F56" s="18" t="s">
        <v>195</v>
      </c>
      <c r="G56" s="18">
        <v>1</v>
      </c>
      <c r="H56" s="147" t="s">
        <v>202</v>
      </c>
      <c r="I56" s="147"/>
      <c r="J56" s="147"/>
      <c r="K56" s="147"/>
      <c r="L56" s="147"/>
      <c r="M56" s="147"/>
      <c r="N56" s="147"/>
      <c r="O56" s="197"/>
      <c r="P56" s="21"/>
      <c r="R56" s="22" t="s">
        <v>130</v>
      </c>
      <c r="S56" s="22">
        <v>1</v>
      </c>
      <c r="T56" s="23" t="s">
        <v>163</v>
      </c>
      <c r="U56" s="22">
        <v>0</v>
      </c>
      <c r="V56" s="23"/>
    </row>
    <row r="57" spans="2:22">
      <c r="B57" s="17">
        <f t="shared" si="0"/>
        <v>69</v>
      </c>
      <c r="C57" s="112"/>
      <c r="D57" s="213" t="s">
        <v>203</v>
      </c>
      <c r="E57" s="149"/>
      <c r="F57" s="18" t="s">
        <v>195</v>
      </c>
      <c r="G57" s="18">
        <v>1</v>
      </c>
      <c r="H57" s="147" t="s">
        <v>204</v>
      </c>
      <c r="I57" s="147"/>
      <c r="J57" s="147"/>
      <c r="K57" s="147"/>
      <c r="L57" s="147"/>
      <c r="M57" s="147"/>
      <c r="N57" s="147"/>
      <c r="O57" s="197"/>
      <c r="P57" s="21"/>
      <c r="R57" s="22" t="s">
        <v>129</v>
      </c>
      <c r="S57" s="22">
        <v>1</v>
      </c>
      <c r="T57" s="23" t="s">
        <v>170</v>
      </c>
      <c r="U57" s="22">
        <v>0</v>
      </c>
      <c r="V57" s="23"/>
    </row>
    <row r="58" spans="2:22">
      <c r="B58" s="17">
        <f t="shared" si="0"/>
        <v>70</v>
      </c>
      <c r="C58" s="112"/>
      <c r="D58" s="242" t="s">
        <v>206</v>
      </c>
      <c r="E58" s="148"/>
      <c r="F58" s="36" t="s">
        <v>195</v>
      </c>
      <c r="G58" s="36">
        <v>1</v>
      </c>
      <c r="H58" s="147" t="s">
        <v>207</v>
      </c>
      <c r="I58" s="147"/>
      <c r="J58" s="147"/>
      <c r="K58" s="147"/>
      <c r="L58" s="147"/>
      <c r="M58" s="147"/>
      <c r="N58" s="147"/>
      <c r="O58" s="197"/>
      <c r="P58" s="21"/>
      <c r="R58" s="22" t="s">
        <v>173</v>
      </c>
      <c r="S58" s="22">
        <v>1</v>
      </c>
      <c r="T58" s="23" t="s">
        <v>174</v>
      </c>
      <c r="U58" s="22">
        <v>0</v>
      </c>
      <c r="V58" s="23"/>
    </row>
    <row r="59" spans="2:22">
      <c r="B59" s="17">
        <f t="shared" si="0"/>
        <v>71</v>
      </c>
      <c r="C59" s="112"/>
      <c r="D59" s="213" t="s">
        <v>71</v>
      </c>
      <c r="E59" s="149"/>
      <c r="F59" s="18" t="s">
        <v>195</v>
      </c>
      <c r="G59" s="18">
        <v>1</v>
      </c>
      <c r="H59" s="147" t="s">
        <v>72</v>
      </c>
      <c r="I59" s="147"/>
      <c r="J59" s="147"/>
      <c r="K59" s="147"/>
      <c r="L59" s="147"/>
      <c r="M59" s="147"/>
      <c r="N59" s="147"/>
      <c r="O59" s="197"/>
      <c r="P59" s="21"/>
      <c r="R59" s="22" t="s">
        <v>135</v>
      </c>
      <c r="S59" s="22">
        <v>1</v>
      </c>
      <c r="T59" s="23" t="s">
        <v>175</v>
      </c>
      <c r="U59" s="22">
        <v>0</v>
      </c>
      <c r="V59" s="23"/>
    </row>
    <row r="60" spans="2:22">
      <c r="B60" s="39">
        <f t="shared" si="0"/>
        <v>72</v>
      </c>
      <c r="C60" s="112"/>
      <c r="D60" s="213" t="s">
        <v>172</v>
      </c>
      <c r="E60" s="149"/>
      <c r="F60" s="18" t="s">
        <v>195</v>
      </c>
      <c r="G60" s="18">
        <v>1</v>
      </c>
      <c r="H60" s="147" t="s">
        <v>210</v>
      </c>
      <c r="I60" s="147"/>
      <c r="J60" s="147"/>
      <c r="K60" s="147"/>
      <c r="L60" s="147"/>
      <c r="M60" s="147"/>
      <c r="N60" s="147"/>
      <c r="O60" s="197"/>
      <c r="P60" s="21"/>
      <c r="R60" s="22" t="s">
        <v>134</v>
      </c>
      <c r="S60" s="22">
        <v>1</v>
      </c>
      <c r="T60" s="23" t="s">
        <v>183</v>
      </c>
      <c r="U60" s="22">
        <v>0</v>
      </c>
      <c r="V60" s="23"/>
    </row>
    <row r="61" spans="2:22">
      <c r="B61" s="17">
        <f t="shared" si="0"/>
        <v>74</v>
      </c>
      <c r="C61" s="112"/>
      <c r="D61" s="242" t="s">
        <v>213</v>
      </c>
      <c r="E61" s="148"/>
      <c r="F61" s="36" t="s">
        <v>195</v>
      </c>
      <c r="G61" s="36">
        <v>2</v>
      </c>
      <c r="H61" s="147" t="s">
        <v>214</v>
      </c>
      <c r="I61" s="147"/>
      <c r="J61" s="147"/>
      <c r="K61" s="147"/>
      <c r="L61" s="147"/>
      <c r="M61" s="147"/>
      <c r="N61" s="147"/>
      <c r="O61" s="197"/>
      <c r="P61" s="21"/>
      <c r="R61" s="22" t="s">
        <v>133</v>
      </c>
      <c r="S61" s="22">
        <v>1</v>
      </c>
      <c r="T61" s="23" t="s">
        <v>190</v>
      </c>
      <c r="U61" s="22">
        <v>0</v>
      </c>
      <c r="V61" s="23"/>
    </row>
    <row r="62" spans="2:22">
      <c r="B62" s="39">
        <f t="shared" si="0"/>
        <v>80</v>
      </c>
      <c r="C62" s="112"/>
      <c r="D62" s="132" t="s">
        <v>56</v>
      </c>
      <c r="E62" s="133"/>
      <c r="F62" s="50" t="s">
        <v>55</v>
      </c>
      <c r="G62" s="50">
        <v>6</v>
      </c>
      <c r="H62" s="198" t="s">
        <v>56</v>
      </c>
      <c r="I62" s="198"/>
      <c r="J62" s="198"/>
      <c r="K62" s="198"/>
      <c r="L62" s="198"/>
      <c r="M62" s="198"/>
      <c r="N62" s="198"/>
      <c r="O62" s="199"/>
      <c r="P62" s="45" t="s">
        <v>216</v>
      </c>
      <c r="R62" s="22" t="s">
        <v>132</v>
      </c>
      <c r="S62" s="22">
        <v>1</v>
      </c>
      <c r="T62" s="23" t="s">
        <v>194</v>
      </c>
      <c r="U62" s="22">
        <v>0</v>
      </c>
      <c r="V62" s="23"/>
    </row>
    <row r="63" spans="2:22">
      <c r="B63" s="17">
        <f t="shared" si="0"/>
        <v>84</v>
      </c>
      <c r="C63" s="112"/>
      <c r="D63" s="242" t="s">
        <v>219</v>
      </c>
      <c r="E63" s="148"/>
      <c r="F63" s="36" t="s">
        <v>220</v>
      </c>
      <c r="G63" s="36">
        <v>4</v>
      </c>
      <c r="H63" s="147" t="s">
        <v>221</v>
      </c>
      <c r="I63" s="147"/>
      <c r="J63" s="147"/>
      <c r="K63" s="147"/>
      <c r="L63" s="147"/>
      <c r="M63" s="147"/>
      <c r="N63" s="147"/>
      <c r="O63" s="197"/>
      <c r="P63" s="21"/>
      <c r="R63" s="22" t="s">
        <v>196</v>
      </c>
      <c r="S63" s="22">
        <v>1</v>
      </c>
      <c r="T63" s="23" t="s">
        <v>197</v>
      </c>
      <c r="U63" s="22">
        <v>0</v>
      </c>
      <c r="V63" s="23"/>
    </row>
    <row r="64" spans="2:22">
      <c r="B64" s="39">
        <f t="shared" si="0"/>
        <v>88</v>
      </c>
      <c r="C64" s="112"/>
      <c r="D64" s="242" t="s">
        <v>223</v>
      </c>
      <c r="E64" s="148"/>
      <c r="F64" s="36" t="s">
        <v>220</v>
      </c>
      <c r="G64" s="36">
        <v>4</v>
      </c>
      <c r="H64" s="147" t="s">
        <v>224</v>
      </c>
      <c r="I64" s="147"/>
      <c r="J64" s="147"/>
      <c r="K64" s="147"/>
      <c r="L64" s="147"/>
      <c r="M64" s="147"/>
      <c r="N64" s="147"/>
      <c r="O64" s="197"/>
      <c r="P64" s="21"/>
      <c r="R64" s="22" t="s">
        <v>131</v>
      </c>
      <c r="S64" s="22">
        <v>1</v>
      </c>
      <c r="T64" s="23" t="s">
        <v>200</v>
      </c>
      <c r="U64" s="22">
        <v>0</v>
      </c>
      <c r="V64" s="23"/>
    </row>
    <row r="65" spans="2:22">
      <c r="B65" s="17">
        <f t="shared" si="0"/>
        <v>90</v>
      </c>
      <c r="C65" s="112"/>
      <c r="D65" s="242" t="s">
        <v>226</v>
      </c>
      <c r="E65" s="148"/>
      <c r="F65" s="36" t="s">
        <v>29</v>
      </c>
      <c r="G65" s="36">
        <v>2</v>
      </c>
      <c r="H65" s="147" t="s">
        <v>227</v>
      </c>
      <c r="I65" s="147"/>
      <c r="J65" s="147"/>
      <c r="K65" s="147"/>
      <c r="L65" s="147"/>
      <c r="M65" s="147"/>
      <c r="N65" s="147"/>
      <c r="O65" s="197"/>
      <c r="P65" s="21"/>
      <c r="R65" s="2"/>
      <c r="S65" s="2"/>
      <c r="U65" s="2"/>
    </row>
    <row r="66" spans="2:22">
      <c r="B66" s="17">
        <f t="shared" si="0"/>
        <v>92</v>
      </c>
      <c r="C66" s="112"/>
      <c r="D66" s="242" t="s">
        <v>230</v>
      </c>
      <c r="E66" s="148"/>
      <c r="F66" s="36" t="s">
        <v>231</v>
      </c>
      <c r="G66" s="36">
        <v>2</v>
      </c>
      <c r="H66" s="147" t="s">
        <v>232</v>
      </c>
      <c r="I66" s="147"/>
      <c r="J66" s="147"/>
      <c r="K66" s="147"/>
      <c r="L66" s="147"/>
      <c r="M66" s="147"/>
      <c r="N66" s="147"/>
      <c r="O66" s="197"/>
      <c r="P66" s="21"/>
      <c r="R66" s="208" t="s">
        <v>205</v>
      </c>
      <c r="S66" s="208"/>
      <c r="T66" s="208"/>
      <c r="U66" s="208"/>
      <c r="V66" s="208"/>
    </row>
    <row r="67" spans="2:22">
      <c r="B67" s="17">
        <f t="shared" si="0"/>
        <v>94</v>
      </c>
      <c r="C67" s="112"/>
      <c r="D67" s="242" t="s">
        <v>235</v>
      </c>
      <c r="E67" s="148"/>
      <c r="F67" s="36" t="s">
        <v>231</v>
      </c>
      <c r="G67" s="36">
        <v>2</v>
      </c>
      <c r="H67" s="147" t="s">
        <v>236</v>
      </c>
      <c r="I67" s="147"/>
      <c r="J67" s="147"/>
      <c r="K67" s="147"/>
      <c r="L67" s="147"/>
      <c r="M67" s="147"/>
      <c r="N67" s="147"/>
      <c r="O67" s="197"/>
      <c r="P67" s="21"/>
      <c r="R67" s="56" t="s">
        <v>139</v>
      </c>
      <c r="S67" s="56" t="s">
        <v>8</v>
      </c>
      <c r="T67" s="56" t="s">
        <v>9</v>
      </c>
      <c r="U67" s="57" t="s">
        <v>10</v>
      </c>
      <c r="V67" s="56" t="s">
        <v>11</v>
      </c>
    </row>
    <row r="68" spans="2:22">
      <c r="B68" s="39">
        <f t="shared" si="0"/>
        <v>96</v>
      </c>
      <c r="C68" s="112"/>
      <c r="D68" s="242" t="s">
        <v>239</v>
      </c>
      <c r="E68" s="148"/>
      <c r="F68" s="36" t="s">
        <v>231</v>
      </c>
      <c r="G68" s="36">
        <v>2</v>
      </c>
      <c r="H68" s="147" t="s">
        <v>240</v>
      </c>
      <c r="I68" s="147"/>
      <c r="J68" s="147"/>
      <c r="K68" s="147"/>
      <c r="L68" s="147"/>
      <c r="M68" s="147"/>
      <c r="N68" s="147"/>
      <c r="O68" s="197"/>
      <c r="P68" s="45"/>
      <c r="R68" s="22" t="s">
        <v>208</v>
      </c>
      <c r="S68" s="22">
        <v>1</v>
      </c>
      <c r="T68" s="23" t="s">
        <v>209</v>
      </c>
      <c r="U68" s="22">
        <v>0</v>
      </c>
      <c r="V68" s="23"/>
    </row>
    <row r="69" spans="2:22">
      <c r="B69" s="17">
        <f t="shared" si="0"/>
        <v>97</v>
      </c>
      <c r="C69" s="112"/>
      <c r="D69" s="242" t="s">
        <v>242</v>
      </c>
      <c r="E69" s="148"/>
      <c r="F69" s="36" t="s">
        <v>55</v>
      </c>
      <c r="G69" s="36">
        <v>1</v>
      </c>
      <c r="H69" s="147" t="s">
        <v>243</v>
      </c>
      <c r="I69" s="147"/>
      <c r="J69" s="147"/>
      <c r="K69" s="147"/>
      <c r="L69" s="147"/>
      <c r="M69" s="147"/>
      <c r="N69" s="147"/>
      <c r="O69" s="197"/>
      <c r="P69" s="45"/>
      <c r="R69" s="22" t="s">
        <v>211</v>
      </c>
      <c r="S69" s="22">
        <v>1</v>
      </c>
      <c r="T69" s="23" t="s">
        <v>212</v>
      </c>
      <c r="U69" s="22">
        <v>0</v>
      </c>
      <c r="V69" s="23"/>
    </row>
    <row r="70" spans="2:22" ht="17.5" thickBot="1">
      <c r="B70" s="46">
        <f t="shared" si="0"/>
        <v>104</v>
      </c>
      <c r="C70" s="47">
        <f>SUM(G41:G70)</f>
        <v>56</v>
      </c>
      <c r="D70" s="151" t="s">
        <v>56</v>
      </c>
      <c r="E70" s="152"/>
      <c r="F70" s="43" t="s">
        <v>55</v>
      </c>
      <c r="G70" s="43">
        <v>7</v>
      </c>
      <c r="H70" s="205" t="s">
        <v>56</v>
      </c>
      <c r="I70" s="206"/>
      <c r="J70" s="206"/>
      <c r="K70" s="206"/>
      <c r="L70" s="206"/>
      <c r="M70" s="206"/>
      <c r="N70" s="206"/>
      <c r="O70" s="207"/>
      <c r="P70" s="60" t="s">
        <v>245</v>
      </c>
      <c r="R70" s="22" t="s">
        <v>143</v>
      </c>
      <c r="S70" s="22">
        <v>1</v>
      </c>
      <c r="T70" s="23" t="s">
        <v>215</v>
      </c>
      <c r="U70" s="22">
        <v>0</v>
      </c>
      <c r="V70" s="23"/>
    </row>
    <row r="71" spans="2:22">
      <c r="B71" s="48">
        <f t="shared" si="0"/>
        <v>108</v>
      </c>
      <c r="C71" s="209" t="s">
        <v>247</v>
      </c>
      <c r="D71" s="153" t="s">
        <v>248</v>
      </c>
      <c r="E71" s="154"/>
      <c r="F71" s="61" t="s">
        <v>55</v>
      </c>
      <c r="G71" s="61">
        <v>4</v>
      </c>
      <c r="H71" s="154" t="s">
        <v>249</v>
      </c>
      <c r="I71" s="154"/>
      <c r="J71" s="154"/>
      <c r="K71" s="154"/>
      <c r="L71" s="154"/>
      <c r="M71" s="154"/>
      <c r="N71" s="154"/>
      <c r="O71" s="212"/>
      <c r="P71" s="62"/>
      <c r="R71" s="15" t="s">
        <v>217</v>
      </c>
      <c r="S71" s="15">
        <v>1</v>
      </c>
      <c r="T71" s="16" t="s">
        <v>218</v>
      </c>
      <c r="U71" s="15">
        <v>0</v>
      </c>
      <c r="V71" s="16"/>
    </row>
    <row r="72" spans="2:22">
      <c r="B72" s="17">
        <f t="shared" ref="B72:B118" si="1">B71+G72</f>
        <v>109</v>
      </c>
      <c r="C72" s="210"/>
      <c r="D72" s="148" t="s">
        <v>251</v>
      </c>
      <c r="E72" s="147"/>
      <c r="F72" s="36" t="s">
        <v>55</v>
      </c>
      <c r="G72" s="36">
        <v>1</v>
      </c>
      <c r="H72" s="147" t="s">
        <v>252</v>
      </c>
      <c r="I72" s="147"/>
      <c r="J72" s="147"/>
      <c r="K72" s="147"/>
      <c r="L72" s="147"/>
      <c r="M72" s="147"/>
      <c r="N72" s="147"/>
      <c r="O72" s="197"/>
      <c r="P72" s="45"/>
      <c r="R72" s="22" t="s">
        <v>141</v>
      </c>
      <c r="S72" s="22">
        <v>1</v>
      </c>
      <c r="T72" s="23" t="s">
        <v>222</v>
      </c>
      <c r="U72" s="22">
        <v>0</v>
      </c>
      <c r="V72" s="23"/>
    </row>
    <row r="73" spans="2:22">
      <c r="B73" s="17">
        <f t="shared" si="1"/>
        <v>110</v>
      </c>
      <c r="C73" s="210"/>
      <c r="D73" s="264" t="s">
        <v>685</v>
      </c>
      <c r="E73" s="265"/>
      <c r="F73" s="36" t="s">
        <v>55</v>
      </c>
      <c r="G73" s="36">
        <v>1</v>
      </c>
      <c r="H73" s="36" t="s">
        <v>254</v>
      </c>
      <c r="I73" s="36" t="s">
        <v>255</v>
      </c>
      <c r="J73" s="36" t="s">
        <v>256</v>
      </c>
      <c r="K73" s="38" t="s">
        <v>33</v>
      </c>
      <c r="L73" s="38" t="s">
        <v>34</v>
      </c>
      <c r="M73" s="257" t="s">
        <v>35</v>
      </c>
      <c r="N73" s="36" t="s">
        <v>19</v>
      </c>
      <c r="O73" s="37" t="s">
        <v>257</v>
      </c>
      <c r="P73" s="45"/>
      <c r="R73" s="22" t="s">
        <v>225</v>
      </c>
      <c r="S73" s="22">
        <v>1</v>
      </c>
      <c r="T73" s="23" t="s">
        <v>458</v>
      </c>
      <c r="U73" s="22">
        <v>0</v>
      </c>
      <c r="V73" s="23"/>
    </row>
    <row r="74" spans="2:22">
      <c r="B74" s="17">
        <f t="shared" si="1"/>
        <v>111</v>
      </c>
      <c r="C74" s="210"/>
      <c r="D74" s="242" t="s">
        <v>258</v>
      </c>
      <c r="E74" s="148"/>
      <c r="F74" s="36" t="s">
        <v>55</v>
      </c>
      <c r="G74" s="36">
        <v>1</v>
      </c>
      <c r="H74" s="165" t="s">
        <v>653</v>
      </c>
      <c r="I74" s="166"/>
      <c r="J74" s="166"/>
      <c r="K74" s="166"/>
      <c r="L74" s="166"/>
      <c r="M74" s="166"/>
      <c r="N74" s="166"/>
      <c r="O74" s="167"/>
      <c r="P74" s="45"/>
      <c r="R74" s="58" t="s">
        <v>228</v>
      </c>
      <c r="S74" s="58">
        <v>1</v>
      </c>
      <c r="T74" s="59" t="s">
        <v>229</v>
      </c>
      <c r="U74" s="58">
        <v>0</v>
      </c>
      <c r="V74" s="59"/>
    </row>
    <row r="75" spans="2:22">
      <c r="B75" s="39">
        <f t="shared" si="1"/>
        <v>112</v>
      </c>
      <c r="C75" s="210"/>
      <c r="D75" s="213" t="s">
        <v>260</v>
      </c>
      <c r="E75" s="149"/>
      <c r="F75" s="36" t="s">
        <v>55</v>
      </c>
      <c r="G75" s="36">
        <v>1</v>
      </c>
      <c r="H75" s="165" t="s">
        <v>654</v>
      </c>
      <c r="I75" s="166"/>
      <c r="J75" s="166"/>
      <c r="K75" s="166"/>
      <c r="L75" s="166"/>
      <c r="M75" s="166"/>
      <c r="N75" s="166"/>
      <c r="O75" s="167"/>
      <c r="P75" s="45"/>
      <c r="R75" s="22" t="s">
        <v>233</v>
      </c>
      <c r="S75" s="22">
        <v>1</v>
      </c>
      <c r="T75" s="23" t="s">
        <v>234</v>
      </c>
      <c r="U75" s="22">
        <v>0</v>
      </c>
      <c r="V75" s="23"/>
    </row>
    <row r="76" spans="2:22">
      <c r="B76" s="17">
        <f t="shared" si="1"/>
        <v>113</v>
      </c>
      <c r="C76" s="210"/>
      <c r="D76" s="263" t="s">
        <v>502</v>
      </c>
      <c r="E76" s="264"/>
      <c r="F76" s="36" t="s">
        <v>55</v>
      </c>
      <c r="G76" s="36">
        <v>1</v>
      </c>
      <c r="H76" s="258" t="s">
        <v>655</v>
      </c>
      <c r="I76" s="259"/>
      <c r="J76" s="259"/>
      <c r="K76" s="259"/>
      <c r="L76" s="259"/>
      <c r="M76" s="259"/>
      <c r="N76" s="259"/>
      <c r="O76" s="260"/>
      <c r="P76" s="45"/>
      <c r="R76" s="22" t="s">
        <v>237</v>
      </c>
      <c r="S76" s="22">
        <v>1</v>
      </c>
      <c r="T76" s="23" t="s">
        <v>238</v>
      </c>
      <c r="U76" s="22">
        <v>0</v>
      </c>
      <c r="V76" s="23"/>
    </row>
    <row r="77" spans="2:22">
      <c r="B77" s="17">
        <f t="shared" si="1"/>
        <v>114</v>
      </c>
      <c r="C77" s="210"/>
      <c r="D77" s="263" t="s">
        <v>503</v>
      </c>
      <c r="E77" s="264"/>
      <c r="F77" s="36" t="s">
        <v>55</v>
      </c>
      <c r="G77" s="36">
        <v>1</v>
      </c>
      <c r="H77" s="258" t="s">
        <v>656</v>
      </c>
      <c r="I77" s="259"/>
      <c r="J77" s="259"/>
      <c r="K77" s="259"/>
      <c r="L77" s="259"/>
      <c r="M77" s="259"/>
      <c r="N77" s="259"/>
      <c r="O77" s="260"/>
      <c r="P77" s="45"/>
      <c r="R77" s="22" t="s">
        <v>151</v>
      </c>
      <c r="S77" s="22">
        <v>1</v>
      </c>
      <c r="T77" s="23" t="s">
        <v>241</v>
      </c>
      <c r="U77" s="22">
        <v>0</v>
      </c>
      <c r="V77" s="23"/>
    </row>
    <row r="78" spans="2:22">
      <c r="B78" s="17">
        <f t="shared" si="1"/>
        <v>115</v>
      </c>
      <c r="C78" s="210"/>
      <c r="D78" s="263" t="s">
        <v>504</v>
      </c>
      <c r="E78" s="264"/>
      <c r="F78" s="36" t="s">
        <v>55</v>
      </c>
      <c r="G78" s="36">
        <v>1</v>
      </c>
      <c r="H78" s="258" t="s">
        <v>657</v>
      </c>
      <c r="I78" s="259"/>
      <c r="J78" s="259"/>
      <c r="K78" s="259"/>
      <c r="L78" s="259"/>
      <c r="M78" s="259"/>
      <c r="N78" s="259"/>
      <c r="O78" s="260"/>
      <c r="P78" s="45"/>
      <c r="R78" s="22" t="s">
        <v>150</v>
      </c>
      <c r="S78" s="22">
        <v>1</v>
      </c>
      <c r="T78" s="23" t="s">
        <v>244</v>
      </c>
      <c r="U78" s="22">
        <v>0</v>
      </c>
      <c r="V78" s="23"/>
    </row>
    <row r="79" spans="2:22">
      <c r="B79" s="17">
        <f t="shared" si="1"/>
        <v>116</v>
      </c>
      <c r="C79" s="210"/>
      <c r="D79" s="263" t="s">
        <v>658</v>
      </c>
      <c r="E79" s="264"/>
      <c r="F79" s="36" t="s">
        <v>55</v>
      </c>
      <c r="G79" s="36">
        <v>1</v>
      </c>
      <c r="H79" s="257" t="s">
        <v>505</v>
      </c>
      <c r="I79" s="258" t="s">
        <v>659</v>
      </c>
      <c r="J79" s="259"/>
      <c r="K79" s="259"/>
      <c r="L79" s="259"/>
      <c r="M79" s="259"/>
      <c r="N79" s="259"/>
      <c r="O79" s="260"/>
      <c r="P79" s="45"/>
      <c r="R79" s="22" t="s">
        <v>149</v>
      </c>
      <c r="S79" s="22">
        <v>1</v>
      </c>
      <c r="T79" s="23" t="s">
        <v>246</v>
      </c>
      <c r="U79" s="22">
        <v>0</v>
      </c>
      <c r="V79" s="23"/>
    </row>
    <row r="80" spans="2:22">
      <c r="B80" s="17">
        <f t="shared" si="1"/>
        <v>117</v>
      </c>
      <c r="C80" s="210"/>
      <c r="D80" s="263" t="s">
        <v>660</v>
      </c>
      <c r="E80" s="264"/>
      <c r="F80" s="36" t="s">
        <v>55</v>
      </c>
      <c r="G80" s="36">
        <v>1</v>
      </c>
      <c r="H80" s="257" t="s">
        <v>506</v>
      </c>
      <c r="I80" s="259" t="s">
        <v>661</v>
      </c>
      <c r="J80" s="259"/>
      <c r="K80" s="259"/>
      <c r="L80" s="259"/>
      <c r="M80" s="259"/>
      <c r="N80" s="259"/>
      <c r="O80" s="260"/>
      <c r="P80" s="45"/>
      <c r="R80" s="22" t="s">
        <v>148</v>
      </c>
      <c r="S80" s="22">
        <v>1</v>
      </c>
      <c r="T80" s="23" t="s">
        <v>250</v>
      </c>
      <c r="U80" s="22">
        <v>0</v>
      </c>
      <c r="V80" s="23"/>
    </row>
    <row r="81" spans="2:22">
      <c r="B81" s="17">
        <f t="shared" si="1"/>
        <v>118</v>
      </c>
      <c r="C81" s="210"/>
      <c r="D81" s="263" t="s">
        <v>662</v>
      </c>
      <c r="E81" s="264"/>
      <c r="F81" s="36" t="s">
        <v>55</v>
      </c>
      <c r="G81" s="36">
        <v>1</v>
      </c>
      <c r="H81" s="257" t="s">
        <v>507</v>
      </c>
      <c r="I81" s="259" t="s">
        <v>663</v>
      </c>
      <c r="J81" s="259"/>
      <c r="K81" s="259"/>
      <c r="L81" s="259"/>
      <c r="M81" s="259"/>
      <c r="N81" s="259"/>
      <c r="O81" s="260"/>
      <c r="P81" s="45"/>
      <c r="R81" s="22" t="s">
        <v>147</v>
      </c>
      <c r="S81" s="22">
        <v>1</v>
      </c>
      <c r="T81" s="23" t="s">
        <v>253</v>
      </c>
      <c r="U81" s="22">
        <v>0</v>
      </c>
      <c r="V81" s="23"/>
    </row>
    <row r="82" spans="2:22">
      <c r="B82" s="17">
        <f t="shared" si="1"/>
        <v>119</v>
      </c>
      <c r="C82" s="210"/>
      <c r="D82" s="263" t="s">
        <v>664</v>
      </c>
      <c r="E82" s="264"/>
      <c r="F82" s="36" t="s">
        <v>55</v>
      </c>
      <c r="G82" s="36">
        <v>1</v>
      </c>
      <c r="H82" s="257" t="s">
        <v>665</v>
      </c>
      <c r="I82" s="259" t="s">
        <v>666</v>
      </c>
      <c r="J82" s="259"/>
      <c r="K82" s="259"/>
      <c r="L82" s="259"/>
      <c r="M82" s="259"/>
      <c r="N82" s="259"/>
      <c r="O82" s="260"/>
      <c r="P82" s="45"/>
      <c r="R82" s="2"/>
      <c r="S82" s="2"/>
      <c r="U82" s="2"/>
    </row>
    <row r="83" spans="2:22">
      <c r="B83" s="39">
        <f t="shared" si="1"/>
        <v>120</v>
      </c>
      <c r="C83" s="210"/>
      <c r="D83" s="263" t="s">
        <v>667</v>
      </c>
      <c r="E83" s="264"/>
      <c r="F83" s="36" t="s">
        <v>55</v>
      </c>
      <c r="G83" s="36">
        <v>1</v>
      </c>
      <c r="H83" s="257" t="s">
        <v>668</v>
      </c>
      <c r="I83" s="259" t="s">
        <v>669</v>
      </c>
      <c r="J83" s="259"/>
      <c r="K83" s="259"/>
      <c r="L83" s="259"/>
      <c r="M83" s="259"/>
      <c r="N83" s="259"/>
      <c r="O83" s="260"/>
      <c r="P83" s="63"/>
      <c r="R83" s="208" t="s">
        <v>259</v>
      </c>
      <c r="S83" s="208"/>
      <c r="T83" s="208"/>
      <c r="U83" s="208"/>
      <c r="V83" s="208"/>
    </row>
    <row r="84" spans="2:22">
      <c r="B84" s="17">
        <f t="shared" si="1"/>
        <v>122</v>
      </c>
      <c r="C84" s="210"/>
      <c r="D84" s="132" t="s">
        <v>271</v>
      </c>
      <c r="E84" s="133"/>
      <c r="F84" s="198" t="s">
        <v>55</v>
      </c>
      <c r="G84" s="198">
        <v>2</v>
      </c>
      <c r="H84" s="38" t="s">
        <v>30</v>
      </c>
      <c r="I84" s="38" t="s">
        <v>31</v>
      </c>
      <c r="J84" s="38" t="s">
        <v>32</v>
      </c>
      <c r="K84" s="36" t="s">
        <v>272</v>
      </c>
      <c r="L84" s="38" t="s">
        <v>34</v>
      </c>
      <c r="M84" s="38" t="s">
        <v>35</v>
      </c>
      <c r="N84" s="38" t="s">
        <v>36</v>
      </c>
      <c r="O84" s="36" t="s">
        <v>273</v>
      </c>
      <c r="P84" s="163" t="s">
        <v>274</v>
      </c>
      <c r="R84" s="56" t="s">
        <v>156</v>
      </c>
      <c r="S84" s="56" t="s">
        <v>8</v>
      </c>
      <c r="T84" s="56" t="s">
        <v>9</v>
      </c>
      <c r="U84" s="56" t="s">
        <v>10</v>
      </c>
      <c r="V84" s="56" t="s">
        <v>11</v>
      </c>
    </row>
    <row r="85" spans="2:22">
      <c r="B85" s="17">
        <f t="shared" si="1"/>
        <v>122</v>
      </c>
      <c r="C85" s="210"/>
      <c r="D85" s="136"/>
      <c r="E85" s="117"/>
      <c r="F85" s="201"/>
      <c r="G85" s="201"/>
      <c r="H85" s="38" t="s">
        <v>30</v>
      </c>
      <c r="I85" s="38" t="s">
        <v>31</v>
      </c>
      <c r="J85" s="38" t="s">
        <v>32</v>
      </c>
      <c r="K85" s="38" t="s">
        <v>33</v>
      </c>
      <c r="L85" s="38" t="s">
        <v>34</v>
      </c>
      <c r="M85" s="36" t="s">
        <v>275</v>
      </c>
      <c r="N85" s="36" t="s">
        <v>276</v>
      </c>
      <c r="O85" s="36" t="s">
        <v>277</v>
      </c>
      <c r="P85" s="216"/>
      <c r="R85" s="22" t="s">
        <v>130</v>
      </c>
      <c r="S85" s="22">
        <v>1</v>
      </c>
      <c r="T85" s="23" t="s">
        <v>261</v>
      </c>
      <c r="U85" s="22">
        <v>0</v>
      </c>
      <c r="V85" s="23"/>
    </row>
    <row r="86" spans="2:22">
      <c r="B86" s="17">
        <f t="shared" si="1"/>
        <v>124</v>
      </c>
      <c r="C86" s="210"/>
      <c r="D86" s="214" t="s">
        <v>280</v>
      </c>
      <c r="E86" s="190"/>
      <c r="F86" s="192" t="s">
        <v>55</v>
      </c>
      <c r="G86" s="192">
        <v>2</v>
      </c>
      <c r="H86" s="87" t="s">
        <v>459</v>
      </c>
      <c r="I86" s="36" t="s">
        <v>460</v>
      </c>
      <c r="J86" s="36" t="s">
        <v>461</v>
      </c>
      <c r="K86" s="36" t="s">
        <v>462</v>
      </c>
      <c r="L86" s="36" t="s">
        <v>463</v>
      </c>
      <c r="M86" s="87" t="s">
        <v>464</v>
      </c>
      <c r="N86" s="36" t="s">
        <v>465</v>
      </c>
      <c r="O86" s="36" t="s">
        <v>466</v>
      </c>
      <c r="P86" s="163" t="s">
        <v>281</v>
      </c>
      <c r="R86" s="22" t="s">
        <v>129</v>
      </c>
      <c r="S86" s="22">
        <v>1</v>
      </c>
      <c r="T86" s="23" t="s">
        <v>262</v>
      </c>
      <c r="U86" s="22">
        <v>0</v>
      </c>
      <c r="V86" s="23"/>
    </row>
    <row r="87" spans="2:22">
      <c r="B87" s="17">
        <f t="shared" si="1"/>
        <v>124</v>
      </c>
      <c r="C87" s="210"/>
      <c r="D87" s="215"/>
      <c r="E87" s="191"/>
      <c r="F87" s="193"/>
      <c r="G87" s="193"/>
      <c r="H87" s="38" t="s">
        <v>30</v>
      </c>
      <c r="I87" s="38" t="s">
        <v>31</v>
      </c>
      <c r="J87" s="38" t="s">
        <v>32</v>
      </c>
      <c r="K87" s="87" t="s">
        <v>467</v>
      </c>
      <c r="L87" s="38" t="s">
        <v>34</v>
      </c>
      <c r="M87" s="38" t="s">
        <v>35</v>
      </c>
      <c r="N87" s="87" t="s">
        <v>468</v>
      </c>
      <c r="O87" s="36" t="s">
        <v>469</v>
      </c>
      <c r="P87" s="216"/>
      <c r="R87" s="22" t="s">
        <v>162</v>
      </c>
      <c r="S87" s="22">
        <v>1</v>
      </c>
      <c r="T87" s="23" t="s">
        <v>263</v>
      </c>
      <c r="U87" s="22">
        <v>0</v>
      </c>
      <c r="V87" s="23"/>
    </row>
    <row r="88" spans="2:22" ht="16.5" customHeight="1">
      <c r="B88" s="17">
        <f t="shared" si="1"/>
        <v>126</v>
      </c>
      <c r="C88" s="210"/>
      <c r="D88" s="266" t="s">
        <v>670</v>
      </c>
      <c r="E88" s="267"/>
      <c r="F88" s="198" t="s">
        <v>55</v>
      </c>
      <c r="G88" s="198">
        <v>2</v>
      </c>
      <c r="H88" s="257" t="s">
        <v>30</v>
      </c>
      <c r="I88" s="257" t="s">
        <v>671</v>
      </c>
      <c r="J88" s="257" t="s">
        <v>672</v>
      </c>
      <c r="K88" s="257" t="s">
        <v>673</v>
      </c>
      <c r="L88" s="257" t="s">
        <v>34</v>
      </c>
      <c r="M88" s="257" t="s">
        <v>674</v>
      </c>
      <c r="N88" s="257" t="s">
        <v>675</v>
      </c>
      <c r="O88" s="257" t="s">
        <v>676</v>
      </c>
      <c r="P88" s="163" t="s">
        <v>284</v>
      </c>
      <c r="R88" s="22" t="s">
        <v>161</v>
      </c>
      <c r="S88" s="22">
        <v>1</v>
      </c>
      <c r="T88" s="23" t="s">
        <v>264</v>
      </c>
      <c r="U88" s="22">
        <v>0</v>
      </c>
      <c r="V88" s="23"/>
    </row>
    <row r="89" spans="2:22">
      <c r="B89" s="17">
        <f t="shared" si="1"/>
        <v>126</v>
      </c>
      <c r="C89" s="210"/>
      <c r="D89" s="268"/>
      <c r="E89" s="269"/>
      <c r="F89" s="201"/>
      <c r="G89" s="201"/>
      <c r="H89" s="257" t="s">
        <v>677</v>
      </c>
      <c r="I89" s="257" t="s">
        <v>678</v>
      </c>
      <c r="J89" s="257" t="s">
        <v>679</v>
      </c>
      <c r="K89" s="257" t="s">
        <v>680</v>
      </c>
      <c r="L89" s="257" t="s">
        <v>34</v>
      </c>
      <c r="M89" s="257" t="s">
        <v>35</v>
      </c>
      <c r="N89" s="261" t="s">
        <v>681</v>
      </c>
      <c r="O89" s="257" t="s">
        <v>682</v>
      </c>
      <c r="P89" s="216"/>
      <c r="R89" s="22" t="s">
        <v>160</v>
      </c>
      <c r="S89" s="22">
        <v>1</v>
      </c>
      <c r="T89" s="23" t="s">
        <v>265</v>
      </c>
      <c r="U89" s="22">
        <v>0</v>
      </c>
      <c r="V89" s="23"/>
    </row>
    <row r="90" spans="2:22" ht="16.5" customHeight="1">
      <c r="B90" s="39">
        <f t="shared" si="1"/>
        <v>128</v>
      </c>
      <c r="C90" s="210"/>
      <c r="D90" s="149" t="s">
        <v>289</v>
      </c>
      <c r="E90" s="150"/>
      <c r="F90" s="18" t="s">
        <v>55</v>
      </c>
      <c r="G90" s="18">
        <v>2</v>
      </c>
      <c r="H90" s="150" t="s">
        <v>290</v>
      </c>
      <c r="I90" s="150"/>
      <c r="J90" s="150"/>
      <c r="K90" s="150"/>
      <c r="L90" s="150"/>
      <c r="M90" s="150"/>
      <c r="N90" s="150"/>
      <c r="O90" s="156"/>
      <c r="P90" s="45" t="s">
        <v>66</v>
      </c>
      <c r="R90" s="22" t="s">
        <v>266</v>
      </c>
      <c r="S90" s="22">
        <v>1</v>
      </c>
      <c r="T90" s="23" t="s">
        <v>267</v>
      </c>
      <c r="U90" s="22">
        <v>0</v>
      </c>
      <c r="V90" s="23"/>
    </row>
    <row r="91" spans="2:22">
      <c r="B91" s="17">
        <f t="shared" si="1"/>
        <v>130</v>
      </c>
      <c r="C91" s="210"/>
      <c r="D91" s="149" t="s">
        <v>293</v>
      </c>
      <c r="E91" s="150"/>
      <c r="F91" s="18" t="s">
        <v>55</v>
      </c>
      <c r="G91" s="18">
        <v>2</v>
      </c>
      <c r="H91" s="150" t="s">
        <v>294</v>
      </c>
      <c r="I91" s="150"/>
      <c r="J91" s="150"/>
      <c r="K91" s="150"/>
      <c r="L91" s="150"/>
      <c r="M91" s="150"/>
      <c r="N91" s="150"/>
      <c r="O91" s="156"/>
      <c r="P91" s="45" t="s">
        <v>66</v>
      </c>
      <c r="R91" s="22" t="s">
        <v>268</v>
      </c>
      <c r="S91" s="22">
        <v>1</v>
      </c>
      <c r="T91" s="23" t="s">
        <v>470</v>
      </c>
      <c r="U91" s="22">
        <v>0</v>
      </c>
      <c r="V91" s="23"/>
    </row>
    <row r="92" spans="2:22">
      <c r="B92" s="17">
        <f t="shared" si="1"/>
        <v>132</v>
      </c>
      <c r="C92" s="210"/>
      <c r="D92" s="149" t="s">
        <v>295</v>
      </c>
      <c r="E92" s="150"/>
      <c r="F92" s="18" t="s">
        <v>55</v>
      </c>
      <c r="G92" s="18">
        <v>2</v>
      </c>
      <c r="H92" s="150" t="s">
        <v>296</v>
      </c>
      <c r="I92" s="150"/>
      <c r="J92" s="150"/>
      <c r="K92" s="150"/>
      <c r="L92" s="150"/>
      <c r="M92" s="150"/>
      <c r="N92" s="150"/>
      <c r="O92" s="156"/>
      <c r="P92" s="45" t="s">
        <v>66</v>
      </c>
      <c r="R92" s="22" t="s">
        <v>269</v>
      </c>
      <c r="S92" s="22">
        <v>1</v>
      </c>
      <c r="T92" s="23" t="s">
        <v>270</v>
      </c>
      <c r="U92" s="22">
        <v>0</v>
      </c>
      <c r="V92" s="23"/>
    </row>
    <row r="93" spans="2:22">
      <c r="B93" s="17">
        <f t="shared" si="1"/>
        <v>134</v>
      </c>
      <c r="C93" s="210"/>
      <c r="D93" s="149" t="s">
        <v>297</v>
      </c>
      <c r="E93" s="150"/>
      <c r="F93" s="18" t="s">
        <v>55</v>
      </c>
      <c r="G93" s="18">
        <v>2</v>
      </c>
      <c r="H93" s="150" t="s">
        <v>298</v>
      </c>
      <c r="I93" s="150"/>
      <c r="J93" s="150"/>
      <c r="K93" s="150"/>
      <c r="L93" s="150"/>
      <c r="M93" s="150"/>
      <c r="N93" s="150"/>
      <c r="O93" s="156"/>
      <c r="P93" s="45" t="s">
        <v>66</v>
      </c>
      <c r="R93" s="22"/>
      <c r="S93" s="22"/>
      <c r="T93" s="23"/>
      <c r="U93" s="22"/>
      <c r="V93" s="23"/>
    </row>
    <row r="94" spans="2:22">
      <c r="B94" s="39">
        <f t="shared" si="1"/>
        <v>136</v>
      </c>
      <c r="C94" s="210"/>
      <c r="D94" s="149" t="s">
        <v>300</v>
      </c>
      <c r="E94" s="150"/>
      <c r="F94" s="18" t="s">
        <v>55</v>
      </c>
      <c r="G94" s="18">
        <v>2</v>
      </c>
      <c r="H94" s="150" t="s">
        <v>301</v>
      </c>
      <c r="I94" s="150"/>
      <c r="J94" s="150"/>
      <c r="K94" s="150"/>
      <c r="L94" s="150"/>
      <c r="M94" s="150"/>
      <c r="N94" s="150"/>
      <c r="O94" s="156"/>
      <c r="P94" s="45" t="s">
        <v>66</v>
      </c>
      <c r="R94" s="22" t="s">
        <v>278</v>
      </c>
      <c r="S94" s="22">
        <v>1</v>
      </c>
      <c r="T94" s="23" t="s">
        <v>279</v>
      </c>
      <c r="U94" s="22">
        <v>0</v>
      </c>
      <c r="V94" s="23"/>
    </row>
    <row r="95" spans="2:22">
      <c r="B95" s="17">
        <f t="shared" si="1"/>
        <v>138</v>
      </c>
      <c r="C95" s="210"/>
      <c r="D95" s="149" t="s">
        <v>302</v>
      </c>
      <c r="E95" s="150"/>
      <c r="F95" s="18" t="s">
        <v>55</v>
      </c>
      <c r="G95" s="18">
        <v>2</v>
      </c>
      <c r="H95" s="150" t="s">
        <v>303</v>
      </c>
      <c r="I95" s="150"/>
      <c r="J95" s="150"/>
      <c r="K95" s="150"/>
      <c r="L95" s="150"/>
      <c r="M95" s="150"/>
      <c r="N95" s="150"/>
      <c r="O95" s="156"/>
      <c r="P95" s="45" t="s">
        <v>66</v>
      </c>
      <c r="R95" s="22"/>
      <c r="S95" s="22"/>
      <c r="T95" s="23"/>
      <c r="U95" s="22"/>
      <c r="V95" s="23"/>
    </row>
    <row r="96" spans="2:22">
      <c r="B96" s="17">
        <f t="shared" si="1"/>
        <v>139</v>
      </c>
      <c r="C96" s="211"/>
      <c r="D96" s="213" t="s">
        <v>305</v>
      </c>
      <c r="E96" s="149"/>
      <c r="F96" s="18" t="s">
        <v>55</v>
      </c>
      <c r="G96" s="49">
        <v>1</v>
      </c>
      <c r="H96" s="257" t="s">
        <v>30</v>
      </c>
      <c r="I96" s="257" t="s">
        <v>31</v>
      </c>
      <c r="J96" s="257" t="s">
        <v>32</v>
      </c>
      <c r="K96" s="257" t="s">
        <v>33</v>
      </c>
      <c r="L96" s="257" t="s">
        <v>34</v>
      </c>
      <c r="M96" s="257" t="s">
        <v>306</v>
      </c>
      <c r="N96" s="257" t="s">
        <v>683</v>
      </c>
      <c r="O96" s="257" t="s">
        <v>307</v>
      </c>
      <c r="P96" s="63" t="s">
        <v>308</v>
      </c>
      <c r="R96" s="22" t="s">
        <v>282</v>
      </c>
      <c r="S96" s="22">
        <v>1</v>
      </c>
      <c r="T96" s="23" t="s">
        <v>283</v>
      </c>
      <c r="U96" s="22">
        <v>0</v>
      </c>
      <c r="V96" s="23"/>
    </row>
    <row r="97" spans="2:22" ht="17.5" thickBot="1">
      <c r="B97" s="46">
        <f>B96+G97</f>
        <v>144</v>
      </c>
      <c r="C97" s="64">
        <f>SUM(G71:G97)</f>
        <v>40</v>
      </c>
      <c r="D97" s="155" t="s">
        <v>56</v>
      </c>
      <c r="E97" s="104"/>
      <c r="F97" s="65" t="s">
        <v>55</v>
      </c>
      <c r="G97" s="65">
        <v>5</v>
      </c>
      <c r="H97" s="157" t="s">
        <v>56</v>
      </c>
      <c r="I97" s="157"/>
      <c r="J97" s="157"/>
      <c r="K97" s="157"/>
      <c r="L97" s="157"/>
      <c r="M97" s="157"/>
      <c r="N97" s="157"/>
      <c r="O97" s="158"/>
      <c r="P97" s="32" t="s">
        <v>309</v>
      </c>
      <c r="R97" s="22" t="s">
        <v>285</v>
      </c>
      <c r="S97" s="22">
        <v>1</v>
      </c>
      <c r="T97" s="23" t="s">
        <v>286</v>
      </c>
      <c r="U97" s="22">
        <v>0</v>
      </c>
      <c r="V97" s="22"/>
    </row>
    <row r="98" spans="2:22">
      <c r="B98" s="48">
        <f t="shared" si="1"/>
        <v>292</v>
      </c>
      <c r="C98" s="224" t="s">
        <v>311</v>
      </c>
      <c r="D98" s="178" t="s">
        <v>312</v>
      </c>
      <c r="E98" s="226"/>
      <c r="F98" s="200" t="s">
        <v>220</v>
      </c>
      <c r="G98" s="200">
        <f>37 * 4</f>
        <v>148</v>
      </c>
      <c r="H98" s="228" t="s">
        <v>313</v>
      </c>
      <c r="I98" s="229"/>
      <c r="J98" s="229"/>
      <c r="K98" s="229"/>
      <c r="L98" s="229"/>
      <c r="M98" s="229"/>
      <c r="N98" s="229"/>
      <c r="O98" s="230"/>
      <c r="P98" s="224" t="s">
        <v>314</v>
      </c>
      <c r="R98" s="22" t="s">
        <v>287</v>
      </c>
      <c r="S98" s="22">
        <v>1</v>
      </c>
      <c r="T98" s="23" t="s">
        <v>288</v>
      </c>
      <c r="U98" s="22">
        <v>0</v>
      </c>
      <c r="V98" s="22"/>
    </row>
    <row r="99" spans="2:22">
      <c r="B99" s="17">
        <f t="shared" si="1"/>
        <v>292</v>
      </c>
      <c r="C99" s="225"/>
      <c r="D99" s="188"/>
      <c r="E99" s="189"/>
      <c r="F99" s="227"/>
      <c r="G99" s="227"/>
      <c r="H99" s="165" t="s">
        <v>315</v>
      </c>
      <c r="I99" s="166"/>
      <c r="J99" s="166"/>
      <c r="K99" s="166"/>
      <c r="L99" s="166"/>
      <c r="M99" s="166"/>
      <c r="N99" s="166"/>
      <c r="O99" s="167"/>
      <c r="P99" s="225"/>
      <c r="R99" s="22" t="s">
        <v>291</v>
      </c>
      <c r="S99" s="22">
        <v>1</v>
      </c>
      <c r="T99" s="23" t="s">
        <v>292</v>
      </c>
      <c r="U99" s="22">
        <v>0</v>
      </c>
      <c r="V99" s="22"/>
    </row>
    <row r="100" spans="2:22">
      <c r="B100" s="17">
        <f t="shared" si="1"/>
        <v>292</v>
      </c>
      <c r="C100" s="225"/>
      <c r="D100" s="188"/>
      <c r="E100" s="189"/>
      <c r="F100" s="227"/>
      <c r="G100" s="227"/>
      <c r="H100" s="165" t="s">
        <v>317</v>
      </c>
      <c r="I100" s="166"/>
      <c r="J100" s="166"/>
      <c r="K100" s="166"/>
      <c r="L100" s="166"/>
      <c r="M100" s="166"/>
      <c r="N100" s="166"/>
      <c r="O100" s="167"/>
      <c r="P100" s="225"/>
      <c r="R100" s="22"/>
      <c r="S100" s="22"/>
      <c r="T100" s="23"/>
      <c r="U100" s="22"/>
      <c r="V100" s="22"/>
    </row>
    <row r="101" spans="2:22">
      <c r="B101" s="17">
        <f t="shared" si="1"/>
        <v>292</v>
      </c>
      <c r="C101" s="225"/>
      <c r="D101" s="188"/>
      <c r="E101" s="189"/>
      <c r="F101" s="227"/>
      <c r="G101" s="227"/>
      <c r="H101" s="165" t="s">
        <v>318</v>
      </c>
      <c r="I101" s="166"/>
      <c r="J101" s="166"/>
      <c r="K101" s="166"/>
      <c r="L101" s="166"/>
      <c r="M101" s="166"/>
      <c r="N101" s="166"/>
      <c r="O101" s="167"/>
      <c r="P101" s="225"/>
      <c r="R101" s="22"/>
      <c r="S101" s="22"/>
      <c r="T101" s="23"/>
      <c r="U101" s="22"/>
      <c r="V101" s="22"/>
    </row>
    <row r="102" spans="2:22">
      <c r="B102" s="17">
        <f t="shared" si="1"/>
        <v>292</v>
      </c>
      <c r="C102" s="225"/>
      <c r="D102" s="188"/>
      <c r="E102" s="189"/>
      <c r="F102" s="227"/>
      <c r="G102" s="227"/>
      <c r="H102" s="222" t="s">
        <v>320</v>
      </c>
      <c r="I102" s="116"/>
      <c r="J102" s="116"/>
      <c r="K102" s="116"/>
      <c r="L102" s="116"/>
      <c r="M102" s="116"/>
      <c r="N102" s="116"/>
      <c r="O102" s="223"/>
      <c r="P102" s="225"/>
      <c r="R102" s="22" t="s">
        <v>164</v>
      </c>
      <c r="S102" s="22">
        <v>1</v>
      </c>
      <c r="T102" s="23" t="s">
        <v>299</v>
      </c>
      <c r="U102" s="22"/>
      <c r="V102" s="22"/>
    </row>
    <row r="103" spans="2:22">
      <c r="B103" s="17">
        <f t="shared" si="1"/>
        <v>292</v>
      </c>
      <c r="C103" s="225"/>
      <c r="D103" s="188"/>
      <c r="E103" s="189"/>
      <c r="F103" s="227"/>
      <c r="G103" s="227"/>
      <c r="H103" s="165" t="s">
        <v>322</v>
      </c>
      <c r="I103" s="166"/>
      <c r="J103" s="166"/>
      <c r="K103" s="166"/>
      <c r="L103" s="166"/>
      <c r="M103" s="166"/>
      <c r="N103" s="166"/>
      <c r="O103" s="167"/>
      <c r="P103" s="225"/>
      <c r="R103" s="2"/>
      <c r="S103" s="2"/>
      <c r="U103" s="2"/>
    </row>
    <row r="104" spans="2:22">
      <c r="B104" s="17">
        <f t="shared" si="1"/>
        <v>292</v>
      </c>
      <c r="C104" s="225"/>
      <c r="D104" s="188"/>
      <c r="E104" s="189"/>
      <c r="F104" s="227"/>
      <c r="G104" s="227"/>
      <c r="H104" s="165" t="s">
        <v>324</v>
      </c>
      <c r="I104" s="166"/>
      <c r="J104" s="166"/>
      <c r="K104" s="166"/>
      <c r="L104" s="166"/>
      <c r="M104" s="166"/>
      <c r="N104" s="166"/>
      <c r="O104" s="167"/>
      <c r="P104" s="225"/>
      <c r="R104" s="208" t="s">
        <v>304</v>
      </c>
      <c r="S104" s="208"/>
      <c r="T104" s="208"/>
      <c r="U104" s="208"/>
      <c r="V104" s="208"/>
    </row>
    <row r="105" spans="2:22">
      <c r="B105" s="17">
        <f t="shared" si="1"/>
        <v>292</v>
      </c>
      <c r="C105" s="225"/>
      <c r="D105" s="188"/>
      <c r="E105" s="189"/>
      <c r="F105" s="227"/>
      <c r="G105" s="227"/>
      <c r="H105" s="165" t="s">
        <v>326</v>
      </c>
      <c r="I105" s="166"/>
      <c r="J105" s="166"/>
      <c r="K105" s="166"/>
      <c r="L105" s="166"/>
      <c r="M105" s="166"/>
      <c r="N105" s="166"/>
      <c r="O105" s="167"/>
      <c r="P105" s="225"/>
      <c r="R105" s="56" t="s">
        <v>171</v>
      </c>
      <c r="S105" s="56" t="s">
        <v>8</v>
      </c>
      <c r="T105" s="56" t="s">
        <v>9</v>
      </c>
      <c r="U105" s="56" t="s">
        <v>10</v>
      </c>
      <c r="V105" s="56" t="s">
        <v>11</v>
      </c>
    </row>
    <row r="106" spans="2:22" ht="16.5" customHeight="1">
      <c r="B106" s="17">
        <f t="shared" si="1"/>
        <v>292</v>
      </c>
      <c r="C106" s="225"/>
      <c r="D106" s="188"/>
      <c r="E106" s="189"/>
      <c r="F106" s="227"/>
      <c r="G106" s="227"/>
      <c r="H106" s="231" t="s">
        <v>328</v>
      </c>
      <c r="I106" s="232"/>
      <c r="J106" s="232"/>
      <c r="K106" s="232"/>
      <c r="L106" s="232"/>
      <c r="M106" s="232"/>
      <c r="N106" s="232"/>
      <c r="O106" s="233"/>
      <c r="P106" s="225"/>
      <c r="R106" s="22" t="s">
        <v>172</v>
      </c>
      <c r="S106" s="22">
        <v>4</v>
      </c>
      <c r="T106" s="23" t="s">
        <v>310</v>
      </c>
      <c r="U106" s="22"/>
      <c r="V106" s="22"/>
    </row>
    <row r="107" spans="2:22" ht="16.5" customHeight="1">
      <c r="B107" s="17">
        <f t="shared" si="1"/>
        <v>292</v>
      </c>
      <c r="C107" s="225"/>
      <c r="D107" s="188"/>
      <c r="E107" s="189"/>
      <c r="F107" s="227"/>
      <c r="G107" s="227"/>
      <c r="H107" s="234"/>
      <c r="I107" s="235"/>
      <c r="J107" s="235"/>
      <c r="K107" s="235"/>
      <c r="L107" s="235"/>
      <c r="M107" s="235"/>
      <c r="N107" s="235"/>
      <c r="O107" s="236"/>
      <c r="P107" s="225"/>
      <c r="R107" s="2"/>
      <c r="S107" s="2"/>
      <c r="U107" s="2"/>
    </row>
    <row r="108" spans="2:22" ht="16.5" customHeight="1">
      <c r="B108" s="17">
        <f t="shared" si="1"/>
        <v>292</v>
      </c>
      <c r="C108" s="225"/>
      <c r="D108" s="188"/>
      <c r="E108" s="189"/>
      <c r="F108" s="227"/>
      <c r="G108" s="227"/>
      <c r="H108" s="234"/>
      <c r="I108" s="235"/>
      <c r="J108" s="235"/>
      <c r="K108" s="235"/>
      <c r="L108" s="235"/>
      <c r="M108" s="235"/>
      <c r="N108" s="235"/>
      <c r="O108" s="236"/>
      <c r="P108" s="225"/>
      <c r="R108" s="208" t="s">
        <v>316</v>
      </c>
      <c r="S108" s="208"/>
      <c r="T108" s="208"/>
      <c r="U108" s="208"/>
      <c r="V108" s="208"/>
    </row>
    <row r="109" spans="2:22" ht="16.5" customHeight="1">
      <c r="B109" s="17">
        <f t="shared" si="1"/>
        <v>292</v>
      </c>
      <c r="C109" s="225"/>
      <c r="D109" s="188"/>
      <c r="E109" s="189"/>
      <c r="F109" s="227"/>
      <c r="G109" s="227"/>
      <c r="H109" s="237"/>
      <c r="I109" s="238"/>
      <c r="J109" s="238"/>
      <c r="K109" s="238"/>
      <c r="L109" s="238"/>
      <c r="M109" s="238"/>
      <c r="N109" s="238"/>
      <c r="O109" s="239"/>
      <c r="P109" s="225"/>
      <c r="R109" s="56" t="s">
        <v>176</v>
      </c>
      <c r="S109" s="56" t="s">
        <v>8</v>
      </c>
      <c r="T109" s="56" t="s">
        <v>9</v>
      </c>
      <c r="U109" s="56" t="s">
        <v>10</v>
      </c>
      <c r="V109" s="56" t="s">
        <v>11</v>
      </c>
    </row>
    <row r="110" spans="2:22" ht="16.5" customHeight="1">
      <c r="B110" s="17">
        <f t="shared" si="1"/>
        <v>292</v>
      </c>
      <c r="C110" s="225"/>
      <c r="D110" s="188"/>
      <c r="E110" s="189"/>
      <c r="F110" s="227"/>
      <c r="G110" s="227"/>
      <c r="H110" s="165" t="s">
        <v>334</v>
      </c>
      <c r="I110" s="166"/>
      <c r="J110" s="166"/>
      <c r="K110" s="166"/>
      <c r="L110" s="166"/>
      <c r="M110" s="166"/>
      <c r="N110" s="166"/>
      <c r="O110" s="167"/>
      <c r="P110" s="225"/>
      <c r="R110" s="58" t="s">
        <v>129</v>
      </c>
      <c r="S110" s="58">
        <v>1</v>
      </c>
      <c r="T110" s="59" t="s">
        <v>319</v>
      </c>
      <c r="U110" s="58"/>
      <c r="V110" s="58"/>
    </row>
    <row r="111" spans="2:22" ht="16.5" customHeight="1">
      <c r="B111" s="17">
        <f t="shared" si="1"/>
        <v>292</v>
      </c>
      <c r="C111" s="225"/>
      <c r="D111" s="188"/>
      <c r="E111" s="189"/>
      <c r="F111" s="227"/>
      <c r="G111" s="227"/>
      <c r="H111" s="165" t="s">
        <v>335</v>
      </c>
      <c r="I111" s="166"/>
      <c r="J111" s="166"/>
      <c r="K111" s="166"/>
      <c r="L111" s="166"/>
      <c r="M111" s="166"/>
      <c r="N111" s="166"/>
      <c r="O111" s="167"/>
      <c r="P111" s="225"/>
      <c r="R111" s="58" t="s">
        <v>182</v>
      </c>
      <c r="S111" s="58">
        <v>1</v>
      </c>
      <c r="T111" s="59" t="s">
        <v>321</v>
      </c>
      <c r="U111" s="58"/>
      <c r="V111" s="58"/>
    </row>
    <row r="112" spans="2:22" ht="16.5" customHeight="1">
      <c r="B112" s="17">
        <f t="shared" si="1"/>
        <v>292</v>
      </c>
      <c r="C112" s="225"/>
      <c r="D112" s="188"/>
      <c r="E112" s="189"/>
      <c r="F112" s="227"/>
      <c r="G112" s="227"/>
      <c r="H112" s="165" t="s">
        <v>336</v>
      </c>
      <c r="I112" s="166"/>
      <c r="J112" s="166"/>
      <c r="K112" s="166"/>
      <c r="L112" s="166"/>
      <c r="M112" s="166"/>
      <c r="N112" s="166"/>
      <c r="O112" s="167"/>
      <c r="P112" s="225"/>
      <c r="R112" s="58" t="s">
        <v>181</v>
      </c>
      <c r="S112" s="58">
        <v>1</v>
      </c>
      <c r="T112" s="59" t="s">
        <v>323</v>
      </c>
      <c r="U112" s="58"/>
      <c r="V112" s="58"/>
    </row>
    <row r="113" spans="2:22">
      <c r="B113" s="17">
        <f t="shared" si="1"/>
        <v>292</v>
      </c>
      <c r="C113" s="216"/>
      <c r="D113" s="188"/>
      <c r="E113" s="189"/>
      <c r="F113" s="227"/>
      <c r="G113" s="227"/>
      <c r="H113" s="168" t="s">
        <v>337</v>
      </c>
      <c r="I113" s="169"/>
      <c r="J113" s="169"/>
      <c r="K113" s="169"/>
      <c r="L113" s="169"/>
      <c r="M113" s="169"/>
      <c r="N113" s="169"/>
      <c r="O113" s="170"/>
      <c r="P113" s="216"/>
      <c r="R113" s="58" t="s">
        <v>180</v>
      </c>
      <c r="S113" s="58">
        <v>1</v>
      </c>
      <c r="T113" s="59" t="s">
        <v>325</v>
      </c>
      <c r="U113" s="58"/>
      <c r="V113" s="58"/>
    </row>
    <row r="114" spans="2:22" ht="17.5" thickBot="1">
      <c r="B114" s="46">
        <f t="shared" si="1"/>
        <v>296</v>
      </c>
      <c r="C114" s="64">
        <f>SUM(G98:G114)</f>
        <v>152</v>
      </c>
      <c r="D114" s="119" t="s">
        <v>56</v>
      </c>
      <c r="E114" s="149"/>
      <c r="F114" s="36" t="s">
        <v>55</v>
      </c>
      <c r="G114" s="36">
        <v>4</v>
      </c>
      <c r="H114" s="165" t="s">
        <v>56</v>
      </c>
      <c r="I114" s="166"/>
      <c r="J114" s="166"/>
      <c r="K114" s="166"/>
      <c r="L114" s="166"/>
      <c r="M114" s="166"/>
      <c r="N114" s="166"/>
      <c r="O114" s="167"/>
      <c r="P114" s="45" t="s">
        <v>338</v>
      </c>
      <c r="R114" s="58" t="s">
        <v>179</v>
      </c>
      <c r="S114" s="58">
        <v>1</v>
      </c>
      <c r="T114" s="59" t="s">
        <v>327</v>
      </c>
      <c r="U114" s="58"/>
      <c r="V114" s="58"/>
    </row>
    <row r="115" spans="2:22">
      <c r="B115" s="48">
        <f t="shared" si="1"/>
        <v>298</v>
      </c>
      <c r="C115" s="162" t="s">
        <v>339</v>
      </c>
      <c r="D115" s="219"/>
      <c r="E115" s="220"/>
      <c r="F115" s="193" t="s">
        <v>29</v>
      </c>
      <c r="G115" s="193">
        <v>2</v>
      </c>
      <c r="H115" s="221" t="s">
        <v>340</v>
      </c>
      <c r="I115" s="188"/>
      <c r="J115" s="188"/>
      <c r="K115" s="188"/>
      <c r="L115" s="188"/>
      <c r="M115" s="188"/>
      <c r="N115" s="188"/>
      <c r="O115" s="182"/>
      <c r="P115" s="163"/>
      <c r="R115" s="58" t="s">
        <v>178</v>
      </c>
      <c r="S115" s="58">
        <v>1</v>
      </c>
      <c r="T115" s="59" t="s">
        <v>329</v>
      </c>
      <c r="U115" s="58"/>
      <c r="V115" s="58"/>
    </row>
    <row r="116" spans="2:22" ht="17.5" thickBot="1">
      <c r="B116" s="25">
        <f t="shared" si="1"/>
        <v>298</v>
      </c>
      <c r="C116" s="159">
        <v>2</v>
      </c>
      <c r="D116" s="160"/>
      <c r="E116" s="161"/>
      <c r="F116" s="104"/>
      <c r="G116" s="104"/>
      <c r="H116" s="180"/>
      <c r="I116" s="151"/>
      <c r="J116" s="151"/>
      <c r="K116" s="151"/>
      <c r="L116" s="151"/>
      <c r="M116" s="151"/>
      <c r="N116" s="151"/>
      <c r="O116" s="181"/>
      <c r="P116" s="164"/>
      <c r="R116" s="58" t="s">
        <v>177</v>
      </c>
      <c r="S116" s="58">
        <v>1</v>
      </c>
      <c r="T116" s="59" t="s">
        <v>330</v>
      </c>
      <c r="U116" s="58"/>
      <c r="V116" s="58"/>
    </row>
    <row r="117" spans="2:22">
      <c r="B117" s="48">
        <f t="shared" si="1"/>
        <v>300</v>
      </c>
      <c r="C117" s="243" t="s">
        <v>341</v>
      </c>
      <c r="D117" s="244"/>
      <c r="E117" s="245"/>
      <c r="F117" s="246" t="s">
        <v>29</v>
      </c>
      <c r="G117" s="246">
        <v>2</v>
      </c>
      <c r="H117" s="81">
        <v>1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82">
        <v>1</v>
      </c>
      <c r="P117" s="48"/>
      <c r="R117" s="58" t="s">
        <v>187</v>
      </c>
      <c r="S117" s="58">
        <v>1</v>
      </c>
      <c r="T117" s="59" t="s">
        <v>331</v>
      </c>
      <c r="U117" s="58"/>
      <c r="V117" s="58"/>
    </row>
    <row r="118" spans="2:22" ht="17.5" thickBot="1">
      <c r="B118" s="25">
        <f t="shared" si="1"/>
        <v>300</v>
      </c>
      <c r="C118" s="247">
        <f>SUM(G117)</f>
        <v>2</v>
      </c>
      <c r="D118" s="248"/>
      <c r="E118" s="249"/>
      <c r="F118" s="250"/>
      <c r="G118" s="250"/>
      <c r="H118" s="251">
        <v>1</v>
      </c>
      <c r="I118" s="251">
        <v>0</v>
      </c>
      <c r="J118" s="251">
        <v>0</v>
      </c>
      <c r="K118" s="251">
        <v>0</v>
      </c>
      <c r="L118" s="251">
        <v>0</v>
      </c>
      <c r="M118" s="251">
        <v>0</v>
      </c>
      <c r="N118" s="251">
        <v>0</v>
      </c>
      <c r="O118" s="252">
        <v>1</v>
      </c>
      <c r="P118" s="25"/>
      <c r="R118" s="22" t="s">
        <v>332</v>
      </c>
      <c r="S118" s="22">
        <v>1</v>
      </c>
      <c r="T118" s="23" t="s">
        <v>333</v>
      </c>
      <c r="U118" s="22"/>
      <c r="V118" s="22"/>
    </row>
    <row r="119" spans="2:22">
      <c r="B119" s="2"/>
      <c r="E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22">
      <c r="B120" s="2"/>
      <c r="E120" s="2"/>
      <c r="G120" s="2"/>
    </row>
    <row r="121" spans="2:22" ht="17.5" thickBot="1">
      <c r="B121" s="2"/>
      <c r="C121" s="2" t="s">
        <v>342</v>
      </c>
      <c r="E121" s="2"/>
      <c r="G121" s="2"/>
    </row>
    <row r="122" spans="2:22">
      <c r="B122" s="2"/>
      <c r="C122" s="217">
        <f>SUM(G6:G118)</f>
        <v>300</v>
      </c>
      <c r="E122" s="2"/>
      <c r="G122" s="2"/>
    </row>
    <row r="123" spans="2:22" ht="21.5" thickBot="1">
      <c r="B123" s="2"/>
      <c r="C123" s="218"/>
      <c r="D123" s="66" t="s">
        <v>343</v>
      </c>
      <c r="E123" s="2"/>
      <c r="G123" s="2"/>
    </row>
    <row r="124" spans="2:22" ht="17.25" customHeight="1">
      <c r="B124" s="2"/>
      <c r="E124" s="2"/>
      <c r="G124" s="2"/>
    </row>
    <row r="125" spans="2:22" ht="17.25" customHeight="1">
      <c r="B125" s="2"/>
      <c r="C125" s="88">
        <f>10/8*8</f>
        <v>10</v>
      </c>
      <c r="D125" s="253" t="s">
        <v>346</v>
      </c>
      <c r="E125" s="2"/>
      <c r="G125" s="2"/>
    </row>
    <row r="126" spans="2:22" ht="17.25" customHeight="1">
      <c r="B126" s="2"/>
      <c r="C126" s="89">
        <v>200000</v>
      </c>
      <c r="D126" s="254" t="s">
        <v>347</v>
      </c>
      <c r="E126" s="2"/>
      <c r="G126" s="2"/>
    </row>
    <row r="127" spans="2:22" ht="17.25" customHeight="1">
      <c r="B127" s="2"/>
      <c r="C127" s="67">
        <f>C122*C125*C126</f>
        <v>600000000</v>
      </c>
      <c r="D127" s="68" t="s">
        <v>344</v>
      </c>
      <c r="E127" s="70" t="s">
        <v>684</v>
      </c>
      <c r="G127" s="2"/>
    </row>
    <row r="128" spans="2:22" ht="21">
      <c r="B128" s="2"/>
      <c r="C128" s="69">
        <f>C122*C125*C126/1000000</f>
        <v>600</v>
      </c>
      <c r="D128" s="68" t="s">
        <v>345</v>
      </c>
      <c r="E128" s="2"/>
      <c r="G128" s="2"/>
    </row>
    <row r="129" spans="2:6" ht="21">
      <c r="B129" s="2"/>
      <c r="C129" s="255"/>
      <c r="D129" s="255"/>
      <c r="E129" s="70"/>
    </row>
    <row r="130" spans="2:6" ht="21">
      <c r="B130" s="2"/>
      <c r="C130" s="256"/>
      <c r="D130" s="255"/>
    </row>
    <row r="131" spans="2:6">
      <c r="B131" s="2"/>
    </row>
    <row r="132" spans="2:6">
      <c r="B132" s="2"/>
      <c r="C132" s="1"/>
      <c r="D132" s="1"/>
      <c r="F132" s="1"/>
    </row>
    <row r="133" spans="2:6">
      <c r="B133" s="2"/>
      <c r="C133" s="1"/>
      <c r="D133" s="1"/>
      <c r="F133" s="1"/>
    </row>
    <row r="134" spans="2:6">
      <c r="B134" s="2"/>
      <c r="C134" s="1"/>
      <c r="D134" s="1"/>
      <c r="F134" s="1"/>
    </row>
    <row r="135" spans="2:6">
      <c r="B135" s="2"/>
    </row>
    <row r="136" spans="2:6">
      <c r="B136" s="2"/>
    </row>
    <row r="137" spans="2:6">
      <c r="B137" s="2"/>
    </row>
    <row r="138" spans="2:6">
      <c r="B138" s="2"/>
    </row>
    <row r="139" spans="2:6">
      <c r="B139" s="2"/>
    </row>
    <row r="140" spans="2:6">
      <c r="B140" s="2"/>
    </row>
    <row r="141" spans="2:6">
      <c r="B141" s="2"/>
    </row>
    <row r="142" spans="2:6">
      <c r="B142" s="2"/>
    </row>
    <row r="143" spans="2:6">
      <c r="B143" s="2"/>
    </row>
    <row r="144" spans="2:6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</sheetData>
  <mergeCells count="206">
    <mergeCell ref="R108:V108"/>
    <mergeCell ref="R52:V52"/>
    <mergeCell ref="R66:V66"/>
    <mergeCell ref="I79:O79"/>
    <mergeCell ref="I80:O80"/>
    <mergeCell ref="I81:O81"/>
    <mergeCell ref="I82:O82"/>
    <mergeCell ref="I83:O83"/>
    <mergeCell ref="R83:V83"/>
    <mergeCell ref="R104:V104"/>
    <mergeCell ref="C122:C123"/>
    <mergeCell ref="D114:E114"/>
    <mergeCell ref="H114:O114"/>
    <mergeCell ref="C115:E115"/>
    <mergeCell ref="F115:F116"/>
    <mergeCell ref="G115:G116"/>
    <mergeCell ref="H115:O116"/>
    <mergeCell ref="C116:E116"/>
    <mergeCell ref="H100:O100"/>
    <mergeCell ref="H101:O101"/>
    <mergeCell ref="H102:O102"/>
    <mergeCell ref="H103:O103"/>
    <mergeCell ref="C98:C113"/>
    <mergeCell ref="D98:E113"/>
    <mergeCell ref="F98:F113"/>
    <mergeCell ref="G98:G113"/>
    <mergeCell ref="H98:O98"/>
    <mergeCell ref="P98:P113"/>
    <mergeCell ref="H99:O99"/>
    <mergeCell ref="H104:O104"/>
    <mergeCell ref="H105:O105"/>
    <mergeCell ref="H106:O109"/>
    <mergeCell ref="G88:G89"/>
    <mergeCell ref="P88:P89"/>
    <mergeCell ref="D90:E90"/>
    <mergeCell ref="H90:O90"/>
    <mergeCell ref="D91:E91"/>
    <mergeCell ref="H91:O91"/>
    <mergeCell ref="D84:E85"/>
    <mergeCell ref="F84:F85"/>
    <mergeCell ref="G84:G85"/>
    <mergeCell ref="P84:P85"/>
    <mergeCell ref="P86:P87"/>
    <mergeCell ref="C71:C96"/>
    <mergeCell ref="H71:O71"/>
    <mergeCell ref="H72:O72"/>
    <mergeCell ref="H74:O74"/>
    <mergeCell ref="H75:O75"/>
    <mergeCell ref="H76:O76"/>
    <mergeCell ref="H77:O77"/>
    <mergeCell ref="H78:O78"/>
    <mergeCell ref="D95:E95"/>
    <mergeCell ref="D96:E96"/>
    <mergeCell ref="D88:E89"/>
    <mergeCell ref="F88:F89"/>
    <mergeCell ref="G86:G87"/>
    <mergeCell ref="D86:E87"/>
    <mergeCell ref="F86:F87"/>
    <mergeCell ref="D81:E81"/>
    <mergeCell ref="D82:E82"/>
    <mergeCell ref="D83:E83"/>
    <mergeCell ref="D77:E77"/>
    <mergeCell ref="D78:E78"/>
    <mergeCell ref="H66:O66"/>
    <mergeCell ref="H67:O67"/>
    <mergeCell ref="H68:O68"/>
    <mergeCell ref="H69:O69"/>
    <mergeCell ref="H70:O70"/>
    <mergeCell ref="G51:G52"/>
    <mergeCell ref="D53:E53"/>
    <mergeCell ref="H53:O53"/>
    <mergeCell ref="D54:E54"/>
    <mergeCell ref="H54:O54"/>
    <mergeCell ref="H62:O62"/>
    <mergeCell ref="H63:O63"/>
    <mergeCell ref="D58:E58"/>
    <mergeCell ref="D59:E59"/>
    <mergeCell ref="D60:E60"/>
    <mergeCell ref="H58:O58"/>
    <mergeCell ref="H59:O59"/>
    <mergeCell ref="H60:O60"/>
    <mergeCell ref="D55:E55"/>
    <mergeCell ref="D56:E56"/>
    <mergeCell ref="D57:E57"/>
    <mergeCell ref="H55:O55"/>
    <mergeCell ref="H61:O61"/>
    <mergeCell ref="G42:G43"/>
    <mergeCell ref="D44:E44"/>
    <mergeCell ref="H44:O44"/>
    <mergeCell ref="D45:E46"/>
    <mergeCell ref="F45:F46"/>
    <mergeCell ref="G45:G46"/>
    <mergeCell ref="F38:F39"/>
    <mergeCell ref="G38:G39"/>
    <mergeCell ref="L39:M39"/>
    <mergeCell ref="D40:E40"/>
    <mergeCell ref="H40:O40"/>
    <mergeCell ref="H56:O56"/>
    <mergeCell ref="H57:O57"/>
    <mergeCell ref="D51:E52"/>
    <mergeCell ref="F51:F52"/>
    <mergeCell ref="G49:G50"/>
    <mergeCell ref="L49:O49"/>
    <mergeCell ref="D47:E48"/>
    <mergeCell ref="F47:F48"/>
    <mergeCell ref="G47:G48"/>
    <mergeCell ref="D49:E50"/>
    <mergeCell ref="F49:F50"/>
    <mergeCell ref="I25:O25"/>
    <mergeCell ref="C41:C69"/>
    <mergeCell ref="D41:E41"/>
    <mergeCell ref="H41:O41"/>
    <mergeCell ref="D42:E43"/>
    <mergeCell ref="F42:F43"/>
    <mergeCell ref="H28:O28"/>
    <mergeCell ref="I29:O29"/>
    <mergeCell ref="H30:O30"/>
    <mergeCell ref="I31:O31"/>
    <mergeCell ref="H32:O32"/>
    <mergeCell ref="H33:K33"/>
    <mergeCell ref="L33:O33"/>
    <mergeCell ref="D67:E67"/>
    <mergeCell ref="D68:E68"/>
    <mergeCell ref="D69:E69"/>
    <mergeCell ref="D64:E64"/>
    <mergeCell ref="D65:E65"/>
    <mergeCell ref="D66:E66"/>
    <mergeCell ref="H64:O64"/>
    <mergeCell ref="H65:O65"/>
    <mergeCell ref="D61:E61"/>
    <mergeCell ref="D62:E62"/>
    <mergeCell ref="D63:E63"/>
    <mergeCell ref="C2:O2"/>
    <mergeCell ref="G4:G5"/>
    <mergeCell ref="H4:O4"/>
    <mergeCell ref="P4:P5"/>
    <mergeCell ref="G10:G11"/>
    <mergeCell ref="H10:O11"/>
    <mergeCell ref="P10:P11"/>
    <mergeCell ref="G12:G13"/>
    <mergeCell ref="P12:P13"/>
    <mergeCell ref="C6:E8"/>
    <mergeCell ref="F6:F9"/>
    <mergeCell ref="C9:E9"/>
    <mergeCell ref="C10:E10"/>
    <mergeCell ref="C118:E118"/>
    <mergeCell ref="G117:G118"/>
    <mergeCell ref="C117:E117"/>
    <mergeCell ref="F117:F118"/>
    <mergeCell ref="P115:P116"/>
    <mergeCell ref="H110:O110"/>
    <mergeCell ref="H111:O111"/>
    <mergeCell ref="H112:O112"/>
    <mergeCell ref="H113:O113"/>
    <mergeCell ref="D97:E97"/>
    <mergeCell ref="H95:O95"/>
    <mergeCell ref="H97:O97"/>
    <mergeCell ref="D92:E92"/>
    <mergeCell ref="D93:E93"/>
    <mergeCell ref="D94:E94"/>
    <mergeCell ref="H92:O92"/>
    <mergeCell ref="H93:O93"/>
    <mergeCell ref="H94:O94"/>
    <mergeCell ref="D79:E79"/>
    <mergeCell ref="D73:E73"/>
    <mergeCell ref="D74:E74"/>
    <mergeCell ref="D75:E75"/>
    <mergeCell ref="D76:E76"/>
    <mergeCell ref="D80:E80"/>
    <mergeCell ref="D70:E70"/>
    <mergeCell ref="D71:E71"/>
    <mergeCell ref="D72:E72"/>
    <mergeCell ref="H26:O26"/>
    <mergeCell ref="I27:O27"/>
    <mergeCell ref="C11:E11"/>
    <mergeCell ref="C12:E12"/>
    <mergeCell ref="F12:F13"/>
    <mergeCell ref="C13:E13"/>
    <mergeCell ref="F10:F11"/>
    <mergeCell ref="D37:E37"/>
    <mergeCell ref="H37:O37"/>
    <mergeCell ref="H34:O34"/>
    <mergeCell ref="H35:O35"/>
    <mergeCell ref="L36:O36"/>
    <mergeCell ref="H16:O16"/>
    <mergeCell ref="D17:E20"/>
    <mergeCell ref="J17:K17"/>
    <mergeCell ref="L17:O17"/>
    <mergeCell ref="M19:N19"/>
    <mergeCell ref="H20:O20"/>
    <mergeCell ref="D21:E21"/>
    <mergeCell ref="H21:O21"/>
    <mergeCell ref="D22:E36"/>
    <mergeCell ref="J22:O22"/>
    <mergeCell ref="I23:O23"/>
    <mergeCell ref="H24:O24"/>
    <mergeCell ref="B4:B5"/>
    <mergeCell ref="C4:E5"/>
    <mergeCell ref="F4:F5"/>
    <mergeCell ref="C14:E14"/>
    <mergeCell ref="F14:F15"/>
    <mergeCell ref="C15:E15"/>
    <mergeCell ref="D16:E16"/>
    <mergeCell ref="G14:G15"/>
    <mergeCell ref="C16:C39"/>
    <mergeCell ref="D38:E39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814-A675-4A8A-82B9-2C92E00EBB34}">
  <dimension ref="A1:B64"/>
  <sheetViews>
    <sheetView topLeftCell="A26" workbookViewId="0">
      <selection activeCell="H45" sqref="H45"/>
    </sheetView>
  </sheetViews>
  <sheetFormatPr defaultRowHeight="17"/>
  <cols>
    <col min="2" max="2" width="146.25" bestFit="1" customWidth="1"/>
  </cols>
  <sheetData>
    <row r="1" spans="1:2">
      <c r="A1">
        <v>23</v>
      </c>
      <c r="B1" t="s">
        <v>586</v>
      </c>
    </row>
    <row r="2" spans="1:2">
      <c r="A2">
        <v>24</v>
      </c>
      <c r="B2" t="s">
        <v>587</v>
      </c>
    </row>
    <row r="3" spans="1:2">
      <c r="A3">
        <v>25</v>
      </c>
      <c r="B3" t="s">
        <v>588</v>
      </c>
    </row>
    <row r="4" spans="1:2">
      <c r="A4">
        <v>28</v>
      </c>
      <c r="B4" t="s">
        <v>589</v>
      </c>
    </row>
    <row r="5" spans="1:2">
      <c r="A5">
        <v>29</v>
      </c>
      <c r="B5" t="s">
        <v>590</v>
      </c>
    </row>
    <row r="6" spans="1:2">
      <c r="A6">
        <v>30</v>
      </c>
      <c r="B6" t="s">
        <v>591</v>
      </c>
    </row>
    <row r="7" spans="1:2">
      <c r="A7">
        <v>35</v>
      </c>
      <c r="B7" t="s">
        <v>592</v>
      </c>
    </row>
    <row r="8" spans="1:2">
      <c r="A8">
        <v>36</v>
      </c>
      <c r="B8" t="s">
        <v>593</v>
      </c>
    </row>
    <row r="9" spans="1:2">
      <c r="A9">
        <v>160</v>
      </c>
      <c r="B9" t="s">
        <v>594</v>
      </c>
    </row>
    <row r="10" spans="1:2">
      <c r="A10">
        <v>189</v>
      </c>
      <c r="B10" t="s">
        <v>595</v>
      </c>
    </row>
    <row r="11" spans="1:2">
      <c r="A11">
        <v>190</v>
      </c>
      <c r="B11" t="s">
        <v>596</v>
      </c>
    </row>
    <row r="12" spans="1:2">
      <c r="A12">
        <v>191</v>
      </c>
      <c r="B12" t="s">
        <v>597</v>
      </c>
    </row>
    <row r="13" spans="1:2">
      <c r="A13">
        <v>192</v>
      </c>
      <c r="B13" t="s">
        <v>598</v>
      </c>
    </row>
    <row r="14" spans="1:2">
      <c r="A14">
        <v>193</v>
      </c>
      <c r="B14" t="s">
        <v>599</v>
      </c>
    </row>
    <row r="15" spans="1:2">
      <c r="A15">
        <v>194</v>
      </c>
      <c r="B15" t="s">
        <v>600</v>
      </c>
    </row>
    <row r="16" spans="1:2">
      <c r="A16">
        <v>195</v>
      </c>
      <c r="B16" t="s">
        <v>601</v>
      </c>
    </row>
    <row r="17" spans="1:2">
      <c r="A17">
        <v>196</v>
      </c>
      <c r="B17" t="s">
        <v>602</v>
      </c>
    </row>
    <row r="18" spans="1:2">
      <c r="A18">
        <v>197</v>
      </c>
      <c r="B18" t="s">
        <v>603</v>
      </c>
    </row>
    <row r="19" spans="1:2">
      <c r="A19">
        <v>198</v>
      </c>
      <c r="B19" t="s">
        <v>604</v>
      </c>
    </row>
    <row r="20" spans="1:2">
      <c r="A20">
        <v>199</v>
      </c>
      <c r="B20" t="s">
        <v>605</v>
      </c>
    </row>
    <row r="21" spans="1:2">
      <c r="A21">
        <v>203</v>
      </c>
      <c r="B21" t="s">
        <v>606</v>
      </c>
    </row>
    <row r="22" spans="1:2">
      <c r="A22">
        <v>208</v>
      </c>
      <c r="B22" t="s">
        <v>607</v>
      </c>
    </row>
    <row r="23" spans="1:2">
      <c r="A23">
        <v>209</v>
      </c>
      <c r="B23" t="s">
        <v>608</v>
      </c>
    </row>
    <row r="24" spans="1:2">
      <c r="A24">
        <v>210</v>
      </c>
      <c r="B24" t="s">
        <v>609</v>
      </c>
    </row>
    <row r="25" spans="1:2">
      <c r="A25">
        <v>211</v>
      </c>
      <c r="B25" t="s">
        <v>610</v>
      </c>
    </row>
    <row r="26" spans="1:2">
      <c r="A26">
        <v>212</v>
      </c>
      <c r="B26" t="s">
        <v>611</v>
      </c>
    </row>
    <row r="27" spans="1:2">
      <c r="A27">
        <v>213</v>
      </c>
      <c r="B27" t="s">
        <v>612</v>
      </c>
    </row>
    <row r="28" spans="1:2">
      <c r="A28">
        <v>231</v>
      </c>
      <c r="B28" t="s">
        <v>613</v>
      </c>
    </row>
    <row r="29" spans="1:2">
      <c r="A29">
        <v>232</v>
      </c>
      <c r="B29" t="s">
        <v>614</v>
      </c>
    </row>
    <row r="30" spans="1:2">
      <c r="A30">
        <v>237</v>
      </c>
      <c r="B30" t="s">
        <v>615</v>
      </c>
    </row>
    <row r="31" spans="1:2">
      <c r="A31">
        <v>238</v>
      </c>
      <c r="B31" t="s">
        <v>616</v>
      </c>
    </row>
    <row r="32" spans="1:2">
      <c r="A32">
        <v>241</v>
      </c>
      <c r="B32" t="s">
        <v>617</v>
      </c>
    </row>
    <row r="33" spans="1:2">
      <c r="A33">
        <v>242</v>
      </c>
      <c r="B33" t="s">
        <v>618</v>
      </c>
    </row>
    <row r="34" spans="1:2">
      <c r="A34">
        <v>243</v>
      </c>
      <c r="B34" t="s">
        <v>619</v>
      </c>
    </row>
    <row r="35" spans="1:2">
      <c r="A35">
        <v>244</v>
      </c>
      <c r="B35" t="s">
        <v>620</v>
      </c>
    </row>
    <row r="36" spans="1:2">
      <c r="A36">
        <v>245</v>
      </c>
      <c r="B36" t="s">
        <v>621</v>
      </c>
    </row>
    <row r="37" spans="1:2">
      <c r="A37">
        <v>246</v>
      </c>
      <c r="B37" t="s">
        <v>622</v>
      </c>
    </row>
    <row r="38" spans="1:2">
      <c r="A38">
        <v>247</v>
      </c>
      <c r="B38" t="s">
        <v>623</v>
      </c>
    </row>
    <row r="39" spans="1:2">
      <c r="A39">
        <v>248</v>
      </c>
      <c r="B39" t="s">
        <v>624</v>
      </c>
    </row>
    <row r="40" spans="1:2">
      <c r="A40">
        <v>249</v>
      </c>
      <c r="B40" t="s">
        <v>625</v>
      </c>
    </row>
    <row r="41" spans="1:2">
      <c r="A41">
        <v>250</v>
      </c>
      <c r="B41" t="s">
        <v>626</v>
      </c>
    </row>
    <row r="42" spans="1:2">
      <c r="A42">
        <v>251</v>
      </c>
      <c r="B42" t="s">
        <v>627</v>
      </c>
    </row>
    <row r="43" spans="1:2">
      <c r="A43">
        <v>256</v>
      </c>
      <c r="B43" t="s">
        <v>628</v>
      </c>
    </row>
    <row r="44" spans="1:2">
      <c r="A44">
        <v>257</v>
      </c>
      <c r="B44" t="s">
        <v>629</v>
      </c>
    </row>
    <row r="45" spans="1:2">
      <c r="A45">
        <v>271</v>
      </c>
      <c r="B45" t="s">
        <v>630</v>
      </c>
    </row>
    <row r="46" spans="1:2">
      <c r="A46">
        <v>272</v>
      </c>
      <c r="B46" t="s">
        <v>631</v>
      </c>
    </row>
    <row r="47" spans="1:2">
      <c r="A47">
        <v>273</v>
      </c>
      <c r="B47" t="s">
        <v>632</v>
      </c>
    </row>
    <row r="48" spans="1:2">
      <c r="A48">
        <v>274</v>
      </c>
      <c r="B48" t="s">
        <v>633</v>
      </c>
    </row>
    <row r="49" spans="1:2">
      <c r="A49">
        <v>279</v>
      </c>
      <c r="B49" t="s">
        <v>634</v>
      </c>
    </row>
    <row r="50" spans="1:2">
      <c r="A50">
        <v>280</v>
      </c>
      <c r="B50" t="s">
        <v>635</v>
      </c>
    </row>
    <row r="51" spans="1:2">
      <c r="A51">
        <v>291</v>
      </c>
      <c r="B51" t="s">
        <v>636</v>
      </c>
    </row>
    <row r="52" spans="1:2">
      <c r="A52">
        <v>292</v>
      </c>
      <c r="B52" t="s">
        <v>637</v>
      </c>
    </row>
    <row r="53" spans="1:2">
      <c r="A53">
        <v>293</v>
      </c>
      <c r="B53" t="s">
        <v>638</v>
      </c>
    </row>
    <row r="54" spans="1:2">
      <c r="A54">
        <v>294</v>
      </c>
      <c r="B54" t="s">
        <v>639</v>
      </c>
    </row>
    <row r="55" spans="1:2">
      <c r="A55">
        <v>295</v>
      </c>
      <c r="B55" t="s">
        <v>640</v>
      </c>
    </row>
    <row r="56" spans="1:2">
      <c r="A56">
        <v>296</v>
      </c>
      <c r="B56" t="s">
        <v>641</v>
      </c>
    </row>
    <row r="57" spans="1:2">
      <c r="A57">
        <v>297</v>
      </c>
      <c r="B57" t="s">
        <v>642</v>
      </c>
    </row>
    <row r="58" spans="1:2">
      <c r="A58">
        <v>321</v>
      </c>
      <c r="B58" t="s">
        <v>643</v>
      </c>
    </row>
    <row r="59" spans="1:2">
      <c r="A59">
        <v>322</v>
      </c>
      <c r="B59" t="s">
        <v>644</v>
      </c>
    </row>
    <row r="60" spans="1:2">
      <c r="A60">
        <v>323</v>
      </c>
      <c r="B60" t="s">
        <v>645</v>
      </c>
    </row>
    <row r="61" spans="1:2">
      <c r="A61">
        <v>324</v>
      </c>
      <c r="B61" t="s">
        <v>646</v>
      </c>
    </row>
    <row r="62" spans="1:2">
      <c r="A62">
        <v>325</v>
      </c>
      <c r="B62" t="s">
        <v>647</v>
      </c>
    </row>
    <row r="63" spans="1:2">
      <c r="A63">
        <v>326</v>
      </c>
      <c r="B63" t="s">
        <v>648</v>
      </c>
    </row>
    <row r="64" spans="1:2">
      <c r="A64">
        <v>327</v>
      </c>
      <c r="B64" t="s">
        <v>649</v>
      </c>
    </row>
  </sheetData>
  <sortState xmlns:xlrd2="http://schemas.microsoft.com/office/spreadsheetml/2017/richdata2" ref="A1:B346">
    <sortCondition ref="A1:A346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392D-5C1B-4F9A-A679-409CCAD7329B}">
  <dimension ref="A1:A25"/>
  <sheetViews>
    <sheetView workbookViewId="0">
      <selection activeCell="A25" sqref="A10:A25"/>
    </sheetView>
  </sheetViews>
  <sheetFormatPr defaultRowHeight="17"/>
  <cols>
    <col min="1" max="1" width="23.75" bestFit="1" customWidth="1"/>
  </cols>
  <sheetData>
    <row r="1" spans="1:1">
      <c r="A1" t="s">
        <v>502</v>
      </c>
    </row>
    <row r="2" spans="1:1">
      <c r="A2" t="s">
        <v>503</v>
      </c>
    </row>
    <row r="3" spans="1:1">
      <c r="A3" t="s">
        <v>504</v>
      </c>
    </row>
    <row r="4" spans="1:1">
      <c r="A4" t="s">
        <v>658</v>
      </c>
    </row>
    <row r="5" spans="1:1">
      <c r="A5" t="s">
        <v>660</v>
      </c>
    </row>
    <row r="6" spans="1:1">
      <c r="A6" t="s">
        <v>662</v>
      </c>
    </row>
    <row r="7" spans="1:1">
      <c r="A7" t="s">
        <v>687</v>
      </c>
    </row>
    <row r="8" spans="1:1">
      <c r="A8" t="s">
        <v>688</v>
      </c>
    </row>
    <row r="10" spans="1:1">
      <c r="A10" t="s">
        <v>392</v>
      </c>
    </row>
    <row r="11" spans="1:1">
      <c r="A11" t="s">
        <v>689</v>
      </c>
    </row>
    <row r="12" spans="1:1">
      <c r="A12" t="s">
        <v>690</v>
      </c>
    </row>
    <row r="13" spans="1:1">
      <c r="A13" t="s">
        <v>691</v>
      </c>
    </row>
    <row r="14" spans="1:1">
      <c r="A14" t="s">
        <v>406</v>
      </c>
    </row>
    <row r="15" spans="1:1">
      <c r="A15" t="s">
        <v>692</v>
      </c>
    </row>
    <row r="16" spans="1:1">
      <c r="A16" t="s">
        <v>693</v>
      </c>
    </row>
    <row r="17" spans="1:1">
      <c r="A17" t="s">
        <v>694</v>
      </c>
    </row>
    <row r="18" spans="1:1">
      <c r="A18" t="s">
        <v>695</v>
      </c>
    </row>
    <row r="19" spans="1:1">
      <c r="A19" t="s">
        <v>696</v>
      </c>
    </row>
    <row r="20" spans="1:1">
      <c r="A20" t="s">
        <v>697</v>
      </c>
    </row>
    <row r="21" spans="1:1">
      <c r="A21" t="s">
        <v>698</v>
      </c>
    </row>
    <row r="22" spans="1:1">
      <c r="A22" t="s">
        <v>406</v>
      </c>
    </row>
    <row r="23" spans="1:1">
      <c r="A23" t="s">
        <v>479</v>
      </c>
    </row>
    <row r="24" spans="1:1">
      <c r="A24" t="s">
        <v>699</v>
      </c>
    </row>
    <row r="25" spans="1:1">
      <c r="A25" t="s">
        <v>700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record</vt:lpstr>
      <vt:lpstr>bit_reverse</vt:lpstr>
      <vt:lpstr>SP2TE(ch)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yooaroma</dc:creator>
  <cp:lastModifiedBy>승현 유</cp:lastModifiedBy>
  <dcterms:created xsi:type="dcterms:W3CDTF">2015-06-05T18:19:34Z</dcterms:created>
  <dcterms:modified xsi:type="dcterms:W3CDTF">2024-02-02T05:28:41Z</dcterms:modified>
</cp:coreProperties>
</file>