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033"/>
  <x:bookViews>
    <x:workbookView xWindow="0" yWindow="0" windowWidth="28395" windowHeight="12210" activeTab="1"/>
  </x:bookViews>
  <x:sheets>
    <x:sheet name="인증서버CPU용량산정" sheetId="1" r:id="rId4"/>
    <x:sheet name="POWER9" sheetId="2" r:id="rId5"/>
    <x:sheet name="메모리용량산정" sheetId="3" r:id="rId6"/>
    <x:sheet name="디스크용량산정" sheetId="4" r:id="rId7"/>
    <x:sheet name="기초데이터" sheetId="5" r:id="rId8"/>
    <x:sheet name="Sheet1" sheetId="6" r:id="rId9"/>
    <x:sheet name="WEB_WAS산정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<x:sst xmlns:r="http://schemas.openxmlformats.org/officeDocument/2006/relationships" xmlns:c="http://schemas.openxmlformats.org/drawingml/2006/chart" xmlns:x="http://schemas.openxmlformats.org/spreadsheetml/2006/main" count="309" uniqueCount="170">
  <x:si>
    <x:r>
      <x:rPr>
        <x:rFont val="Calibri"/>
        <x:sz val="10"/>
        <x:color rgb="ffff0000"/>
      </x:rPr>
      <x:t xml:space="preserve">* 12core CPU </x:t>
    </x:r>
    <x:r>
      <x:rPr>
        <x:rFont val="돋움"/>
        <x:sz val="10"/>
        <x:color rgb="ffff0000"/>
      </x:rPr>
      <x:t>두</x:t>
    </x:r>
    <x:r>
      <x:rPr>
        <x:rFont val="Calibri"/>
        <x:sz val="10"/>
        <x:color rgb="ffff0000"/>
      </x:rPr>
      <x:t xml:space="preserve"> </x:t>
    </x:r>
    <x:r>
      <x:rPr>
        <x:rFont val="돋움"/>
        <x:sz val="10"/>
        <x:color rgb="ffff0000"/>
      </x:rPr>
      <x:t>개만</x:t>
    </x:r>
    <x:r>
      <x:rPr>
        <x:rFont val="Calibri"/>
        <x:sz val="10"/>
        <x:color rgb="ffff0000"/>
      </x:rPr>
      <x:t xml:space="preserve"> </x:t>
    </x:r>
    <x:r>
      <x:rPr>
        <x:rFont val="돋움"/>
        <x:sz val="10"/>
        <x:color rgb="ffff0000"/>
      </x:rPr>
      <x:t>장착</x:t>
    </x:r>
    <x:r>
      <x:rPr>
        <x:rFont val="Calibri"/>
        <x:sz val="10"/>
        <x:color rgb="ffff0000"/>
      </x:rPr>
      <x:t xml:space="preserve"> </x:t>
    </x:r>
    <x:r>
      <x:rPr>
        <x:rFont val="돋움"/>
        <x:sz val="10"/>
        <x:color rgb="ffff0000"/>
      </x:rPr>
      <x:t>가능</x:t>
    </x:r>
    <x:r>
      <x:rPr>
        <x:rFont val="Calibri"/>
        <x:sz val="10"/>
        <x:color rgb="ffff0000"/>
      </x:rPr>
      <x:t xml:space="preserve"> (</x:t>
    </x:r>
    <x:r>
      <x:rPr>
        <x:rFont val="돋움"/>
        <x:sz val="10"/>
        <x:color rgb="ffff0000"/>
      </x:rPr>
      <x:t>확장성</x:t>
    </x:r>
    <x:r>
      <x:rPr>
        <x:rFont val="Calibri"/>
        <x:sz val="10"/>
        <x:color rgb="ffff0000"/>
      </x:rPr>
      <x:t xml:space="preserve"> </x:t>
    </x:r>
    <x:r>
      <x:rPr>
        <x:rFont val="돋움"/>
        <x:sz val="10"/>
        <x:color rgb="ffff0000"/>
      </x:rPr>
      <x:t>없음</x:t>
    </x:r>
    <x:r>
      <x:rPr>
        <x:rFont val="Calibri"/>
        <x:sz val="10"/>
        <x:color rgb="ffff0000"/>
      </x:rPr>
      <x:t>)</x:t>
    </x:r>
  </x:si>
  <x:si>
    <x:t xml:space="preserve">Last update :  </x:t>
  </x:si>
  <x:si>
    <x:r>
      <x:rPr>
        <x:rFont val="Calibri"/>
        <x:sz val="10"/>
        <x:color rgb="ff000000"/>
        <x:b val="1"/>
      </x:rPr>
      <x:t>S922 (SMT 8</x:t>
    </x:r>
    <x:r>
      <x:rPr>
        <x:rFont val="Calibri"/>
        <x:sz val="10"/>
        <x:color rgb="ff000000"/>
        <x:b val="1"/>
      </x:rPr>
      <x:t>)</x:t>
    </x:r>
  </x:si>
  <x:si>
    <x:r>
      <x:rPr>
        <x:rFont val="Calibri"/>
        <x:sz val="10"/>
        <x:color rgb="ffff0000"/>
      </x:rPr>
      <x:t>* 8core CPU 4</x:t>
    </x:r>
    <x:r>
      <x:rPr>
        <x:rFont val="돋움"/>
        <x:sz val="10"/>
        <x:color rgb="ffff0000"/>
      </x:rPr>
      <x:t>개</x:t>
    </x:r>
  </x:si>
  <x:si>
    <x:r>
      <x:rPr>
        <x:rFont val="Calibri"/>
        <x:sz val="10"/>
        <x:color rgb="ff000000"/>
        <x:b val="1"/>
      </x:rPr>
      <x:t>E950 (SMT 8</x:t>
    </x:r>
    <x:r>
      <x:rPr>
        <x:rFont val="Calibri"/>
        <x:sz val="10"/>
        <x:color rgb="ff000000"/>
        <x:b val="1"/>
      </x:rPr>
      <x:t>)</x:t>
    </x:r>
  </x:si>
  <x:si>
    <x:r>
      <x:rPr>
        <x:rFont val="Calibri"/>
        <x:sz val="10"/>
        <x:color rgb="ffff0000"/>
      </x:rPr>
      <x:t>* 10core CPU 2</x:t>
    </x:r>
    <x:r>
      <x:rPr>
        <x:rFont val="돋움"/>
        <x:sz val="10"/>
        <x:color rgb="ffff0000"/>
      </x:rPr>
      <x:t>개</x:t>
    </x:r>
  </x:si>
  <x:si>
    <x:r>
      <x:rPr>
        <x:rFont val="Calibri"/>
        <x:sz val="10"/>
        <x:color rgb="ffff0000"/>
      </x:rPr>
      <x:t>* 12core CPU 2</x:t>
    </x:r>
    <x:r>
      <x:rPr>
        <x:rFont val="돋움"/>
        <x:sz val="10"/>
        <x:color rgb="ffff0000"/>
      </x:rPr>
      <x:t>개</x:t>
    </x:r>
  </x:si>
  <x:si>
    <x:r>
      <x:rPr>
        <x:rFont val="Calibri"/>
        <x:sz val="10"/>
        <x:color rgb="ffff0000"/>
      </x:rPr>
      <x:t>* 10core CPU 4</x:t>
    </x:r>
    <x:r>
      <x:rPr>
        <x:rFont val="돋움"/>
        <x:sz val="10"/>
        <x:color rgb="ffff0000"/>
      </x:rPr>
      <x:t>개</x:t>
    </x:r>
  </x:si>
  <x:si>
    <x:r>
      <x:rPr>
        <x:rFont val="Calibri"/>
        <x:sz val="10"/>
        <x:color rgb="ffff0000"/>
      </x:rPr>
      <x:t>* 12core CPU 4</x:t>
    </x:r>
    <x:r>
      <x:rPr>
        <x:rFont val="돋움"/>
        <x:sz val="10"/>
        <x:color rgb="ffff0000"/>
      </x:rPr>
      <x:t>개</x:t>
    </x:r>
  </x:si>
  <x:si>
    <x:r>
      <x:rPr>
        <x:rFont val="Calibri"/>
        <x:sz val="10"/>
        <x:color rgb="ffff0000"/>
      </x:rPr>
      <x:t>* 11core CPU 2</x:t>
    </x:r>
    <x:r>
      <x:rPr>
        <x:rFont val="돋움"/>
        <x:sz val="10"/>
        <x:color rgb="ffff0000"/>
      </x:rPr>
      <x:t>개</x:t>
    </x:r>
  </x:si>
  <x:si>
    <x:r>
      <x:rPr>
        <x:rFont val="Calibri"/>
        <x:sz val="10"/>
        <x:color rgb="ffff0000"/>
      </x:rPr>
      <x:t>* 11core CPU 4</x:t>
    </x:r>
    <x:r>
      <x:rPr>
        <x:rFont val="돋움"/>
        <x:sz val="10"/>
        <x:color rgb="ffff0000"/>
      </x:rPr>
      <x:t>개</x:t>
    </x:r>
  </x:si>
  <x:si>
    <x:r>
      <x:rPr>
        <x:rFont val="Calibri"/>
        <x:sz val="10"/>
        <x:color rgb="ff000000"/>
        <x:b val="1"/>
      </x:rPr>
      <x:t>E980 (SMT 8</x:t>
    </x:r>
    <x:r>
      <x:rPr>
        <x:rFont val="Calibri"/>
        <x:sz val="10"/>
        <x:color rgb="ff000000"/>
        <x:b val="1"/>
      </x:rPr>
      <x:t>)</x:t>
    </x:r>
  </x:si>
  <x:si>
    <x:t>2.3 ~ 3.8</x:t>
  </x:si>
  <x:si>
    <x:t>2.8 ~ 3.8</x:t>
  </x:si>
  <x:si>
    <x:t>3.4 ~ 3.9</x:t>
  </x:si>
  <x:si>
    <x:t>2.9 ~ 3.8</x:t>
  </x:si>
  <x:si>
    <x:t>3.8 ~ 4.0</x:t>
  </x:si>
  <x:si>
    <x:t>3.5 ~ 3.9</x:t>
  </x:si>
  <x:si>
    <x:t>3.6 ~ 3.8</x:t>
  </x:si>
  <x:si>
    <x:t>3.2 ~ 3.8</x:t>
  </x:si>
  <x:si>
    <x:t>3.4 ~ 3.8</x:t>
  </x:si>
  <x:si>
    <x:t>3.15 ~ 3.8</x:t>
  </x:si>
  <x:si>
    <x:t>3.7 ~ 3.9</x:t>
  </x:si>
  <x:si>
    <x:t>3.9 ~ 4.0</x:t>
  </x:si>
  <x:si>
    <x:t>3.55 ~ 3.9</x:t>
  </x:si>
  <x:si>
    <x:t>3.58 ~ 3.9</x:t>
  </x:si>
  <x:si>
    <x:t>#CPU(core)</x:t>
  </x:si>
  <x:si>
    <x:r>
      <x:rPr>
        <x:rFont val="Calibri"/>
        <x:sz val="10"/>
        <x:color rgb="ffff0000"/>
      </x:rPr>
      <x:t xml:space="preserve">* CEC </x:t>
    </x:r>
    <x:r>
      <x:rPr>
        <x:rFont val="돋움"/>
        <x:sz val="10"/>
        <x:color rgb="ffff0000"/>
      </x:rPr>
      <x:t>단</x:t>
    </x:r>
    <x:r>
      <x:rPr>
        <x:rFont val="Calibri"/>
        <x:sz val="10"/>
        <x:color rgb="ffff0000"/>
      </x:rPr>
      <x:t xml:space="preserve"> </x:t>
    </x:r>
    <x:r>
      <x:rPr>
        <x:rFont val="돋움"/>
        <x:sz val="10"/>
        <x:color rgb="ffff0000"/>
      </x:rPr>
      <x:t>기준</x:t>
    </x:r>
    <x:r>
      <x:rPr>
        <x:rFont val="Calibri"/>
        <x:sz val="10"/>
        <x:color rgb="ffff0000"/>
      </x:rPr>
      <x:t xml:space="preserve"> : 8core CPU 4</x:t>
    </x:r>
    <x:r>
      <x:rPr>
        <x:rFont val="돋움"/>
        <x:sz val="10"/>
        <x:color rgb="ffff0000"/>
      </x:rPr>
      <x:t>개</x:t>
    </x:r>
  </x:si>
  <x:si>
    <x:t>S914 (SMT 8)</x:t>
  </x:si>
  <x:si>
    <x:t>S924 (SMT 8)</x:t>
  </x:si>
  <x:si>
    <x:r>
      <x:rPr>
        <x:rFont val="Calibri"/>
        <x:sz val="10"/>
        <x:color rgb="ffff0000"/>
      </x:rPr>
      <x:t>* E950</x:t>
    </x:r>
    <x:r>
      <x:rPr>
        <x:rFont val="돋움"/>
        <x:sz val="10"/>
        <x:color rgb="ffff0000"/>
      </x:rPr>
      <x:t>서버는</x:t>
    </x:r>
    <x:r>
      <x:rPr>
        <x:rFont val="Calibri"/>
        <x:sz val="10"/>
        <x:color rgb="ffff0000"/>
      </x:rPr>
      <x:t xml:space="preserve"> </x:t>
    </x:r>
    <x:r>
      <x:rPr>
        <x:rFont val="돋움"/>
        <x:sz val="10"/>
        <x:color rgb="ffff0000"/>
      </x:rPr>
      <x:t>기본</x:t>
    </x:r>
    <x:r>
      <x:rPr>
        <x:rFont val="Calibri"/>
        <x:sz val="10"/>
        <x:color rgb="ffff0000"/>
      </x:rPr>
      <x:t xml:space="preserve"> </x:t>
    </x:r>
    <x:r>
      <x:rPr>
        <x:rFont val="돋움"/>
        <x:sz val="10"/>
        <x:color rgb="ffff0000"/>
      </x:rPr>
      <x:t>물리적</x:t>
    </x:r>
    <x:r>
      <x:rPr>
        <x:rFont val="Calibri"/>
        <x:sz val="10"/>
        <x:color rgb="ffff0000"/>
      </x:rPr>
      <x:t xml:space="preserve"> 2CPU </x:t>
    </x:r>
    <x:r>
      <x:rPr>
        <x:rFont val="돋움"/>
        <x:sz val="10"/>
        <x:color rgb="ffff0000"/>
      </x:rPr>
      <x:t>부터</x:t>
    </x:r>
    <x:r>
      <x:rPr>
        <x:rFont val="Calibri"/>
        <x:sz val="10"/>
        <x:color rgb="ffff0000"/>
      </x:rPr>
      <x:t xml:space="preserve"> </x:t>
    </x:r>
    <x:r>
      <x:rPr>
        <x:rFont val="돋움"/>
        <x:sz val="10"/>
        <x:color rgb="ffff0000"/>
      </x:rPr>
      <x:t>장착</x:t>
    </x:r>
    <x:r>
      <x:rPr>
        <x:rFont val="Calibri"/>
        <x:sz val="10"/>
        <x:color rgb="ffff0000"/>
      </x:rPr>
      <x:t xml:space="preserve"> </x:t>
    </x:r>
    <x:r>
      <x:rPr>
        <x:rFont val="돋움"/>
        <x:sz val="10"/>
        <x:color rgb="ffff0000"/>
      </x:rPr>
      <x:t>가능</x:t>
    </x:r>
    <x:r>
      <x:rPr>
        <x:rFont val="Calibri"/>
        <x:sz val="10"/>
        <x:color rgb="ffff0000"/>
      </x:rPr>
      <x:t xml:space="preserve"> : 8core CPU 2</x:t>
    </x:r>
    <x:r>
      <x:rPr>
        <x:rFont val="돋움"/>
        <x:sz val="10"/>
        <x:color rgb="ffff0000"/>
      </x:rPr>
      <x:t>개</x:t>
    </x:r>
  </x:si>
  <x:si>
    <x:t>GHz</x:t>
  </x:si>
  <x:si>
    <x:t>CPU</x:t>
  </x:si>
  <x:si>
    <x:t>Internal Use Only</x:t>
  </x:si>
  <x:si>
    <x:t>Server</x:t>
  </x:si>
  <x:si>
    <x:t>rPerf</x:t>
  </x:si>
  <x:si>
    <x:t>POWER 7</x:t>
  </x:si>
  <x:si>
    <x:t>TPMC</x:t>
  </x:si>
  <x:si>
    <x:t>Power7+</x:t>
  </x:si>
  <x:si>
    <x:r>
      <x:rPr>
        <x:rFont val="돋움"/>
        <x:sz val="10"/>
        <x:color rgb="ff000000"/>
        <x:b val="1"/>
      </x:rPr>
      <x:t>공인</x:t>
    </x:r>
    <x:r>
      <x:rPr>
        <x:rFont val="Calibri"/>
        <x:sz val="10"/>
        <x:color rgb="ff000000"/>
        <x:b val="1"/>
      </x:rPr>
      <x:t xml:space="preserve"> BOPS</x:t>
    </x:r>
  </x:si>
  <x:si>
    <x:t>POWER 9</x:t>
  </x:si>
  <x:si>
    <x:r>
      <x:rPr>
        <x:rFont val="돋움"/>
        <x:sz val="10"/>
        <x:color rgb="ffffffff"/>
        <x:b val="1"/>
      </x:rPr>
      <x:t>공인</x:t>
    </x:r>
    <x:r>
      <x:rPr>
        <x:rFont val="Calibri"/>
        <x:sz val="10"/>
        <x:color rgb="ffffffff"/>
        <x:b val="1"/>
      </x:rPr>
      <x:t xml:space="preserve"> </x:t>
    </x:r>
    <x:r>
      <x:rPr>
        <x:rFont val="돋움"/>
        <x:sz val="10"/>
        <x:color rgb="ffffffff"/>
        <x:b val="1"/>
      </x:rPr>
      <x:t>성능</x:t>
    </x:r>
    <x:r>
      <x:rPr>
        <x:rFont val="Calibri"/>
        <x:sz val="10"/>
        <x:color rgb="ffffffff"/>
        <x:b val="1"/>
      </x:rPr>
      <x:t xml:space="preserve"> </x:t>
    </x:r>
    <x:r>
      <x:rPr>
        <x:rFont val="돋움"/>
        <x:sz val="10"/>
        <x:color rgb="ffffffff"/>
        <x:b val="1"/>
      </x:rPr>
      <x:t>값</x:t>
    </x:r>
  </x:si>
  <x:si>
    <x:r>
      <x:rPr>
        <x:rFont val="Calibri"/>
        <x:sz val="8"/>
        <x:color rgb="ffffffff"/>
        <x:b val="1"/>
      </x:rPr>
      <x:t xml:space="preserve">Core </x:t>
    </x:r>
    <x:r>
      <x:rPr>
        <x:rFont val="돋움"/>
        <x:sz val="8"/>
        <x:color rgb="ffffffff"/>
        <x:b val="1"/>
      </x:rPr>
      <x:t>당</x:t>
    </x:r>
  </x:si>
  <x:si>
    <x:r>
      <x:rPr>
        <x:rFont val="맑은 고딕"/>
        <x:sz val="10"/>
        <x:color rgb="ff000000"/>
        <x:b val="1"/>
      </x:rPr>
      <x:t>공인</x:t>
    </x:r>
    <x:r>
      <x:rPr>
        <x:rFont val="Calibri"/>
        <x:sz val="10"/>
        <x:color rgb="ff000000"/>
        <x:b val="1"/>
      </x:rPr>
      <x:t xml:space="preserve"> tpmC</x:t>
    </x:r>
  </x:si>
  <x:si>
    <x:t>응답시간</x:t>
  </x:si>
  <x:si>
    <x:t>여유율 보정</x:t>
  </x:si>
  <x:si>
    <x:t>네트워크 보정</x:t>
  </x:si>
  <x:si>
    <x:t>클러스터 보정</x:t>
  </x:si>
  <x:si>
    <x:t>동시 사용자수</x:t>
  </x:si>
  <x:si>
    <x:t>Data 유형</x:t>
  </x:si>
  <x:si>
    <x:t>클러스트 유무</x:t>
  </x:si>
  <x:si>
    <x:t>DB Size</x:t>
  </x:si>
  <x:si>
    <x:t>Max Row</x:t>
  </x:si>
  <x:si>
    <x:t>테이블 수</x:t>
  </x:si>
  <x:si>
    <x:t>300+</x:t>
  </x:si>
  <x:si>
    <x:t>1000+</x:t>
  </x:si>
  <x:si>
    <x:t>None</x:t>
  </x:si>
  <x:si>
    <x:t>단순검색</x:t>
  </x:si>
  <x:si>
    <x:t>단순갱신</x:t>
  </x:si>
  <x:si>
    <x:t>분석작업</x:t>
  </x:si>
  <x:si>
    <x:t>5000+</x:t>
  </x:si>
  <x:si>
    <x:t>2-Tier</x:t>
  </x:si>
  <x:si>
    <x:t>동일한 데이터</x:t>
  </x:si>
  <x:si>
    <x:t>Light</x:t>
  </x:si>
  <x:si>
    <x:t>Normal</x:t>
  </x:si>
  <x:si>
    <x:t>Heavy</x:t>
  </x:si>
  <x:si>
    <x:t>App 포함</x:t>
  </x:si>
  <x:si>
    <x:t>Raid-1</x:t>
  </x:si>
  <x:si>
    <x:t>3-Tier</x:t>
  </x:si>
  <x:si>
    <x:t>DB Olny</x:t>
  </x:si>
  <x:si>
    <x:t>여유율보정</x:t>
  </x:si>
  <x:si>
    <x:t>시스템 디스크</x:t>
  </x:si>
  <x:si>
    <x:t>관리자 수</x:t>
  </x:si>
  <x:si>
    <x:t>Raid-5</x:t>
  </x:si>
  <x:si>
    <x:t>동시사용자수</x:t>
  </x:si>
  <x:si>
    <x:t>시스템 여유율</x:t>
  </x:si>
  <x:si>
    <x:t>시스템 영역</x:t>
  </x:si>
  <x:si>
    <x:t>SWAP 영역</x:t>
  </x:si>
  <x:si>
    <x:t>사용자 수</x:t>
  </x:si>
  <x:si>
    <x:t>버퍼 캐쉬</x:t>
  </x:si>
  <x:si>
    <x:t>메모리 용량</x:t>
  </x:si>
  <x:si>
    <x:t>메모리용량</x:t>
  </x:si>
  <x:si>
    <x:t>일 근무</x:t>
  </x:si>
  <x:si>
    <x:t>백업영역</x:t>
  </x:si>
  <x:si>
    <x:t>데이터 디스크</x:t>
  </x:si>
  <x:si>
    <x:t>사용자수</x:t>
  </x:si>
  <x:si>
    <x:t>(서울청)</x:t>
  </x:si>
  <x:si>
    <x:t>3년 데이터량</x:t>
  </x:si>
  <x:si>
    <x:t>각 지방청</x:t>
  </x:si>
  <x:si>
    <x:t>1년 데이터량</x:t>
  </x:si>
  <x:si>
    <x:t>1일 데이터량</x:t>
  </x:si>
  <x:si>
    <x:r>
      <x:rPr>
        <x:rFont val="Calibri"/>
        <x:sz val="10"/>
        <x:color rgb="ffff0000"/>
      </x:rPr>
      <x:t xml:space="preserve">* 4core CPU </x:t>
    </x:r>
    <x:r>
      <x:rPr>
        <x:rFont val="돋움"/>
        <x:sz val="10"/>
        <x:color rgb="ffff0000"/>
      </x:rPr>
      <x:t>한</x:t>
    </x:r>
    <x:r>
      <x:rPr>
        <x:rFont val="Calibri"/>
        <x:sz val="10"/>
        <x:color rgb="ffff0000"/>
      </x:rPr>
      <x:t xml:space="preserve"> </x:t>
    </x:r>
    <x:r>
      <x:rPr>
        <x:rFont val="돋움"/>
        <x:sz val="10"/>
        <x:color rgb="ffff0000"/>
      </x:rPr>
      <x:t>개만</x:t>
    </x:r>
    <x:r>
      <x:rPr>
        <x:rFont val="Calibri"/>
        <x:sz val="10"/>
        <x:color rgb="ffff0000"/>
      </x:rPr>
      <x:t xml:space="preserve"> </x:t>
    </x:r>
    <x:r>
      <x:rPr>
        <x:rFont val="돋움"/>
        <x:sz val="10"/>
        <x:color rgb="ffff0000"/>
      </x:rPr>
      <x:t>장착</x:t>
    </x:r>
    <x:r>
      <x:rPr>
        <x:rFont val="Calibri"/>
        <x:sz val="10"/>
        <x:color rgb="ffff0000"/>
      </x:rPr>
      <x:t xml:space="preserve"> </x:t>
    </x:r>
    <x:r>
      <x:rPr>
        <x:rFont val="돋움"/>
        <x:sz val="10"/>
        <x:color rgb="ffff0000"/>
      </x:rPr>
      <x:t>가능</x:t>
    </x:r>
    <x:r>
      <x:rPr>
        <x:rFont val="Calibri"/>
        <x:sz val="10"/>
        <x:color rgb="ffff0000"/>
      </x:rPr>
      <x:t xml:space="preserve"> (</x:t>
    </x:r>
    <x:r>
      <x:rPr>
        <x:rFont val="돋움"/>
        <x:sz val="10"/>
        <x:color rgb="ffff0000"/>
      </x:rPr>
      <x:t>확장성</x:t>
    </x:r>
    <x:r>
      <x:rPr>
        <x:rFont val="Calibri"/>
        <x:sz val="10"/>
        <x:color rgb="ffff0000"/>
      </x:rPr>
      <x:t xml:space="preserve"> </x:t>
    </x:r>
    <x:r>
      <x:rPr>
        <x:rFont val="돋움"/>
        <x:sz val="10"/>
        <x:color rgb="ffff0000"/>
      </x:rPr>
      <x:t>없음</x:t>
    </x:r>
    <x:r>
      <x:rPr>
        <x:rFont val="Calibri"/>
        <x:sz val="10"/>
        <x:color rgb="ffff0000"/>
      </x:rPr>
      <x:t>)</x:t>
    </x:r>
  </x:si>
  <x:si>
    <x:r>
      <x:rPr>
        <x:rFont val="Calibri"/>
        <x:sz val="10"/>
        <x:color rgb="ffff0000"/>
      </x:rPr>
      <x:t xml:space="preserve">* CEC </x:t>
    </x:r>
    <x:r>
      <x:rPr>
        <x:rFont val="돋움"/>
        <x:sz val="10"/>
        <x:color rgb="ffff0000"/>
      </x:rPr>
      <x:t>단</x:t>
    </x:r>
    <x:r>
      <x:rPr>
        <x:rFont val="Calibri"/>
        <x:sz val="10"/>
        <x:color rgb="ffff0000"/>
      </x:rPr>
      <x:t xml:space="preserve"> </x:t>
    </x:r>
    <x:r>
      <x:rPr>
        <x:rFont val="돋움"/>
        <x:sz val="10"/>
        <x:color rgb="ffff0000"/>
      </x:rPr>
      <x:t>기준</x:t>
    </x:r>
    <x:r>
      <x:rPr>
        <x:rFont val="Calibri"/>
        <x:sz val="10"/>
        <x:color rgb="ffff0000"/>
      </x:rPr>
      <x:t xml:space="preserve"> : 10core CPU 4</x:t>
    </x:r>
    <x:r>
      <x:rPr>
        <x:rFont val="돋움"/>
        <x:sz val="10"/>
        <x:color rgb="ffff0000"/>
      </x:rPr>
      <x:t>개</x:t>
    </x:r>
  </x:si>
  <x:si>
    <x:r>
      <x:rPr>
        <x:rFont val="Calibri"/>
        <x:sz val="10"/>
        <x:color rgb="ffff0000"/>
      </x:rPr>
      <x:t xml:space="preserve">* CEC </x:t>
    </x:r>
    <x:r>
      <x:rPr>
        <x:rFont val="돋움"/>
        <x:sz val="10"/>
        <x:color rgb="ffff0000"/>
      </x:rPr>
      <x:t>단</x:t>
    </x:r>
    <x:r>
      <x:rPr>
        <x:rFont val="Calibri"/>
        <x:sz val="10"/>
        <x:color rgb="ffff0000"/>
      </x:rPr>
      <x:t xml:space="preserve"> </x:t>
    </x:r>
    <x:r>
      <x:rPr>
        <x:rFont val="돋움"/>
        <x:sz val="10"/>
        <x:color rgb="ffff0000"/>
      </x:rPr>
      <x:t>기준</x:t>
    </x:r>
    <x:r>
      <x:rPr>
        <x:rFont val="Calibri"/>
        <x:sz val="10"/>
        <x:color rgb="ffff0000"/>
      </x:rPr>
      <x:t xml:space="preserve"> : 11core CPU 4</x:t>
    </x:r>
    <x:r>
      <x:rPr>
        <x:rFont val="돋움"/>
        <x:sz val="10"/>
        <x:color rgb="ffff0000"/>
      </x:rPr>
      <x:t>개</x:t>
    </x:r>
  </x:si>
  <x:si>
    <x:r>
      <x:rPr>
        <x:rFont val="Calibri"/>
        <x:sz val="10"/>
        <x:color rgb="ffff0000"/>
      </x:rPr>
      <x:t xml:space="preserve">* CEC </x:t>
    </x:r>
    <x:r>
      <x:rPr>
        <x:rFont val="돋움"/>
        <x:sz val="10"/>
        <x:color rgb="ffff0000"/>
      </x:rPr>
      <x:t>단</x:t>
    </x:r>
    <x:r>
      <x:rPr>
        <x:rFont val="Calibri"/>
        <x:sz val="10"/>
        <x:color rgb="ffff0000"/>
      </x:rPr>
      <x:t xml:space="preserve"> </x:t>
    </x:r>
    <x:r>
      <x:rPr>
        <x:rFont val="돋움"/>
        <x:sz val="10"/>
        <x:color rgb="ffff0000"/>
      </x:rPr>
      <x:t>기준</x:t>
    </x:r>
    <x:r>
      <x:rPr>
        <x:rFont val="Calibri"/>
        <x:sz val="10"/>
        <x:color rgb="ffff0000"/>
      </x:rPr>
      <x:t xml:space="preserve"> : 12core CPU 4</x:t>
    </x:r>
    <x:r>
      <x:rPr>
        <x:rFont val="돋움"/>
        <x:sz val="10"/>
        <x:color rgb="ffff0000"/>
      </x:rPr>
      <x:t>개</x:t>
    </x:r>
  </x:si>
  <x:si>
    <x:t>WEB/WAS 산정항목 보정치</x:t>
  </x:si>
  <x:si>
    <x:t>어플리케이션 인터페이스 부하보정</x:t>
  </x:si>
  <x:si>
    <x:t>사용자당 Operation 수</x:t>
  </x:si>
  <x:si>
    <x:t xml:space="preserve"> </x:t>
  </x:si>
  <x:si>
    <x:t>경찰청</x:t>
  </x:si>
  <x:si>
    <x:t>TB</x:t>
  </x:si>
  <x:si>
    <x:t>GB</x:t>
  </x:si>
  <x:si>
    <x:t>KB</x:t>
  </x:si>
  <x:si>
    <x:t>건</x:t>
  </x:si>
  <x:si>
    <x:t>명</x:t>
  </x:si>
  <x:si>
    <x:t>MB</x:t>
  </x:si>
  <x:si>
    <x:t>여유율</x:t>
  </x:si>
  <x:si>
    <x:t>OPS</x:t>
  </x:si>
  <x:si>
    <x:t>참고</x:t>
  </x:si>
  <x:si>
    <x:t>참조</x:t>
  </x:si>
  <x:si>
    <x:t>N</x:t>
  </x:si>
  <x:si>
    <x:t>Y</x:t>
  </x:si>
  <x:si>
    <x:t xml:space="preserve">  </x:t>
  </x:si>
  <x:si>
    <x:t>5+</x:t>
  </x:si>
  <x:si>
    <x:t>형태</x:t>
  </x:si>
  <x:si>
    <x:t>값</x:t>
  </x:si>
  <x:si>
    <x:t>구조2</x:t>
  </x:si>
  <x:si>
    <x:t>구조1</x:t>
  </x:si>
  <x:si>
    <x:t>접속수</x:t>
  </x:si>
  <x:si>
    <x:t>동시수</x:t>
  </x:si>
  <x:si>
    <x:t>비고</x:t>
  </x:si>
  <x:si>
    <x:t>입력값</x:t>
  </x:si>
  <x:si>
    <x:t>구분</x:t>
  </x:si>
  <x:si>
    <x:t>계산값</x:t>
  </x:si>
  <x:si>
    <x:t>순서</x:t>
  </x:si>
  <x:si>
    <x:t>인증 서버의 CPU 용량산정</x:t>
  </x:si>
  <x:si>
    <x:t>전체 사용자의 25%로 산정</x:t>
  </x:si>
  <x:si>
    <x:t>Peak Time 부하보정</x:t>
  </x:si>
  <x:si>
    <x:t>총 사용자수를 입력합니다.</x:t>
  </x:si>
  <x:si>
    <x:t>물품등록 건당 데이터 크기</x:t>
  </x:si>
  <x:si>
    <x:t>2-Tier, App, 5</x:t>
  </x:si>
  <x:si>
    <x:t>3-Tier, DB, 5+</x:t>
  </x:si>
  <x:si>
    <x:t>3-Tier, DB, 5</x:t>
  </x:si>
  <x:si>
    <x:t>3-Tier, DB, 3</x:t>
  </x:si>
  <x:si>
    <x:t>3-Tier, App, 5+</x:t>
  </x:si>
  <x:si>
    <x:t>3-Tier, App, 5</x:t>
  </x:si>
  <x:si>
    <x:t>3-Tier, App, 3</x:t>
  </x:si>
  <x:si>
    <x:t>2-Tier, DB, 5+</x:t>
  </x:si>
  <x:si>
    <x:t>2-Tier, DB, 5</x:t>
  </x:si>
  <x:si>
    <x:t>2-Tier, DB, 3</x:t>
  </x:si>
  <x:si>
    <x:t>2-Tier, App, 3</x:t>
  </x:si>
  <x:si>
    <x:t>2-Tier, App, 5+</x:t>
  </x:si>
  <x:si>
    <x:t>어플리케이션 복잡성 보정</x:t>
  </x:si>
  <x:si>
    <x:t>어플리케이션 부하 보정</x:t>
  </x:si>
  <x:si>
    <x:t>어플리케이션 구조 보정</x:t>
  </x:si>
  <x:si>
    <x:t>어플리케이션 복잡도 보정</x:t>
  </x:si>
  <x:si>
    <x:t>데이터베이스 크기 보정</x:t>
  </x:si>
  <x:si>
    <x:t>Peak Time 보정</x:t>
  </x:si>
  <x:si>
    <x:t>1개월 데이터량</x:t>
  </x:si>
  <x:si>
    <x:t>(확장단위적용)</x:t>
  </x:si>
  <x:si>
    <x:t>RAID 여유율</x:t>
  </x:si>
  <x:si>
    <x:t>데이터베이스 영역</x:t>
  </x:si>
  <x:si>
    <x:t>응용프로그램 영역</x:t>
  </x:si>
  <x:si>
    <x:t>사용자당 필요메모리</x:t>
  </x:si>
  <x:si>
    <x:t>시스템관리자 영역</x:t>
  </x:si>
  <x:si>
    <x:t>시스템 OS영역</x:t>
  </x:si>
  <x:si>
    <x:t>디스크 용량 산정</x:t>
  </x:si>
  <x:si>
    <x:t>메모리 용량 산정</x:t>
  </x:si>
  <x:si>
    <x:t>서로 다른 데이터</x:t>
  </x:si>
  <x:si>
    <x:t>어플리케이션 부하조정</x:t>
  </x:si>
  <x:si>
    <x:t>복잡 Trx 유형</x:t>
  </x:si>
  <x:si>
    <x:t>단순 Trx 유형</x:t>
  </x:si>
  <x:si>
    <x:t>보통 Trx 유형</x:t>
  </x:si>
  <x:si>
    <x:t>Batch 크기</x:t>
  </x:si>
  <x:si>
    <x:t>사용자 복잡성 보정</x:t>
  </x:si>
  <x:si>
    <x:t>기본 TPMC 보정</x:t>
  </x:si>
  <x:si>
    <x:t>트랜잭션 처리수</x:t>
  </x:si>
  <x:si>
    <x:t>이미지 파일 1개 당 
평균 파일크기(평균)</x:t>
  </x:si>
  <x:si>
    <x:t>데이터 저장용 디스크 용량 산정표(Storage)</x:t>
  </x:si>
  <x:si>
    <x:t>1인 1일 데이터생산량(평균 0.2건)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</x:si>
</x:sst>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##&quot;개&quot;"/>
    <x:numFmt numFmtId="165" formatCode="#,##0_ "/>
    <x:numFmt numFmtId="166" formatCode="&quot;₩&quot;#,##0_);[Red]\(&quot;₩&quot;#,##0\)"/>
    <x:numFmt numFmtId="167" formatCode="#,##0_);[Red]\(#,##0\)"/>
    <x:numFmt numFmtId="168" formatCode="0_);[Red]\(0\)"/>
    <x:numFmt numFmtId="169" formatCode="#,##0.0_);[Red]\(#,##0.0\)"/>
    <x:numFmt numFmtId="170" formatCode="_-* #,##0.0_-;\-* #,##0.0_-;_-* &quot;-&quot;_-;_-@_-"/>
    <x:numFmt numFmtId="171" formatCode="0.00_);[Red]\(0.00\)"/>
    <x:numFmt numFmtId="172" formatCode="0.00_ "/>
    <x:numFmt numFmtId="173" formatCode="0.0"/>
  </x:numFmts>
  <x:fonts count="22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20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20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6"/>
          <x:color rgb="ff000000"/>
          <x:b val="1"/>
        </x:font>
      </mc:Fallback>
    </mc:AlternateContent>
    <x:font>
      <x:name val="Calibri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993366"/>
          <x:b val="1"/>
          <x:i val="1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993366"/>
          <x:b val="1"/>
          <x:i val="1"/>
        </x:font>
      </mc:Fallback>
    </mc:AlternateContent>
    <x:font>
      <x:name val="Calibri"/>
      <x:sz val="10"/>
      <x:color rgb="ffff0000"/>
      <x:b val="1"/>
      <x:i val="1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ffffff"/>
          <x:b val="1"/>
        </x:font>
      </mc:Fallback>
    </mc:AlternateContent>
  </x:fonts>
  <x:fills count="19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ff99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333333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339966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99cc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9edf5"/>
        <x:bgColor indexed="64"/>
      </x:patternFill>
    </x:fill>
    <x:fill>
      <x:patternFill patternType="solid">
        <x:fgColor rgb="fffcf5e7"/>
        <x:bgColor indexed="64"/>
      </x:patternFill>
    </x:fill>
  </x:fills>
  <x:borders count="2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 style="dotted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rgb="ff000000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>
        <x:color rgb="ff000000"/>
      </x:left>
      <x:right>
        <x:color rgb="ff000000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</x:borders>
  <x:cellStyleXfs count="16">
    <x:xf numFmtId="0" fontId="0" fillId="0" borderId="0">
      <x:alignment horizontal="general" vertical="center"/>
    </x:xf>
    <x:xf numFmtId="41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16" fillId="0" borderId="0">
      <x:alignment horizontal="general" vertical="bottom"/>
    </x:xf>
  </x:cellStyleXfs>
  <x:cellXfs count="219">
    <x:xf numFmtId="0" fontId="0" fillId="0" borderId="0" xfId="0" applyNumberFormat="1">
      <x:alignment horizontal="general" vertical="center"/>
    </x:xf>
    <x:xf numFmtId="0" fontId="0" fillId="0" borderId="0" xfId="0" applyNumberFormat="1" applyFill="1" applyBorder="1">
      <x:alignment horizontal="general" vertical="center"/>
    </x:xf>
    <x:xf numFmtId="0" fontId="0" fillId="2" borderId="0" xfId="0" applyNumberFormat="1" applyFill="1">
      <x:alignment horizontal="general" vertical="center"/>
    </x:xf>
    <x:xf numFmtId="0" fontId="0" fillId="2" borderId="0" xfId="0" applyNumberFormat="1" applyFill="1" applyBorder="1">
      <x:alignment horizontal="general" vertical="center"/>
    </x:xf>
    <x:xf numFmtId="16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Border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6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center"/>
        </x:xf>
      </mc:Fallback>
    </mc:AlternateContent>
    <x:xf numFmtId="0" fontId="0" fillId="4" borderId="1" xfId="0" applyNumberFormat="1" applyFill="1" applyBorder="1">
      <x:alignment horizontal="general" vertical="center"/>
    </x:xf>
    <x:xf numFmtId="0" fontId="0" fillId="2" borderId="1" xfId="0" applyNumberFormat="1" applyFill="1" applyBorder="1">
      <x:alignment horizontal="general" vertical="center"/>
    </x:xf>
    <x:xf numFmtId="164" fontId="0" fillId="2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right" vertical="center"/>
        </x:xf>
      </mc:Fallback>
    </mc:AlternateContent>
    <x:xf numFmtId="0" fontId="0" fillId="0" borderId="5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6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0" borderId="0" xfId="0" applyNumberFormat="1" applyFont="1" applyAlignment="1">
          <x:alignment horizontal="center" vertical="center"/>
        </x:xf>
      </mc:Fallback>
    </mc:AlternateContent>
    <x:xf numFmtId="166" fontId="0" fillId="0" borderId="0" xfId="0" applyNumberFormat="1">
      <x:alignment horizontal="general" vertical="center"/>
    </x:xf>
    <x:xf numFmtId="166" fontId="0" fillId="2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5" borderId="1" xfId="0" applyNumberFormat="1" applyFont="1" applyFill="1" applyBorder="1" applyAlignment="1">
          <x:alignment horizontal="center" vertical="center"/>
        </x:xf>
      </mc:Fallback>
    </mc:AlternateContent>
    <x:xf numFmtId="168" fontId="0" fillId="4" borderId="1" xfId="0" applyNumberFormat="1" applyFill="1" applyBorder="1">
      <x:alignment horizontal="general" vertical="center"/>
    </x:xf>
    <x:xf numFmtId="168" fontId="0" fillId="0" borderId="0" xfId="0" applyNumberFormat="1">
      <x:alignment horizontal="general" vertical="center"/>
    </x:xf>
    <x:xf numFmtId="168" fontId="0" fillId="2" borderId="1" xfId="0" applyNumberFormat="1" applyFill="1" applyBorder="1">
      <x:alignment horizontal="general" vertical="center"/>
    </x:xf>
    <x:xf numFmtId="168" fontId="0" fillId="0" borderId="5" xfId="0" applyNumberFormat="1" applyBorder="1">
      <x:alignment horizontal="general" vertical="center"/>
    </x:xf>
    <x:xf numFmtId="167" fontId="0" fillId="4" borderId="1" xfId="0" applyNumberFormat="1" applyFill="1" applyBorder="1">
      <x:alignment horizontal="general" vertical="center"/>
    </x:xf>
    <x:xf numFmtId="167" fontId="0" fillId="0" borderId="0" xfId="0" applyNumberFormat="1" applyBorder="1">
      <x:alignment horizontal="general" vertical="center"/>
    </x:xf>
    <x:xf numFmtId="167" fontId="0" fillId="2" borderId="1" xfId="0" applyNumberFormat="1" applyFill="1" applyBorder="1">
      <x:alignment horizontal="general" vertical="center"/>
    </x:xf>
    <x:xf numFmtId="167" fontId="0" fillId="0" borderId="5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0" fillId="0" borderId="5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5" xfId="0" applyNumberFormat="1" applyBorder="1" applyAlignment="1">
          <x:alignment horizontal="right" vertical="center"/>
        </x:xf>
      </mc:Fallback>
    </mc:AlternateContent>
    <x:xf numFmtId="169" fontId="0" fillId="4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 wrapText="1"/>
        </x:xf>
      </mc:Fallback>
    </mc:AlternateContent>
    <x:xf numFmtId="3" fontId="0" fillId="0" borderId="6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x:xf numFmtId="0" fontId="0" fillId="0" borderId="9" xfId="0" applyNumberFormat="1" applyBorder="1">
      <x:alignment horizontal="general" vertical="center"/>
    </x:xf>
    <x:xf numFmtId="0" fontId="0" fillId="0" borderId="0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0" applyNumberFormat="1" applyBorder="1" applyAlignment="1">
          <x:alignment horizontal="center" vertical="center"/>
        </x:xf>
      </mc:Fallback>
    </mc:AlternateContent>
    <x:xf numFmtId="0" fontId="0" fillId="0" borderId="11" xfId="0" applyNumberFormat="1" applyBorder="1">
      <x:alignment horizontal="general" vertical="center"/>
    </x:xf>
    <x:xf numFmtId="0" fontId="0" fillId="0" borderId="12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Border="1" applyAlignment="1">
          <x:alignment horizontal="center" vertical="center"/>
        </x:xf>
      </mc:Fallback>
    </mc:AlternateContent>
    <x:xf numFmtId="170" fontId="0" fillId="2" borderId="9" xfId="1" applyNumberFormat="1" applyFont="1" applyFill="1" applyBorder="1">
      <x:alignment horizontal="general" vertical="center"/>
    </x:xf>
    <x:xf numFmtId="170" fontId="0" fillId="0" borderId="9" xfId="1" applyNumberFormat="1" applyFont="1" applyBorder="1">
      <x:alignment horizontal="general" vertical="center"/>
    </x:xf>
    <x:xf numFmtId="170" fontId="0" fillId="0" borderId="11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1" xfId="0" applyNumberFormat="1" applyFont="1" applyFill="1" applyBorder="1" applyAlignment="1">
          <x:alignment horizontal="right" vertical="center" wrapText="1"/>
        </x:xf>
      </mc:Fallback>
    </mc:AlternateContent>
    <x:xf numFmtId="0" fontId="6" fillId="2" borderId="1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0" fillId="0" borderId="6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0" borderId="6" xfId="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6" xfId="0" applyNumberFormat="1" applyFont="1" applyFill="1" applyBorder="1" applyAlignment="1">
          <x:alignment horizontal="center" vertical="center"/>
        </x:xf>
      </mc:Fallback>
    </mc:AlternateContent>
    <x:xf numFmtId="165" fontId="6" fillId="4" borderId="14" xfId="0" applyNumberFormat="1" applyFont="1" applyFill="1" applyBorder="1" applyAlignment="1">
      <x:alignment horizontal="general" vertical="center"/>
    </x:xf>
    <x:xf numFmtId="165" fontId="6" fillId="4" borderId="15" xfId="0" applyNumberFormat="1" applyFont="1" applyFill="1" applyBorder="1" applyAlignment="1">
      <x:alignment horizontal="general" vertical="center"/>
    </x:xf>
    <x:xf numFmtId="165" fontId="6" fillId="4" borderId="16" xfId="0" applyNumberFormat="1" applyFont="1" applyFill="1" applyBorder="1" applyAlignment="1">
      <x:alignment horizontal="general" vertical="center"/>
    </x:xf>
    <x:xf numFmtId="167" fontId="6" fillId="4" borderId="14" xfId="0" applyNumberFormat="1" applyFont="1" applyFill="1" applyBorder="1" applyAlignment="1">
      <x:alignment horizontal="general" vertical="center"/>
    </x:xf>
    <x:xf numFmtId="167" fontId="6" fillId="4" borderId="15" xfId="0" applyNumberFormat="1" applyFont="1" applyFill="1" applyBorder="1" applyAlignment="1">
      <x:alignment horizontal="general" vertical="center"/>
    </x:xf>
    <x:xf numFmtId="167" fontId="6" fillId="4" borderId="1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Border="1" applyAlignment="1">
          <x:alignment horizontal="center" vertical="center"/>
        </x:xf>
      </mc:Fallback>
    </mc:AlternateContent>
    <x:xf numFmtId="167" fontId="0" fillId="0" borderId="15" xfId="0" applyNumberFormat="1" applyBorder="1" applyAlignment="1">
      <x:alignment horizontal="general" vertical="center"/>
    </x:xf>
    <x:xf numFmtId="167" fontId="0" fillId="0" borderId="16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0" fillId="0" borderId="11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0" borderId="11" xfId="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0" fillId="0" borderId="12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0" borderId="12" xfId="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NumberFormat="1" applyFont="1" applyFill="1" applyBorder="1" applyAlignment="1">
          <x:alignment horizontal="center" vertical="center"/>
        </x:xf>
      </mc:Fallback>
    </mc:AlternateContent>
    <x:xf numFmtId="0" fontId="6" fillId="2" borderId="12" xfId="0" applyNumberFormat="1" applyFont="1" applyFill="1" applyBorder="1" applyAlignment="1">
      <x:alignment horizontal="left" vertical="center"/>
    </x:xf>
    <x:xf numFmtId="0" fontId="6" fillId="2" borderId="13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70" fontId="0" fillId="0" borderId="6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0" borderId="6" xfId="0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0" fillId="0" borderId="7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0" borderId="7" xfId="0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0" fillId="0" borderId="9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0" borderId="9" xfId="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0" fillId="0" borderId="0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0" borderId="0" xfId="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x:xf numFmtId="0" fontId="9" fillId="0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Alignment="1">
          <x:alignment horizontal="right" vertical="center"/>
        </x:xf>
      </mc:Fallback>
    </mc:AlternateContent>
    <x:xf numFmtId="0" fontId="10" fillId="0" borderId="0" xfId="0" applyNumberFormat="1" applyFont="1" applyAlignment="1">
      <x:alignment horizontal="general" vertical="bottom"/>
    </x:xf>
    <x:xf numFmtId="171" fontId="11" fillId="0" borderId="0" xfId="0" applyNumberFormat="1" applyFont="1" applyAlignment="1">
      <x:alignment horizontal="general" vertical="bottom"/>
    </x:xf>
    <x:xf numFmtId="0" fontId="12" fillId="6" borderId="0" xfId="0" applyNumberFormat="1" applyFont="1" applyFill="1" applyAlignment="1">
      <x:alignment horizontal="general" vertical="bottom"/>
    </x:xf>
    <x:xf numFmtId="171" fontId="12" fillId="6" borderId="0" xfId="0" applyNumberFormat="1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7" fontId="13" fillId="6" borderId="0" xfId="1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3" fillId="6" borderId="0" xfId="1" applyNumberFormat="1" applyFon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0" xfId="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12" fillId="7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12" fillId="7" borderId="0" xfId="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4" fillId="7" borderId="0" xfId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4" fillId="7" borderId="0" xfId="1" applyNumberFormat="1" applyFont="1" applyFill="1" applyAlignment="1">
          <x:alignment horizontal="center" vertical="bottom"/>
        </x:xf>
      </mc:Fallback>
    </mc:AlternateContent>
    <x:xf numFmtId="0" fontId="13" fillId="0" borderId="0" xfId="0" applyNumberFormat="1" applyFont="1" applyFill="1" applyAlignment="1">
      <x:alignment horizontal="general" vertical="center"/>
    </x:xf>
    <x:xf numFmtId="3" fontId="13" fillId="0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0" borderId="1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0" borderId="1" xfId="1" applyNumberFormat="1" applyFont="1" applyFill="1" applyBorder="1" applyAlignment="1">
          <x:alignment horizontal="right" vertical="center"/>
        </x:xf>
      </mc:Fallback>
    </mc:AlternateContent>
    <x:xf numFmtId="0" fontId="13" fillId="0" borderId="0" xfId="0" applyNumberFormat="1" applyFont="1" applyFill="1" applyBorder="1" applyAlignment="1">
      <x:alignment horizontal="general" vertical="center"/>
    </x:xf>
    <x:xf numFmtId="0" fontId="9" fillId="0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9" fillId="0" borderId="0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0" borderId="0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0" borderId="2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0" borderId="2" xfId="1" applyNumberFormat="1" applyFont="1" applyFill="1" applyBorder="1" applyAlignment="1">
          <x:alignment horizontal="right" vertical="center"/>
        </x:xf>
      </mc:Fallback>
    </mc:AlternateContent>
    <x:xf numFmtId="0" fontId="15" fillId="0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8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0" borderId="7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0" borderId="7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0" borderId="12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0" borderId="12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0" borderId="4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0" borderId="4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0" borderId="8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0" borderId="8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0" borderId="13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0" borderId="13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2" xfId="0" applyNumberFormat="1" applyFont="1" applyFill="1" applyBorder="1" applyAlignment="1">
          <x:alignment horizontal="center" vertical="center"/>
        </x:xf>
      </mc:Fallback>
    </mc:AlternateContent>
    <x:xf numFmtId="41" fontId="9" fillId="0" borderId="0" xfId="1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9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1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1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9" fillId="11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9" fillId="11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7" xfId="0" applyNumberFormat="1" applyFont="1" applyFill="1" applyBorder="1" applyAlignment="1">
          <x:alignment horizontal="center" vertical="center"/>
        </x:xf>
      </mc:Fallback>
    </mc:AlternateContent>
    <x:xf numFmtId="0" fontId="9" fillId="11" borderId="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11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1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9" fillId="11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9" fillId="11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0" xfId="0" applyNumberFormat="1" applyFont="1" applyFill="1" applyBorder="1" applyAlignment="1">
          <x:alignment horizontal="center" vertical="center"/>
        </x:xf>
      </mc:Fallback>
    </mc:AlternateContent>
    <x:xf numFmtId="0" fontId="9" fillId="11" borderId="3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9" fillId="0" borderId="3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0" borderId="3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9" fillId="11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9" fillId="11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12" xfId="0" applyNumberFormat="1" applyFont="1" applyFill="1" applyBorder="1" applyAlignment="1">
          <x:alignment horizontal="center" vertical="center"/>
        </x:xf>
      </mc:Fallback>
    </mc:AlternateContent>
    <x:xf numFmtId="0" fontId="9" fillId="11" borderId="4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11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1" borderId="11" xfId="0" applyNumberFormat="1" applyFont="1" applyFill="1" applyBorder="1" applyAlignment="1">
          <x:alignment horizontal="center" vertical="center"/>
        </x:xf>
      </mc:Fallback>
    </mc:AlternateContent>
    <x:xf numFmtId="0" fontId="15" fillId="0" borderId="0" xfId="0" quotePrefix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15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15" fillId="0" borderId="0" xfId="0" applyNumberFormat="1" applyFont="1" applyFill="1" applyBorder="1" applyAlignment="1">
          <x:alignment horizontal="center" vertical="center"/>
        </x:xf>
      </mc:Fallback>
    </mc:AlternateContent>
    <x:xf numFmtId="0" fontId="15" fillId="0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1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9" fillId="12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9" fillId="12" borderId="0" xfId="0" applyNumberFormat="1" applyFont="1" applyFill="1" applyBorder="1" applyAlignment="1">
          <x:alignment horizontal="center" vertical="bottom"/>
        </x:xf>
      </mc:Fallback>
    </mc:AlternateContent>
    <x:xf numFmtId="171" fontId="9" fillId="13" borderId="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7" fontId="9" fillId="13" borderId="0" xfId="15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13" borderId="0" xfId="15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13" borderId="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13" borderId="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Fill="1" applyBorder="1" applyAlignment="1">
          <x:alignment horizontal="right" vertical="center"/>
        </x:xf>
      </mc:Fallback>
    </mc:AlternateContent>
    <x:xf numFmtId="43" fontId="9" fillId="0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1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4" borderId="0" xfId="0" applyNumberFormat="1" applyFont="1" applyFill="1" applyAlignment="1">
          <x:alignment horizontal="center" vertical="center"/>
        </x:xf>
      </mc:Fallback>
    </mc:AlternateContent>
    <x:xf numFmtId="41" fontId="9" fillId="15" borderId="0" xfId="1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9" fillId="15" borderId="0" xfId="1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15" borderId="0" xfId="1" applyNumberFormat="1" applyFon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5" borderId="0" xfId="0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5" borderId="0" xfId="0" applyNumberFormat="1" applyFon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6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6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9" fillId="1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9" fillId="1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6" borderId="2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6" borderId="2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16" borderId="7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16" borderId="7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16" borderId="2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16" borderId="2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6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6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9" fillId="1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9" fillId="1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6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6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6" borderId="4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6" borderId="4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16" borderId="12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16" borderId="12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16" borderId="4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16" borderId="4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9" fillId="16" borderId="4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9" fillId="16" borderId="4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6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9" fillId="1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9" fillId="1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6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6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6" borderId="3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6" borderId="3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16" borderId="0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16" borderId="0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16" borderId="3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16" borderId="3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7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7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9" fillId="17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9" fillId="17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7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7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7" borderId="18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7" borderId="18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17" borderId="19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17" borderId="19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17" borderId="18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17" borderId="18" xfId="1" applyNumberFormat="1" applyFont="1" applyFill="1" applyBorder="1" applyAlignment="1">
          <x:alignment horizontal="right" vertical="center"/>
        </x:xf>
      </mc:Fallback>
    </mc:AlternateContent>
    <x:xf numFmtId="0" fontId="15" fillId="17" borderId="19" xfId="0" applyNumberFormat="1" applyFont="1" applyFill="1" applyBorder="1" applyAlignment="1">
      <x:alignment horizontal="general" vertical="center"/>
    </x:xf>
    <x:xf numFmtId="0" fontId="9" fillId="17" borderId="2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9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9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9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9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9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9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9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9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9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9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8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8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9" fillId="18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9" fillId="18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8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8" borderId="19" xfId="0" applyNumberFormat="1" applyFont="1" applyFill="1" applyBorder="1" applyAlignment="1">
          <x:alignment horizontal="center" vertical="center"/>
        </x:xf>
      </mc:Fallback>
    </mc:AlternateContent>
    <x:xf numFmtId="0" fontId="9" fillId="18" borderId="18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9" fillId="18" borderId="19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18" borderId="19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18" borderId="18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18" borderId="18" xfId="1" applyNumberFormat="1" applyFont="1" applyFill="1" applyBorder="1" applyAlignment="1">
          <x:alignment horizontal="right" vertical="center"/>
        </x:xf>
      </mc:Fallback>
    </mc:AlternateContent>
    <x:xf numFmtId="0" fontId="15" fillId="18" borderId="19" xfId="0" applyNumberFormat="1" applyFont="1" applyFill="1" applyBorder="1" applyAlignment="1">
      <x:alignment horizontal="general" vertical="center"/>
    </x:xf>
    <x:xf numFmtId="0" fontId="9" fillId="18" borderId="20" xfId="0" applyNumberFormat="1" applyFont="1" applyFill="1" applyBorder="1" applyAlignment="1">
      <x:alignment horizontal="general" vertical="center"/>
    </x:xf>
  </x:cellXfs>
  <x:cellStyles count="3">
    <x:cellStyle xfId="1" builtinId="6"/>
    <x:cellStyle xfId="0" builtinId="0"/>
    <x:cellStyle name="표준_POWER7" xfId="15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AP110"/>
  <x:sheetViews>
    <x:sheetView showGridLines="0" topLeftCell="A1" zoomScaleNormal="100" workbookViewId="0">
      <x:selection activeCell="AQ16" activeCellId="0" sqref="AQ16:AQ16"/>
    </x:sheetView>
  </x:sheetViews>
  <x:sheetFormatPr defaultColWidth="8.88671875" defaultRowHeight="19.5" customHeight="1"/>
  <x:cols>
    <x:col min="1" max="1" width="0.69921875" customWidth="1"/>
    <x:col min="2" max="2" width="5.09765625" bestFit="1" customWidth="1"/>
    <x:col min="3" max="3" width="0.69921875" customWidth="1"/>
    <x:col min="4" max="4" width="22.09765625" bestFit="1" customWidth="1"/>
    <x:col min="5" max="5" width="0.69921875" customWidth="1"/>
    <x:col min="6" max="6" width="12.796875" bestFit="1" customWidth="1"/>
    <x:col min="7" max="7" width="0.69921875" customWidth="1"/>
    <x:col min="8" max="8" width="12.296875" bestFit="1" customWidth="1"/>
    <x:col min="9" max="9" width="0.69921875" customWidth="1"/>
    <x:col min="10" max="10" width="16.59765625" customWidth="1"/>
    <x:col min="11" max="11" width="3.8984375" style="2" hidden="1" customWidth="1"/>
    <x:col min="12" max="12" width="0.69921875" style="7" customWidth="1"/>
    <x:col min="13" max="13" width="27" customWidth="1"/>
    <x:col min="14" max="14" width="7.296875" customWidth="1"/>
    <x:col min="15" max="15" width="14.09765625" style="2" hidden="1" customWidth="1"/>
    <x:col min="16" max="16" width="13.296875" style="2" hidden="1" customWidth="1"/>
    <x:col min="17" max="17" width="7.3984375" style="2" hidden="1" customWidth="1"/>
    <x:col min="18" max="18" width="8.3984375" style="2" hidden="1" customWidth="1"/>
    <x:col min="19" max="19" width="11.69921875" style="2" hidden="1" customWidth="1"/>
    <x:col min="20" max="20" width="8.796875" style="2" hidden="1" customWidth="1"/>
    <x:col min="21" max="22" width="6.59765625" style="2" hidden="1" customWidth="1"/>
    <x:col min="23" max="23" width="6" style="2" hidden="1" customWidth="1"/>
    <x:col min="24" max="24" width="8.09765625" style="2" hidden="1" customWidth="1"/>
    <x:col min="25" max="25" width="8.19921875" style="2" hidden="1" customWidth="1"/>
    <x:col min="26" max="26" width="9.69921875" style="2" hidden="1" customWidth="1"/>
    <x:col min="27" max="27" width="14.796875" style="2" hidden="1" customWidth="1"/>
    <x:col min="28" max="28" width="12.296875" style="2" hidden="1" customWidth="1"/>
    <x:col min="29" max="29" width="9.8984375" style="2" hidden="1" customWidth="1"/>
    <x:col min="30" max="31" width="4.59765625" style="2" hidden="1" customWidth="1"/>
    <x:col min="32" max="32" width="2.59765625" style="2" hidden="1" customWidth="1"/>
    <x:col min="33" max="33" width="4.59765625" style="2" hidden="1" customWidth="1"/>
    <x:col min="34" max="34" width="2.59765625" style="2" hidden="1" customWidth="1"/>
    <x:col min="35" max="40" width="4.59765625" style="2" hidden="1" customWidth="1"/>
    <x:col min="41" max="41" width="2.69921875" style="2" hidden="1" customWidth="1"/>
  </x:cols>
  <x:sheetData>
    <x:row r="1" spans="2:30" ht="38.25" customHeight="1">
      <x:c r="B1" s="66" t="s">
        <x:v>125</x:v>
      </x:c>
      <x:c r="C1" s="66"/>
      <x:c r="D1" s="66"/>
      <x:c r="E1" s="66"/>
      <x:c r="F1" s="66"/>
      <x:c r="G1" s="66"/>
      <x:c r="H1" s="66"/>
      <x:c r="I1" s="66"/>
      <x:c r="J1" s="66"/>
      <x:c r="K1" s="66"/>
      <x:c r="L1" s="66"/>
      <x:c r="M1" s="66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  <x:c r="AA1" s="3"/>
      <x:c r="AB1" s="3"/>
      <x:c r="AC1" s="3"/>
      <x:c r="AD1" s="3"/>
    </x:row>
    <x:row r="2" spans="15:29" ht="5.25" customHeight="1">
      <x:c r="O2" s="3" t="s">
        <x:v>165</x:v>
      </x:c>
      <x:c r="P2" s="2" t="s">
        <x:v>147</x:v>
      </x:c>
      <x:c r="Q2" s="2" t="s">
        <x:v>51</x:v>
      </x:c>
      <x:c r="R2" s="2" t="s">
        <x:v>52</x:v>
      </x:c>
      <x:c r="S2" s="2" t="s">
        <x:v>114</x:v>
      </x:c>
      <x:c r="T2" s="2" t="s">
        <x:v>53</x:v>
      </x:c>
      <x:c r="U2" s="2" t="s">
        <x:v>119</x:v>
      </x:c>
      <x:c r="V2" s="2" t="s">
        <x:v>118</x:v>
      </x:c>
      <x:c r="W2" s="2" t="s">
        <x:v>117</x:v>
      </x:c>
      <x:c r="X2" s="2" t="s">
        <x:v>116</x:v>
      </x:c>
      <x:c r="Y2" s="2" t="s">
        <x:v>44</x:v>
      </x:c>
      <x:c r="Z2" s="2" t="s">
        <x:v>163</x:v>
      </x:c>
      <x:c r="AA2" s="2" t="s">
        <x:v>49</x:v>
      </x:c>
      <x:c r="AB2" s="2" t="s">
        <x:v>50</x:v>
      </x:c>
      <x:c r="AC2" s="2" t="s">
        <x:v>70</x:v>
      </x:c>
    </x:row>
    <x:row r="3" spans="15:15" ht="3.8999999999999999" customHeight="1">
      <x:c r="O3" s="3"/>
    </x:row>
    <x:row r="4" spans="2:41" ht="18" customHeight="1">
      <x:c r="B4" s="12" t="s">
        <x:v>124</x:v>
      </x:c>
      <x:c r="C4" s="9"/>
      <x:c r="D4" s="12" t="s">
        <x:v>122</x:v>
      </x:c>
      <x:c r="E4" s="9"/>
      <x:c r="F4" s="12" t="s">
        <x:v>123</x:v>
      </x:c>
      <x:c r="G4" s="9"/>
      <x:c r="H4" s="67" t="s">
        <x:v>121</x:v>
      </x:c>
      <x:c r="I4" s="68"/>
      <x:c r="J4" s="69"/>
      <x:c r="K4" s="10"/>
      <x:c r="L4" s="11"/>
      <x:c r="M4" s="12" t="s">
        <x:v>120</x:v>
      </x:c>
      <x:c r="O4" s="3">
        <x:v>1.2</x:v>
      </x:c>
      <x:c r="P4" s="3">
        <x:v>1.2</x:v>
      </x:c>
      <x:c r="Q4" s="3">
        <x:v>1</x:v>
      </x:c>
      <x:c r="R4" s="3">
        <x:v>0.29999999999999999</x:v>
      </x:c>
      <x:c r="S4" s="3" t="s">
        <x:v>57</x:v>
      </x:c>
      <x:c r="T4" s="3">
        <x:v>10</x:v>
      </x:c>
      <x:c r="U4" s="3">
        <x:v>30</x:v>
      </x:c>
      <x:c r="V4" s="3">
        <x:v>100</x:v>
      </x:c>
      <x:c r="W4" s="3" t="s">
        <x:v>61</x:v>
      </x:c>
      <x:c r="X4" s="3" t="s">
        <x:v>66</x:v>
      </x:c>
      <x:c r="Y4" s="3">
        <x:v>3</x:v>
      </x:c>
      <x:c r="Z4" s="3" t="s">
        <x:v>56</x:v>
      </x:c>
      <x:c r="AA4" s="3" t="s">
        <x:v>62</x:v>
      </x:c>
      <x:c r="AB4" s="3" t="s">
        <x:v>111</x:v>
      </x:c>
      <x:c r="AC4" s="3">
        <x:v>1.2</x:v>
      </x:c>
      <x:c r="AD4" s="3">
        <x:v>1.3</x:v>
      </x:c>
      <x:c r="AE4" s="3">
        <x:v>1.1000000000000001</x:v>
      </x:c>
      <x:c r="AF4" s="3">
        <x:v>1</x:v>
      </x:c>
      <x:c r="AG4" s="3">
        <x:v>1.2</x:v>
      </x:c>
      <x:c r="AH4" s="3">
        <x:v>1</x:v>
      </x:c>
      <x:c r="AI4" s="3">
        <x:v>0.80000000000000004</x:v>
      </x:c>
      <x:c r="AJ4" s="3">
        <x:v>0.90000000000000002</x:v>
      </x:c>
      <x:c r="AK4" s="3">
        <x:v>0.69999999999999996</x:v>
      </x:c>
      <x:c r="AL4" s="3">
        <x:v>0.59999999999999998</x:v>
      </x:c>
      <x:c r="AM4" s="3">
        <x:v>0.80000000000000004</x:v>
      </x:c>
      <x:c r="AN4" s="3">
        <x:v>0.59999999999999998</x:v>
      </x:c>
      <x:c r="AO4" s="3">
        <x:v>0.5</x:v>
      </x:c>
    </x:row>
    <x:row r="5" spans="15:41" ht="3.8999999999999999" customHeight="1">
      <x:c r="O5" s="3">
        <x:v>1.3</x:v>
      </x:c>
      <x:c r="P5" s="3">
        <x:v>1.3</x:v>
      </x:c>
      <x:c r="Q5" s="3">
        <x:v>3</x:v>
      </x:c>
      <x:c r="R5" s="3">
        <x:v>1</x:v>
      </x:c>
      <x:c r="S5" s="3" t="s">
        <x:v>58</x:v>
      </x:c>
      <x:c r="T5" s="3">
        <x:v>20</x:v>
      </x:c>
      <x:c r="U5" s="3">
        <x:v>100</x:v>
      </x:c>
      <x:c r="V5" s="3">
        <x:v>300</x:v>
      </x:c>
      <x:c r="W5" s="3" t="s">
        <x:v>68</x:v>
      </x:c>
      <x:c r="X5" s="3" t="s">
        <x:v>69</x:v>
      </x:c>
      <x:c r="Y5" s="3">
        <x:v>5</x:v>
      </x:c>
      <x:c r="Z5" s="3" t="s">
        <x:v>63</x:v>
      </x:c>
      <x:c r="AA5" s="3" t="s">
        <x:v>158</x:v>
      </x:c>
      <x:c r="AB5" s="3" t="s">
        <x:v>110</x:v>
      </x:c>
      <x:c r="AC5" s="3">
        <x:v>1.3</x:v>
      </x:c>
      <x:c r="AD5" s="3">
        <x:v>1.3999999999999999</x:v>
      </x:c>
      <x:c r="AE5" s="3">
        <x:v>1.2</x:v>
      </x:c>
      <x:c r="AF5" s="3"/>
      <x:c r="AG5" s="3">
        <x:v>1.3</x:v>
      </x:c>
      <x:c r="AH5" s="3"/>
      <x:c r="AI5" s="3"/>
      <x:c r="AJ5" s="3">
        <x:v>1</x:v>
      </x:c>
      <x:c r="AK5" s="3">
        <x:v>0.80000000000000004</x:v>
      </x:c>
      <x:c r="AL5" s="3"/>
      <x:c r="AM5" s="3">
        <x:v>0.90000000000000002</x:v>
      </x:c>
      <x:c r="AN5" s="3">
        <x:v>0.69999999999999996</x:v>
      </x:c>
      <x:c r="AO5" s="3"/>
    </x:row>
    <x:row r="6" spans="2:42" ht="18" customHeight="1">
      <x:c r="B6" s="12">
        <x:v>1</x:v>
      </x:c>
      <x:c r="D6" s="16" t="s">
        <x:v>48</x:v>
      </x:c>
      <x:c r="F6" s="20">
        <x:f>H6*25%</x:f>
        <x:v>16250</x:v>
      </x:c>
      <x:c r="H6" s="21">
        <x:v>65000</x:v>
      </x:c>
      <x:c r="M6" s="25" t="s">
        <x:v>126</x:v>
      </x:c>
      <x:c r="Q6" s="3">
        <x:v>10</x:v>
      </x:c>
      <x:c r="R6" s="3">
        <x:v>3</x:v>
      </x:c>
      <x:c r="S6" s="3" t="s">
        <x:v>161</x:v>
      </x:c>
      <x:c r="T6" s="3">
        <x:v>30</x:v>
      </x:c>
      <x:c r="U6" s="3">
        <x:v>300</x:v>
      </x:c>
      <x:c r="V6" s="3">
        <x:v>1000</x:v>
      </x:c>
      <x:c r="Y6" s="3" t="s">
        <x:v>113</x:v>
      </x:c>
      <x:c r="Z6" s="3" t="s">
        <x:v>64</x:v>
      </x:c>
      <x:c r="AB6" s="3">
        <x:v>1.3</x:v>
      </x:c>
      <x:c r="AC6" s="3">
        <x:v>1.3999999999999999</x:v>
      </x:c>
      <x:c r="AD6" s="3">
        <x:v>1.5</x:v>
      </x:c>
      <x:c r="AE6" s="3">
        <x:v>1.3</x:v>
      </x:c>
      <x:c r="AF6" s="3"/>
      <x:c r="AG6" s="3">
        <x:v>1.3999999999999999</x:v>
      </x:c>
      <x:c r="AH6" s="3"/>
      <x:c r="AI6" s="3"/>
      <x:c r="AJ6" s="3">
        <x:v>1.1000000000000001</x:v>
      </x:c>
      <x:c r="AL6" s="3"/>
      <x:c r="AM6" s="3">
        <x:v>1</x:v>
      </x:c>
      <x:c r="AO6" s="3"/>
      <x:c r="AP6" t="s">
        <x:v>98</x:v>
      </x:c>
    </x:row>
    <x:row r="7" spans="2:41" ht="3.8999999999999999" customHeight="1">
      <x:c r="B7" s="9"/>
      <x:c r="D7" s="9"/>
      <x:c r="O7" s="3"/>
      <x:c r="P7" s="3"/>
      <x:c r="Q7" s="3">
        <x:v>30</x:v>
      </x:c>
      <x:c r="R7" s="3">
        <x:v>10</x:v>
      </x:c>
      <x:c r="S7" s="3" t="s">
        <x:v>162</x:v>
      </x:c>
      <x:c r="T7" s="3">
        <x:v>40</x:v>
      </x:c>
      <x:c r="U7" s="3">
        <x:v>500</x:v>
      </x:c>
      <x:c r="V7" s="3">
        <x:v>3000</x:v>
      </x:c>
      <x:c r="W7" s="3"/>
      <x:c r="X7" s="3"/>
      <x:c r="Y7" s="3"/>
      <x:c r="Z7" s="3" t="s">
        <x:v>65</x:v>
      </x:c>
      <x:c r="AA7" s="3"/>
      <x:c r="AB7" s="3">
        <x:v>1.3999999999999999</x:v>
      </x:c>
      <x:c r="AC7" s="3">
        <x:v>1.5</x:v>
      </x:c>
      <x:c r="AD7" s="3">
        <x:v>1.6000000000000001</x:v>
      </x:c>
      <x:c r="AE7" s="3">
        <x:v>1.3999999999999999</x:v>
      </x:c>
      <x:c r="AF7" s="3"/>
      <x:c r="AG7" s="3">
        <x:v>1.5</x:v>
      </x:c>
      <x:c r="AH7" s="3"/>
      <x:c r="AI7" s="3"/>
      <x:c r="AJ7" s="3">
        <x:v>1.2</x:v>
      </x:c>
      <x:c r="AK7" s="3"/>
      <x:c r="AL7" s="3"/>
      <x:c r="AM7" s="3">
        <x:v>1.1000000000000001</x:v>
      </x:c>
      <x:c r="AN7" s="3"/>
      <x:c r="AO7" s="3"/>
    </x:row>
    <x:row r="8" spans="2:41" ht="18" customHeight="1">
      <x:c r="B8" s="12">
        <x:v>2</x:v>
      </x:c>
      <x:c r="D8" s="16" t="s">
        <x:v>166</x:v>
      </x:c>
      <x:c r="F8" s="20">
        <x:f>H6*H8</x:f>
        <x:v>195000</x:v>
      </x:c>
      <x:c r="G8" s="6"/>
      <x:c r="H8" s="22">
        <x:v>3</x:v>
      </x:c>
      <x:c r="I8" s="4"/>
      <x:c r="M8" s="25"/>
      <x:c r="P8" s="3"/>
      <x:c r="Q8" s="3">
        <x:v>100</x:v>
      </x:c>
      <x:c r="R8" s="3">
        <x:v>30</x:v>
      </x:c>
      <x:c r="S8" s="3" t="s">
        <x:v>160</x:v>
      </x:c>
      <x:c r="U8" s="3">
        <x:v>1000</x:v>
      </x:c>
      <x:c r="V8" s="3">
        <x:v>5000</x:v>
      </x:c>
      <x:c r="W8" s="3"/>
      <x:c r="X8" s="3"/>
      <x:c r="AB8" s="3">
        <x:v>1.5</x:v>
      </x:c>
      <x:c r="AD8" s="3">
        <x:v>1.7</x:v>
      </x:c>
      <x:c r="AE8" s="3">
        <x:v>1.5</x:v>
      </x:c>
      <x:c r="AF8" s="3"/>
      <x:c r="AH8" s="3"/>
      <x:c r="AI8" s="3"/>
      <x:c r="AK8" s="3"/>
      <x:c r="AL8" s="3"/>
      <x:c r="AN8" s="3"/>
      <x:c r="AO8" s="3"/>
    </x:row>
    <x:row r="9" spans="2:41" ht="3.8999999999999999" customHeight="1">
      <x:c r="B9" s="9"/>
      <x:c r="D9" s="9"/>
      <x:c r="F9" s="6"/>
      <x:c r="G9" s="6"/>
      <x:c r="H9" s="4"/>
      <x:c r="I9" s="4"/>
      <x:c r="P9" s="3"/>
      <x:c r="Q9" s="3">
        <x:v>300</x:v>
      </x:c>
      <x:c r="R9" s="3">
        <x:v>100</x:v>
      </x:c>
      <x:c r="S9" s="3" t="s">
        <x:v>59</x:v>
      </x:c>
      <x:c r="T9" s="3"/>
      <x:c r="U9" s="3" t="s">
        <x:v>55</x:v>
      </x:c>
      <x:c r="V9" s="3" t="s">
        <x:v>60</x:v>
      </x:c>
      <x:c r="W9" s="3"/>
      <x:c r="X9" s="3"/>
      <x:c r="Y9" s="3"/>
      <x:c r="Z9" s="3"/>
      <x:c r="AB9" s="3"/>
      <x:c r="AC9" s="3"/>
      <x:c r="AD9" s="3">
        <x:v>1.8</x:v>
      </x:c>
      <x:c r="AE9" s="3"/>
      <x:c r="AF9" s="3"/>
      <x:c r="AG9" s="3"/>
      <x:c r="AH9" s="3"/>
      <x:c r="AI9" s="3"/>
      <x:c r="AJ9" s="3"/>
      <x:c r="AK9" s="3"/>
      <x:c r="AL9" s="3"/>
      <x:c r="AM9" s="3"/>
      <x:c r="AN9" s="3"/>
      <x:c r="AO9" s="3"/>
    </x:row>
    <x:row r="10" spans="2:41" ht="18" customHeight="1">
      <x:c r="B10" s="12">
        <x:v>3</x:v>
      </x:c>
      <x:c r="D10" s="16" t="s">
        <x:v>165</x:v>
      </x:c>
      <x:c r="F10" s="20">
        <x:f>F8*K10</x:f>
        <x:v>234000</x:v>
      </x:c>
      <x:c r="K10" s="2">
        <x:v>1.2</x:v>
      </x:c>
      <x:c r="M10" s="25"/>
      <x:c r="P10" s="3"/>
      <x:c r="Q10" s="3">
        <x:v>1000</x:v>
      </x:c>
      <x:c r="R10" s="3">
        <x:v>300</x:v>
      </x:c>
      <x:c r="W10" s="3"/>
      <x:c r="X10" s="3"/>
      <x:c r="Y10" s="3"/>
      <x:c r="AD10" s="3">
        <x:v>1.8999999999999999</x:v>
      </x:c>
      <x:c r="AF10" s="3"/>
      <x:c r="AH10" s="3"/>
      <x:c r="AI10" s="3"/>
      <x:c r="AK10" s="3"/>
      <x:c r="AL10" s="3"/>
      <x:c r="AN10" s="3"/>
      <x:c r="AO10" s="3"/>
    </x:row>
    <x:row r="11" spans="2:41" ht="3.8999999999999999" customHeight="1">
      <x:c r="B11" s="9"/>
      <x:c r="D11" s="9"/>
      <x:c r="P11" s="3"/>
      <x:c r="Q11" s="3" t="s">
        <x:v>55</x:v>
      </x:c>
      <x:c r="R11" s="3" t="s">
        <x:v>54</x:v>
      </x:c>
      <x:c r="S11" s="3"/>
      <x:c r="T11" s="3"/>
      <x:c r="U11" s="3"/>
      <x:c r="V11" s="3"/>
      <x:c r="W11" s="3"/>
      <x:c r="X11" s="3"/>
      <x:c r="Y11" s="3"/>
      <x:c r="Z11" s="3"/>
      <x:c r="AB11" s="3"/>
      <x:c r="AC11" s="3"/>
      <x:c r="AD11" s="3">
        <x:v>2</x:v>
      </x:c>
      <x:c r="AE11" s="3"/>
      <x:c r="AF11" s="3"/>
      <x:c r="AG11" s="3"/>
      <x:c r="AH11" s="3"/>
      <x:c r="AI11" s="3"/>
      <x:c r="AJ11" s="3"/>
      <x:c r="AK11" s="3"/>
      <x:c r="AL11" s="3"/>
      <x:c r="AM11" s="3"/>
      <x:c r="AN11" s="3"/>
      <x:c r="AO11" s="3"/>
    </x:row>
    <x:row r="12" spans="2:41" ht="18" customHeight="1">
      <x:c r="B12" s="12">
        <x:v>4</x:v>
      </x:c>
      <x:c r="D12" s="16" t="s">
        <x:v>147</x:v>
      </x:c>
      <x:c r="F12" s="20">
        <x:f>F10*K12</x:f>
        <x:v>304200</x:v>
      </x:c>
      <x:c r="K12" s="2">
        <x:v>1.3</x:v>
      </x:c>
      <x:c r="M12" s="25"/>
      <x:c r="P12" s="3"/>
      <x:c r="T12" s="3"/>
      <x:c r="W12" s="3"/>
      <x:c r="X12" s="3"/>
      <x:c r="Y12" s="3"/>
      <x:c r="Z12" s="3"/>
      <x:c r="AA12" s="3"/>
      <x:c r="AC12" s="3"/>
      <x:c r="AD12" s="3">
        <x:v>2.1000000000000001</x:v>
      </x:c>
      <x:c r="AF12" s="3"/>
      <x:c r="AG12" s="3"/>
      <x:c r="AH12" s="3"/>
      <x:c r="AI12" s="3"/>
      <x:c r="AJ12" s="3"/>
      <x:c r="AK12" s="3"/>
      <x:c r="AL12" s="3"/>
      <x:c r="AM12" s="3"/>
      <x:c r="AN12" s="3"/>
      <x:c r="AO12" s="3"/>
    </x:row>
    <x:row r="13" spans="2:41" ht="3.8999999999999999" customHeight="1">
      <x:c r="B13" s="9"/>
      <x:c r="D13" s="9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  <x:c r="AA13" s="3"/>
      <x:c r="AB13" s="3"/>
      <x:c r="AC13" s="3"/>
      <x:c r="AD13" s="3">
        <x:v>2.2000000000000002</x:v>
      </x:c>
      <x:c r="AE13" s="3"/>
      <x:c r="AF13" s="3"/>
      <x:c r="AG13" s="3"/>
      <x:c r="AH13" s="3"/>
      <x:c r="AI13" s="3"/>
      <x:c r="AJ13" s="3"/>
      <x:c r="AK13" s="3"/>
      <x:c r="AL13" s="3"/>
      <x:c r="AM13" s="3"/>
      <x:c r="AN13" s="3"/>
      <x:c r="AO13" s="3"/>
    </x:row>
    <x:row r="14" spans="2:41" ht="18" customHeight="1">
      <x:c r="B14" s="13">
        <x:v>5</x:v>
      </x:c>
      <x:c r="D14" s="17" t="s">
        <x:v>146</x:v>
      </x:c>
      <x:c r="F14" s="20">
        <x:f>INDEX(기초데이터!B9:I16,K14,K16)</x:f>
        <x:v>1</x:v>
      </x:c>
      <x:c r="H14" s="24" t="s">
        <x:v>51</x:v>
      </x:c>
      <x:c r="K14" s="2">
        <x:v>1</x:v>
      </x:c>
      <x:c r="M14" s="25"/>
      <x:c r="P14" s="3"/>
      <x:c r="T14" s="3"/>
      <x:c r="W14" s="3"/>
      <x:c r="X14" s="3"/>
      <x:c r="Y14" s="3"/>
      <x:c r="Z14" s="3"/>
      <x:c r="AA14" s="3"/>
      <x:c r="AB14" s="3"/>
      <x:c r="AC14" s="3"/>
      <x:c r="AD14" s="3">
        <x:v>2.2999999999999998</x:v>
      </x:c>
      <x:c r="AE14" s="3"/>
      <x:c r="AF14" s="3"/>
      <x:c r="AG14" s="3"/>
      <x:c r="AH14" s="3"/>
      <x:c r="AI14" s="3"/>
      <x:c r="AJ14" s="3"/>
      <x:c r="AK14" s="3"/>
      <x:c r="AL14" s="3"/>
      <x:c r="AM14" s="3"/>
      <x:c r="AN14" s="3"/>
      <x:c r="AO14" s="3"/>
    </x:row>
    <x:row r="15" spans="2:41" ht="3.8999999999999999" customHeight="1">
      <x:c r="B15" s="14"/>
      <x:c r="D15" s="18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  <x:c r="AA15" s="3"/>
      <x:c r="AB15" s="3"/>
      <x:c r="AC15" s="3"/>
      <x:c r="AD15" s="3"/>
      <x:c r="AE15" s="3"/>
      <x:c r="AF15" s="3"/>
      <x:c r="AG15" s="3"/>
      <x:c r="AH15" s="3"/>
      <x:c r="AI15" s="3"/>
      <x:c r="AJ15" s="3"/>
      <x:c r="AK15" s="3"/>
      <x:c r="AL15" s="3"/>
      <x:c r="AM15" s="3"/>
      <x:c r="AN15" s="3"/>
      <x:c r="AO15" s="3"/>
    </x:row>
    <x:row r="16" spans="2:41" ht="18" customHeight="1">
      <x:c r="B16" s="15"/>
      <x:c r="D16" s="19"/>
      <x:c r="H16" s="24" t="s">
        <x:v>52</x:v>
      </x:c>
      <x:c r="K16" s="2">
        <x:v>1</x:v>
      </x:c>
      <x:c r="M16" s="25"/>
      <x:c r="P16" s="3"/>
      <x:c r="S16" s="3"/>
      <x:c r="T16" s="3"/>
      <x:c r="U16" s="3"/>
      <x:c r="V16" s="3"/>
      <x:c r="W16" s="3"/>
      <x:c r="X16" s="3"/>
      <x:c r="Y16" s="3"/>
      <x:c r="Z16" s="3"/>
      <x:c r="AA16" s="3"/>
      <x:c r="AB16" s="3"/>
      <x:c r="AC16" s="3"/>
      <x:c r="AE16" s="3"/>
      <x:c r="AF16" s="3"/>
      <x:c r="AG16" s="3"/>
      <x:c r="AH16" s="3"/>
      <x:c r="AI16" s="3"/>
      <x:c r="AJ16" s="3"/>
      <x:c r="AK16" s="3"/>
      <x:c r="AL16" s="3"/>
      <x:c r="AM16" s="3"/>
      <x:c r="AN16" s="3"/>
      <x:c r="AO16" s="3"/>
    </x:row>
    <x:row r="17" spans="2:41" ht="3.8999999999999999" customHeight="1">
      <x:c r="B17" s="9"/>
      <x:c r="D17" s="9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  <x:c r="AA17" s="3"/>
      <x:c r="AB17" s="3"/>
      <x:c r="AC17" s="3"/>
      <x:c r="AD17" s="3"/>
      <x:c r="AE17" s="3"/>
      <x:c r="AF17" s="3"/>
      <x:c r="AG17" s="3"/>
      <x:c r="AH17" s="3"/>
      <x:c r="AI17" s="3"/>
      <x:c r="AJ17" s="3"/>
      <x:c r="AK17" s="3"/>
      <x:c r="AL17" s="3"/>
      <x:c r="AM17" s="3"/>
      <x:c r="AN17" s="3"/>
      <x:c r="AO17" s="3"/>
    </x:row>
    <x:row r="18" spans="2:41" ht="18" customHeight="1">
      <x:c r="B18" s="13">
        <x:v>6</x:v>
      </x:c>
      <x:c r="D18" s="17" t="s">
        <x:v>145</x:v>
      </x:c>
      <x:c r="F18" s="20">
        <x:f>INDEX(기초데이터!B21:E26,K18,K20)</x:f>
        <x:v>1.3</x:v>
      </x:c>
      <x:c r="H18" s="24" t="s">
        <x:v>114</x:v>
      </x:c>
      <x:c r="K18" s="2">
        <x:v>3</x:v>
      </x:c>
      <x:c r="M18" s="25"/>
      <x:c r="P18" s="3"/>
      <x:c r="S18" s="3"/>
      <x:c r="T18" s="3"/>
      <x:c r="U18" s="3"/>
      <x:c r="V18" s="3"/>
      <x:c r="W18" s="3"/>
      <x:c r="X18" s="3"/>
      <x:c r="Y18" s="3"/>
      <x:c r="Z18" s="3"/>
      <x:c r="AA18" s="3"/>
      <x:c r="AB18" s="3"/>
      <x:c r="AC18" s="3"/>
      <x:c r="AE18" s="3"/>
      <x:c r="AF18" s="3"/>
      <x:c r="AG18" s="3"/>
      <x:c r="AH18" s="3"/>
      <x:c r="AI18" s="3"/>
      <x:c r="AJ18" s="3"/>
      <x:c r="AK18" s="3"/>
      <x:c r="AL18" s="3"/>
      <x:c r="AM18" s="3"/>
      <x:c r="AN18" s="3"/>
      <x:c r="AO18" s="3"/>
    </x:row>
    <x:row r="19" spans="2:41" ht="3.8999999999999999" customHeight="1">
      <x:c r="B19" s="14"/>
      <x:c r="D19" s="18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  <x:c r="AA19" s="3"/>
      <x:c r="AB19" s="3"/>
      <x:c r="AC19" s="3"/>
      <x:c r="AD19" s="3"/>
      <x:c r="AE19" s="3"/>
      <x:c r="AF19" s="3"/>
      <x:c r="AG19" s="3"/>
      <x:c r="AH19" s="3"/>
      <x:c r="AI19" s="3"/>
      <x:c r="AJ19" s="3"/>
      <x:c r="AK19" s="3"/>
      <x:c r="AL19" s="3"/>
      <x:c r="AM19" s="3"/>
      <x:c r="AN19" s="3"/>
      <x:c r="AO19" s="3"/>
    </x:row>
    <x:row r="20" spans="2:41" ht="18" customHeight="1">
      <x:c r="B20" s="15"/>
      <x:c r="D20" s="19"/>
      <x:c r="H20" s="24" t="s">
        <x:v>53</x:v>
      </x:c>
      <x:c r="K20" s="2">
        <x:v>1</x:v>
      </x:c>
      <x:c r="M20" s="25"/>
      <x:c r="P20" s="3"/>
      <x:c r="R20" s="3"/>
      <x:c r="S20" s="3"/>
      <x:c r="T20" s="3"/>
      <x:c r="U20" s="3"/>
      <x:c r="V20" s="3"/>
      <x:c r="W20" s="3"/>
      <x:c r="X20" s="3"/>
      <x:c r="Y20" s="3"/>
      <x:c r="Z20" s="3"/>
      <x:c r="AA20" s="3"/>
      <x:c r="AB20" s="3"/>
      <x:c r="AC20" s="3"/>
      <x:c r="AE20" s="3"/>
      <x:c r="AF20" s="3"/>
      <x:c r="AG20" s="3"/>
      <x:c r="AH20" s="3"/>
      <x:c r="AI20" s="3"/>
      <x:c r="AJ20" s="3"/>
      <x:c r="AK20" s="3"/>
      <x:c r="AL20" s="3"/>
      <x:c r="AM20" s="3"/>
      <x:c r="AN20" s="3"/>
      <x:c r="AO20" s="3"/>
    </x:row>
    <x:row r="21" spans="2:41" ht="3.8999999999999999" customHeight="1">
      <x:c r="B21" s="9"/>
      <x:c r="D21" s="9"/>
      <x:c r="P21" s="3"/>
      <x:c r="R21" s="3"/>
      <x:c r="S21" s="3"/>
      <x:c r="T21" s="3"/>
      <x:c r="U21" s="3"/>
      <x:c r="V21" s="3"/>
      <x:c r="W21" s="3"/>
      <x:c r="X21" s="3"/>
      <x:c r="Y21" s="3"/>
      <x:c r="Z21" s="3"/>
      <x:c r="AA21" s="3"/>
      <x:c r="AB21" s="3"/>
      <x:c r="AC21" s="3"/>
      <x:c r="AD21" s="3"/>
      <x:c r="AE21" s="3"/>
      <x:c r="AF21" s="3"/>
      <x:c r="AG21" s="3"/>
      <x:c r="AH21" s="3"/>
      <x:c r="AI21" s="3"/>
      <x:c r="AJ21" s="3"/>
      <x:c r="AK21" s="3"/>
      <x:c r="AL21" s="3"/>
      <x:c r="AM21" s="3"/>
      <x:c r="AN21" s="3"/>
      <x:c r="AO21" s="3"/>
    </x:row>
    <x:row r="22" spans="2:41" ht="18" customHeight="1">
      <x:c r="B22" s="13">
        <x:v>7</x:v>
      </x:c>
      <x:c r="D22" s="17" t="s">
        <x:v>164</x:v>
      </x:c>
      <x:c r="F22" s="20">
        <x:f>INDEX(기초데이터!B31:G36,K22,K24)</x:f>
        <x:v>4.5</x:v>
      </x:c>
      <x:c r="H22" s="24" t="s">
        <x:v>119</x:v>
      </x:c>
      <x:c r="K22" s="2">
        <x:v>6</x:v>
      </x:c>
      <x:c r="M22" s="25"/>
      <x:c r="P22" s="3"/>
      <x:c r="R22" s="3"/>
      <x:c r="S22" s="3"/>
      <x:c r="T22" s="3"/>
      <x:c r="U22" s="3"/>
      <x:c r="V22" s="3"/>
      <x:c r="W22" s="3"/>
      <x:c r="X22" s="3"/>
      <x:c r="Y22" s="3"/>
      <x:c r="Z22" s="3"/>
      <x:c r="AA22" s="3"/>
      <x:c r="AB22" s="3"/>
      <x:c r="AC22" s="3"/>
      <x:c r="AE22" s="3"/>
      <x:c r="AF22" s="3"/>
      <x:c r="AG22" s="3"/>
      <x:c r="AH22" s="3"/>
      <x:c r="AI22" s="3"/>
      <x:c r="AJ22" s="3"/>
      <x:c r="AK22" s="3"/>
      <x:c r="AL22" s="3"/>
      <x:c r="AM22" s="3"/>
      <x:c r="AN22" s="3"/>
      <x:c r="AO22" s="3"/>
    </x:row>
    <x:row r="23" spans="2:41" ht="3.8999999999999999" customHeight="1">
      <x:c r="B23" s="14"/>
      <x:c r="D23" s="18"/>
      <x:c r="P23" s="3"/>
      <x:c r="R23" s="3"/>
      <x:c r="S23" s="3"/>
      <x:c r="T23" s="3"/>
      <x:c r="U23" s="3"/>
      <x:c r="V23" s="3"/>
      <x:c r="W23" s="3"/>
      <x:c r="X23" s="3"/>
      <x:c r="Y23" s="3"/>
      <x:c r="Z23" s="3"/>
      <x:c r="AA23" s="3"/>
      <x:c r="AB23" s="3"/>
      <x:c r="AC23" s="3"/>
      <x:c r="AD23" s="3"/>
      <x:c r="AE23" s="3"/>
      <x:c r="AF23" s="3"/>
      <x:c r="AG23" s="3"/>
      <x:c r="AH23" s="3"/>
      <x:c r="AI23" s="3"/>
      <x:c r="AJ23" s="3"/>
      <x:c r="AK23" s="3"/>
      <x:c r="AL23" s="3"/>
      <x:c r="AM23" s="3"/>
      <x:c r="AN23" s="3"/>
      <x:c r="AO23" s="3"/>
    </x:row>
    <x:row r="24" spans="2:41" ht="18" customHeight="1">
      <x:c r="B24" s="15"/>
      <x:c r="D24" s="19"/>
      <x:c r="H24" s="24" t="s">
        <x:v>118</x:v>
      </x:c>
      <x:c r="K24" s="2">
        <x:v>6</x:v>
      </x:c>
      <x:c r="M24" s="25"/>
      <x:c r="P24" s="3"/>
      <x:c r="R24" s="3"/>
      <x:c r="S24" s="3"/>
      <x:c r="T24" s="3"/>
      <x:c r="U24" s="3"/>
      <x:c r="V24" s="3"/>
      <x:c r="W24" s="3"/>
      <x:c r="X24" s="3"/>
      <x:c r="Y24" s="3"/>
      <x:c r="Z24" s="3"/>
      <x:c r="AA24" s="3"/>
      <x:c r="AB24" s="3"/>
      <x:c r="AC24" s="3"/>
      <x:c r="AE24" s="3"/>
      <x:c r="AF24" s="3"/>
      <x:c r="AG24" s="3"/>
      <x:c r="AH24" s="3"/>
      <x:c r="AI24" s="3"/>
      <x:c r="AJ24" s="3"/>
      <x:c r="AK24" s="3"/>
      <x:c r="AL24" s="3"/>
      <x:c r="AM24" s="3"/>
      <x:c r="AN24" s="3"/>
      <x:c r="AO24" s="3"/>
    </x:row>
    <x:row r="25" spans="2:41" ht="3.8999999999999999" customHeight="1">
      <x:c r="B25" s="9"/>
      <x:c r="D25" s="9"/>
      <x:c r="P25" s="3"/>
      <x:c r="R25" s="3"/>
      <x:c r="S25" s="3"/>
      <x:c r="T25" s="3"/>
      <x:c r="U25" s="3"/>
      <x:c r="V25" s="3"/>
      <x:c r="W25" s="3"/>
      <x:c r="X25" s="3"/>
      <x:c r="Y25" s="3"/>
      <x:c r="Z25" s="3"/>
      <x:c r="AA25" s="3"/>
      <x:c r="AB25" s="3"/>
      <x:c r="AC25" s="3"/>
      <x:c r="AD25" s="3"/>
      <x:c r="AE25" s="3"/>
      <x:c r="AF25" s="3"/>
      <x:c r="AG25" s="3"/>
      <x:c r="AH25" s="3"/>
      <x:c r="AI25" s="3"/>
      <x:c r="AJ25" s="3"/>
      <x:c r="AK25" s="3"/>
      <x:c r="AL25" s="3"/>
      <x:c r="AM25" s="3"/>
      <x:c r="AN25" s="3"/>
      <x:c r="AO25" s="3"/>
    </x:row>
    <x:row r="26" spans="2:30" ht="18" customHeight="1">
      <x:c r="B26" s="13">
        <x:v>8</x:v>
      </x:c>
      <x:c r="D26" s="17" t="s">
        <x:v>144</x:v>
      </x:c>
      <x:c r="F26" s="20">
        <x:f>K32</x:f>
        <x:v>1.2</x:v>
      </x:c>
      <x:c r="H26" s="24" t="s">
        <x:v>117</x:v>
      </x:c>
      <x:c r="M26" s="25"/>
      <x:c r="P26" s="3"/>
      <x:c r="R26" s="3"/>
      <x:c r="S26" s="3"/>
      <x:c r="T26" s="3"/>
      <x:c r="U26" s="3"/>
      <x:c r="V26" s="3"/>
      <x:c r="W26" s="3"/>
      <x:c r="X26" s="3"/>
      <x:c r="Y26" s="3"/>
      <x:c r="Z26" s="3"/>
      <x:c r="AA26" s="3"/>
      <x:c r="AB26" s="3"/>
      <x:c r="AC26" s="3"/>
      <x:c r="AD26" s="3"/>
    </x:row>
    <x:row r="27" spans="2:30" ht="3.8999999999999999" customHeight="1">
      <x:c r="B27" s="14"/>
      <x:c r="D27" s="18"/>
      <x:c r="P27" s="3"/>
      <x:c r="R27" s="3"/>
      <x:c r="S27" s="3"/>
      <x:c r="T27" s="3"/>
      <x:c r="U27" s="3"/>
      <x:c r="V27" s="3"/>
      <x:c r="W27" s="3"/>
      <x:c r="X27" s="3"/>
      <x:c r="Y27" s="3"/>
      <x:c r="Z27" s="3"/>
      <x:c r="AA27" s="3"/>
      <x:c r="AB27" s="3"/>
      <x:c r="AC27" s="3"/>
      <x:c r="AD27" s="3"/>
    </x:row>
    <x:row r="28" spans="2:30" ht="18" customHeight="1">
      <x:c r="B28" s="14"/>
      <x:c r="D28" s="18"/>
      <x:c r="H28" s="24" t="s">
        <x:v>116</x:v>
      </x:c>
      <x:c r="M28" s="25"/>
      <x:c r="P28" s="3"/>
      <x:c r="R28" s="3"/>
      <x:c r="S28" s="3"/>
      <x:c r="T28" s="3"/>
      <x:c r="U28" s="3"/>
      <x:c r="V28" s="3"/>
      <x:c r="W28" s="3"/>
      <x:c r="X28" s="3"/>
      <x:c r="Y28" s="3"/>
      <x:c r="Z28" s="3"/>
      <x:c r="AA28" s="3"/>
      <x:c r="AB28" s="3"/>
      <x:c r="AC28" s="3"/>
      <x:c r="AD28" s="3"/>
    </x:row>
    <x:row r="29" spans="2:30" ht="3.8999999999999999" customHeight="1">
      <x:c r="B29" s="14"/>
      <x:c r="D29" s="18"/>
      <x:c r="P29" s="3"/>
      <x:c r="R29" s="3"/>
      <x:c r="S29" s="3"/>
      <x:c r="T29" s="3"/>
      <x:c r="U29" s="3"/>
      <x:c r="V29" s="3"/>
      <x:c r="W29" s="3"/>
      <x:c r="X29" s="3"/>
      <x:c r="Y29" s="3"/>
      <x:c r="Z29" s="3"/>
      <x:c r="AA29" s="3"/>
      <x:c r="AB29" s="3"/>
      <x:c r="AC29" s="3"/>
      <x:c r="AD29" s="3"/>
    </x:row>
    <x:row r="30" spans="2:30" ht="18" customHeight="1">
      <x:c r="B30" s="14"/>
      <x:c r="D30" s="18"/>
      <x:c r="H30" s="24" t="s">
        <x:v>44</x:v>
      </x:c>
      <x:c r="M30" s="25"/>
      <x:c r="P30" s="3"/>
      <x:c r="R30" s="3"/>
      <x:c r="S30" s="3"/>
      <x:c r="T30" s="3"/>
      <x:c r="U30" s="3"/>
      <x:c r="V30" s="3"/>
      <x:c r="W30" s="3"/>
      <x:c r="X30" s="3"/>
      <x:c r="Y30" s="3"/>
      <x:c r="Z30" s="3"/>
      <x:c r="AA30" s="3"/>
      <x:c r="AB30" s="3"/>
      <x:c r="AC30" s="3"/>
      <x:c r="AD30" s="3"/>
    </x:row>
    <x:row r="31" spans="2:30" ht="3.8999999999999999" customHeight="1">
      <x:c r="B31" s="14"/>
      <x:c r="D31" s="18"/>
      <x:c r="P31" s="3"/>
      <x:c r="R31" s="3"/>
      <x:c r="S31" s="3"/>
      <x:c r="T31" s="3"/>
      <x:c r="U31" s="3"/>
      <x:c r="V31" s="3"/>
      <x:c r="W31" s="3"/>
      <x:c r="X31" s="3"/>
      <x:c r="Y31" s="3"/>
      <x:c r="Z31" s="3"/>
      <x:c r="AA31" s="3"/>
      <x:c r="AB31" s="3"/>
      <x:c r="AC31" s="3"/>
      <x:c r="AD31" s="3"/>
    </x:row>
    <x:row r="32" spans="2:30" ht="18" customHeight="1">
      <x:c r="B32" s="15"/>
      <x:c r="D32" s="19"/>
      <x:c r="H32" s="24" t="s">
        <x:v>115</x:v>
      </x:c>
      <x:c r="K32" s="2">
        <x:v>1.2</x:v>
      </x:c>
      <x:c r="M32" s="25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  <x:c r="AA32" s="3"/>
      <x:c r="AB32" s="3"/>
      <x:c r="AC32" s="3"/>
      <x:c r="AD32" s="3"/>
    </x:row>
    <x:row r="33" spans="2:30" ht="3.8999999999999999" customHeight="1">
      <x:c r="B33" s="9"/>
      <x:c r="D33" s="9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  <x:c r="AA33" s="3"/>
      <x:c r="AB33" s="3"/>
      <x:c r="AC33" s="3"/>
      <x:c r="AD33" s="3"/>
    </x:row>
    <x:row r="34" spans="2:30" ht="18" customHeight="1">
      <x:c r="B34" s="13">
        <x:v>9</x:v>
      </x:c>
      <x:c r="D34" s="17" t="s">
        <x:v>143</x:v>
      </x:c>
      <x:c r="F34" s="20">
        <x:f>INDEX(기초데이터!B56:C59,K34,K36)</x:f>
        <x:v>2</x:v>
      </x:c>
      <x:c r="H34" s="24" t="s">
        <x:v>163</x:v>
      </x:c>
      <x:c r="K34" s="2">
        <x:v>3</x:v>
      </x:c>
      <x:c r="M34" s="25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  <x:c r="AA34" s="3"/>
      <x:c r="AB34" s="3"/>
      <x:c r="AC34" s="3"/>
      <x:c r="AD34" s="3"/>
    </x:row>
    <x:row r="35" spans="2:30" ht="3.8999999999999999" customHeight="1">
      <x:c r="B35" s="14"/>
      <x:c r="D35" s="18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  <x:c r="AA35" s="3"/>
      <x:c r="AB35" s="3"/>
      <x:c r="AC35" s="3"/>
      <x:c r="AD35" s="3"/>
    </x:row>
    <x:row r="36" spans="2:30" ht="18" customHeight="1">
      <x:c r="B36" s="15"/>
      <x:c r="D36" s="19"/>
      <x:c r="H36" s="24" t="s">
        <x:v>49</x:v>
      </x:c>
      <x:c r="K36" s="2">
        <x:v>1</x:v>
      </x:c>
      <x:c r="M36" s="25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3"/>
      <x:c r="AB36" s="3"/>
      <x:c r="AC36" s="3"/>
      <x:c r="AD36" s="3"/>
    </x:row>
    <x:row r="37" spans="2:30" ht="3.8999999999999999" customHeight="1">
      <x:c r="B37" s="9"/>
      <x:c r="D37" s="9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3"/>
      <x:c r="AB37" s="3"/>
      <x:c r="AC37" s="3"/>
      <x:c r="AD37" s="3"/>
    </x:row>
    <x:row r="38" spans="2:30" ht="18" customHeight="1">
      <x:c r="B38" s="12">
        <x:v>10</x:v>
      </x:c>
      <x:c r="D38" s="16" t="s">
        <x:v>46</x:v>
      </x:c>
      <x:c r="F38" s="20">
        <x:v>1.2</x:v>
      </x:c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  <x:c r="AC38" s="3"/>
      <x:c r="AD38" s="3"/>
    </x:row>
    <x:row r="39" spans="2:30" ht="3.8999999999999999" customHeight="1">
      <x:c r="B39" s="9"/>
      <x:c r="D39" s="9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  <x:c r="AA39" s="3"/>
      <x:c r="AB39" s="3"/>
      <x:c r="AC39" s="3"/>
      <x:c r="AD39" s="3"/>
    </x:row>
    <x:row r="40" spans="2:30" ht="18" customHeight="1">
      <x:c r="B40" s="13">
        <x:v>11</x:v>
      </x:c>
      <x:c r="D40" s="17" t="s">
        <x:v>47</x:v>
      </x:c>
      <x:c r="F40" s="20">
        <x:f>K42</x:f>
        <x:v>1.3</x:v>
      </x:c>
      <x:c r="H40" s="24" t="s">
        <x:v>50</x:v>
      </x:c>
      <x:c r="M40" s="25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  <x:c r="AA40" s="3"/>
      <x:c r="AB40" s="3"/>
      <x:c r="AC40" s="3"/>
      <x:c r="AD40" s="3"/>
    </x:row>
    <x:row r="41" spans="2:30" ht="3.8999999999999999" customHeight="1">
      <x:c r="B41" s="14"/>
      <x:c r="D41" s="18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  <x:c r="AA41" s="3"/>
      <x:c r="AB41" s="3"/>
      <x:c r="AC41" s="3"/>
      <x:c r="AD41" s="3"/>
    </x:row>
    <x:row r="42" spans="2:30" ht="18" customHeight="1">
      <x:c r="B42" s="15"/>
      <x:c r="D42" s="19"/>
      <x:c r="K42" s="2">
        <x:v>1.3</x:v>
      </x:c>
      <x:c r="M42" s="25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  <x:c r="AA42" s="3"/>
      <x:c r="AB42" s="3"/>
      <x:c r="AC42" s="3"/>
      <x:c r="AD42" s="3"/>
    </x:row>
    <x:row r="43" spans="2:30" ht="3.8999999999999999" customHeight="1">
      <x:c r="B43" s="9"/>
      <x:c r="D43" s="9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  <x:c r="AA43" s="3"/>
      <x:c r="AB43" s="3"/>
      <x:c r="AC43" s="3"/>
      <x:c r="AD43" s="3"/>
    </x:row>
    <x:row r="44" spans="2:30" ht="18" customHeight="1">
      <x:c r="B44" s="12">
        <x:v>12</x:v>
      </x:c>
      <x:c r="D44" s="16" t="s">
        <x:v>45</x:v>
      </x:c>
      <x:c r="F44" s="20">
        <x:f>K44</x:f>
        <x:v>1.2</x:v>
      </x:c>
      <x:c r="K44" s="2">
        <x:v>1.2</x:v>
      </x:c>
      <x:c r="M44" s="25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  <x:c r="AA44" s="3"/>
      <x:c r="AB44" s="3"/>
      <x:c r="AC44" s="3"/>
      <x:c r="AD44" s="3"/>
    </x:row>
    <x:row r="45" spans="2:30" ht="3.8999999999999999" customHeight="1">
      <x:c r="B45" s="5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  <x:c r="AA45" s="3"/>
      <x:c r="AB45" s="3"/>
      <x:c r="AC45" s="3"/>
      <x:c r="AD45" s="3"/>
    </x:row>
    <x:row r="46" spans="2:30" ht="18" customHeight="1">
      <x:c r="B46" s="5"/>
      <x:c r="D46" s="23" t="s">
        <x:v>37</x:v>
      </x:c>
      <x:c r="F46" s="70">
        <x:f>F12*F18*(F22*F26*F34)*F38*F40*F44</x:f>
        <x:v>7995252.0959999999</x:v>
      </x:c>
      <x:c r="G46" s="71"/>
      <x:c r="H46" s="71"/>
      <x:c r="I46" s="71"/>
      <x:c r="J46" s="72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  <x:c r="AA46" s="3"/>
      <x:c r="AB46" s="3"/>
      <x:c r="AC46" s="3"/>
      <x:c r="AD46" s="3"/>
    </x:row>
    <x:row r="47" spans="16:30" ht="3.8999999999999999" customHeight="1"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  <x:c r="AA47" s="3"/>
      <x:c r="AB47" s="3"/>
      <x:c r="AC47" s="3"/>
      <x:c r="AD47" s="3"/>
    </x:row>
    <x:row r="48" spans="16:30" customHeight="1"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  <x:c r="AA48" s="3"/>
      <x:c r="AB48" s="3"/>
      <x:c r="AC48" s="3"/>
      <x:c r="AD48" s="3"/>
    </x:row>
    <x:row r="49" spans="8:30" customHeight="1">
      <x:c r="H49" s="1"/>
      <x:c r="I49" s="1"/>
      <x:c r="J49" s="1"/>
      <x:c r="K49" s="3"/>
      <x:c r="L49" s="1"/>
      <x:c r="M49" s="1"/>
      <x:c r="N49" s="1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  <x:c r="AA49" s="3"/>
      <x:c r="AB49" s="3"/>
      <x:c r="AC49" s="3"/>
      <x:c r="AD49" s="3"/>
    </x:row>
    <x:row r="50" spans="8:30" customHeight="1">
      <x:c r="H50" s="1"/>
      <x:c r="I50" s="1"/>
      <x:c r="J50" s="1"/>
      <x:c r="K50" s="3"/>
      <x:c r="L50" s="1"/>
      <x:c r="M50" s="1"/>
      <x:c r="N50" s="1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  <x:c r="AA50" s="3"/>
      <x:c r="AB50" s="3"/>
      <x:c r="AC50" s="3"/>
      <x:c r="AD50" s="3"/>
    </x:row>
    <x:row r="51" spans="8:30" customHeight="1">
      <x:c r="H51" s="1"/>
      <x:c r="I51" s="1"/>
      <x:c r="J51" s="1"/>
      <x:c r="K51" s="3"/>
      <x:c r="L51" s="1"/>
      <x:c r="M51" s="1"/>
      <x:c r="N51" s="1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  <x:c r="AA51" s="3"/>
      <x:c r="AB51" s="3"/>
      <x:c r="AC51" s="3"/>
      <x:c r="AD51" s="3"/>
    </x:row>
    <x:row r="52" spans="2:30" customHeight="1">
      <x:c r="B52" s="1"/>
      <x:c r="C52" s="1"/>
      <x:c r="D52" s="1"/>
      <x:c r="E52" s="1"/>
      <x:c r="F52" s="1"/>
      <x:c r="G52" s="1"/>
      <x:c r="H52" s="1"/>
      <x:c r="I52" s="1"/>
      <x:c r="J52" s="1"/>
      <x:c r="K52" s="3"/>
      <x:c r="L52" s="1"/>
      <x:c r="M52" s="1"/>
      <x:c r="N52" s="1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  <x:c r="AA52" s="3"/>
      <x:c r="AB52" s="3"/>
      <x:c r="AC52" s="3"/>
      <x:c r="AD52" s="3"/>
    </x:row>
    <x:row r="53" spans="2:30" customHeight="1">
      <x:c r="B53" s="1"/>
      <x:c r="C53" s="1"/>
      <x:c r="D53" s="1"/>
      <x:c r="E53" s="1"/>
      <x:c r="F53" s="1"/>
      <x:c r="G53" s="1"/>
      <x:c r="H53" s="1"/>
      <x:c r="I53" s="1"/>
      <x:c r="J53" s="1"/>
      <x:c r="K53" s="3"/>
      <x:c r="L53" s="1"/>
      <x:c r="M53" s="1"/>
      <x:c r="N53" s="1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  <x:c r="AA53" s="3"/>
      <x:c r="AB53" s="3"/>
      <x:c r="AC53" s="3"/>
      <x:c r="AD53" s="3"/>
    </x:row>
    <x:row r="54" spans="2:28" customHeight="1">
      <x:c r="B54" s="1"/>
      <x:c r="C54" s="1"/>
      <x:c r="D54" s="1"/>
      <x:c r="E54" s="1"/>
      <x:c r="F54" s="1"/>
      <x:c r="G54" s="1"/>
      <x:c r="H54" s="1"/>
      <x:c r="I54" s="1"/>
      <x:c r="J54" s="1"/>
      <x:c r="K54" s="3"/>
      <x:c r="L54" s="1"/>
      <x:c r="M54" s="1"/>
      <x:c r="N54" s="1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  <x:c r="AA54" s="3"/>
      <x:c r="AB54" s="3"/>
    </x:row>
    <x:row r="55" spans="2:28" customHeight="1">
      <x:c r="B55" s="1"/>
      <x:c r="C55" s="1"/>
      <x:c r="D55" s="1"/>
      <x:c r="E55" s="1"/>
      <x:c r="F55" s="1"/>
      <x:c r="G55" s="1"/>
      <x:c r="H55" s="1"/>
      <x:c r="I55" s="1"/>
      <x:c r="J55" s="1"/>
      <x:c r="K55" s="3"/>
      <x:c r="L55" s="1"/>
      <x:c r="M55" s="1"/>
      <x:c r="N55" s="1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  <x:c r="AA55" s="3"/>
      <x:c r="AB55" s="3"/>
    </x:row>
    <x:row r="56" spans="2:28" customHeight="1">
      <x:c r="B56" s="1"/>
      <x:c r="C56" s="1"/>
      <x:c r="D56" s="1"/>
      <x:c r="E56" s="1"/>
      <x:c r="F56" s="1"/>
      <x:c r="G56" s="1"/>
      <x:c r="H56" s="1"/>
      <x:c r="I56" s="1"/>
      <x:c r="J56" s="1"/>
      <x:c r="K56" s="3"/>
      <x:c r="L56" s="1"/>
      <x:c r="M56" s="1"/>
      <x:c r="N56" s="1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  <x:c r="AA56" s="3"/>
      <x:c r="AB56" s="3"/>
    </x:row>
    <x:row r="57" spans="2:28" customHeight="1">
      <x:c r="B57" s="1"/>
      <x:c r="C57" s="1"/>
      <x:c r="D57" s="1"/>
      <x:c r="E57" s="1"/>
      <x:c r="F57" s="1"/>
      <x:c r="G57" s="1"/>
      <x:c r="H57" s="1"/>
      <x:c r="I57" s="1"/>
      <x:c r="J57" s="1"/>
      <x:c r="K57" s="3"/>
      <x:c r="L57" s="1"/>
      <x:c r="M57" s="1"/>
      <x:c r="N57" s="1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  <x:c r="AA57" s="3"/>
      <x:c r="AB57" s="3"/>
    </x:row>
    <x:row r="58" spans="2:28" customHeight="1">
      <x:c r="B58" s="1"/>
      <x:c r="C58" s="1"/>
      <x:c r="D58" s="1"/>
      <x:c r="E58" s="1"/>
      <x:c r="F58" s="1"/>
      <x:c r="G58" s="1"/>
      <x:c r="H58" s="1"/>
      <x:c r="I58" s="1"/>
      <x:c r="J58" s="1"/>
      <x:c r="K58" s="3"/>
      <x:c r="L58" s="1"/>
      <x:c r="M58" s="1"/>
      <x:c r="N58" s="1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  <x:c r="AA58" s="3"/>
      <x:c r="AB58" s="3"/>
    </x:row>
    <x:row r="59" spans="2:28" customHeight="1">
      <x:c r="B59" s="1"/>
      <x:c r="C59" s="1"/>
      <x:c r="D59" s="1"/>
      <x:c r="E59" s="1"/>
      <x:c r="F59" s="1"/>
      <x:c r="G59" s="1"/>
      <x:c r="H59" s="1"/>
      <x:c r="I59" s="1"/>
      <x:c r="J59" s="1"/>
      <x:c r="K59" s="3"/>
      <x:c r="L59" s="1"/>
      <x:c r="M59" s="1"/>
      <x:c r="N59" s="1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  <x:c r="AA59" s="3"/>
      <x:c r="AB59" s="3"/>
    </x:row>
    <x:row r="60" spans="2:28" customHeight="1">
      <x:c r="B60" s="1"/>
      <x:c r="C60" s="1"/>
      <x:c r="D60" s="1"/>
      <x:c r="E60" s="1"/>
      <x:c r="F60" s="1"/>
      <x:c r="G60" s="1"/>
      <x:c r="H60" s="1"/>
      <x:c r="I60" s="1"/>
      <x:c r="J60" s="1"/>
      <x:c r="K60" s="3"/>
      <x:c r="L60" s="1"/>
      <x:c r="M60" s="1"/>
      <x:c r="N60" s="1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  <x:c r="AA60" s="3"/>
      <x:c r="AB60" s="3"/>
    </x:row>
    <x:row r="61" spans="2:28" customHeight="1">
      <x:c r="B61" s="1"/>
      <x:c r="C61" s="1"/>
      <x:c r="D61" s="1"/>
      <x:c r="E61" s="1"/>
      <x:c r="F61" s="1"/>
      <x:c r="G61" s="1"/>
      <x:c r="H61" s="1"/>
      <x:c r="I61" s="1"/>
      <x:c r="J61" s="1"/>
      <x:c r="K61" s="3"/>
      <x:c r="L61" s="1"/>
      <x:c r="M61" s="1"/>
      <x:c r="N61" s="1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  <x:c r="AA61" s="3"/>
      <x:c r="AB61" s="3"/>
    </x:row>
    <x:row r="62" spans="2:28" customHeight="1">
      <x:c r="B62" s="1"/>
      <x:c r="C62" s="1"/>
      <x:c r="D62" s="1"/>
      <x:c r="E62" s="1"/>
      <x:c r="F62" s="1"/>
      <x:c r="G62" s="1"/>
      <x:c r="H62" s="1"/>
      <x:c r="I62" s="1"/>
      <x:c r="J62" s="1"/>
      <x:c r="K62" s="3"/>
      <x:c r="L62" s="1"/>
      <x:c r="M62" s="1"/>
      <x:c r="N62" s="1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  <x:c r="AA62" s="3"/>
      <x:c r="AB62" s="3"/>
    </x:row>
    <x:row r="63" spans="2:30" customHeight="1">
      <x:c r="B63" s="1"/>
      <x:c r="C63" s="1"/>
      <x:c r="D63" s="1"/>
      <x:c r="E63" s="1"/>
      <x:c r="F63" s="1"/>
      <x:c r="G63" s="1"/>
      <x:c r="H63" s="1"/>
      <x:c r="I63" s="1"/>
      <x:c r="J63" s="1"/>
      <x:c r="K63" s="3"/>
      <x:c r="L63" s="1"/>
      <x:c r="M63" s="1"/>
      <x:c r="N63" s="1"/>
      <x:c r="O63" s="3"/>
      <x:c r="P63" s="3"/>
      <x:c r="Q63" s="3"/>
      <x:c r="R63" s="3"/>
      <x:c r="S63" s="3" t="s">
        <x:v>112</x:v>
      </x:c>
      <x:c r="T63" s="3"/>
      <x:c r="U63" s="3"/>
      <x:c r="V63" s="3"/>
      <x:c r="W63" s="3"/>
      <x:c r="X63" s="3"/>
      <x:c r="Y63" s="3"/>
      <x:c r="Z63" s="3"/>
      <x:c r="AA63" s="3"/>
      <x:c r="AB63" s="3"/>
      <x:c r="AC63" s="3"/>
      <x:c r="AD63" s="3"/>
    </x:row>
    <x:row r="64" spans="2:30" customHeight="1">
      <x:c r="B64" s="1"/>
      <x:c r="C64" s="1"/>
      <x:c r="D64" s="1"/>
      <x:c r="E64" s="1"/>
      <x:c r="F64" s="1"/>
      <x:c r="G64" s="1"/>
      <x:c r="H64" s="1"/>
      <x:c r="I64" s="1"/>
      <x:c r="J64" s="1"/>
      <x:c r="K64" s="3"/>
      <x:c r="L64" s="1"/>
      <x:c r="M64" s="1"/>
      <x:c r="N64" s="1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  <x:c r="AA64" s="3"/>
      <x:c r="AB64" s="3"/>
      <x:c r="AC64" s="3"/>
      <x:c r="AD64" s="3"/>
    </x:row>
    <x:row r="65" spans="2:30" customHeight="1">
      <x:c r="B65" s="1"/>
      <x:c r="C65" s="1"/>
      <x:c r="D65" s="1"/>
      <x:c r="E65" s="1"/>
      <x:c r="F65" s="1"/>
      <x:c r="G65" s="1"/>
      <x:c r="H65" s="1"/>
      <x:c r="I65" s="1"/>
      <x:c r="J65" s="1"/>
      <x:c r="K65" s="3"/>
      <x:c r="L65" s="1"/>
      <x:c r="M65" s="1"/>
      <x:c r="N65" s="1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  <x:c r="AA65" s="3"/>
      <x:c r="AB65" s="3"/>
      <x:c r="AC65" s="3"/>
      <x:c r="AD65" s="3"/>
    </x:row>
    <x:row r="66" spans="2:30" customHeight="1">
      <x:c r="B66" s="1"/>
      <x:c r="C66" s="1"/>
      <x:c r="D66" s="1"/>
      <x:c r="E66" s="1"/>
      <x:c r="F66" s="1"/>
      <x:c r="G66" s="1"/>
      <x:c r="H66" s="1"/>
      <x:c r="I66" s="1"/>
      <x:c r="J66" s="1"/>
      <x:c r="K66" s="3"/>
      <x:c r="L66" s="1"/>
      <x:c r="M66" s="1"/>
      <x:c r="N66" s="1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  <x:c r="AA66" s="3"/>
      <x:c r="AB66" s="3"/>
      <x:c r="AC66" s="3"/>
      <x:c r="AD66" s="3"/>
    </x:row>
    <x:row r="67" spans="2:30" customHeight="1">
      <x:c r="B67" s="1"/>
      <x:c r="C67" s="1"/>
      <x:c r="D67" s="1"/>
      <x:c r="E67" s="1"/>
      <x:c r="F67" s="1"/>
      <x:c r="G67" s="1"/>
      <x:c r="H67" s="1"/>
      <x:c r="I67" s="1"/>
      <x:c r="J67" s="1"/>
      <x:c r="K67" s="3"/>
      <x:c r="L67" s="1"/>
      <x:c r="M67" s="1"/>
      <x:c r="N67" s="1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  <x:c r="AA67" s="3"/>
      <x:c r="AB67" s="3"/>
      <x:c r="AC67" s="3"/>
      <x:c r="AD67" s="3"/>
    </x:row>
    <x:row r="68" spans="2:30" customHeight="1">
      <x:c r="B68" s="1"/>
      <x:c r="C68" s="1"/>
      <x:c r="D68" s="1"/>
      <x:c r="E68" s="1"/>
      <x:c r="F68" s="1"/>
      <x:c r="G68" s="1"/>
      <x:c r="H68" s="1"/>
      <x:c r="I68" s="1"/>
      <x:c r="J68" s="1"/>
      <x:c r="K68" s="3"/>
      <x:c r="L68" s="1"/>
      <x:c r="M68" s="1"/>
      <x:c r="N68" s="1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  <x:c r="AA68" s="3"/>
      <x:c r="AB68" s="3"/>
      <x:c r="AC68" s="3"/>
      <x:c r="AD68" s="3"/>
    </x:row>
    <x:row r="69" spans="2:30" customHeight="1">
      <x:c r="B69" s="1"/>
      <x:c r="C69" s="1"/>
      <x:c r="D69" s="1"/>
      <x:c r="E69" s="1"/>
      <x:c r="F69" s="1"/>
      <x:c r="G69" s="1"/>
      <x:c r="H69" s="1"/>
      <x:c r="I69" s="1"/>
      <x:c r="J69" s="1"/>
      <x:c r="K69" s="3"/>
      <x:c r="L69" s="1"/>
      <x:c r="M69" s="1"/>
      <x:c r="N69" s="1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  <x:c r="AA69" s="3"/>
      <x:c r="AB69" s="3"/>
      <x:c r="AC69" s="3"/>
      <x:c r="AD69" s="3"/>
    </x:row>
    <x:row r="70" spans="2:30" customHeight="1">
      <x:c r="B70" s="1"/>
      <x:c r="C70" s="1"/>
      <x:c r="D70" s="1"/>
      <x:c r="E70" s="1"/>
      <x:c r="F70" s="1"/>
      <x:c r="G70" s="1"/>
      <x:c r="H70" s="1"/>
      <x:c r="I70" s="1"/>
      <x:c r="J70" s="1"/>
      <x:c r="K70" s="3"/>
      <x:c r="L70" s="1"/>
      <x:c r="M70" s="1"/>
      <x:c r="N70" s="1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  <x:c r="AA70" s="3"/>
      <x:c r="AB70" s="3"/>
      <x:c r="AC70" s="3"/>
      <x:c r="AD70" s="3"/>
    </x:row>
    <x:row r="71" spans="2:30" customHeight="1">
      <x:c r="B71" s="1"/>
      <x:c r="C71" s="1"/>
      <x:c r="D71" s="1"/>
      <x:c r="E71" s="1"/>
      <x:c r="F71" s="1"/>
      <x:c r="G71" s="1"/>
      <x:c r="H71" s="1"/>
      <x:c r="I71" s="1"/>
      <x:c r="J71" s="1"/>
      <x:c r="K71" s="3"/>
      <x:c r="L71" s="1"/>
      <x:c r="M71" s="1"/>
      <x:c r="N71" s="1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  <x:c r="AA71" s="3"/>
      <x:c r="AB71" s="3"/>
      <x:c r="AC71" s="3"/>
      <x:c r="AD71" s="3"/>
    </x:row>
    <x:row r="72" spans="2:30" customHeight="1">
      <x:c r="B72" s="1"/>
      <x:c r="C72" s="1"/>
      <x:c r="D72" s="1"/>
      <x:c r="E72" s="1"/>
      <x:c r="F72" s="1"/>
      <x:c r="G72" s="1"/>
      <x:c r="H72" s="1"/>
      <x:c r="I72" s="1"/>
      <x:c r="J72" s="1"/>
      <x:c r="K72" s="3"/>
      <x:c r="L72" s="1"/>
      <x:c r="M72" s="1"/>
      <x:c r="N72" s="1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  <x:c r="AA72" s="3"/>
      <x:c r="AB72" s="3"/>
      <x:c r="AC72" s="3"/>
      <x:c r="AD72" s="3"/>
    </x:row>
    <x:row r="73" spans="2:30" customHeight="1">
      <x:c r="B73" s="1"/>
      <x:c r="C73" s="1"/>
      <x:c r="D73" s="1"/>
      <x:c r="E73" s="1"/>
      <x:c r="F73" s="1"/>
      <x:c r="G73" s="1"/>
      <x:c r="H73" s="1"/>
      <x:c r="I73" s="1"/>
      <x:c r="J73" s="1"/>
      <x:c r="K73" s="3"/>
      <x:c r="L73" s="1"/>
      <x:c r="M73" s="1"/>
      <x:c r="N73" s="1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  <x:c r="AA73" s="3"/>
      <x:c r="AB73" s="3"/>
      <x:c r="AC73" s="3"/>
      <x:c r="AD73" s="3"/>
    </x:row>
    <x:row r="74" spans="2:30" customHeight="1">
      <x:c r="B74" s="1"/>
      <x:c r="C74" s="1"/>
      <x:c r="D74" s="1"/>
      <x:c r="E74" s="1"/>
      <x:c r="F74" s="1"/>
      <x:c r="G74" s="1"/>
      <x:c r="H74" s="1"/>
      <x:c r="I74" s="1"/>
      <x:c r="J74" s="1"/>
      <x:c r="K74" s="3"/>
      <x:c r="L74" s="1"/>
      <x:c r="M74" s="1"/>
      <x:c r="N74" s="1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  <x:c r="AA74" s="3"/>
      <x:c r="AB74" s="3"/>
      <x:c r="AC74" s="3"/>
      <x:c r="AD74" s="3"/>
    </x:row>
    <x:row r="75" spans="2:30" customHeight="1">
      <x:c r="B75" s="1"/>
      <x:c r="C75" s="1"/>
      <x:c r="D75" s="1"/>
      <x:c r="E75" s="1"/>
      <x:c r="F75" s="1"/>
      <x:c r="G75" s="1"/>
      <x:c r="H75" s="1"/>
      <x:c r="I75" s="1"/>
      <x:c r="J75" s="1"/>
      <x:c r="K75" s="3"/>
      <x:c r="L75" s="1"/>
      <x:c r="M75" s="1"/>
      <x:c r="N75" s="1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  <x:c r="AA75" s="3"/>
      <x:c r="AB75" s="3"/>
      <x:c r="AC75" s="3"/>
      <x:c r="AD75" s="3"/>
    </x:row>
    <x:row r="76" spans="2:30" customHeight="1">
      <x:c r="B76" s="1"/>
      <x:c r="C76" s="1"/>
      <x:c r="D76" s="1"/>
      <x:c r="E76" s="1"/>
      <x:c r="F76" s="1"/>
      <x:c r="G76" s="1"/>
      <x:c r="H76" s="1"/>
      <x:c r="I76" s="1"/>
      <x:c r="J76" s="1"/>
      <x:c r="K76" s="3"/>
      <x:c r="L76" s="1"/>
      <x:c r="M76" s="1"/>
      <x:c r="N76" s="1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  <x:c r="AA76" s="3"/>
      <x:c r="AB76" s="3"/>
      <x:c r="AC76" s="3"/>
      <x:c r="AD76" s="3"/>
    </x:row>
    <x:row r="77" spans="2:30" customHeight="1">
      <x:c r="B77" s="1"/>
      <x:c r="C77" s="1"/>
      <x:c r="D77" s="1"/>
      <x:c r="E77" s="1"/>
      <x:c r="F77" s="1"/>
      <x:c r="G77" s="1"/>
      <x:c r="H77" s="1"/>
      <x:c r="I77" s="1"/>
      <x:c r="J77" s="1"/>
      <x:c r="K77" s="3"/>
      <x:c r="L77" s="1"/>
      <x:c r="M77" s="1"/>
      <x:c r="N77" s="1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  <x:c r="AA77" s="3"/>
      <x:c r="AB77" s="3"/>
      <x:c r="AC77" s="3"/>
      <x:c r="AD77" s="3"/>
    </x:row>
    <x:row r="78" spans="2:30" customHeight="1">
      <x:c r="B78" s="1"/>
      <x:c r="C78" s="1"/>
      <x:c r="D78" s="1"/>
      <x:c r="E78" s="1"/>
      <x:c r="F78" s="1"/>
      <x:c r="G78" s="1"/>
      <x:c r="H78" s="1"/>
      <x:c r="I78" s="1"/>
      <x:c r="J78" s="1"/>
      <x:c r="K78" s="3"/>
      <x:c r="L78" s="1"/>
      <x:c r="M78" s="1"/>
      <x:c r="N78" s="1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  <x:c r="AA78" s="3"/>
      <x:c r="AB78" s="3"/>
      <x:c r="AC78" s="3"/>
      <x:c r="AD78" s="3"/>
    </x:row>
    <x:row r="79" spans="2:30" customHeight="1">
      <x:c r="B79" s="1"/>
      <x:c r="C79" s="1"/>
      <x:c r="D79" s="1"/>
      <x:c r="E79" s="1"/>
      <x:c r="F79" s="1"/>
      <x:c r="G79" s="1"/>
      <x:c r="H79" s="1"/>
      <x:c r="I79" s="1"/>
      <x:c r="J79" s="1"/>
      <x:c r="K79" s="3"/>
      <x:c r="L79" s="1"/>
      <x:c r="M79" s="1"/>
      <x:c r="N79" s="1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  <x:c r="AB79" s="3"/>
      <x:c r="AC79" s="3"/>
      <x:c r="AD79" s="3"/>
    </x:row>
    <x:row r="80" spans="2:30" customHeight="1">
      <x:c r="B80" s="1"/>
      <x:c r="C80" s="1"/>
      <x:c r="D80" s="1"/>
      <x:c r="E80" s="1"/>
      <x:c r="F80" s="1"/>
      <x:c r="G80" s="1"/>
      <x:c r="H80" s="1"/>
      <x:c r="I80" s="1"/>
      <x:c r="J80" s="1"/>
      <x:c r="K80" s="3"/>
      <x:c r="L80" s="1"/>
      <x:c r="M80" s="1"/>
      <x:c r="N80" s="1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  <x:c r="AB80" s="3"/>
      <x:c r="AC80" s="3"/>
      <x:c r="AD80" s="3"/>
    </x:row>
    <x:row r="81" spans="2:30" customHeight="1">
      <x:c r="B81" s="1"/>
      <x:c r="C81" s="1"/>
      <x:c r="D81" s="1"/>
      <x:c r="E81" s="1"/>
      <x:c r="F81" s="1"/>
      <x:c r="G81" s="1"/>
      <x:c r="H81" s="1"/>
      <x:c r="I81" s="1"/>
      <x:c r="J81" s="1"/>
      <x:c r="K81" s="3"/>
      <x:c r="L81" s="1"/>
      <x:c r="M81" s="1"/>
      <x:c r="N81" s="1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</x:row>
    <x:row r="82" spans="2:30" customHeight="1">
      <x:c r="B82" s="1"/>
      <x:c r="C82" s="1"/>
      <x:c r="D82" s="1"/>
      <x:c r="E82" s="1"/>
      <x:c r="F82" s="1"/>
      <x:c r="G82" s="1"/>
      <x:c r="H82" s="1"/>
      <x:c r="I82" s="1"/>
      <x:c r="J82" s="1"/>
      <x:c r="K82" s="3"/>
      <x:c r="L82" s="1"/>
      <x:c r="M82" s="1"/>
      <x:c r="N82" s="1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</x:row>
    <x:row r="83" spans="2:30" customHeight="1">
      <x:c r="B83" s="1"/>
      <x:c r="C83" s="1"/>
      <x:c r="D83" s="1"/>
      <x:c r="E83" s="1"/>
      <x:c r="F83" s="1"/>
      <x:c r="G83" s="1"/>
      <x:c r="H83" s="1"/>
      <x:c r="I83" s="1"/>
      <x:c r="J83" s="1"/>
      <x:c r="K83" s="3"/>
      <x:c r="L83" s="1"/>
      <x:c r="M83" s="1"/>
      <x:c r="N83" s="1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</x:row>
    <x:row r="84" spans="2:30" customHeight="1">
      <x:c r="B84" s="1"/>
      <x:c r="C84" s="1"/>
      <x:c r="D84" s="1"/>
      <x:c r="E84" s="1"/>
      <x:c r="F84" s="1"/>
      <x:c r="G84" s="1"/>
      <x:c r="H84" s="1"/>
      <x:c r="I84" s="1"/>
      <x:c r="J84" s="1"/>
      <x:c r="K84" s="3"/>
      <x:c r="L84" s="1"/>
      <x:c r="M84" s="1"/>
      <x:c r="N84" s="1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</x:row>
    <x:row r="85" spans="2:30" customHeight="1">
      <x:c r="B85" s="1"/>
      <x:c r="C85" s="1"/>
      <x:c r="D85" s="1"/>
      <x:c r="E85" s="1"/>
      <x:c r="F85" s="1"/>
      <x:c r="G85" s="1"/>
      <x:c r="H85" s="1"/>
      <x:c r="I85" s="1"/>
      <x:c r="J85" s="1"/>
      <x:c r="K85" s="3"/>
      <x:c r="L85" s="1"/>
      <x:c r="M85" s="1"/>
      <x:c r="N85" s="1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</x:row>
    <x:row r="86" spans="2:30" customHeight="1">
      <x:c r="B86" s="1"/>
      <x:c r="C86" s="1"/>
      <x:c r="D86" s="1"/>
      <x:c r="E86" s="1"/>
      <x:c r="F86" s="1"/>
      <x:c r="G86" s="1"/>
      <x:c r="H86" s="1"/>
      <x:c r="I86" s="1"/>
      <x:c r="J86" s="1"/>
      <x:c r="K86" s="3"/>
      <x:c r="L86" s="1"/>
      <x:c r="M86" s="1"/>
      <x:c r="N86" s="1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</x:row>
    <x:row r="87" spans="2:30" customHeight="1">
      <x:c r="B87" s="1"/>
      <x:c r="C87" s="1"/>
      <x:c r="D87" s="1"/>
      <x:c r="E87" s="1"/>
      <x:c r="F87" s="1"/>
      <x:c r="G87" s="1"/>
      <x:c r="H87" s="1"/>
      <x:c r="I87" s="1"/>
      <x:c r="J87" s="1"/>
      <x:c r="K87" s="3"/>
      <x:c r="L87" s="1"/>
      <x:c r="M87" s="1"/>
      <x:c r="N87" s="1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</x:row>
    <x:row r="88" spans="2:30" customHeight="1">
      <x:c r="B88" s="1"/>
      <x:c r="C88" s="1"/>
      <x:c r="D88" s="1"/>
      <x:c r="E88" s="1"/>
      <x:c r="F88" s="1"/>
      <x:c r="G88" s="1"/>
      <x:c r="H88" s="1"/>
      <x:c r="I88" s="1"/>
      <x:c r="J88" s="1"/>
      <x:c r="K88" s="3"/>
      <x:c r="L88" s="1"/>
      <x:c r="M88" s="1"/>
      <x:c r="N88" s="1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</x:row>
    <x:row r="89" spans="2:23" customHeight="1">
      <x:c r="B89" s="1"/>
      <x:c r="C89" s="1"/>
      <x:c r="D89" s="1"/>
      <x:c r="E89" s="1"/>
      <x:c r="F89" s="1"/>
      <x:c r="G89" s="1"/>
      <x:c r="H89" s="1"/>
      <x:c r="I89" s="1"/>
      <x:c r="J89" s="1"/>
      <x:c r="K89" s="3"/>
      <x:c r="L89" s="1"/>
      <x:c r="M89" s="1"/>
      <x:c r="N89" s="1"/>
      <x:c r="O89" s="3"/>
      <x:c r="P89" s="3"/>
      <x:c r="Q89" s="3"/>
      <x:c r="R89" s="3"/>
      <x:c r="S89" s="3"/>
      <x:c r="T89" s="3"/>
      <x:c r="U89" s="3"/>
      <x:c r="V89" s="3"/>
      <x:c r="W89" s="3"/>
    </x:row>
    <x:row r="90" spans="2:23" customHeight="1">
      <x:c r="B90" s="1"/>
      <x:c r="C90" s="1"/>
      <x:c r="D90" s="1"/>
      <x:c r="E90" s="1"/>
      <x:c r="F90" s="1"/>
      <x:c r="G90" s="1"/>
      <x:c r="H90" s="1"/>
      <x:c r="I90" s="1"/>
      <x:c r="J90" s="1"/>
      <x:c r="K90" s="3"/>
      <x:c r="L90" s="1"/>
      <x:c r="M90" s="1"/>
      <x:c r="N90" s="1"/>
      <x:c r="O90" s="3"/>
      <x:c r="P90" s="3"/>
      <x:c r="Q90" s="3"/>
      <x:c r="R90" s="3"/>
      <x:c r="S90" s="3"/>
      <x:c r="T90" s="3"/>
      <x:c r="U90" s="3"/>
      <x:c r="V90" s="3"/>
      <x:c r="W90" s="3"/>
    </x:row>
    <x:row r="91" spans="2:23" customHeight="1">
      <x:c r="B91" s="1"/>
      <x:c r="C91" s="1"/>
      <x:c r="D91" s="1"/>
      <x:c r="E91" s="1"/>
      <x:c r="F91" s="1"/>
      <x:c r="G91" s="1"/>
      <x:c r="H91" s="1"/>
      <x:c r="I91" s="1"/>
      <x:c r="J91" s="1"/>
      <x:c r="K91" s="3"/>
      <x:c r="L91" s="1"/>
      <x:c r="M91" s="1"/>
      <x:c r="N91" s="1"/>
      <x:c r="O91" s="3"/>
      <x:c r="P91" s="3"/>
      <x:c r="Q91" s="3"/>
      <x:c r="R91" s="3"/>
      <x:c r="S91" s="3"/>
      <x:c r="T91" s="3"/>
      <x:c r="U91" s="3"/>
      <x:c r="V91" s="3"/>
      <x:c r="W91" s="3"/>
    </x:row>
    <x:row r="92" spans="2:23" customHeight="1">
      <x:c r="B92" s="1"/>
      <x:c r="C92" s="1"/>
      <x:c r="D92" s="1"/>
      <x:c r="E92" s="1"/>
      <x:c r="F92" s="1"/>
      <x:c r="G92" s="1"/>
      <x:c r="H92" s="1"/>
      <x:c r="I92" s="1"/>
      <x:c r="J92" s="1"/>
      <x:c r="K92" s="3"/>
      <x:c r="L92" s="1"/>
      <x:c r="M92" s="1"/>
      <x:c r="N92" s="1"/>
      <x:c r="O92" s="3"/>
      <x:c r="P92" s="3"/>
      <x:c r="Q92" s="3"/>
      <x:c r="R92" s="3"/>
      <x:c r="S92" s="3"/>
      <x:c r="T92" s="3"/>
      <x:c r="U92" s="3"/>
      <x:c r="V92" s="3"/>
      <x:c r="W92" s="3"/>
    </x:row>
    <x:row r="93" spans="2:23" customHeight="1">
      <x:c r="B93" s="1"/>
      <x:c r="C93" s="1"/>
      <x:c r="D93" s="1"/>
      <x:c r="E93" s="1"/>
      <x:c r="F93" s="1"/>
      <x:c r="G93" s="1"/>
      <x:c r="H93" s="1"/>
      <x:c r="I93" s="1"/>
      <x:c r="J93" s="1"/>
      <x:c r="K93" s="3"/>
      <x:c r="L93" s="1"/>
      <x:c r="M93" s="1"/>
      <x:c r="N93" s="1"/>
      <x:c r="O93" s="3"/>
      <x:c r="P93" s="3"/>
      <x:c r="Q93" s="3"/>
      <x:c r="R93" s="3"/>
      <x:c r="S93" s="3"/>
      <x:c r="T93" s="3"/>
      <x:c r="U93" s="3"/>
      <x:c r="V93" s="3"/>
      <x:c r="W93" s="3"/>
    </x:row>
    <x:row r="94" spans="2:23" customHeight="1">
      <x:c r="B94" s="1"/>
      <x:c r="C94" s="1"/>
      <x:c r="D94" s="1"/>
      <x:c r="E94" s="1"/>
      <x:c r="F94" s="1"/>
      <x:c r="G94" s="1"/>
      <x:c r="H94" s="1"/>
      <x:c r="I94" s="1"/>
      <x:c r="J94" s="1"/>
      <x:c r="K94" s="3"/>
      <x:c r="L94" s="1"/>
      <x:c r="M94" s="1"/>
      <x:c r="N94" s="1"/>
      <x:c r="O94" s="3"/>
      <x:c r="P94" s="3"/>
      <x:c r="Q94" s="3"/>
      <x:c r="R94" s="3"/>
      <x:c r="S94" s="3"/>
      <x:c r="T94" s="3"/>
      <x:c r="U94" s="3"/>
      <x:c r="V94" s="3"/>
      <x:c r="W94" s="3"/>
    </x:row>
    <x:row r="95" spans="2:23" customHeight="1">
      <x:c r="B95" s="1"/>
      <x:c r="C95" s="1"/>
      <x:c r="D95" s="1"/>
      <x:c r="E95" s="1"/>
      <x:c r="F95" s="1"/>
      <x:c r="G95" s="1"/>
      <x:c r="H95" s="1"/>
      <x:c r="I95" s="1"/>
      <x:c r="J95" s="1"/>
      <x:c r="K95" s="3"/>
      <x:c r="L95" s="1"/>
      <x:c r="M95" s="1"/>
      <x:c r="N95" s="1"/>
      <x:c r="O95" s="3"/>
      <x:c r="P95" s="3"/>
      <x:c r="Q95" s="3"/>
      <x:c r="R95" s="3"/>
      <x:c r="S95" s="3"/>
      <x:c r="T95" s="3"/>
      <x:c r="U95" s="3"/>
      <x:c r="V95" s="3"/>
      <x:c r="W95" s="3"/>
    </x:row>
    <x:row r="96" spans="2:23" customHeight="1">
      <x:c r="B96" s="1"/>
      <x:c r="C96" s="1"/>
      <x:c r="D96" s="1"/>
      <x:c r="E96" s="1"/>
      <x:c r="F96" s="1"/>
      <x:c r="G96" s="1"/>
      <x:c r="H96" s="1"/>
      <x:c r="I96" s="1"/>
      <x:c r="J96" s="1"/>
      <x:c r="K96" s="3"/>
      <x:c r="L96" s="1"/>
      <x:c r="M96" s="1"/>
      <x:c r="N96" s="1"/>
      <x:c r="O96" s="3"/>
      <x:c r="P96" s="3"/>
      <x:c r="Q96" s="3"/>
      <x:c r="R96" s="3"/>
      <x:c r="S96" s="3"/>
      <x:c r="T96" s="3"/>
      <x:c r="U96" s="3"/>
      <x:c r="V96" s="3"/>
      <x:c r="W96" s="3"/>
    </x:row>
    <x:row r="97" spans="2:23" customHeight="1">
      <x:c r="B97" s="1"/>
      <x:c r="C97" s="1"/>
      <x:c r="D97" s="1"/>
      <x:c r="E97" s="1"/>
      <x:c r="F97" s="1"/>
      <x:c r="G97" s="1"/>
      <x:c r="H97" s="1"/>
      <x:c r="I97" s="1"/>
      <x:c r="J97" s="1"/>
      <x:c r="K97" s="3"/>
      <x:c r="L97" s="1"/>
      <x:c r="M97" s="1"/>
      <x:c r="N97" s="1"/>
      <x:c r="O97" s="3"/>
      <x:c r="P97" s="3"/>
      <x:c r="Q97" s="3"/>
      <x:c r="R97" s="3"/>
      <x:c r="S97" s="3"/>
      <x:c r="T97" s="3"/>
      <x:c r="U97" s="3"/>
      <x:c r="V97" s="3"/>
      <x:c r="W97" s="3"/>
    </x:row>
    <x:row r="98" spans="2:23" customHeight="1">
      <x:c r="B98" s="1"/>
      <x:c r="C98" s="1"/>
      <x:c r="D98" s="1"/>
      <x:c r="E98" s="1"/>
      <x:c r="F98" s="1"/>
      <x:c r="G98" s="1"/>
      <x:c r="H98" s="1"/>
      <x:c r="I98" s="1"/>
      <x:c r="J98" s="1"/>
      <x:c r="K98" s="3"/>
      <x:c r="L98" s="1"/>
      <x:c r="M98" s="1"/>
      <x:c r="N98" s="1"/>
      <x:c r="O98" s="3"/>
      <x:c r="P98" s="3"/>
      <x:c r="Q98" s="3"/>
      <x:c r="R98" s="3"/>
      <x:c r="S98" s="3"/>
      <x:c r="T98" s="3"/>
      <x:c r="U98" s="3"/>
      <x:c r="V98" s="3"/>
      <x:c r="W98" s="3"/>
    </x:row>
    <x:row r="99" spans="2:23" customHeight="1">
      <x:c r="B99" s="1"/>
      <x:c r="C99" s="1"/>
      <x:c r="D99" s="1"/>
      <x:c r="E99" s="1"/>
      <x:c r="F99" s="1"/>
      <x:c r="G99" s="1"/>
      <x:c r="H99" s="1"/>
      <x:c r="I99" s="1"/>
      <x:c r="J99" s="1"/>
      <x:c r="K99" s="3"/>
      <x:c r="L99" s="1"/>
      <x:c r="M99" s="1"/>
      <x:c r="N99" s="1"/>
      <x:c r="O99" s="3"/>
      <x:c r="P99" s="3"/>
      <x:c r="Q99" s="3"/>
      <x:c r="R99" s="3"/>
      <x:c r="S99" s="3"/>
      <x:c r="T99" s="3"/>
      <x:c r="U99" s="3"/>
      <x:c r="V99" s="3"/>
      <x:c r="W99" s="3"/>
    </x:row>
    <x:row r="100" spans="2:23" customHeight="1">
      <x:c r="B100" s="1"/>
      <x:c r="C100" s="1"/>
      <x:c r="D100" s="1"/>
      <x:c r="E100" s="1"/>
      <x:c r="F100" s="1"/>
      <x:c r="G100" s="1"/>
      <x:c r="H100" s="1"/>
      <x:c r="I100" s="1"/>
      <x:c r="J100" s="1"/>
      <x:c r="K100" s="3"/>
      <x:c r="L100" s="1"/>
      <x:c r="M100" s="1"/>
      <x:c r="N100" s="1"/>
      <x:c r="O100" s="3"/>
      <x:c r="P100" s="3"/>
      <x:c r="Q100" s="3"/>
      <x:c r="R100" s="3"/>
      <x:c r="S100" s="3"/>
      <x:c r="T100" s="3"/>
      <x:c r="U100" s="3"/>
      <x:c r="V100" s="3"/>
      <x:c r="W100" s="3"/>
    </x:row>
    <x:row r="101" spans="2:23" customHeight="1">
      <x:c r="B101" s="1"/>
      <x:c r="C101" s="1"/>
      <x:c r="D101" s="1"/>
      <x:c r="E101" s="1"/>
      <x:c r="F101" s="1"/>
      <x:c r="G101" s="1"/>
      <x:c r="H101" s="1"/>
      <x:c r="I101" s="1"/>
      <x:c r="J101" s="1"/>
      <x:c r="K101" s="3"/>
      <x:c r="L101" s="1"/>
      <x:c r="M101" s="1"/>
      <x:c r="N101" s="1"/>
      <x:c r="O101" s="3"/>
      <x:c r="P101" s="3"/>
      <x:c r="Q101" s="3"/>
      <x:c r="R101" s="3"/>
      <x:c r="S101" s="3"/>
      <x:c r="T101" s="3"/>
      <x:c r="U101" s="3"/>
      <x:c r="V101" s="3"/>
      <x:c r="W101" s="3"/>
    </x:row>
    <x:row r="102" spans="2:23" customHeight="1">
      <x:c r="B102" s="1"/>
      <x:c r="C102" s="1"/>
      <x:c r="D102" s="1"/>
      <x:c r="E102" s="1"/>
      <x:c r="F102" s="1"/>
      <x:c r="G102" s="1"/>
      <x:c r="H102" s="1"/>
      <x:c r="I102" s="1"/>
      <x:c r="J102" s="1"/>
      <x:c r="K102" s="3"/>
      <x:c r="L102" s="1"/>
      <x:c r="M102" s="1"/>
      <x:c r="N102" s="1"/>
      <x:c r="O102" s="3"/>
      <x:c r="P102" s="3"/>
      <x:c r="Q102" s="3"/>
      <x:c r="R102" s="3"/>
      <x:c r="S102" s="3"/>
      <x:c r="T102" s="3"/>
      <x:c r="U102" s="3"/>
      <x:c r="V102" s="3"/>
      <x:c r="W102" s="3"/>
    </x:row>
    <x:row r="103" spans="2:23" customHeight="1">
      <x:c r="B103" s="1"/>
      <x:c r="C103" s="1"/>
      <x:c r="D103" s="1"/>
      <x:c r="E103" s="1"/>
      <x:c r="F103" s="1"/>
      <x:c r="G103" s="1"/>
      <x:c r="H103" s="1"/>
      <x:c r="I103" s="1"/>
      <x:c r="J103" s="1"/>
      <x:c r="K103" s="3"/>
      <x:c r="L103" s="1"/>
      <x:c r="M103" s="1"/>
      <x:c r="N103" s="1"/>
      <x:c r="O103" s="3"/>
      <x:c r="P103" s="3"/>
      <x:c r="Q103" s="3"/>
      <x:c r="R103" s="3"/>
      <x:c r="S103" s="3"/>
      <x:c r="T103" s="3"/>
      <x:c r="U103" s="3"/>
      <x:c r="V103" s="3"/>
      <x:c r="W103" s="3"/>
    </x:row>
    <x:row r="104" spans="2:23" customHeight="1">
      <x:c r="B104" s="1"/>
      <x:c r="C104" s="1"/>
      <x:c r="D104" s="1"/>
      <x:c r="E104" s="1"/>
      <x:c r="F104" s="1"/>
      <x:c r="G104" s="1"/>
      <x:c r="H104" s="1"/>
      <x:c r="I104" s="1"/>
      <x:c r="J104" s="1"/>
      <x:c r="K104" s="3"/>
      <x:c r="L104" s="1"/>
      <x:c r="M104" s="1"/>
      <x:c r="N104" s="1"/>
      <x:c r="O104" s="3"/>
      <x:c r="P104" s="3"/>
      <x:c r="Q104" s="3"/>
      <x:c r="R104" s="3"/>
      <x:c r="S104" s="3"/>
      <x:c r="T104" s="3"/>
      <x:c r="U104" s="3"/>
      <x:c r="V104" s="3"/>
      <x:c r="W104" s="3"/>
    </x:row>
    <x:row r="105" spans="2:23" customHeight="1">
      <x:c r="B105" s="1"/>
      <x:c r="C105" s="1"/>
      <x:c r="D105" s="1"/>
      <x:c r="E105" s="1"/>
      <x:c r="F105" s="1"/>
      <x:c r="G105" s="1"/>
      <x:c r="H105" s="1"/>
      <x:c r="I105" s="1"/>
      <x:c r="J105" s="1"/>
      <x:c r="K105" s="3"/>
      <x:c r="L105" s="1"/>
      <x:c r="M105" s="1"/>
      <x:c r="N105" s="1"/>
      <x:c r="O105" s="3"/>
      <x:c r="P105" s="3"/>
      <x:c r="Q105" s="3"/>
      <x:c r="R105" s="3"/>
      <x:c r="S105" s="3"/>
      <x:c r="T105" s="3"/>
      <x:c r="U105" s="3"/>
      <x:c r="V105" s="3"/>
      <x:c r="W105" s="3"/>
    </x:row>
    <x:row r="106" spans="2:23" customHeight="1">
      <x:c r="B106" s="1"/>
      <x:c r="C106" s="1"/>
      <x:c r="D106" s="1"/>
      <x:c r="E106" s="1"/>
      <x:c r="F106" s="1"/>
      <x:c r="G106" s="1"/>
      <x:c r="H106" s="1"/>
      <x:c r="I106" s="1"/>
      <x:c r="J106" s="1"/>
      <x:c r="K106" s="3"/>
      <x:c r="L106" s="1"/>
      <x:c r="M106" s="1"/>
      <x:c r="N106" s="1"/>
      <x:c r="O106" s="3"/>
      <x:c r="P106" s="3"/>
      <x:c r="Q106" s="3"/>
      <x:c r="R106" s="3"/>
      <x:c r="S106" s="3"/>
      <x:c r="T106" s="3"/>
      <x:c r="U106" s="3"/>
      <x:c r="V106" s="3"/>
      <x:c r="W106" s="3"/>
    </x:row>
    <x:row r="107" spans="2:23" customHeight="1">
      <x:c r="B107" s="1"/>
      <x:c r="C107" s="1"/>
      <x:c r="D107" s="1"/>
      <x:c r="E107" s="1"/>
      <x:c r="F107" s="1"/>
      <x:c r="G107" s="1"/>
      <x:c r="H107" s="1"/>
      <x:c r="I107" s="1"/>
      <x:c r="J107" s="1"/>
      <x:c r="K107" s="3"/>
      <x:c r="L107" s="1"/>
      <x:c r="M107" s="1"/>
      <x:c r="N107" s="1"/>
      <x:c r="O107" s="3"/>
      <x:c r="P107" s="3"/>
      <x:c r="Q107" s="3"/>
      <x:c r="R107" s="3"/>
      <x:c r="S107" s="3"/>
      <x:c r="T107" s="3"/>
      <x:c r="U107" s="3"/>
      <x:c r="V107" s="3"/>
      <x:c r="W107" s="3"/>
    </x:row>
    <x:row r="108" spans="2:23" customHeight="1">
      <x:c r="B108" s="1"/>
      <x:c r="C108" s="1"/>
      <x:c r="D108" s="1"/>
      <x:c r="E108" s="1"/>
      <x:c r="F108" s="1"/>
      <x:c r="G108" s="1"/>
      <x:c r="H108" s="1"/>
      <x:c r="I108" s="1"/>
      <x:c r="J108" s="1"/>
      <x:c r="K108" s="3"/>
      <x:c r="L108" s="1"/>
      <x:c r="M108" s="1"/>
      <x:c r="N108" s="1"/>
      <x:c r="O108" s="3"/>
      <x:c r="P108" s="3"/>
      <x:c r="Q108" s="3"/>
      <x:c r="R108" s="3"/>
      <x:c r="S108" s="3"/>
      <x:c r="T108" s="3"/>
      <x:c r="U108" s="3"/>
      <x:c r="V108" s="3"/>
      <x:c r="W108" s="3"/>
    </x:row>
    <x:row r="109" spans="2:23" customHeight="1">
      <x:c r="B109" s="1"/>
      <x:c r="C109" s="1"/>
      <x:c r="D109" s="1"/>
      <x:c r="E109" s="1"/>
      <x:c r="F109" s="1"/>
      <x:c r="G109" s="1"/>
      <x:c r="H109" s="1"/>
      <x:c r="I109" s="1"/>
      <x:c r="J109" s="1"/>
      <x:c r="K109" s="3"/>
      <x:c r="L109" s="1"/>
      <x:c r="M109" s="1"/>
      <x:c r="N109" s="1"/>
      <x:c r="O109" s="3"/>
      <x:c r="P109" s="3"/>
      <x:c r="Q109" s="3"/>
      <x:c r="R109" s="3"/>
      <x:c r="S109" s="3"/>
      <x:c r="T109" s="3"/>
      <x:c r="U109" s="3"/>
      <x:c r="V109" s="3"/>
      <x:c r="W109" s="3"/>
    </x:row>
    <x:row r="110" spans="2:23" customHeight="1">
      <x:c r="B110" s="1"/>
      <x:c r="C110" s="1"/>
      <x:c r="D110" s="1"/>
      <x:c r="E110" s="1"/>
      <x:c r="F110" s="1"/>
      <x:c r="G110" s="1"/>
      <x:c r="H110" s="1"/>
      <x:c r="I110" s="1"/>
      <x:c r="J110" s="1"/>
      <x:c r="K110" s="3"/>
      <x:c r="L110" s="1"/>
      <x:c r="M110" s="1"/>
      <x:c r="N110" s="1"/>
      <x:c r="O110" s="3"/>
      <x:c r="P110" s="3"/>
      <x:c r="Q110" s="3"/>
      <x:c r="R110" s="3"/>
      <x:c r="S110" s="3"/>
      <x:c r="T110" s="3"/>
      <x:c r="U110" s="3"/>
      <x:c r="V110" s="3"/>
      <x:c r="W110" s="3"/>
    </x:row>
  </x:sheetData>
  <x:mergeCells count="3">
    <x:mergeCell ref="B1:M1"/>
    <x:mergeCell ref="H4:J4"/>
    <x:mergeCell ref="F46:J46"/>
  </x:mergeCells>
  <x:pageMargins left="0.36000001430511475" right="0.31000000238418579" top="0.20000000298023224" bottom="0.27000001072883606" header="0.18000000715255737" footer="0.2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K48"/>
  <x:sheetViews>
    <x:sheetView tabSelected="1" topLeftCell="A1" zoomScaleNormal="100" workbookViewId="0">
      <x:pane xSplit="0" ySplit="4" topLeftCell="A8" activePane="bottomLeft" state="frozen"/>
      <x:selection pane="bottomLeft" activeCell="K17" activeCellId="0" sqref="K17:K17"/>
    </x:sheetView>
  </x:sheetViews>
  <x:sheetFormatPr defaultColWidth="8.88671875" defaultRowHeight="13.449999999999999"/>
  <x:cols>
    <x:col min="1" max="1" width="29.44140625" style="103" bestFit="1" customWidth="1"/>
    <x:col min="2" max="2" width="9.6640625" style="103" customWidth="1"/>
    <x:col min="3" max="3" width="7.33203125" style="103" customWidth="1"/>
    <x:col min="4" max="4" width="7.6640625" style="103" bestFit="1" customWidth="1"/>
    <x:col min="5" max="5" width="6.88671875" style="103" bestFit="1" customWidth="1"/>
    <x:col min="6" max="6" width="9.109375" style="104" bestFit="1" customWidth="1"/>
    <x:col min="7" max="7" width="8.88671875" style="104"/>
    <x:col min="8" max="8" width="15" style="103" customWidth="1"/>
    <x:col min="9" max="9" width="8.88671875" style="103"/>
    <x:col min="10" max="10" width="10.21875" style="103" bestFit="1" customWidth="1"/>
    <x:col min="11" max="11" width="13.109375" style="103" customWidth="1"/>
    <x:col min="12" max="16384" width="8.88671875" style="103"/>
  </x:cols>
  <x:sheetData>
    <x:row r="1" spans="1:4">
      <x:c r="A1" s="105" t="s">
        <x:v>33</x:v>
      </x:c>
      <x:c r="B1" s="105" t="s">
        <x:v>1</x:v>
      </x:c>
      <x:c r="C1" s="106"/>
      <x:c r="D1" s="106"/>
    </x:row>
    <x:row r="2" spans="1:7">
      <x:c r="A2" s="107"/>
      <x:c r="B2" s="107"/>
      <x:c r="C2" s="108"/>
      <x:c r="D2" s="108"/>
      <x:c r="E2" s="108"/>
      <x:c r="F2" s="109"/>
      <x:c r="G2" s="109"/>
    </x:row>
    <x:row r="3" spans="1:7">
      <x:c r="A3" s="107"/>
      <x:c r="B3" s="107"/>
      <x:c r="C3" s="108"/>
      <x:c r="D3" s="108"/>
      <x:c r="E3" s="108"/>
      <x:c r="F3" s="109"/>
      <x:c r="G3" s="109"/>
    </x:row>
    <x:row r="4" spans="1:11">
      <x:c r="A4" s="110" t="s">
        <x:v>34</x:v>
      </x:c>
      <x:c r="B4" s="110" t="s">
        <x:v>26</x:v>
      </x:c>
      <x:c r="C4" s="111" t="s">
        <x:v>31</x:v>
      </x:c>
      <x:c r="D4" s="111" t="s">
        <x:v>32</x:v>
      </x:c>
      <x:c r="E4" s="111" t="s">
        <x:v>35</x:v>
      </x:c>
      <x:c r="F4" s="112" t="s">
        <x:v>37</x:v>
      </x:c>
      <x:c r="G4" s="112" t="s">
        <x:v>42</x:v>
      </x:c>
      <x:c r="H4" s="113"/>
      <x:c r="I4" s="113"/>
      <x:c r="J4" s="113"/>
      <x:c r="K4" s="114"/>
    </x:row>
    <x:row r="5" spans="1:7">
      <x:c r="A5" s="115" t="s">
        <x:v>28</x:v>
      </x:c>
      <x:c r="B5" s="196">
        <x:v>4</x:v>
      </x:c>
      <x:c r="C5" s="197" t="s">
        <x:v>12</x:v>
      </x:c>
      <x:c r="D5" s="196" t="s">
        <x:v>40</x:v>
      </x:c>
      <x:c r="E5" s="198">
        <x:v>80.900000000000006</x:v>
      </x:c>
      <x:c r="F5" s="116">
        <x:f>(E5*$F$47)/$E$47</x:f>
        <x:v>837915.50060417748</x:v>
      </x:c>
      <x:c r="G5" s="116">
        <x:f>F5/B5</x:f>
        <x:v>209478.87515104437</x:v>
      </x:c>
    </x:row>
    <x:row r="6" spans="1:7">
      <x:c r="A6" s="115"/>
      <x:c r="B6" s="196">
        <x:v>6</x:v>
      </x:c>
      <x:c r="C6" s="197" t="s">
        <x:v>12</x:v>
      </x:c>
      <x:c r="D6" s="196" t="s">
        <x:v>40</x:v>
      </x:c>
      <x:c r="E6" s="198">
        <x:v>118.59999999999999</x:v>
      </x:c>
      <x:c r="F6" s="116">
        <x:f>(E6*$F$47)/$E$47</x:f>
        <x:v>1228390.3383393751</x:v>
      </x:c>
      <x:c r="G6" s="116">
        <x:f>F6/B6</x:f>
        <x:v>204731.72305656251</x:v>
      </x:c>
    </x:row>
    <x:row r="7" spans="1:7">
      <x:c r="A7" s="115"/>
      <x:c r="B7" s="196">
        <x:v>8</x:v>
      </x:c>
      <x:c r="C7" s="197" t="s">
        <x:v>12</x:v>
      </x:c>
      <x:c r="D7" s="196" t="s">
        <x:v>40</x:v>
      </x:c>
      <x:c r="E7" s="198">
        <x:v>183.19999999999999</x:v>
      </x:c>
      <x:c r="F7" s="116">
        <x:f>(E7*$F$47)/$E$47</x:f>
        <x:v>1897479.8480925253</x:v>
      </x:c>
      <x:c r="G7" s="116">
        <x:f>F7/B7</x:f>
        <x:v>237184.98101156566</x:v>
      </x:c>
    </x:row>
    <x:row r="8" spans="1:7" ht="3.75" customHeight="1">
      <x:c r="A8" s="117"/>
      <x:c r="B8" s="118"/>
      <x:c r="C8" s="118"/>
      <x:c r="D8" s="118"/>
      <x:c r="E8" s="118"/>
      <x:c r="F8" s="119"/>
      <x:c r="G8" s="119"/>
    </x:row>
    <x:row r="9" spans="1:8">
      <x:c r="A9" s="120" t="s">
        <x:v>2</x:v>
      </x:c>
      <x:c r="B9" s="199">
        <x:v>4</x:v>
      </x:c>
      <x:c r="C9" s="200" t="s">
        <x:v>13</x:v>
      </x:c>
      <x:c r="D9" s="199" t="s">
        <x:v>40</x:v>
      </x:c>
      <x:c r="E9" s="201">
        <x:v>89.799999999999997</x:v>
      </x:c>
      <x:c r="F9" s="121">
        <x:f>(E9*$F$47)/$E$47</x:f>
        <x:v>930096.56309338857</x:v>
      </x:c>
      <x:c r="G9" s="121">
        <x:f>F9/B9</x:f>
        <x:v>232524.14077334714</x:v>
      </x:c>
      <x:c r="H9" s="122" t="s">
        <x:v>91</x:v>
      </x:c>
    </x:row>
    <x:row r="10" spans="1:7">
      <x:c r="A10" s="123"/>
      <x:c r="B10" s="199">
        <x:v>8</x:v>
      </x:c>
      <x:c r="C10" s="202" t="s">
        <x:v>14</x:v>
      </x:c>
      <x:c r="D10" s="199" t="s">
        <x:v>40</x:v>
      </x:c>
      <x:c r="E10" s="201">
        <x:v>202.30000000000001</x:v>
      </x:c>
      <x:c r="F10" s="124">
        <x:f>(E10*$F$47)/$E$47</x:f>
        <x:v>2095306.6226480235</x:v>
      </x:c>
      <x:c r="G10" s="121">
        <x:f>F10/B10</x:f>
        <x:v>261913.32783100294</x:v>
      </x:c>
    </x:row>
    <x:row r="11" spans="1:7">
      <x:c r="A11" s="123"/>
      <x:c r="B11" s="203">
        <x:v>16</x:v>
      </x:c>
      <x:c r="C11" s="204" t="s">
        <x:v>14</x:v>
      </x:c>
      <x:c r="D11" s="203" t="s">
        <x:v>40</x:v>
      </x:c>
      <x:c r="E11" s="205">
        <x:v>394.5</x:v>
      </x:c>
      <x:c r="F11" s="125">
        <x:f>(E11*$F$47)/$E$47</x:f>
        <x:v>4086003.2755049197</x:v>
      </x:c>
      <x:c r="G11" s="126">
        <x:f>F11/B11</x:f>
        <x:v>255375.20471905748</x:v>
      </x:c>
    </x:row>
    <x:row r="12" spans="1:7">
      <x:c r="A12" s="123"/>
      <x:c r="B12" s="206">
        <x:v>10</x:v>
      </x:c>
      <x:c r="C12" s="200" t="s">
        <x:v>15</x:v>
      </x:c>
      <x:c r="D12" s="207" t="s">
        <x:v>40</x:v>
      </x:c>
      <x:c r="E12" s="201">
        <x:v>218.59999999999999</x:v>
      </x:c>
      <x:c r="F12" s="121">
        <x:f>(E12*$F$47)/$E$47</x:f>
        <x:v>2264132.6134990505</x:v>
      </x:c>
      <x:c r="G12" s="127">
        <x:f>F12/B12</x:f>
        <x:v>226413.26134990505</x:v>
      </x:c>
    </x:row>
    <x:row r="13" spans="1:7">
      <x:c r="A13" s="123"/>
      <x:c r="B13" s="208">
        <x:v>20</x:v>
      </x:c>
      <x:c r="C13" s="209" t="s">
        <x:v>15</x:v>
      </x:c>
      <x:c r="D13" s="210" t="s">
        <x:v>40</x:v>
      </x:c>
      <x:c r="E13" s="205">
        <x:v>426.39999999999998</x:v>
      </x:c>
      <x:c r="F13" s="126">
        <x:f>(E13*$F$47)/$E$47</x:f>
        <x:v>4416405.0612808559</x:v>
      </x:c>
      <x:c r="G13" s="128">
        <x:f>F13/B13</x:f>
        <x:v>220820.2530640428</x:v>
      </x:c>
    </x:row>
    <x:row r="14" spans="1:7" ht="3.75" customHeight="1">
      <x:c r="A14" s="118"/>
      <x:c r="B14" s="118"/>
      <x:c r="C14" s="118"/>
      <x:c r="D14" s="118"/>
      <x:c r="E14" s="118"/>
      <x:c r="F14" s="119"/>
      <x:c r="G14" s="119"/>
    </x:row>
    <x:row r="15" spans="1:10">
      <x:c r="A15" s="129" t="s">
        <x:v>29</x:v>
      </x:c>
      <x:c r="B15" s="199">
        <x:v>8</x:v>
      </x:c>
      <x:c r="C15" s="200" t="s">
        <x:v>16</x:v>
      </x:c>
      <x:c r="D15" s="199" t="s">
        <x:v>40</x:v>
      </x:c>
      <x:c r="E15" s="201">
        <x:v>219.40000000000001</x:v>
      </x:c>
      <x:c r="F15" s="121">
        <x:f>(E15*$F$47)/$E$47</x:f>
        <x:v>2272418.551700328</x:v>
      </x:c>
      <x:c r="G15" s="127">
        <x:f>F15/B15</x:f>
        <x:v>284052.318962541</x:v>
      </x:c>
      <x:c r="J15" s="130"/>
    </x:row>
    <x:row r="16" spans="1:7">
      <x:c r="A16" s="131"/>
      <x:c r="B16" s="203">
        <x:v>16</x:v>
      </x:c>
      <x:c r="C16" s="209" t="s">
        <x:v>16</x:v>
      </x:c>
      <x:c r="D16" s="203" t="s">
        <x:v>40</x:v>
      </x:c>
      <x:c r="E16" s="205">
        <x:v>427.80000000000001</x:v>
      </x:c>
      <x:c r="F16" s="126">
        <x:f>(E16*$F$47)/$E$47</x:f>
        <x:v>4430905.4531330913</x:v>
      </x:c>
      <x:c r="G16" s="128">
        <x:f>F16/B16</x:f>
        <x:v>276931.59082081821</x:v>
      </x:c>
    </x:row>
    <x:row r="17" spans="1:7">
      <x:c r="A17" s="131"/>
      <x:c r="B17" s="199">
        <x:v>10</x:v>
      </x:c>
      <x:c r="C17" s="200" t="s">
        <x:v>17</x:v>
      </x:c>
      <x:c r="D17" s="199" t="s">
        <x:v>40</x:v>
      </x:c>
      <x:c r="E17" s="201">
        <x:v>256.10000000000002</x:v>
      </x:c>
      <x:c r="F17" s="121">
        <x:f>(E17*$F$47)/$E$47</x:f>
        <x:v>2652535.9666839293</x:v>
      </x:c>
      <x:c r="G17" s="127">
        <x:f>F17/B17</x:f>
        <x:v>265253.59666839294</x:v>
      </x:c>
    </x:row>
    <x:row r="18" spans="1:7">
      <x:c r="A18" s="131"/>
      <x:c r="B18" s="203">
        <x:v>20</x:v>
      </x:c>
      <x:c r="C18" s="209" t="s">
        <x:v>17</x:v>
      </x:c>
      <x:c r="D18" s="203" t="s">
        <x:v>40</x:v>
      </x:c>
      <x:c r="E18" s="205">
        <x:v>499.5</x:v>
      </x:c>
      <x:c r="F18" s="126">
        <x:f>(E18*$F$47)/$E$47</x:f>
        <x:v>5173532.6644225791</x:v>
      </x:c>
      <x:c r="G18" s="128">
        <x:f>F18/B18</x:f>
        <x:v>258676.63322112896</x:v>
      </x:c>
    </x:row>
    <x:row r="19" spans="1:8">
      <x:c r="A19" s="132"/>
      <x:c r="B19" s="203">
        <x:v>24</x:v>
      </x:c>
      <x:c r="C19" s="209" t="s">
        <x:v>14</x:v>
      </x:c>
      <x:c r="D19" s="203" t="s">
        <x:v>40</x:v>
      </x:c>
      <x:c r="E19" s="205">
        <x:v>583.10000000000002</x:v>
      </x:c>
      <x:c r="F19" s="126">
        <x:f>(E19*$F$47)/$E$47</x:f>
        <x:v>6039413.206456068</x:v>
      </x:c>
      <x:c r="G19" s="128">
        <x:f>F19/B19</x:f>
        <x:v>251642.21693566951</x:v>
      </x:c>
      <x:c r="H19" s="122" t="s">
        <x:v>0</x:v>
      </x:c>
    </x:row>
    <x:row r="20" spans="1:7" ht="3.75" customHeight="1">
      <x:c r="A20" s="118"/>
      <x:c r="B20" s="118"/>
      <x:c r="C20" s="118"/>
      <x:c r="D20" s="118"/>
      <x:c r="E20" s="118"/>
      <x:c r="F20" s="119"/>
      <x:c r="G20" s="119"/>
    </x:row>
    <x:row r="21" spans="1:8">
      <x:c r="A21" s="133" t="s">
        <x:v>4</x:v>
      </x:c>
      <x:c r="B21" s="168">
        <x:v>16</x:v>
      </x:c>
      <x:c r="C21" s="169" t="s">
        <x:v>18</x:v>
      </x:c>
      <x:c r="D21" s="170" t="s">
        <x:v>40</x:v>
      </x:c>
      <x:c r="E21" s="171">
        <x:v>446.30000000000001</x:v>
      </x:c>
      <x:c r="F21" s="172">
        <x:f>(E21*$F$47)/$E$47</x:f>
        <x:v>4622517.7740376322</x:v>
      </x:c>
      <x:c r="G21" s="173">
        <x:f>F21/B21</x:f>
        <x:v>288907.36087735201</x:v>
      </x:c>
      <x:c r="H21" s="122" t="s">
        <x:v>30</x:v>
      </x:c>
    </x:row>
    <x:row r="22" spans="1:9" ht="14.199999999999999">
      <x:c r="A22" s="181"/>
      <x:c r="B22" s="188">
        <x:v>32</x:v>
      </x:c>
      <x:c r="C22" s="189" t="s">
        <x:v>18</x:v>
      </x:c>
      <x:c r="D22" s="190" t="s">
        <x:v>40</x:v>
      </x:c>
      <x:c r="E22" s="191">
        <x:v>870.39999999999998</x:v>
      </x:c>
      <x:c r="F22" s="192">
        <x:f>(E22*$F$47)/$E$47</x:f>
        <x:v>9015100.7629898153</x:v>
      </x:c>
      <x:c r="G22" s="193">
        <x:f>F22/B22</x:f>
        <x:v>281721.89884343173</x:v>
      </x:c>
      <x:c r="H22" s="194" t="s">
        <x:v>3</x:v>
      </x:c>
      <x:c r="I22" s="195"/>
    </x:row>
    <x:row r="23" spans="1:9">
      <x:c r="A23" s="134"/>
      <x:c r="B23" s="182">
        <x:v>20</x:v>
      </x:c>
      <x:c r="C23" s="183" t="s">
        <x:v>20</x:v>
      </x:c>
      <x:c r="D23" s="184" t="s">
        <x:v>40</x:v>
      </x:c>
      <x:c r="E23" s="185">
        <x:v>530.20000000000005</x:v>
      </x:c>
      <x:c r="F23" s="186">
        <x:f>(E23*$F$47)/$E$47</x:f>
        <x:v>5491505.5428965995</x:v>
      </x:c>
      <x:c r="G23" s="187">
        <x:f>F23/B23</x:f>
        <x:v>274575.27714482998</x:v>
      </x:c>
      <x:c r="H23" s="122" t="s">
        <x:v>5</x:v>
      </x:c>
      <x:c r="I23" s="130"/>
    </x:row>
    <x:row r="24" spans="1:8">
      <x:c r="A24" s="134"/>
      <x:c r="B24" s="174">
        <x:v>40</x:v>
      </x:c>
      <x:c r="C24" s="175" t="s">
        <x:v>20</x:v>
      </x:c>
      <x:c r="D24" s="176" t="s">
        <x:v>40</x:v>
      </x:c>
      <x:c r="E24" s="177">
        <x:v>1034.0999999999999</x:v>
      </x:c>
      <x:c r="F24" s="178">
        <x:f>(E24*$F$47)/$E$47</x:f>
        <x:v>10710610.867426204</x:v>
      </x:c>
      <x:c r="G24" s="179">
        <x:f>F24/B24</x:f>
        <x:v>267765.27168565511</x:v>
      </x:c>
      <x:c r="H24" s="122" t="s">
        <x:v>7</x:v>
      </x:c>
    </x:row>
    <x:row r="25" spans="1:8">
      <x:c r="A25" s="134"/>
      <x:c r="B25" s="168">
        <x:v>24</x:v>
      </x:c>
      <x:c r="C25" s="169" t="s">
        <x:v>21</x:v>
      </x:c>
      <x:c r="D25" s="170" t="s">
        <x:v>40</x:v>
      </x:c>
      <x:c r="E25" s="171">
        <x:v>587.79999999999995</x:v>
      </x:c>
      <x:c r="F25" s="172">
        <x:f>(E25*$F$47)/$E$47</x:f>
        <x:v>6088093.0933885723</x:v>
      </x:c>
      <x:c r="G25" s="173">
        <x:f>F25/B25</x:f>
        <x:v>253670.54555785717</x:v>
      </x:c>
      <x:c r="H25" s="122" t="s">
        <x:v>6</x:v>
      </x:c>
    </x:row>
    <x:row r="26" spans="1:8">
      <x:c r="A26" s="134"/>
      <x:c r="B26" s="174">
        <x:v>48</x:v>
      </x:c>
      <x:c r="C26" s="175" t="s">
        <x:v>21</x:v>
      </x:c>
      <x:c r="D26" s="176" t="s">
        <x:v>40</x:v>
      </x:c>
      <x:c r="E26" s="180">
        <x:v>1146.4000000000001</x:v>
      </x:c>
      <x:c r="F26" s="178">
        <x:f>(E26*$F$47)/$E$47</x:f>
        <x:v>11873749.44243052</x:v>
      </x:c>
      <x:c r="G26" s="179">
        <x:f>F26/B26</x:f>
        <x:v>247369.78005063583</x:v>
      </x:c>
      <x:c r="H26" s="122" t="s">
        <x:v>8</x:v>
      </x:c>
    </x:row>
    <x:row r="27" spans="1:8">
      <x:c r="A27" s="134"/>
      <x:c r="B27" s="168">
        <x:v>22</x:v>
      </x:c>
      <x:c r="C27" s="169" t="s">
        <x:v>19</x:v>
      </x:c>
      <x:c r="D27" s="170" t="s">
        <x:v>40</x:v>
      </x:c>
      <x:c r="E27" s="171">
        <x:v>549.60000000000002</x:v>
      </x:c>
      <x:c r="F27" s="172">
        <x:f>(E27*$F$47)/$E$47</x:f>
        <x:v>5692439.5442775767</x:v>
      </x:c>
      <x:c r="G27" s="173">
        <x:f>F27/B27</x:f>
        <x:v>258747.25201261713</x:v>
      </x:c>
      <x:c r="H27" s="122" t="s">
        <x:v>9</x:v>
      </x:c>
    </x:row>
    <x:row r="28" spans="1:8">
      <x:c r="A28" s="135"/>
      <x:c r="B28" s="174">
        <x:v>44</x:v>
      </x:c>
      <x:c r="C28" s="175" t="s">
        <x:v>19</x:v>
      </x:c>
      <x:c r="D28" s="176" t="s">
        <x:v>40</x:v>
      </x:c>
      <x:c r="E28" s="177">
        <x:v>1071.9000000000001</x:v>
      </x:c>
      <x:c r="F28" s="178">
        <x:f>(E28*$F$47)/$E$47</x:f>
        <x:v>11102121.447436562</x:v>
      </x:c>
      <x:c r="G28" s="179">
        <x:f>F28/B28</x:f>
        <x:v>252320.94198719459</x:v>
      </x:c>
      <x:c r="H28" s="122" t="s">
        <x:v>10</x:v>
      </x:c>
    </x:row>
    <x:row r="29" spans="1:7" ht="3.75" customHeight="1">
      <x:c r="A29" s="118"/>
      <x:c r="B29" s="118"/>
      <x:c r="C29" s="118"/>
      <x:c r="D29" s="118"/>
      <x:c r="E29" s="118"/>
      <x:c r="F29" s="119"/>
      <x:c r="G29" s="119"/>
    </x:row>
    <x:row r="30" spans="1:9" ht="14.199999999999999">
      <x:c r="A30" s="136" t="s">
        <x:v>11</x:v>
      </x:c>
      <x:c r="B30" s="211">
        <x:v>32</x:v>
      </x:c>
      <x:c r="C30" s="212" t="s">
        <x:v>23</x:v>
      </x:c>
      <x:c r="D30" s="213" t="s">
        <x:v>40</x:v>
      </x:c>
      <x:c r="E30" s="214">
        <x:v>910</x:v>
      </x:c>
      <x:c r="F30" s="215">
        <x:f>(E30*$F$47)/$E$47</x:f>
        <x:v>9425254.7039530464</x:v>
      </x:c>
      <x:c r="G30" s="216">
        <x:f>F30/B30</x:f>
        <x:v>294539.2094985327</x:v>
      </x:c>
      <x:c r="H30" s="217" t="s">
        <x:v>27</x:v>
      </x:c>
      <x:c r="I30" s="218"/>
    </x:row>
    <x:row r="31" spans="1:8">
      <x:c r="A31" s="141"/>
      <x:c r="B31" s="142">
        <x:v>64</x:v>
      </x:c>
      <x:c r="C31" s="143" t="s">
        <x:v>23</x:v>
      </x:c>
      <x:c r="D31" s="144" t="s">
        <x:v>40</x:v>
      </x:c>
      <x:c r="E31" s="145">
        <x:v>1820</x:v>
      </x:c>
      <x:c r="F31" s="119">
        <x:f>(E31*$F$47)/$E$47</x:f>
        <x:v>18850509.407906093</x:v>
      </x:c>
      <x:c r="G31" s="146">
        <x:f>F31/B31</x:f>
        <x:v>294539.2094985327</x:v>
      </x:c>
      <x:c r="H31" s="122"/>
    </x:row>
    <x:row r="32" spans="1:8">
      <x:c r="A32" s="141"/>
      <x:c r="B32" s="142">
        <x:v>96</x:v>
      </x:c>
      <x:c r="C32" s="143" t="s">
        <x:v>23</x:v>
      </x:c>
      <x:c r="D32" s="144" t="s">
        <x:v>40</x:v>
      </x:c>
      <x:c r="E32" s="145">
        <x:v>2729.9000000000001</x:v>
      </x:c>
      <x:c r="F32" s="119">
        <x:f>(E32*$F$47)/$E$47</x:f>
        <x:v>28274728.369583983</x:v>
      </x:c>
      <x:c r="G32" s="146">
        <x:f>F32/B32</x:f>
        <x:v>294528.42051649984</x:v>
      </x:c>
      <x:c r="H32" s="122"/>
    </x:row>
    <x:row r="33" spans="1:8">
      <x:c r="A33" s="141"/>
      <x:c r="B33" s="147">
        <x:v>128</x:v>
      </x:c>
      <x:c r="C33" s="148" t="s">
        <x:v>23</x:v>
      </x:c>
      <x:c r="D33" s="149" t="s">
        <x:v>40</x:v>
      </x:c>
      <x:c r="E33" s="150">
        <x:v>3639.9000000000001</x:v>
      </x:c>
      <x:c r="F33" s="125">
        <x:f>(E33*$F$47)/$E$47</x:f>
        <x:v>37699983.073537029</x:v>
      </x:c>
      <x:c r="G33" s="126">
        <x:f>F33/B33</x:f>
        <x:v>294531.11776200804</x:v>
      </x:c>
      <x:c r="H33" s="122"/>
    </x:row>
    <x:row r="34" spans="1:8">
      <x:c r="A34" s="141"/>
      <x:c r="B34" s="137">
        <x:v>40</x:v>
      </x:c>
      <x:c r="C34" s="138" t="s">
        <x:v>22</x:v>
      </x:c>
      <x:c r="D34" s="139" t="s">
        <x:v>40</x:v>
      </x:c>
      <x:c r="E34" s="140">
        <x:v>1098.0999999999999</x:v>
      </x:c>
      <x:c r="F34" s="124">
        <x:f>(E34*$F$47)/$E$47</x:f>
        <x:v>11373485.923528396</x:v>
      </x:c>
      <x:c r="G34" s="121">
        <x:f>F34/B34</x:f>
        <x:v>284337.14808820991</x:v>
      </x:c>
      <x:c r="H34" s="122" t="s">
        <x:v>92</x:v>
      </x:c>
    </x:row>
    <x:row r="35" spans="1:8">
      <x:c r="A35" s="141"/>
      <x:c r="B35" s="142">
        <x:v>80</x:v>
      </x:c>
      <x:c r="C35" s="143" t="s">
        <x:v>22</x:v>
      </x:c>
      <x:c r="D35" s="144" t="s">
        <x:v>40</x:v>
      </x:c>
      <x:c r="E35" s="145">
        <x:v>2196.1999999999998</x:v>
      </x:c>
      <x:c r="F35" s="119">
        <x:f>(E35*$F$47)/$E$47</x:f>
        <x:v>22746971.847056791</x:v>
      </x:c>
      <x:c r="G35" s="146">
        <x:f>F35/B35</x:f>
        <x:v>284337.14808820991</x:v>
      </x:c>
      <x:c r="H35" s="122"/>
    </x:row>
    <x:row r="36" spans="1:8">
      <x:c r="A36" s="141"/>
      <x:c r="B36" s="142">
        <x:v>120</x:v>
      </x:c>
      <x:c r="C36" s="143" t="s">
        <x:v>22</x:v>
      </x:c>
      <x:c r="D36" s="144" t="s">
        <x:v>40</x:v>
      </x:c>
      <x:c r="E36" s="145">
        <x:v>3294.3000000000002</x:v>
      </x:c>
      <x:c r="F36" s="119">
        <x:f>(E36*$F$47)/$E$47</x:f>
        <x:v>34120457.770585194</x:v>
      </x:c>
      <x:c r="G36" s="146">
        <x:f>F36/B36</x:f>
        <x:v>284337.14808820997</x:v>
      </x:c>
      <x:c r="H36" s="122"/>
    </x:row>
    <x:row r="37" spans="1:8">
      <x:c r="A37" s="141"/>
      <x:c r="B37" s="147">
        <x:v>160</x:v>
      </x:c>
      <x:c r="C37" s="148" t="s">
        <x:v>22</x:v>
      </x:c>
      <x:c r="D37" s="149" t="s">
        <x:v>40</x:v>
      </x:c>
      <x:c r="E37" s="150">
        <x:v>4392.3999999999996</x:v>
      </x:c>
      <x:c r="F37" s="125">
        <x:f>(E37*$F$47)/$E$47</x:f>
        <x:v>45493943.694113582</x:v>
      </x:c>
      <x:c r="G37" s="126">
        <x:f>F37/B37</x:f>
        <x:v>284337.14808820991</x:v>
      </x:c>
      <x:c r="H37" s="122"/>
    </x:row>
    <x:row r="38" spans="1:8">
      <x:c r="A38" s="141"/>
      <x:c r="B38" s="137">
        <x:v>44</x:v>
      </x:c>
      <x:c r="C38" s="138" t="s">
        <x:v>25</x:v>
      </x:c>
      <x:c r="D38" s="139" t="s">
        <x:v>40</x:v>
      </x:c>
      <x:c r="E38" s="140">
        <x:v>1181.4000000000001</x:v>
      </x:c>
      <x:c r="F38" s="124">
        <x:f>(E38*$F$47)/$E$47</x:f>
        <x:v>12236259.238736406</x:v>
      </x:c>
      <x:c r="G38" s="121">
        <x:f>F38/B38</x:f>
        <x:v>278096.80088037287</x:v>
      </x:c>
      <x:c r="H38" s="122" t="s">
        <x:v>93</x:v>
      </x:c>
    </x:row>
    <x:row r="39" spans="1:8">
      <x:c r="A39" s="141"/>
      <x:c r="B39" s="142">
        <x:v>88</x:v>
      </x:c>
      <x:c r="C39" s="143" t="s">
        <x:v>25</x:v>
      </x:c>
      <x:c r="D39" s="144" t="s">
        <x:v>40</x:v>
      </x:c>
      <x:c r="E39" s="145">
        <x:v>2362.9000000000001</x:v>
      </x:c>
      <x:c r="F39" s="119">
        <x:f>(E39*$F$47)/$E$47</x:f>
        <x:v>24473554.219747972</x:v>
      </x:c>
      <x:c r="G39" s="146">
        <x:f>F39/B39</x:f>
        <x:v>278108.57067895425</x:v>
      </x:c>
      <x:c r="H39" s="122"/>
    </x:row>
    <x:row r="40" spans="1:8">
      <x:c r="A40" s="141"/>
      <x:c r="B40" s="142">
        <x:v>132</x:v>
      </x:c>
      <x:c r="C40" s="143" t="s">
        <x:v>25</x:v>
      </x:c>
      <x:c r="D40" s="144" t="s">
        <x:v>40</x:v>
      </x:c>
      <x:c r="E40" s="145">
        <x:v>3544.3000000000002</x:v>
      </x:c>
      <x:c r="F40" s="119">
        <x:f>(E40*$F$47)/$E$47</x:f>
        <x:v>36709813.458484381</x:v>
      </x:c>
      <x:c r="G40" s="146">
        <x:f>F40/B40</x:f>
        <x:v>278104.64741276047</x:v>
      </x:c>
      <x:c r="H40" s="122"/>
    </x:row>
    <x:row r="41" spans="1:8">
      <x:c r="A41" s="141"/>
      <x:c r="B41" s="147">
        <x:v>176</x:v>
      </x:c>
      <x:c r="C41" s="148" t="s">
        <x:v>25</x:v>
      </x:c>
      <x:c r="D41" s="149" t="s">
        <x:v>40</x:v>
      </x:c>
      <x:c r="E41" s="150">
        <x:v>4725.8000000000002</x:v>
      </x:c>
      <x:c r="F41" s="125">
        <x:f>(E41*$F$47)/$E$47</x:f>
        <x:v>48947108.439495943</x:v>
      </x:c>
      <x:c r="G41" s="126">
        <x:f>F41/B41</x:f>
        <x:v>278108.57067895425</x:v>
      </x:c>
      <x:c r="H41" s="122"/>
    </x:row>
    <x:row r="42" spans="1:8">
      <x:c r="A42" s="141"/>
      <x:c r="B42" s="137">
        <x:v>48</x:v>
      </x:c>
      <x:c r="C42" s="138" t="s">
        <x:v>24</x:v>
      </x:c>
      <x:c r="D42" s="139" t="s">
        <x:v>40</x:v>
      </x:c>
      <x:c r="E42" s="140">
        <x:v>1270.2</x:v>
      </x:c>
      <x:c r="F42" s="124">
        <x:f>(E42*$F$47)/$E$47</x:f>
        <x:v>13155998.379078198</x:v>
      </x:c>
      <x:c r="G42" s="121">
        <x:f>F42/B42</x:f>
        <x:v>274083.29956412915</x:v>
      </x:c>
      <x:c r="H42" s="122" t="s">
        <x:v>94</x:v>
      </x:c>
    </x:row>
    <x:row r="43" spans="1:7">
      <x:c r="A43" s="141"/>
      <x:c r="B43" s="142">
        <x:v>96</x:v>
      </x:c>
      <x:c r="C43" s="143" t="s">
        <x:v>24</x:v>
      </x:c>
      <x:c r="D43" s="144" t="s">
        <x:v>40</x:v>
      </x:c>
      <x:c r="E43" s="145">
        <x:v>2540.4000000000001</x:v>
      </x:c>
      <x:c r="F43" s="119">
        <x:f>(E43*$F$47)/$E$47</x:f>
        <x:v>26311996.758156396</x:v>
      </x:c>
      <x:c r="G43" s="146">
        <x:f>F43/B43</x:f>
        <x:v>274083.29956412915</x:v>
      </x:c>
    </x:row>
    <x:row r="44" spans="1:7">
      <x:c r="A44" s="141"/>
      <x:c r="B44" s="142">
        <x:v>144</x:v>
      </x:c>
      <x:c r="C44" s="143" t="s">
        <x:v>24</x:v>
      </x:c>
      <x:c r="D44" s="144" t="s">
        <x:v>40</x:v>
      </x:c>
      <x:c r="E44" s="145">
        <x:v>3810.5999999999999</x:v>
      </x:c>
      <x:c r="F44" s="119">
        <x:f>(E44*$F$47)/$E$47</x:f>
        <x:v>39467995.137234591</x:v>
      </x:c>
      <x:c r="G44" s="146">
        <x:f>F44/B44</x:f>
        <x:v>274083.29956412909</x:v>
      </x:c>
    </x:row>
    <x:row r="45" spans="1:7">
      <x:c r="A45" s="151"/>
      <x:c r="B45" s="147">
        <x:v>192</x:v>
      </x:c>
      <x:c r="C45" s="148" t="s">
        <x:v>24</x:v>
      </x:c>
      <x:c r="D45" s="149" t="s">
        <x:v>40</x:v>
      </x:c>
      <x:c r="E45" s="150">
        <x:v>5080.6999999999998</x:v>
      </x:c>
      <x:c r="F45" s="125">
        <x:f>(E45*$F$47)/$E$47</x:f>
        <x:v>52622957.774037629</x:v>
      </x:c>
      <x:c r="G45" s="126">
        <x:f>F45/B45</x:f>
        <x:v>274077.90507311263</x:v>
      </x:c>
    </x:row>
    <x:row r="46" spans="1:7" ht="8.25" customHeight="1">
      <x:c r="A46" s="152"/>
      <x:c r="B46" s="153"/>
      <x:c r="C46" s="154"/>
      <x:c r="D46" s="153"/>
      <x:c r="E46" s="155"/>
      <x:c r="F46" s="119"/>
      <x:c r="G46" s="119"/>
    </x:row>
    <x:row r="47" spans="1:11" ht="14.949999999999999">
      <x:c r="A47" s="156" t="s">
        <x:v>41</x:v>
      </x:c>
      <x:c r="B47" s="157">
        <x:v>8</x:v>
      </x:c>
      <x:c r="C47" s="158">
        <x:v>4.1399999999999997</x:v>
      </x:c>
      <x:c r="D47" s="158" t="s">
        <x:v>36</x:v>
      </x:c>
      <x:c r="E47" s="159">
        <x:v>115.86</x:v>
      </x:c>
      <x:c r="F47" s="160">
        <x:v>1200011</x:v>
      </x:c>
      <x:c r="G47" s="161" t="s">
        <x:v>43</x:v>
      </x:c>
      <x:c r="H47" s="162"/>
      <x:c r="J47" s="130"/>
      <x:c r="K47" s="163"/>
    </x:row>
    <x:row r="48" spans="1:7">
      <x:c r="A48" s="156"/>
      <x:c r="B48" s="164">
        <x:v>128</x:v>
      </x:c>
      <x:c r="C48" s="164">
        <x:v>3.7000000000000002</x:v>
      </x:c>
      <x:c r="D48" s="164" t="s">
        <x:v>38</x:v>
      </x:c>
      <x:c r="E48" s="165">
        <x:v>1380.2</x:v>
      </x:c>
      <x:c r="F48" s="166">
        <x:v>12560858</x:v>
      </x:c>
      <x:c r="G48" s="167" t="s">
        <x:v>39</x:v>
      </x:c>
    </x:row>
  </x:sheetData>
  <x:sheetProtection sheet="0" objects="0" scenarios="0" formatCells="1" formatColumns="1" formatRows="1" insertColumns="1" insertRows="1" insertHyperlinks="1" deleteColumns="1" deleteRows="1" selectLockedCells="0" sort="1" autoFilter="1" pivotTables="1" selectUnlockedCells="0"/>
  <x:mergeCells count="6">
    <x:mergeCell ref="A47:A48"/>
    <x:mergeCell ref="A5:A7"/>
    <x:mergeCell ref="A9:A13"/>
    <x:mergeCell ref="A15:A19"/>
    <x:mergeCell ref="A21:A28"/>
    <x:mergeCell ref="A30:A45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M22"/>
  <x:sheetViews>
    <x:sheetView showGridLines="0" topLeftCell="A1" zoomScaleNormal="100" workbookViewId="0">
      <x:selection activeCell="N30" activeCellId="0" sqref="N30:N30"/>
    </x:sheetView>
  </x:sheetViews>
  <x:sheetFormatPr defaultColWidth="8.88671875" defaultRowHeight="19.5" customHeight="1"/>
  <x:cols>
    <x:col min="1" max="1" width="0.69921875" customWidth="1"/>
    <x:col min="2" max="2" width="4.8984375" bestFit="1" customWidth="1"/>
    <x:col min="3" max="3" width="0.69921875" customWidth="1"/>
    <x:col min="4" max="4" width="17.796875" bestFit="1" customWidth="1"/>
    <x:col min="5" max="5" width="0.69921875" customWidth="1"/>
    <x:col min="6" max="6" width="7.59765625" bestFit="1" customWidth="1"/>
    <x:col min="7" max="7" width="0.69921875" customWidth="1"/>
    <x:col min="8" max="8" width="10.69921875" customWidth="1"/>
    <x:col min="9" max="9" width="0.69921875" customWidth="1"/>
    <x:col min="10" max="10" width="21.59765625" customWidth="1"/>
    <x:col min="11" max="11" width="0.69921875" customWidth="1"/>
    <x:col min="12" max="12" width="7.59765625" customWidth="1"/>
    <x:col min="13" max="13" width="8.8984375" style="2" hidden="1" customWidth="1"/>
  </x:cols>
  <x:sheetData>
    <x:row r="1" spans="2:13" ht="39.75" customHeight="1">
      <x:c r="B1" s="66" t="s">
        <x:v>157</x:v>
      </x:c>
      <x:c r="C1" s="66"/>
      <x:c r="D1" s="66"/>
      <x:c r="E1" s="66"/>
      <x:c r="F1" s="66"/>
      <x:c r="G1" s="66"/>
      <x:c r="H1" s="66"/>
      <x:c r="I1" s="66"/>
      <x:c r="J1" s="66"/>
      <x:c r="M1" s="2" t="s">
        <x:v>108</x:v>
      </x:c>
    </x:row>
    <x:row r="3" spans="13:13" ht="3.8999999999999999" customHeight="1">
      <x:c r="M3" s="2">
        <x:v>1</x:v>
      </x:c>
    </x:row>
    <x:row r="4" spans="2:13" ht="18" customHeight="1">
      <x:c r="B4" s="12" t="s">
        <x:v>124</x:v>
      </x:c>
      <x:c r="D4" s="12" t="s">
        <x:v>122</x:v>
      </x:c>
      <x:c r="F4" s="12" t="s">
        <x:v>123</x:v>
      </x:c>
      <x:c r="H4" s="12" t="s">
        <x:v>121</x:v>
      </x:c>
      <x:c r="J4" s="12" t="s">
        <x:v>120</x:v>
      </x:c>
      <x:c r="M4" s="2">
        <x:v>1.1000000000000001</x:v>
      </x:c>
    </x:row>
    <x:row r="5" spans="13:13" ht="3.8999999999999999" customHeight="1">
      <x:c r="M5" s="2">
        <x:v>1.2</x:v>
      </x:c>
    </x:row>
    <x:row r="6" spans="2:13" ht="18" customHeight="1">
      <x:c r="B6" s="12">
        <x:v>1</x:v>
      </x:c>
      <x:c r="D6" s="16" t="s">
        <x:v>78</x:v>
      </x:c>
      <x:c r="F6" s="20">
        <x:f>H6</x:f>
        <x:v>65000</x:v>
      </x:c>
      <x:c r="H6" s="21">
        <x:f>인증서버CPU용량산정!H6</x:f>
        <x:v>65000</x:v>
      </x:c>
      <x:c r="J6" s="25"/>
      <x:c r="M6" s="2">
        <x:v>1.3</x:v>
      </x:c>
    </x:row>
    <x:row r="7" spans="13:13" ht="3.8999999999999999" customHeight="1">
      <x:c r="M7" s="2">
        <x:v>1.3999999999999999</x:v>
      </x:c>
    </x:row>
    <x:row r="8" spans="2:13" ht="18" customHeight="1">
      <x:c r="B8" s="12">
        <x:v>2</x:v>
      </x:c>
      <x:c r="D8" s="16" t="s">
        <x:v>76</x:v>
      </x:c>
      <x:c r="F8" s="20">
        <x:v>2000</x:v>
      </x:c>
      <x:c r="H8" s="21">
        <x:v>128</x:v>
      </x:c>
      <x:c r="J8" s="25"/>
      <x:c r="M8" s="2">
        <x:v>1.5</x:v>
      </x:c>
    </x:row>
    <x:row r="9" spans="13:13" ht="3.8999999999999999" customHeight="1">
      <x:c r="M9" s="2">
        <x:v>1.6000000000000001</x:v>
      </x:c>
    </x:row>
    <x:row r="10" spans="2:13" ht="18" customHeight="1">
      <x:c r="B10" s="12">
        <x:v>3</x:v>
      </x:c>
      <x:c r="D10" s="16" t="s">
        <x:v>154</x:v>
      </x:c>
      <x:c r="F10" s="20">
        <x:f>H10*0.5</x:f>
        <x:v>2.5</x:v>
      </x:c>
      <x:c r="H10" s="21">
        <x:v>5</x:v>
      </x:c>
      <x:c r="J10" s="25" t="s">
        <x:v>72</x:v>
      </x:c>
      <x:c r="M10" s="2">
        <x:v>1.7</x:v>
      </x:c>
    </x:row>
    <x:row r="11" ht="3.8999999999999999" customHeight="1"/>
    <x:row r="12" spans="2:10" ht="18" customHeight="1">
      <x:c r="B12" s="12">
        <x:v>4</x:v>
      </x:c>
      <x:c r="D12" s="16" t="s">
        <x:v>153</x:v>
      </x:c>
      <x:c r="F12" s="20">
        <x:v>0.25</x:v>
      </x:c>
      <x:c r="J12" s="25"/>
    </x:row>
    <x:row r="13" ht="3.8999999999999999" customHeight="1"/>
    <x:row r="14" spans="2:10" ht="18" customHeight="1">
      <x:c r="B14" s="12">
        <x:v>5</x:v>
      </x:c>
      <x:c r="D14" s="16" t="s">
        <x:v>79</x:v>
      </x:c>
      <x:c r="F14" s="20">
        <x:v>1.2</x:v>
      </x:c>
      <x:c r="J14" s="25"/>
    </x:row>
    <x:row r="15" ht="3.8999999999999999" customHeight="1"/>
    <x:row r="16" spans="2:10" ht="18" customHeight="1">
      <x:c r="B16" s="12">
        <x:v>6</x:v>
      </x:c>
      <x:c r="D16" s="16" t="s">
        <x:v>47</x:v>
      </x:c>
      <x:c r="F16" s="20">
        <x:v>1.3</x:v>
      </x:c>
      <x:c r="J16" s="25"/>
    </x:row>
    <x:row r="17" ht="3.8999999999999999" customHeight="1"/>
    <x:row r="18" spans="2:10" ht="18" customHeight="1">
      <x:c r="B18" s="12">
        <x:v>7</x:v>
      </x:c>
      <x:c r="D18" s="16" t="s">
        <x:v>106</x:v>
      </x:c>
      <x:c r="F18" s="20">
        <x:v>1.2</x:v>
      </x:c>
      <x:c r="J18" s="25"/>
    </x:row>
    <x:row r="19" ht="3.8999999999999999" customHeight="1"/>
    <x:row r="20" spans="4:12" ht="18" customHeight="1">
      <x:c r="D20" s="23" t="s">
        <x:v>80</x:v>
      </x:c>
      <x:c r="F20" s="73">
        <x:f>(F8+F10+(F12*F6))*F14*F16*F18</x:f>
        <x:v>34168.68</x:v>
      </x:c>
      <x:c r="G20" s="74"/>
      <x:c r="H20" s="74"/>
      <x:c r="I20" s="74"/>
      <x:c r="J20" s="75"/>
      <x:c r="L20" s="8" t="s">
        <x:v>105</x:v>
      </x:c>
    </x:row>
    <x:row r="21" ht="3.8999999999999999" customHeight="1"/>
    <x:row r="22" spans="10:10" customHeight="1">
      <x:c r="J22" s="5" t="s">
        <x:v>149</x:v>
      </x:c>
    </x:row>
  </x:sheetData>
  <x:mergeCells count="2">
    <x:mergeCell ref="B1:J1"/>
    <x:mergeCell ref="F20:J20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P22"/>
  <x:sheetViews>
    <x:sheetView showGridLines="0" topLeftCell="A1" zoomScaleNormal="100" workbookViewId="0">
      <x:selection activeCell="L29" activeCellId="0" sqref="L29:L29"/>
    </x:sheetView>
  </x:sheetViews>
  <x:sheetFormatPr defaultColWidth="8.8984375" defaultRowHeight="20.25" customHeight="1"/>
  <x:cols>
    <x:col min="1" max="1" width="0.69921875" style="6" customWidth="1"/>
    <x:col min="2" max="2" width="5.3984375" style="6" customWidth="1"/>
    <x:col min="3" max="3" width="0.69921875" style="6" customWidth="1"/>
    <x:col min="4" max="4" width="16.796875" style="6" customWidth="1"/>
    <x:col min="5" max="5" width="0.69921875" style="6" customWidth="1"/>
    <x:col min="6" max="6" width="8.8984375" style="6"/>
    <x:col min="7" max="7" width="0.69921875" style="6" customWidth="1"/>
    <x:col min="8" max="8" width="10.3984375" style="6" customWidth="1"/>
    <x:col min="9" max="9" width="0.69921875" style="6" customWidth="1"/>
    <x:col min="10" max="10" width="11" style="6" customWidth="1"/>
    <x:col min="11" max="11" width="0.69921875" style="6" customWidth="1"/>
    <x:col min="12" max="12" width="26.796875" style="6" bestFit="1" customWidth="1"/>
    <x:col min="13" max="13" width="0.69921875" style="6" customWidth="1"/>
    <x:col min="14" max="14" width="12.796875" style="6" customWidth="1"/>
    <x:col min="15" max="16" width="8.8984375" style="3" hidden="1" customWidth="1"/>
    <x:col min="17" max="16384" width="8.8984375" style="6"/>
  </x:cols>
  <x:sheetData>
    <x:row r="1" spans="2:15" ht="39.75" customHeight="1">
      <x:c r="B1" s="76" t="s">
        <x:v>156</x:v>
      </x:c>
      <x:c r="C1" s="76"/>
      <x:c r="D1" s="76"/>
      <x:c r="E1" s="76"/>
      <x:c r="F1" s="76"/>
      <x:c r="G1" s="76"/>
      <x:c r="H1" s="76"/>
      <x:c r="I1" s="76"/>
      <x:c r="J1" s="76"/>
      <x:c r="K1" s="76"/>
      <x:c r="L1" s="76"/>
      <x:c r="O1" s="3" t="s">
        <x:v>109</x:v>
      </x:c>
    </x:row>
    <x:row r="2" spans="15:16" customHeight="1">
      <x:c r="O2" s="3">
        <x:v>1.1000000000000001</x:v>
      </x:c>
      <x:c r="P2" s="3" t="s">
        <x:v>67</x:v>
      </x:c>
    </x:row>
    <x:row r="3" spans="15:16" ht="3.8999999999999999" customHeight="1">
      <x:c r="O3" s="3">
        <x:v>1.2</x:v>
      </x:c>
      <x:c r="P3" s="3" t="s">
        <x:v>73</x:v>
      </x:c>
    </x:row>
    <x:row r="4" spans="2:15" ht="18" customHeight="1">
      <x:c r="B4" s="12" t="s">
        <x:v>124</x:v>
      </x:c>
      <x:c r="C4" s="26"/>
      <x:c r="D4" s="12" t="s">
        <x:v>122</x:v>
      </x:c>
      <x:c r="E4" s="26"/>
      <x:c r="F4" s="12" t="s">
        <x:v>123</x:v>
      </x:c>
      <x:c r="G4" s="26"/>
      <x:c r="H4" s="67" t="s">
        <x:v>121</x:v>
      </x:c>
      <x:c r="I4" s="68"/>
      <x:c r="J4" s="69"/>
      <x:c r="K4" s="26"/>
      <x:c r="L4" s="12" t="s">
        <x:v>120</x:v>
      </x:c>
      <x:c r="O4" s="3">
        <x:v>1.3</x:v>
      </x:c>
    </x:row>
    <x:row r="5" spans="2:15" ht="3.8999999999999999" customHeight="1">
      <x:c r="B5" s="26"/>
      <x:c r="C5" s="26"/>
      <x:c r="D5" s="26"/>
      <x:c r="E5" s="26"/>
      <x:c r="F5" s="26"/>
      <x:c r="G5" s="26"/>
      <x:c r="H5" s="26"/>
      <x:c r="I5" s="26"/>
      <x:c r="J5" s="26"/>
      <x:c r="K5" s="26"/>
      <x:c r="L5" s="26"/>
      <x:c r="O5" s="3">
        <x:v>1.3999999999999999</x:v>
      </x:c>
    </x:row>
    <x:row r="6" spans="2:15" ht="18" customHeight="1">
      <x:c r="B6" s="12">
        <x:v>1</x:v>
      </x:c>
      <x:c r="C6" s="27"/>
      <x:c r="D6" s="16" t="s">
        <x:v>155</x:v>
      </x:c>
      <x:c r="F6" s="38">
        <x:f>H6</x:f>
        <x:v>500</x:v>
      </x:c>
      <x:c r="G6" s="39"/>
      <x:c r="H6" s="40">
        <x:v>500</x:v>
      </x:c>
      <x:c r="I6" s="39"/>
      <x:c r="J6" s="39"/>
      <x:c r="K6" s="39"/>
      <x:c r="L6" s="41"/>
      <x:c r="O6" s="3">
        <x:v>1.5</x:v>
      </x:c>
    </x:row>
    <x:row r="7" spans="2:12" ht="3.8999999999999999" customHeight="1">
      <x:c r="B7" s="27"/>
      <x:c r="C7" s="27"/>
      <x:c r="F7" s="39"/>
      <x:c r="G7" s="39"/>
      <x:c r="H7" s="39"/>
      <x:c r="I7" s="39"/>
      <x:c r="J7" s="39"/>
      <x:c r="K7" s="39"/>
      <x:c r="L7" s="39"/>
    </x:row>
    <x:row r="8" spans="2:12" ht="18" customHeight="1">
      <x:c r="B8" s="12">
        <x:v>2</x:v>
      </x:c>
      <x:c r="C8" s="27"/>
      <x:c r="D8" s="16" t="s">
        <x:v>152</x:v>
      </x:c>
      <x:c r="F8" s="38">
        <x:f>H8</x:f>
        <x:v>1000</x:v>
      </x:c>
      <x:c r="G8" s="39"/>
      <x:c r="H8" s="40">
        <x:v>1000</x:v>
      </x:c>
      <x:c r="I8" s="39"/>
      <x:c r="J8" s="39"/>
      <x:c r="K8" s="39"/>
      <x:c r="L8" s="41"/>
    </x:row>
    <x:row r="9" spans="2:12" ht="3.8999999999999999" customHeight="1">
      <x:c r="B9" s="27"/>
      <x:c r="C9" s="27"/>
      <x:c r="F9" s="39"/>
      <x:c r="G9" s="39"/>
      <x:c r="H9" s="39"/>
      <x:c r="I9" s="39"/>
      <x:c r="J9" s="39"/>
      <x:c r="K9" s="39"/>
      <x:c r="L9" s="39"/>
    </x:row>
    <x:row r="10" spans="2:12" ht="18" customHeight="1">
      <x:c r="B10" s="12">
        <x:v>3</x:v>
      </x:c>
      <x:c r="C10" s="27"/>
      <x:c r="D10" s="16" t="s">
        <x:v>151</x:v>
      </x:c>
      <x:c r="F10" s="38">
        <x:f>H10</x:f>
        <x:v>11102</x:v>
      </x:c>
      <x:c r="G10" s="39"/>
      <x:c r="H10" s="40">
        <x:v>11102</x:v>
      </x:c>
      <x:c r="I10" s="39"/>
      <x:c r="J10" s="39"/>
      <x:c r="K10" s="39"/>
      <x:c r="L10" s="41"/>
    </x:row>
    <x:row r="11" spans="2:12" ht="3.8999999999999999" customHeight="1">
      <x:c r="B11" s="27"/>
      <x:c r="C11" s="27"/>
      <x:c r="F11" s="39"/>
      <x:c r="G11" s="39"/>
      <x:c r="H11" s="39"/>
      <x:c r="I11" s="39"/>
      <x:c r="J11" s="39"/>
      <x:c r="K11" s="39"/>
      <x:c r="L11" s="39"/>
    </x:row>
    <x:row r="12" spans="2:12" ht="18" customHeight="1">
      <x:c r="B12" s="12">
        <x:v>4</x:v>
      </x:c>
      <x:c r="C12" s="27"/>
      <x:c r="D12" s="16" t="s">
        <x:v>77</x:v>
      </x:c>
      <x:c r="F12" s="38">
        <x:f>J12*2</x:f>
        <x:v>2048</x:v>
      </x:c>
      <x:c r="G12" s="39"/>
      <x:c r="H12" s="42" t="s">
        <x:v>81</x:v>
      </x:c>
      <x:c r="I12" s="39"/>
      <x:c r="J12" s="40">
        <x:v>1024</x:v>
      </x:c>
      <x:c r="K12" s="39"/>
      <x:c r="L12" s="41" t="s">
        <x:v>149</x:v>
      </x:c>
    </x:row>
    <x:row r="13" spans="2:12" ht="3.8999999999999999" customHeight="1">
      <x:c r="B13" s="27"/>
      <x:c r="C13" s="27"/>
      <x:c r="F13" s="39"/>
      <x:c r="G13" s="39"/>
      <x:c r="H13" s="39"/>
      <x:c r="I13" s="39"/>
      <x:c r="J13" s="39"/>
      <x:c r="K13" s="39"/>
      <x:c r="L13" s="39"/>
    </x:row>
    <x:row r="14" spans="2:12" ht="18" customHeight="1">
      <x:c r="B14" s="12">
        <x:v>5</x:v>
      </x:c>
      <x:c r="C14" s="27"/>
      <x:c r="D14" s="16" t="s">
        <x:v>106</x:v>
      </x:c>
      <x:c r="F14" s="43">
        <x:v>1.5</x:v>
      </x:c>
      <x:c r="G14" s="39"/>
      <x:c r="H14" s="39"/>
      <x:c r="I14" s="39"/>
      <x:c r="J14" s="39"/>
      <x:c r="K14" s="39"/>
      <x:c r="L14" s="41"/>
    </x:row>
    <x:row r="15" spans="2:12" ht="3.8999999999999999" customHeight="1">
      <x:c r="B15" s="27"/>
      <x:c r="C15" s="27"/>
      <x:c r="F15" s="39"/>
      <x:c r="G15" s="39"/>
      <x:c r="H15" s="39"/>
      <x:c r="I15" s="39"/>
      <x:c r="J15" s="39"/>
      <x:c r="K15" s="39"/>
      <x:c r="L15" s="39"/>
    </x:row>
    <x:row r="16" spans="2:12" ht="18" customHeight="1">
      <x:c r="B16" s="12">
        <x:v>6</x:v>
      </x:c>
      <x:c r="C16" s="27"/>
      <x:c r="D16" s="16" t="s">
        <x:v>83</x:v>
      </x:c>
      <x:c r="F16" s="38">
        <x:f>H16</x:f>
        <x:v>0</x:v>
      </x:c>
      <x:c r="G16" s="39"/>
      <x:c r="H16" s="40">
        <x:v>0</x:v>
      </x:c>
      <x:c r="I16" s="39"/>
      <x:c r="J16" s="39"/>
      <x:c r="K16" s="39"/>
      <x:c r="L16" s="41"/>
    </x:row>
    <x:row r="17" spans="2:12" ht="3.8999999999999999" customHeight="1">
      <x:c r="B17" s="27"/>
      <x:c r="C17" s="27"/>
      <x:c r="F17" s="39"/>
      <x:c r="G17" s="39"/>
      <x:c r="H17" s="39"/>
      <x:c r="I17" s="39"/>
      <x:c r="J17" s="39"/>
      <x:c r="K17" s="39"/>
      <x:c r="L17" s="39"/>
    </x:row>
    <x:row r="18" spans="2:12" ht="18" customHeight="1">
      <x:c r="B18" s="12">
        <x:v>7</x:v>
      </x:c>
      <x:c r="C18" s="27"/>
      <x:c r="D18" s="16" t="s">
        <x:v>150</x:v>
      </x:c>
      <x:c r="F18" s="43">
        <x:v>1.2</x:v>
      </x:c>
      <x:c r="G18" s="39"/>
      <x:c r="H18" s="39"/>
      <x:c r="I18" s="39"/>
      <x:c r="J18" s="39"/>
      <x:c r="K18" s="39"/>
      <x:c r="L18" s="41"/>
    </x:row>
    <x:row r="19" spans="6:12" ht="3.8999999999999999" customHeight="1">
      <x:c r="F19" s="39"/>
      <x:c r="G19" s="39"/>
      <x:c r="H19" s="39"/>
      <x:c r="I19" s="39"/>
      <x:c r="J19" s="39"/>
      <x:c r="K19" s="39"/>
      <x:c r="L19" s="39"/>
    </x:row>
    <x:row r="20" spans="4:14" ht="18" customHeight="1">
      <x:c r="D20" s="23" t="s">
        <x:v>71</x:v>
      </x:c>
      <x:c r="F20" s="73">
        <x:f>(F6+F8+F12)*F14</x:f>
        <x:v>5322</x:v>
      </x:c>
      <x:c r="G20" s="74"/>
      <x:c r="H20" s="74"/>
      <x:c r="I20" s="74"/>
      <x:c r="J20" s="74"/>
      <x:c r="K20" s="77"/>
      <x:c r="L20" s="78"/>
      <x:c r="N20" s="6" t="s">
        <x:v>105</x:v>
      </x:c>
    </x:row>
    <x:row r="21" spans="6:12" ht="3.8999999999999999" customHeight="1">
      <x:c r="F21" s="39"/>
      <x:c r="G21" s="39"/>
      <x:c r="H21" s="39"/>
      <x:c r="I21" s="39"/>
      <x:c r="J21" s="39"/>
      <x:c r="K21" s="39"/>
      <x:c r="L21" s="39"/>
    </x:row>
    <x:row r="22" spans="4:14" ht="18" customHeight="1">
      <x:c r="D22" s="23" t="s">
        <x:v>84</x:v>
      </x:c>
      <x:c r="F22" s="73">
        <x:f>(F10+F16)*F18*F14</x:f>
        <x:v>19983.599999999999</x:v>
      </x:c>
      <x:c r="G22" s="74"/>
      <x:c r="H22" s="74"/>
      <x:c r="I22" s="74"/>
      <x:c r="J22" s="74"/>
      <x:c r="K22" s="77"/>
      <x:c r="L22" s="78"/>
      <x:c r="N22" s="6" t="s">
        <x:v>105</x:v>
      </x:c>
    </x:row>
  </x:sheetData>
  <x:mergeCells count="4">
    <x:mergeCell ref="B1:L1"/>
    <x:mergeCell ref="H4:J4"/>
    <x:mergeCell ref="F20:L20"/>
    <x:mergeCell ref="F22:L22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N59"/>
  <x:sheetViews>
    <x:sheetView topLeftCell="A31" zoomScale="75" zoomScaleNormal="75" workbookViewId="0">
      <x:selection activeCell="N6" activeCellId="0" sqref="N6:N6"/>
    </x:sheetView>
  </x:sheetViews>
  <x:sheetFormatPr defaultColWidth="8.8984375" defaultRowHeight="13.35"/>
  <x:cols>
    <x:col min="1" max="1" width="22.3984375" style="1" customWidth="1"/>
    <x:col min="2" max="2" width="12.59765625" style="1" bestFit="1" customWidth="1"/>
    <x:col min="3" max="3" width="15.09765625" style="1" bestFit="1" customWidth="1"/>
    <x:col min="4" max="6" width="5.59765625" style="1" bestFit="1" customWidth="1"/>
    <x:col min="7" max="7" width="6.3984375" style="1" bestFit="1" customWidth="1"/>
    <x:col min="8" max="8" width="4.59765625" style="1" bestFit="1" customWidth="1"/>
    <x:col min="9" max="9" width="5.3984375" style="1" bestFit="1" customWidth="1"/>
    <x:col min="10" max="12" width="4.59765625" style="1" bestFit="1" customWidth="1"/>
    <x:col min="13" max="13" width="8.8984375" style="1"/>
    <x:col min="14" max="14" width="2.8984375" style="1" bestFit="1" customWidth="1"/>
    <x:col min="15" max="16384" width="8.8984375" style="1"/>
  </x:cols>
  <x:sheetData>
    <x:row r="1" spans="1:1">
      <x:c r="A1" s="1" t="s">
        <x:v>165</x:v>
      </x:c>
    </x:row>
    <x:row r="2" spans="1:1">
      <x:c r="A2" s="1">
        <x:v>1.2</x:v>
      </x:c>
    </x:row>
    <x:row r="3" spans="1:1">
      <x:c r="A3" s="1">
        <x:v>1.3</x:v>
      </x:c>
    </x:row>
    <x:row r="7" spans="1:1">
      <x:c r="A7" s="1" t="s">
        <x:v>146</x:v>
      </x:c>
    </x:row>
    <x:row r="8" spans="2:9">
      <x:c r="B8" s="1">
        <x:v>0.29999999999999999</x:v>
      </x:c>
      <x:c r="C8" s="1">
        <x:v>1</x:v>
      </x:c>
      <x:c r="D8" s="1">
        <x:v>3</x:v>
      </x:c>
      <x:c r="E8" s="1">
        <x:v>10</x:v>
      </x:c>
      <x:c r="F8" s="1">
        <x:v>30</x:v>
      </x:c>
      <x:c r="G8" s="1">
        <x:v>100</x:v>
      </x:c>
      <x:c r="H8" s="1">
        <x:v>300</x:v>
      </x:c>
      <x:c r="I8" s="1" t="s">
        <x:v>54</x:v>
      </x:c>
    </x:row>
    <x:row r="9" spans="1:4">
      <x:c r="A9" s="1">
        <x:v>1</x:v>
      </x:c>
      <x:c r="B9" s="1">
        <x:v>1</x:v>
      </x:c>
      <x:c r="C9" s="1">
        <x:v>1.5</x:v>
      </x:c>
      <x:c r="D9" s="1">
        <x:v>2</x:v>
      </x:c>
    </x:row>
    <x:row r="10" spans="1:4">
      <x:c r="A10" s="1">
        <x:v>3</x:v>
      </x:c>
      <x:c r="B10" s="1">
        <x:v>1.1000000000000001</x:v>
      </x:c>
      <x:c r="C10" s="1">
        <x:v>1.7</x:v>
      </x:c>
      <x:c r="D10" s="1">
        <x:v>2.2000000000000002</x:v>
      </x:c>
    </x:row>
    <x:row r="11" spans="1:6">
      <x:c r="A11" s="1">
        <x:v>10</x:v>
      </x:c>
      <x:c r="B11" s="1">
        <x:v>1.2</x:v>
      </x:c>
      <x:c r="C11" s="1">
        <x:v>1.8</x:v>
      </x:c>
      <x:c r="D11" s="1">
        <x:v>2.3999999999999999</x:v>
      </x:c>
      <x:c r="E11" s="1">
        <x:v>3</x:v>
      </x:c>
      <x:c r="F11" s="1">
        <x:v>3.6000000000000001</x:v>
      </x:c>
    </x:row>
    <x:row r="12" spans="1:6">
      <x:c r="A12" s="1">
        <x:v>30</x:v>
      </x:c>
      <x:c r="B12" s="1">
        <x:v>1.3</x:v>
      </x:c>
      <x:c r="C12" s="1">
        <x:v>2</x:v>
      </x:c>
      <x:c r="D12" s="1">
        <x:v>2.6000000000000001</x:v>
      </x:c>
      <x:c r="E12" s="1">
        <x:v>3.2999999999999998</x:v>
      </x:c>
      <x:c r="F12" s="1">
        <x:v>4</x:v>
      </x:c>
    </x:row>
    <x:row r="13" spans="1:8">
      <x:c r="A13" s="1">
        <x:v>100</x:v>
      </x:c>
      <x:c r="B13" s="1">
        <x:v>1.3999999999999999</x:v>
      </x:c>
      <x:c r="C13" s="1">
        <x:v>2.2000000000000002</x:v>
      </x:c>
      <x:c r="D13" s="1">
        <x:v>2.8999999999999999</x:v>
      </x:c>
      <x:c r="E13" s="1">
        <x:v>3.6000000000000001</x:v>
      </x:c>
      <x:c r="F13" s="1">
        <x:v>4.4000000000000004</x:v>
      </x:c>
      <x:c r="G13" s="1">
        <x:v>5.0999999999999996</x:v>
      </x:c>
      <x:c r="H13" s="1">
        <x:v>5.7999999999999998</x:v>
      </x:c>
    </x:row>
    <x:row r="14" spans="1:9">
      <x:c r="A14" s="1">
        <x:v>300</x:v>
      </x:c>
      <x:c r="E14" s="1">
        <x:v>4</x:v>
      </x:c>
      <x:c r="F14" s="1">
        <x:v>4.7999999999999998</x:v>
      </x:c>
      <x:c r="G14" s="1">
        <x:v>5.5999999999999996</x:v>
      </x:c>
      <x:c r="H14" s="1">
        <x:v>6.4000000000000004</x:v>
      </x:c>
      <x:c r="I14" s="1">
        <x:v>7.5</x:v>
      </x:c>
    </x:row>
    <x:row r="15" spans="1:9">
      <x:c r="A15" s="1">
        <x:v>1000</x:v>
      </x:c>
      <x:c r="F15" s="1">
        <x:v>5.2999999999999998</x:v>
      </x:c>
      <x:c r="G15" s="1">
        <x:v>6.2000000000000002</x:v>
      </x:c>
      <x:c r="H15" s="1">
        <x:v>7</x:v>
      </x:c>
      <x:c r="I15" s="1">
        <x:v>8.5</x:v>
      </x:c>
    </x:row>
    <x:row r="16" spans="1:9">
      <x:c r="A16" s="1" t="s">
        <x:v>55</x:v>
      </x:c>
      <x:c r="G16" s="1">
        <x:v>7</x:v>
      </x:c>
      <x:c r="H16" s="1">
        <x:v>8.5</x:v>
      </x:c>
      <x:c r="I16" s="1">
        <x:v>10</x:v>
      </x:c>
    </x:row>
    <x:row r="17" spans="14:14">
      <x:c r="N17" s="1" t="s">
        <x:v>112</x:v>
      </x:c>
    </x:row>
    <x:row r="19" spans="1:1">
      <x:c r="A19" s="1" t="s">
        <x:v>142</x:v>
      </x:c>
    </x:row>
    <x:row r="20" spans="2:5">
      <x:c r="B20" s="1">
        <x:v>10</x:v>
      </x:c>
      <x:c r="C20" s="1">
        <x:v>20</x:v>
      </x:c>
      <x:c r="D20" s="1">
        <x:v>30</x:v>
      </x:c>
      <x:c r="E20" s="1">
        <x:v>40</x:v>
      </x:c>
    </x:row>
    <x:row r="21" spans="1:5">
      <x:c r="A21" s="1" t="s">
        <x:v>57</x:v>
      </x:c>
      <x:c r="B21" s="1">
        <x:v>0.59999999999999998</x:v>
      </x:c>
      <x:c r="C21" s="1">
        <x:v>0.69999999999999996</x:v>
      </x:c>
      <x:c r="D21" s="1">
        <x:v>0.80000000000000004</x:v>
      </x:c>
      <x:c r="E21" s="1">
        <x:v>0.90000000000000002</x:v>
      </x:c>
    </x:row>
    <x:row r="22" spans="1:5">
      <x:c r="A22" s="1" t="s">
        <x:v>58</x:v>
      </x:c>
      <x:c r="B22" s="1">
        <x:v>1</x:v>
      </x:c>
      <x:c r="C22" s="1">
        <x:v>1.2</x:v>
      </x:c>
      <x:c r="D22" s="1">
        <x:v>1.5</x:v>
      </x:c>
      <x:c r="E22" s="1">
        <x:v>2</x:v>
      </x:c>
    </x:row>
    <x:row r="23" spans="1:5">
      <x:c r="A23" s="1" t="s">
        <x:v>161</x:v>
      </x:c>
      <x:c r="B23" s="1">
        <x:v>1.3</x:v>
      </x:c>
      <x:c r="C23" s="1">
        <x:v>1.7</x:v>
      </x:c>
      <x:c r="D23" s="1">
        <x:v>2.2000000000000002</x:v>
      </x:c>
      <x:c r="E23" s="1">
        <x:v>3</x:v>
      </x:c>
    </x:row>
    <x:row r="24" spans="1:5">
      <x:c r="A24" s="1" t="s">
        <x:v>162</x:v>
      </x:c>
      <x:c r="B24" s="1">
        <x:v>1.5</x:v>
      </x:c>
      <x:c r="C24" s="1">
        <x:v>2.1000000000000001</x:v>
      </x:c>
      <x:c r="D24" s="1">
        <x:v>2.8999999999999999</x:v>
      </x:c>
      <x:c r="E24" s="1">
        <x:v>3</x:v>
      </x:c>
    </x:row>
    <x:row r="25" spans="1:5">
      <x:c r="A25" s="1" t="s">
        <x:v>160</x:v>
      </x:c>
      <x:c r="B25" s="1">
        <x:v>1.7</x:v>
      </x:c>
      <x:c r="C25" s="1">
        <x:v>206</x:v>
      </x:c>
      <x:c r="D25" s="1">
        <x:v>3.7999999999999998</x:v>
      </x:c>
      <x:c r="E25" s="1">
        <x:v>5.7000000000000002</x:v>
      </x:c>
    </x:row>
    <x:row r="26" spans="1:5">
      <x:c r="A26" s="1" t="s">
        <x:v>59</x:v>
      </x:c>
      <x:c r="B26" s="1">
        <x:v>4.5</x:v>
      </x:c>
      <x:c r="C26" s="1">
        <x:v>9</x:v>
      </x:c>
      <x:c r="D26" s="1">
        <x:v>18</x:v>
      </x:c>
      <x:c r="E26" s="1">
        <x:v>35</x:v>
      </x:c>
    </x:row>
    <x:row r="29" spans="1:1">
      <x:c r="A29" s="1" t="s">
        <x:v>164</x:v>
      </x:c>
    </x:row>
    <x:row r="30" spans="2:7">
      <x:c r="B30" s="1">
        <x:v>100</x:v>
      </x:c>
      <x:c r="C30" s="1">
        <x:v>300</x:v>
      </x:c>
      <x:c r="D30" s="1">
        <x:v>1000</x:v>
      </x:c>
      <x:c r="E30" s="1">
        <x:v>3000</x:v>
      </x:c>
      <x:c r="F30" s="1">
        <x:v>5000</x:v>
      </x:c>
      <x:c r="G30" s="1" t="s">
        <x:v>60</x:v>
      </x:c>
    </x:row>
    <x:row r="31" spans="1:4">
      <x:c r="A31" s="1">
        <x:v>30</x:v>
      </x:c>
      <x:c r="B31" s="1">
        <x:v>1</x:v>
      </x:c>
      <x:c r="C31" s="1">
        <x:v>1.1000000000000001</x:v>
      </x:c>
      <x:c r="D31" s="1">
        <x:v>1.2</x:v>
      </x:c>
    </x:row>
    <x:row r="32" spans="1:4">
      <x:c r="A32" s="1">
        <x:v>100</x:v>
      </x:c>
      <x:c r="B32" s="1">
        <x:v>1.2</x:v>
      </x:c>
      <x:c r="C32" s="1">
        <x:v>1.3</x:v>
      </x:c>
      <x:c r="D32" s="1">
        <x:v>1.5</x:v>
      </x:c>
    </x:row>
    <x:row r="33" spans="1:5">
      <x:c r="A33" s="1">
        <x:v>300</x:v>
      </x:c>
      <x:c r="C33" s="1">
        <x:v>1.6000000000000001</x:v>
      </x:c>
      <x:c r="D33" s="1">
        <x:v>1.7</x:v>
      </x:c>
      <x:c r="E33" s="1">
        <x:v>1.8999999999999999</x:v>
      </x:c>
    </x:row>
    <x:row r="34" spans="1:7">
      <x:c r="A34" s="1">
        <x:v>500</x:v>
      </x:c>
      <x:c r="D34" s="1">
        <x:v>2</x:v>
      </x:c>
      <x:c r="E34" s="1">
        <x:v>2.2000000000000002</x:v>
      </x:c>
      <x:c r="F34" s="1">
        <x:v>2.3999999999999999</x:v>
      </x:c>
      <x:c r="G34" s="1">
        <x:v>3</x:v>
      </x:c>
    </x:row>
    <x:row r="35" spans="1:7">
      <x:c r="A35" s="1">
        <x:v>1000</x:v>
      </x:c>
      <x:c r="D35" s="1">
        <x:v>2.3999999999999999</x:v>
      </x:c>
      <x:c r="E35" s="1">
        <x:v>2.6000000000000001</x:v>
      </x:c>
      <x:c r="F35" s="1">
        <x:v>2.8999999999999999</x:v>
      </x:c>
      <x:c r="G35" s="1">
        <x:v>3.5</x:v>
      </x:c>
    </x:row>
    <x:row r="36" spans="1:7">
      <x:c r="A36" s="1" t="s">
        <x:v>55</x:v>
      </x:c>
      <x:c r="E36" s="1">
        <x:v>3.2000000000000002</x:v>
      </x:c>
      <x:c r="F36" s="1">
        <x:v>3.5</x:v>
      </x:c>
      <x:c r="G36" s="1">
        <x:v>4.5</x:v>
      </x:c>
    </x:row>
    <x:row r="39" spans="1:1">
      <x:c r="A39" s="1" t="s">
        <x:v>144</x:v>
      </x:c>
    </x:row>
    <x:row r="40" spans="1:12">
      <x:c r="A40" s="1" t="s">
        <x:v>140</x:v>
      </x:c>
      <x:c r="B40" s="1">
        <x:v>1.3</x:v>
      </x:c>
      <x:c r="C40" s="1">
        <x:v>1.3999999999999999</x:v>
      </x:c>
      <x:c r="D40" s="1">
        <x:v>1.5</x:v>
      </x:c>
      <x:c r="E40" s="1">
        <x:v>1.6000000000000001</x:v>
      </x:c>
      <x:c r="F40" s="1">
        <x:v>1.7</x:v>
      </x:c>
      <x:c r="G40" s="1">
        <x:v>1.8</x:v>
      </x:c>
      <x:c r="H40" s="1">
        <x:v>1.8999999999999999</x:v>
      </x:c>
      <x:c r="I40" s="1">
        <x:v>2</x:v>
      </x:c>
      <x:c r="J40" s="1">
        <x:v>2.1000000000000001</x:v>
      </x:c>
      <x:c r="K40" s="1">
        <x:v>2.2000000000000002</x:v>
      </x:c>
      <x:c r="L40" s="1">
        <x:v>2.2999999999999998</x:v>
      </x:c>
    </x:row>
    <x:row r="41" spans="1:6">
      <x:c r="A41" s="1" t="s">
        <x:v>130</x:v>
      </x:c>
      <x:c r="B41" s="1">
        <x:v>1.1000000000000001</x:v>
      </x:c>
      <x:c r="C41" s="1">
        <x:v>1.2</x:v>
      </x:c>
      <x:c r="D41" s="1">
        <x:v>1.3</x:v>
      </x:c>
      <x:c r="E41" s="1">
        <x:v>1.3999999999999999</x:v>
      </x:c>
      <x:c r="F41" s="1">
        <x:v>1.5</x:v>
      </x:c>
    </x:row>
    <x:row r="42" spans="1:2">
      <x:c r="A42" s="1" t="s">
        <x:v>141</x:v>
      </x:c>
      <x:c r="B42" s="1">
        <x:v>1</x:v>
      </x:c>
    </x:row>
    <x:row r="43" spans="1:5">
      <x:c r="A43" s="1" t="s">
        <x:v>139</x:v>
      </x:c>
      <x:c r="B43" s="1">
        <x:v>1.2</x:v>
      </x:c>
      <x:c r="C43" s="1">
        <x:v>1.3</x:v>
      </x:c>
      <x:c r="D43" s="1">
        <x:v>1.3999999999999999</x:v>
      </x:c>
      <x:c r="E43" s="1">
        <x:v>1.5</x:v>
      </x:c>
    </x:row>
    <x:row r="44" spans="1:2">
      <x:c r="A44" s="1" t="s">
        <x:v>138</x:v>
      </x:c>
      <x:c r="B44" s="1">
        <x:v>1</x:v>
      </x:c>
    </x:row>
    <x:row r="45" spans="1:2">
      <x:c r="A45" s="1" t="s">
        <x:v>137</x:v>
      </x:c>
      <x:c r="B45" s="1">
        <x:v>0.80000000000000004</x:v>
      </x:c>
    </x:row>
    <x:row r="46" spans="1:5">
      <x:c r="A46" s="1" t="s">
        <x:v>136</x:v>
      </x:c>
      <x:c r="B46" s="1">
        <x:v>0.90000000000000002</x:v>
      </x:c>
      <x:c r="C46" s="1">
        <x:v>1</x:v>
      </x:c>
      <x:c r="D46" s="1">
        <x:v>1.1000000000000001</x:v>
      </x:c>
      <x:c r="E46" s="1">
        <x:v>1.2</x:v>
      </x:c>
    </x:row>
    <x:row r="47" spans="1:3">
      <x:c r="A47" s="1" t="s">
        <x:v>135</x:v>
      </x:c>
      <x:c r="B47" s="1">
        <x:v>0.69999999999999996</x:v>
      </x:c>
      <x:c r="C47" s="1">
        <x:v>0.80000000000000004</x:v>
      </x:c>
    </x:row>
    <x:row r="48" spans="1:2">
      <x:c r="A48" s="1" t="s">
        <x:v>134</x:v>
      </x:c>
      <x:c r="B48" s="1">
        <x:v>0.59999999999999998</x:v>
      </x:c>
    </x:row>
    <x:row r="49" spans="1:5">
      <x:c r="A49" s="1" t="s">
        <x:v>133</x:v>
      </x:c>
      <x:c r="B49" s="1">
        <x:v>0.80000000000000004</x:v>
      </x:c>
      <x:c r="C49" s="1">
        <x:v>0.90000000000000002</x:v>
      </x:c>
      <x:c r="D49" s="1">
        <x:v>1</x:v>
      </x:c>
      <x:c r="E49" s="1">
        <x:v>1.1000000000000001</x:v>
      </x:c>
    </x:row>
    <x:row r="50" spans="1:3">
      <x:c r="A50" s="1" t="s">
        <x:v>132</x:v>
      </x:c>
      <x:c r="B50" s="1">
        <x:v>0.59999999999999998</x:v>
      </x:c>
      <x:c r="C50" s="1">
        <x:v>0.69999999999999996</x:v>
      </x:c>
    </x:row>
    <x:row r="51" spans="1:2">
      <x:c r="A51" s="1" t="s">
        <x:v>131</x:v>
      </x:c>
      <x:c r="B51" s="1">
        <x:v>0.5</x:v>
      </x:c>
    </x:row>
    <x:row r="54" spans="1:1">
      <x:c r="A54" s="1" t="s">
        <x:v>159</x:v>
      </x:c>
    </x:row>
    <x:row r="55" spans="2:3">
      <x:c r="B55" s="1" t="s">
        <x:v>62</x:v>
      </x:c>
      <x:c r="C55" s="1" t="s">
        <x:v>158</x:v>
      </x:c>
    </x:row>
    <x:row r="56" spans="1:3">
      <x:c r="A56" s="1" t="s">
        <x:v>56</x:v>
      </x:c>
      <x:c r="B56" s="1">
        <x:v>1</x:v>
      </x:c>
      <x:c r="C56" s="1">
        <x:v>1</x:v>
      </x:c>
    </x:row>
    <x:row r="57" spans="1:3">
      <x:c r="A57" s="1" t="s">
        <x:v>63</x:v>
      </x:c>
      <x:c r="B57" s="1">
        <x:v>1.7</x:v>
      </x:c>
      <x:c r="C57" s="1">
        <x:v>1.3</x:v>
      </x:c>
    </x:row>
    <x:row r="58" spans="1:3">
      <x:c r="A58" s="1" t="s">
        <x:v>64</x:v>
      </x:c>
      <x:c r="B58" s="1">
        <x:v>2</x:v>
      </x:c>
      <x:c r="C58" s="1">
        <x:v>1.5</x:v>
      </x:c>
    </x:row>
    <x:row r="59" spans="1:3">
      <x:c r="A59" s="1" t="s">
        <x:v>65</x:v>
      </x:c>
      <x:c r="B59" s="1">
        <x:v>3</x:v>
      </x:c>
      <x:c r="C59" s="1">
        <x:v>2</x:v>
      </x:c>
    </x:row>
  </x:sheetData>
  <x:sheetProtection password="cad3" sheet="1" objects="1" scenarios="1" formatCells="1" formatColumns="1" formatRows="1" insertColumns="1" insertRows="1" insertHyperlinks="1" deleteColumns="1" deleteRows="1" selectLockedCells="0" sort="1" autoFilter="1" pivotTables="1" selectUnlockedCells="0"/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2:P9"/>
  <x:sheetViews>
    <x:sheetView topLeftCell="A1" zoomScaleNormal="100" workbookViewId="0">
      <x:selection activeCell="A3" activeCellId="0" sqref="A3:A3"/>
    </x:sheetView>
  </x:sheetViews>
  <x:sheetFormatPr defaultColWidth="8.88671875" defaultRowHeight="13.35"/>
  <x:cols>
    <x:col min="1" max="1" width="28.3984375" customWidth="1"/>
    <x:col min="3" max="3" width="2.59765625" customWidth="1"/>
    <x:col min="4" max="4" width="13.59765625" customWidth="1"/>
    <x:col min="5" max="5" width="2.59765625" customWidth="1"/>
    <x:col min="6" max="6" width="12.69921875" customWidth="1"/>
    <x:col min="7" max="7" width="2.8984375" style="5" customWidth="1"/>
    <x:col min="8" max="8" width="6.19921875" customWidth="1"/>
    <x:col min="9" max="9" width="6.59765625" customWidth="1"/>
    <x:col min="10" max="10" width="2.69921875" customWidth="1"/>
    <x:col min="11" max="11" width="6.19921875" customWidth="1"/>
    <x:col min="12" max="12" width="6.8984375" customWidth="1"/>
    <x:col min="13" max="13" width="2.796875" customWidth="1"/>
    <x:col min="14" max="14" width="7.5" customWidth="1"/>
    <x:col min="15" max="15" width="6.3984375" customWidth="1"/>
    <x:col min="16" max="16" width="2.59765625" style="5" customWidth="1"/>
  </x:cols>
  <x:sheetData>
    <x:row r="2" spans="1:16" ht="20.399999999999999">
      <x:c r="A2" s="102" t="s">
        <x:v>168</x:v>
      </x:c>
      <x:c r="B2" s="102"/>
      <x:c r="C2" s="102"/>
      <x:c r="D2" s="102"/>
      <x:c r="E2" s="102"/>
      <x:c r="F2" s="102"/>
      <x:c r="G2" s="102"/>
      <x:c r="H2" s="102"/>
      <x:c r="I2" s="102"/>
      <x:c r="J2" s="102"/>
      <x:c r="K2" s="102"/>
      <x:c r="L2" s="102"/>
      <x:c r="M2" s="102"/>
      <x:c r="N2" s="102"/>
      <x:c r="O2" s="102"/>
      <x:c r="P2" s="102"/>
    </x:row>
    <x:row r="4" spans="1:16" ht="16.5" customHeight="1">
      <x:c r="A4" s="100" t="s">
        <x:v>122</x:v>
      </x:c>
      <x:c r="B4" s="99" t="s">
        <x:v>99</x:v>
      </x:c>
      <x:c r="C4" s="100"/>
      <x:c r="D4" s="92" t="s">
        <x:v>88</x:v>
      </x:c>
      <x:c r="E4" s="94"/>
      <x:c r="F4" s="92" t="s">
        <x:v>90</x:v>
      </x:c>
      <x:c r="G4" s="94"/>
      <x:c r="H4" s="92" t="s">
        <x:v>148</x:v>
      </x:c>
      <x:c r="I4" s="93"/>
      <x:c r="J4" s="94"/>
      <x:c r="K4" s="81" t="s">
        <x:v>89</x:v>
      </x:c>
      <x:c r="L4" s="82"/>
      <x:c r="M4" s="83"/>
      <x:c r="N4" s="81" t="s">
        <x:v>87</x:v>
      </x:c>
      <x:c r="O4" s="82"/>
      <x:c r="P4" s="83"/>
    </x:row>
    <x:row r="5" spans="1:16" ht="18" customHeight="1">
      <x:c r="A5" s="98"/>
      <x:c r="B5" s="97" t="s">
        <x:v>86</x:v>
      </x:c>
      <x:c r="C5" s="98"/>
      <x:c r="D5" s="101"/>
      <x:c r="E5" s="91"/>
      <x:c r="F5" s="101"/>
      <x:c r="G5" s="91"/>
      <x:c r="H5" s="63">
        <x:v>22.100000000000001</x:v>
      </x:c>
      <x:c r="I5" s="90" t="s">
        <x:v>82</x:v>
      </x:c>
      <x:c r="J5" s="91"/>
      <x:c r="K5" s="64">
        <x:f>12*H5</x:f>
        <x:v>265.20000000000005</x:v>
      </x:c>
      <x:c r="L5" s="84" t="s">
        <x:v>82</x:v>
      </x:c>
      <x:c r="M5" s="85"/>
      <x:c r="N5" s="64">
        <x:f>K5*3</x:f>
        <x:v>795.60000000000014</x:v>
      </x:c>
      <x:c r="O5" s="84" t="s">
        <x:v>82</x:v>
      </x:c>
      <x:c r="P5" s="85"/>
    </x:row>
    <x:row r="6" spans="1:16" ht="21.75" customHeight="1">
      <x:c r="A6" s="44" t="s">
        <x:v>85</x:v>
      </x:c>
      <x:c r="B6" s="46">
        <x:v>25000</x:v>
      </x:c>
      <x:c r="C6" s="47" t="s">
        <x:v>104</x:v>
      </x:c>
      <x:c r="D6" s="46">
        <x:v>75000</x:v>
      </x:c>
      <x:c r="E6" s="47" t="s">
        <x:v>104</x:v>
      </x:c>
      <x:c r="F6" s="65">
        <x:f>(D6+B6)*F7</x:f>
        <x:v>35000</x:v>
      </x:c>
      <x:c r="G6" s="48" t="s">
        <x:v>104</x:v>
      </x:c>
      <x:c r="H6" s="95">
        <x:f>F6*H5</x:f>
        <x:v>773500</x:v>
      </x:c>
      <x:c r="I6" s="96"/>
      <x:c r="J6" s="49" t="s">
        <x:v>104</x:v>
      </x:c>
      <x:c r="K6" s="95">
        <x:f>F6*K5</x:f>
        <x:v>9282000.0000000019</x:v>
      </x:c>
      <x:c r="L6" s="96"/>
      <x:c r="M6" s="47" t="s">
        <x:v>104</x:v>
      </x:c>
      <x:c r="N6" s="86">
        <x:f>F6*N5</x:f>
        <x:v>27846000.000000004</x:v>
      </x:c>
      <x:c r="O6" s="87"/>
      <x:c r="P6" s="50" t="s">
        <x:v>104</x:v>
      </x:c>
    </x:row>
    <x:row r="7" spans="1:16" ht="30" customHeight="1">
      <x:c r="A7" s="44" t="s">
        <x:v>169</x:v>
      </x:c>
      <x:c r="B7" s="51">
        <x:v>0.5</x:v>
      </x:c>
      <x:c r="C7" s="6" t="s">
        <x:v>103</x:v>
      </x:c>
      <x:c r="D7" s="51">
        <x:v>0.20000000000000001</x:v>
      </x:c>
      <x:c r="E7" s="6" t="s">
        <x:v>103</x:v>
      </x:c>
      <x:c r="F7" s="60">
        <x:f>(D7+B7)/2</x:f>
        <x:v>0.34999999999999998</x:v>
      </x:c>
      <x:c r="G7" s="59" t="s">
        <x:v>103</x:v>
      </x:c>
      <x:c r="H7" s="88">
        <x:f>F6*H5</x:f>
        <x:v>773500</x:v>
      </x:c>
      <x:c r="I7" s="89"/>
      <x:c r="J7" s="27" t="s">
        <x:v>103</x:v>
      </x:c>
      <x:c r="K7" s="88">
        <x:f>F6*K5</x:f>
        <x:v>9282000.0000000019</x:v>
      </x:c>
      <x:c r="L7" s="89"/>
      <x:c r="M7" s="52" t="s">
        <x:v>103</x:v>
      </x:c>
      <x:c r="N7" s="88">
        <x:f>F6*N5</x:f>
        <x:v>27846000.000000004</x:v>
      </x:c>
      <x:c r="O7" s="89"/>
      <x:c r="P7" s="53" t="s">
        <x:v>103</x:v>
      </x:c>
    </x:row>
    <x:row r="8" spans="1:16" ht="33" customHeight="1">
      <x:c r="A8" s="45" t="s">
        <x:v>129</x:v>
      </x:c>
      <x:c r="B8" s="51">
        <x:v>50</x:v>
      </x:c>
      <x:c r="C8" s="6" t="s">
        <x:v>102</x:v>
      </x:c>
      <x:c r="D8" s="51">
        <x:v>50</x:v>
      </x:c>
      <x:c r="E8" s="6" t="s">
        <x:v>102</x:v>
      </x:c>
      <x:c r="F8" s="61">
        <x:f>(B8*F6)/1000</x:f>
        <x:v>1750</x:v>
      </x:c>
      <x:c r="G8" s="54" t="s">
        <x:v>105</x:v>
      </x:c>
      <x:c r="H8" s="88">
        <x:f>(F8*H5)/1000</x:f>
        <x:v>38.674999999999997</x:v>
      </x:c>
      <x:c r="I8" s="89"/>
      <x:c r="J8" s="27" t="s">
        <x:v>101</x:v>
      </x:c>
      <x:c r="K8" s="88">
        <x:f>((F8*K5)/1000)</x:f>
        <x:v>464.10000000000008</x:v>
      </x:c>
      <x:c r="L8" s="89"/>
      <x:c r="M8" s="6" t="s">
        <x:v>101</x:v>
      </x:c>
      <x:c r="N8" s="88">
        <x:f>((F8*N5)/1000)/1000</x:f>
        <x:v>1.3923000000000001</x:v>
      </x:c>
      <x:c r="O8" s="89"/>
      <x:c r="P8" s="53" t="s">
        <x:v>100</x:v>
      </x:c>
    </x:row>
    <x:row r="9" spans="1:16" ht="33" customHeight="1">
      <x:c r="A9" s="45" t="s">
        <x:v>167</x:v>
      </x:c>
      <x:c r="B9" s="55">
        <x:v>200</x:v>
      </x:c>
      <x:c r="C9" s="56" t="s">
        <x:v>102</x:v>
      </x:c>
      <x:c r="D9" s="55">
        <x:v>200</x:v>
      </x:c>
      <x:c r="E9" s="56" t="s">
        <x:v>102</x:v>
      </x:c>
      <x:c r="F9" s="62">
        <x:f>(D9*F6)/1000</x:f>
        <x:v>7000</x:v>
      </x:c>
      <x:c r="G9" s="57" t="s">
        <x:v>105</x:v>
      </x:c>
      <x:c r="H9" s="79">
        <x:f>(F9*H5)/1000</x:f>
        <x:v>154.69999999999999</x:v>
      </x:c>
      <x:c r="I9" s="80"/>
      <x:c r="J9" s="57" t="s">
        <x:v>101</x:v>
      </x:c>
      <x:c r="K9" s="79">
        <x:f>(F9*K5)/1000</x:f>
        <x:v>1856.4000000000003</x:v>
      </x:c>
      <x:c r="L9" s="80"/>
      <x:c r="M9" s="56" t="s">
        <x:v>101</x:v>
      </x:c>
      <x:c r="N9" s="79">
        <x:f>((F9*N5)/1000)/1000</x:f>
        <x:v>5.5692000000000004</x:v>
      </x:c>
      <x:c r="O9" s="80"/>
      <x:c r="P9" s="58" t="s">
        <x:v>100</x:v>
      </x:c>
    </x:row>
  </x:sheetData>
  <x:mergeCells count="24">
    <x:mergeCell ref="H9:I9"/>
    <x:mergeCell ref="K9:L9"/>
    <x:mergeCell ref="N4:P4"/>
    <x:mergeCell ref="O5:P5"/>
    <x:mergeCell ref="N6:O6"/>
    <x:mergeCell ref="N7:O7"/>
    <x:mergeCell ref="N8:O8"/>
    <x:mergeCell ref="N9:O9"/>
    <x:mergeCell ref="H7:I7"/>
    <x:mergeCell ref="H8:I8"/>
    <x:mergeCell ref="K4:M4"/>
    <x:mergeCell ref="I5:J5"/>
    <x:mergeCell ref="H4:J4"/>
    <x:mergeCell ref="L5:M5"/>
    <x:mergeCell ref="K7:L7"/>
    <x:mergeCell ref="K6:L6"/>
    <x:mergeCell ref="K8:L8"/>
    <x:mergeCell ref="B5:C5"/>
    <x:mergeCell ref="B4:C4"/>
    <x:mergeCell ref="A4:A5"/>
    <x:mergeCell ref="D4:E5"/>
    <x:mergeCell ref="A2:P2"/>
    <x:mergeCell ref="H6:I6"/>
    <x:mergeCell ref="F4:G5"/>
  </x:mergeCells>
  <x:pageMargins left="0.56999999284744263" right="0.31999999284744263" top="0.74791663885116577" bottom="0.74791663885116577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M16"/>
  <x:sheetViews>
    <x:sheetView showGridLines="0" topLeftCell="A1" zoomScaleNormal="100" workbookViewId="0">
      <x:selection activeCell="H25" activeCellId="0" sqref="H25:H25"/>
    </x:sheetView>
  </x:sheetViews>
  <x:sheetFormatPr defaultColWidth="8.88671875" defaultRowHeight="18.75" customHeight="1"/>
  <x:cols>
    <x:col min="1" max="1" width="0.69921875" customWidth="1"/>
    <x:col min="2" max="2" width="5.09765625" bestFit="1" customWidth="1"/>
    <x:col min="3" max="3" width="0.69921875" customWidth="1"/>
    <x:col min="4" max="4" width="29.296875" bestFit="1" customWidth="1"/>
    <x:col min="5" max="5" width="0.69921875" customWidth="1"/>
    <x:col min="6" max="6" width="9" bestFit="1" customWidth="1"/>
    <x:col min="7" max="7" width="0.69921875" customWidth="1"/>
    <x:col min="8" max="8" width="9.59765625" customWidth="1"/>
    <x:col min="9" max="9" width="0.69921875" customWidth="1"/>
    <x:col min="10" max="10" width="26.296875" bestFit="1" customWidth="1"/>
    <x:col min="11" max="11" width="0.69921875" customWidth="1"/>
    <x:col min="13" max="13" width="8.8984375" style="2" hidden="1" customWidth="1"/>
  </x:cols>
  <x:sheetData>
    <x:row r="1" spans="2:13" ht="33.75" customHeight="1">
      <x:c r="B1" s="66" t="s">
        <x:v>95</x:v>
      </x:c>
      <x:c r="C1" s="66"/>
      <x:c r="D1" s="66"/>
      <x:c r="E1" s="66"/>
      <x:c r="F1" s="66"/>
      <x:c r="G1" s="66"/>
      <x:c r="H1" s="66"/>
      <x:c r="I1" s="66"/>
      <x:c r="J1" s="66"/>
      <x:c r="M1" s="2" t="s">
        <x:v>109</x:v>
      </x:c>
    </x:row>
    <x:row r="2" spans="2:13" customHeight="1">
      <x:c r="B2" s="5"/>
      <x:c r="C2" s="5"/>
      <x:c r="D2" s="5"/>
      <x:c r="E2" s="5"/>
      <x:c r="F2" s="5"/>
      <x:c r="G2" s="5"/>
      <x:c r="H2" s="5"/>
      <x:c r="I2" s="5"/>
      <x:c r="J2" s="5"/>
      <x:c r="M2" s="2">
        <x:v>1</x:v>
      </x:c>
    </x:row>
    <x:row r="3" spans="13:13" ht="3.8999999999999999" customHeight="1">
      <x:c r="M3" s="2">
        <x:v>1.1000000000000001</x:v>
      </x:c>
    </x:row>
    <x:row r="4" spans="2:13" s="30" customFormat="1" ht="18" customHeight="1">
      <x:c r="B4" s="28" t="s">
        <x:v>124</x:v>
      </x:c>
      <x:c r="C4" s="29"/>
      <x:c r="D4" s="28" t="s">
        <x:v>122</x:v>
      </x:c>
      <x:c r="E4" s="29"/>
      <x:c r="F4" s="28" t="s">
        <x:v>123</x:v>
      </x:c>
      <x:c r="G4" s="29"/>
      <x:c r="H4" s="28" t="s">
        <x:v>121</x:v>
      </x:c>
      <x:c r="I4" s="29"/>
      <x:c r="J4" s="28" t="s">
        <x:v>120</x:v>
      </x:c>
      <x:c r="M4" s="31">
        <x:v>1.2</x:v>
      </x:c>
    </x:row>
    <x:row r="5" spans="3:13" ht="3.8999999999999999" customHeight="1">
      <x:c r="C5">
        <x:v>1.1000000000000001</x:v>
      </x:c>
      <x:c r="M5" s="2">
        <x:v>1.3</x:v>
      </x:c>
    </x:row>
    <x:row r="6" spans="2:13" s="30" customFormat="1" ht="18" customHeight="1">
      <x:c r="B6" s="28">
        <x:v>1</x:v>
      </x:c>
      <x:c r="C6" s="30">
        <x:v>1.3</x:v>
      </x:c>
      <x:c r="D6" s="32" t="s">
        <x:v>74</x:v>
      </x:c>
      <x:c r="F6" s="34">
        <x:f>인증서버CPU용량산정!F6</x:f>
        <x:v>16250</x:v>
      </x:c>
      <x:c r="G6" s="35"/>
      <x:c r="H6" s="36">
        <x:f>인증서버CPU용량산정!H6</x:f>
        <x:v>65000</x:v>
      </x:c>
      <x:c r="I6" s="35"/>
      <x:c r="J6" s="37" t="s">
        <x:v>128</x:v>
      </x:c>
      <x:c r="M6" s="31">
        <x:v>1.3999999999999999</x:v>
      </x:c>
    </x:row>
    <x:row r="7" spans="2:13" ht="3.8999999999999999" customHeight="1">
      <x:c r="B7" s="9"/>
      <x:c r="C7">
        <x:v>1.3999999999999999</x:v>
      </x:c>
      <x:c r="D7" s="8"/>
      <x:c r="F7" s="35"/>
      <x:c r="G7" s="35"/>
      <x:c r="H7" s="35"/>
      <x:c r="I7" s="35"/>
      <x:c r="J7" s="35"/>
      <x:c r="M7" s="2">
        <x:v>1.5</x:v>
      </x:c>
    </x:row>
    <x:row r="8" spans="2:13" s="30" customFormat="1" ht="18" customHeight="1">
      <x:c r="B8" s="28">
        <x:v>2</x:v>
      </x:c>
      <x:c r="D8" s="32" t="s">
        <x:v>96</x:v>
      </x:c>
      <x:c r="F8" s="34">
        <x:v>1.1000000000000001</x:v>
      </x:c>
      <x:c r="G8" s="35"/>
      <x:c r="H8" s="35"/>
      <x:c r="I8" s="35"/>
      <x:c r="J8" s="37"/>
      <x:c r="M8" s="31"/>
    </x:row>
    <x:row r="9" spans="2:10" ht="3.8999999999999999" customHeight="1">
      <x:c r="B9" s="9"/>
      <x:c r="D9" s="8"/>
      <x:c r="F9" s="35"/>
      <x:c r="G9" s="35"/>
      <x:c r="H9" s="35"/>
      <x:c r="I9" s="35"/>
      <x:c r="J9" s="35"/>
    </x:row>
    <x:row r="10" spans="2:13" s="30" customFormat="1" ht="18" customHeight="1">
      <x:c r="B10" s="28">
        <x:v>3</x:v>
      </x:c>
      <x:c r="D10" s="32" t="s">
        <x:v>127</x:v>
      </x:c>
      <x:c r="F10" s="34">
        <x:v>1.2</x:v>
      </x:c>
      <x:c r="G10" s="35"/>
      <x:c r="H10" s="35"/>
      <x:c r="I10" s="35"/>
      <x:c r="J10" s="37"/>
      <x:c r="M10" s="31"/>
    </x:row>
    <x:row r="11" spans="2:10" ht="3.8999999999999999" customHeight="1">
      <x:c r="B11" s="9"/>
      <x:c r="D11" s="8"/>
      <x:c r="F11" s="35"/>
      <x:c r="G11" s="35"/>
      <x:c r="H11" s="35"/>
      <x:c r="I11" s="35"/>
      <x:c r="J11" s="35"/>
    </x:row>
    <x:row r="12" spans="2:13" s="30" customFormat="1" ht="18" customHeight="1">
      <x:c r="B12" s="28">
        <x:v>4</x:v>
      </x:c>
      <x:c r="D12" s="32" t="s">
        <x:v>75</x:v>
      </x:c>
      <x:c r="F12" s="34">
        <x:v>1.3</x:v>
      </x:c>
      <x:c r="G12" s="35"/>
      <x:c r="H12" s="35"/>
      <x:c r="I12" s="35"/>
      <x:c r="J12" s="37"/>
      <x:c r="M12" s="31"/>
    </x:row>
    <x:row r="13" spans="2:10" ht="3.8999999999999999" customHeight="1">
      <x:c r="B13" s="9"/>
      <x:c r="D13" s="8"/>
      <x:c r="F13" s="35"/>
      <x:c r="G13" s="35"/>
      <x:c r="H13" s="35"/>
      <x:c r="I13" s="35"/>
      <x:c r="J13" s="35"/>
    </x:row>
    <x:row r="14" spans="2:13" s="30" customFormat="1" ht="18" customHeight="1">
      <x:c r="B14" s="28">
        <x:v>5</x:v>
      </x:c>
      <x:c r="D14" s="32" t="s">
        <x:v>97</x:v>
      </x:c>
      <x:c r="F14" s="34">
        <x:f>H14</x:f>
        <x:v>3</x:v>
      </x:c>
      <x:c r="G14" s="35"/>
      <x:c r="H14" s="36">
        <x:v>3</x:v>
      </x:c>
      <x:c r="I14" s="35"/>
      <x:c r="J14" s="37"/>
      <x:c r="M14" s="31"/>
    </x:row>
    <x:row r="15" spans="6:10" ht="3.8999999999999999" customHeight="1">
      <x:c r="F15" s="35"/>
      <x:c r="G15" s="35"/>
      <x:c r="H15" s="35"/>
      <x:c r="I15" s="35"/>
      <x:c r="J15" s="35"/>
    </x:row>
    <x:row r="16" spans="4:13" s="30" customFormat="1" ht="18" customHeight="1">
      <x:c r="D16" s="33" t="s">
        <x:v>107</x:v>
      </x:c>
      <x:c r="F16" s="73">
        <x:f>F6*F8*F10*F12*F14</x:f>
        <x:v>83655</x:v>
      </x:c>
      <x:c r="G16" s="74"/>
      <x:c r="H16" s="74"/>
      <x:c r="I16" s="74"/>
      <x:c r="J16" s="75"/>
      <x:c r="M16" s="31"/>
    </x:row>
    <x:row r="17" ht="3.8999999999999999" customHeight="1"/>
  </x:sheetData>
  <x:mergeCells count="2">
    <x:mergeCell ref="B1:J1"/>
    <x:mergeCell ref="F16:J16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7" baseType="lpstr">
      <vt:lpstr>인증서버CPU용량산정</vt:lpstr>
      <vt:lpstr>POWER9</vt:lpstr>
      <vt:lpstr>메모리용량산정</vt:lpstr>
      <vt:lpstr>디스크용량산정</vt:lpstr>
      <vt:lpstr>기초데이터</vt:lpstr>
      <vt:lpstr>Sheet1</vt:lpstr>
      <vt:lpstr>WEB_WAS산정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twin3lee</dc:creator>
  <cp:lastModifiedBy>User</cp:lastModifiedBy>
  <cp:revision>3</cp:revision>
  <cp:lastPrinted>2010-04-15T05:51:42.000</cp:lastPrinted>
  <dcterms:created xsi:type="dcterms:W3CDTF">2003-10-01T02:09:51.000</dcterms:created>
  <dcterms:modified xsi:type="dcterms:W3CDTF">2018-11-19T06:58:42.312</dcterms:modified>
</cp:coreProperties>
</file>