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3_구강_Oral\결과지\발송완료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<sst xmlns="http://schemas.openxmlformats.org/spreadsheetml/2006/main" count="691" uniqueCount="282">
  <si>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</si>
  <si>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</si>
  <si>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</si>
  <si>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</si>
  <si>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</si>
  <si>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</si>
  <si>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</si>
  <si>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</si>
  <si>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</si>
  <si>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</si>
  <si>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</si>
  <si>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</si>
  <si>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</si>
  <si>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</si>
  <si>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</si>
  <si>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</si>
  <si>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</si>
  <si>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</si>
  <si>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</si>
  <si>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</si>
  <si>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</si>
  <si>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</si>
  <si>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</si>
  <si>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</si>
  <si>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</si>
  <si>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</si>
  <si>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</si>
  <si>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</si>
  <si>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</si>
  <si>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</si>
  <si>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</si>
  <si>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</si>
  <si>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</si>
  <si>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</si>
  <si>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</si>
  <si>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</si>
  <si>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</si>
  <si>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</si>
  <si>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</si>
  <si>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</si>
  <si>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</si>
  <si>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</si>
  <si>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</si>
  <si>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</si>
  <si>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</si>
  <si>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</si>
  <si>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</si>
  <si>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</si>
  <si>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</si>
  <si>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</si>
  <si>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</si>
  <si>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</si>
  <si>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</si>
  <si>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</si>
  <si>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</si>
  <si>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</si>
  <si>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</si>
  <si>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</si>
  <si>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</si>
  <si>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</si>
  <si>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</si>
  <si>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</si>
  <si>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</si>
  <si>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</si>
  <si>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</si>
  <si>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</si>
  <si>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</si>
  <si>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</si>
  <si>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</si>
  <si>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</si>
  <si>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</si>
  <si>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</si>
  <si>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</si>
  <si>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</si>
  <si>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</si>
  <si>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</si>
  <si>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</si>
  <si>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</si>
  <si>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</si>
  <si>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</si>
  <si>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</si>
  <si>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</si>
  <si>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</si>
  <si>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</si>
  <si>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</si>
  <si>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</si>
  <si>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</si>
  <si>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</si>
  <si>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</si>
  <si>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</si>
  <si>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</si>
  <si>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</si>
  <si>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</si>
  <si>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</si>
  <si>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</si>
  <si>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</si>
  <si>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</si>
  <si>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</si>
  <si>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</si>
  <si>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</si>
  <si>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</si>
  <si>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</si>
  <si>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</si>
  <si>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</si>
  <si>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</si>
  <si>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</si>
  <si>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</si>
  <si>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</si>
  <si>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</si>
  <si>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</si>
  <si>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</si>
  <si>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</si>
  <si>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</si>
  <si>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</si>
  <si>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</si>
  <si>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</si>
  <si>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</si>
  <si>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</si>
  <si>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</si>
  <si>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</si>
  <si>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</si>
  <si>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</si>
  <si>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</si>
  <si>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</si>
  <si>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</si>
  <si>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</si>
  <si>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</si>
  <si>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</si>
  <si>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</si>
  <si>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</si>
  <si>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</si>
  <si>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</si>
  <si>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</si>
  <si>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</si>
  <si>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</si>
  <si>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</si>
  <si>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</si>
  <si>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</si>
  <si>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</si>
  <si>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</si>
  <si>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</si>
  <si>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</si>
  <si>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</si>
  <si>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</si>
  <si>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</si>
  <si>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</si>
  <si>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</si>
  <si>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</si>
  <si>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</si>
  <si>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</si>
  <si>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</si>
  <si>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</si>
  <si>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</si>
  <si>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</si>
  <si>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</si>
  <si>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</si>
  <si>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</si>
  <si>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</si>
  <si>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</si>
  <si>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</si>
  <si>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</si>
  <si>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</si>
  <si>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</si>
  <si>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</si>
  <si>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</si>
  <si>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</si>
  <si>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</si>
  <si>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</si>
  <si>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</si>
  <si>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</si>
  <si>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</si>
  <si>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</si>
  <si>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</si>
  <si>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</si>
  <si>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</si>
  <si>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</si>
  <si>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</si>
  <si>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</si>
  <si>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</si>
  <si>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</si>
  <si>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</si>
  <si>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</si>
  <si>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</si>
  <si>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</si>
  <si>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</si>
  <si>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</si>
  <si>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</si>
  <si>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</si>
  <si>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</si>
  <si>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</si>
  <si>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</si>
  <si>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</si>
  <si>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</si>
  <si>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</si>
  <si>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</si>
  <si>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</si>
  <si>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</si>
  <si>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</si>
  <si>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</si>
  <si>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</si>
  <si>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</si>
  <si>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</si>
  <si>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</si>
  <si>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</si>
  <si>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</si>
  <si>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</si>
  <si>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</si>
  <si>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</si>
  <si>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</si>
  <si>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</si>
  <si>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</si>
  <si>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</si>
  <si>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</si>
  <si>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</si>
  <si>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</si>
  <si>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</si>
  <si>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</si>
  <si>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</si>
  <si>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</si>
  <si>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</si>
  <si>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</si>
  <si>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</si>
  <si>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</si>
  <si>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</si>
  <si>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</si>
  <si>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</si>
  <si>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</si>
  <si>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</si>
  <si>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</si>
  <si>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</si>
  <si>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</si>
  <si>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</si>
  <si>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</si>
  <si>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</si>
  <si>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</si>
  <si>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</si>
  <si>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</si>
  <si>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</si>
  <si>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</si>
  <si>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</si>
  <si>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</si>
  <si>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</si>
  <si>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</si>
  <si>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</si>
  <si>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</si>
  <si>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</si>
  <si>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</si>
  <si>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</si>
  <si>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</si>
  <si>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</si>
  <si>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</si>
  <si>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</si>
  <si>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</si>
  <si>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</si>
  <si>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</si>
  <si>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</si>
  <si>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</si>
  <si>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</si>
  <si>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</si>
  <si>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</si>
  <si>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</si>
  <si>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</si>
  <si>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</si>
  <si>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</si>
  <si>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</si>
  <si>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</si>
  <si>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</si>
  <si>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</si>
  <si>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</si>
  <si>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</si>
  <si>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</si>
  <si>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</si>
  <si>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</si>
  <si>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</si>
  <si>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</si>
  <si>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</si>
  <si>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</si>
  <si>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</si>
  <si>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</si>
  <si>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김선극, ID : 33298634)</t>
  </si>
  <si>
    <t>2019년 12월 30일 11:34:56</t>
  </si>
  <si>
    <t>김선극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</si>
</sst>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147.03722999999999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5152"/>
        <c:axId val="446374760"/>
      </c:barChart>
      <c:catAx>
        <c:axId val="4463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74760"/>
        <c:crosses val="autoZero"/>
        <c:auto val="1"/>
        <c:lblAlgn val="ctr"/>
        <c:lblOffset val="100"/>
        <c:noMultiLvlLbl val="0"/>
      </c:catAx>
      <c:valAx>
        <c:axId val="44637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4.985754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7832"/>
        <c:axId val="714889792"/>
      </c:barChart>
      <c:catAx>
        <c:axId val="71488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9792"/>
        <c:crosses val="autoZero"/>
        <c:auto val="1"/>
        <c:lblAlgn val="ctr"/>
        <c:lblOffset val="100"/>
        <c:noMultiLvlLbl val="0"/>
      </c:catAx>
      <c:valAx>
        <c:axId val="71488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5.5062933000000003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8224"/>
        <c:axId val="714885480"/>
      </c:barChart>
      <c:catAx>
        <c:axId val="7148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5480"/>
        <c:crosses val="autoZero"/>
        <c:auto val="1"/>
        <c:lblAlgn val="ctr"/>
        <c:lblOffset val="100"/>
        <c:noMultiLvlLbl val="0"/>
      </c:catAx>
      <c:valAx>
        <c:axId val="71488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2279.7046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968"/>
        <c:axId val="714886264"/>
      </c:barChart>
      <c:catAx>
        <c:axId val="7148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6264"/>
        <c:crosses val="autoZero"/>
        <c:auto val="1"/>
        <c:lblAlgn val="ctr"/>
        <c:lblOffset val="100"/>
        <c:noMultiLvlLbl val="0"/>
      </c:catAx>
      <c:valAx>
        <c:axId val="71488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6099.9309999999996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6656"/>
        <c:axId val="714887048"/>
      </c:barChart>
      <c:catAx>
        <c:axId val="714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048"/>
        <c:crosses val="autoZero"/>
        <c:auto val="1"/>
        <c:lblAlgn val="ctr"/>
        <c:lblOffset val="100"/>
        <c:noMultiLvlLbl val="0"/>
      </c:catAx>
      <c:valAx>
        <c:axId val="7148870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315.60104000000001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9400"/>
        <c:axId val="714753248"/>
      </c:barChart>
      <c:catAx>
        <c:axId val="7148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3248"/>
        <c:crosses val="autoZero"/>
        <c:auto val="1"/>
        <c:lblAlgn val="ctr"/>
        <c:lblOffset val="100"/>
        <c:noMultiLvlLbl val="0"/>
      </c:catAx>
      <c:valAx>
        <c:axId val="71475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215.26906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3640"/>
        <c:axId val="714752072"/>
      </c:barChart>
      <c:catAx>
        <c:axId val="7147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072"/>
        <c:crosses val="autoZero"/>
        <c:auto val="1"/>
        <c:lblAlgn val="ctr"/>
        <c:lblOffset val="100"/>
        <c:noMultiLvlLbl val="0"/>
      </c:catAx>
      <c:valAx>
        <c:axId val="71475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20.870332999999999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2464"/>
        <c:axId val="714752856"/>
      </c:barChart>
      <c:catAx>
        <c:axId val="71475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2856"/>
        <c:crosses val="autoZero"/>
        <c:auto val="1"/>
        <c:lblAlgn val="ctr"/>
        <c:lblOffset val="100"/>
        <c:noMultiLvlLbl val="0"/>
      </c:catAx>
      <c:valAx>
        <c:axId val="714752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1236.0201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9520"/>
        <c:axId val="714758736"/>
      </c:barChart>
      <c:catAx>
        <c:axId val="7147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736"/>
        <c:crosses val="autoZero"/>
        <c:auto val="1"/>
        <c:lblAlgn val="ctr"/>
        <c:lblOffset val="100"/>
        <c:noMultiLvlLbl val="0"/>
      </c:catAx>
      <c:valAx>
        <c:axId val="71475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1.9282206999999999E-2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5992"/>
        <c:axId val="714757952"/>
      </c:barChart>
      <c:catAx>
        <c:axId val="7147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7952"/>
        <c:crosses val="autoZero"/>
        <c:auto val="1"/>
        <c:lblAlgn val="ctr"/>
        <c:lblOffset val="100"/>
        <c:noMultiLvlLbl val="0"/>
      </c:catAx>
      <c:valAx>
        <c:axId val="71475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4.8370449999999998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4424"/>
        <c:axId val="714756384"/>
      </c:barChart>
      <c:catAx>
        <c:axId val="7147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6384"/>
        <c:crosses val="autoZero"/>
        <c:auto val="1"/>
        <c:lblAlgn val="ctr"/>
        <c:lblOffset val="100"/>
        <c:noMultiLvlLbl val="0"/>
      </c:catAx>
      <c:valAx>
        <c:axId val="71475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42.545406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6376720"/>
        <c:axId val="818291976"/>
      </c:barChart>
      <c:catAx>
        <c:axId val="4463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1976"/>
        <c:crosses val="autoZero"/>
        <c:auto val="1"/>
        <c:lblAlgn val="ctr"/>
        <c:lblOffset val="100"/>
        <c:noMultiLvlLbl val="0"/>
      </c:catAx>
      <c:valAx>
        <c:axId val="81829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63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530.89215000000002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756776"/>
        <c:axId val="714758344"/>
      </c:barChart>
      <c:catAx>
        <c:axId val="71475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758344"/>
        <c:crosses val="autoZero"/>
        <c:auto val="1"/>
        <c:lblAlgn val="ctr"/>
        <c:lblOffset val="100"/>
        <c:noMultiLvlLbl val="0"/>
      </c:catAx>
      <c:valAx>
        <c:axId val="71475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75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172.17840000000001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872"/>
        <c:axId val="682843560"/>
      </c:barChart>
      <c:catAx>
        <c:axId val="6828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560"/>
        <c:crosses val="autoZero"/>
        <c:auto val="1"/>
        <c:lblAlgn val="ctr"/>
        <c:lblOffset val="100"/>
        <c:noMultiLvlLbl val="0"/>
      </c:catAx>
      <c:valAx>
        <c:axId val="6828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6.31</c:v>
                </c:pt>
                <c:pt idx="1">
                  <c:v>22.484000000000002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1992"/>
        <c:axId val="682843952"/>
      </c:barChart>
      <c:catAx>
        <c:axId val="6828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3952"/>
        <c:crosses val="autoZero"/>
        <c:auto val="1"/>
        <c:lblAlgn val="ctr"/>
        <c:lblOffset val="100"/>
        <c:noMultiLvlLbl val="0"/>
      </c:catAx>
      <c:valAx>
        <c:axId val="68284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27.766242999999999</c:v>
                </c:pt>
                <c:pt idx="1">
                  <c:v>31.379646000000001</c:v>
                </c:pt>
                <c:pt idx="2">
                  <c:v>25.803497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764.85004000000004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4344"/>
        <c:axId val="682847480"/>
      </c:barChart>
      <c:catAx>
        <c:axId val="68284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7480"/>
        <c:crosses val="autoZero"/>
        <c:auto val="1"/>
        <c:lblAlgn val="ctr"/>
        <c:lblOffset val="100"/>
        <c:noMultiLvlLbl val="0"/>
      </c:catAx>
      <c:valAx>
        <c:axId val="682847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34.385460000000002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208"/>
        <c:axId val="682844736"/>
      </c:barChart>
      <c:catAx>
        <c:axId val="6828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4736"/>
        <c:crosses val="autoZero"/>
        <c:auto val="1"/>
        <c:lblAlgn val="ctr"/>
        <c:lblOffset val="100"/>
        <c:noMultiLvlLbl val="0"/>
      </c:catAx>
      <c:valAx>
        <c:axId val="6828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70.090999999999994</c:v>
                </c:pt>
                <c:pt idx="1">
                  <c:v>11.63</c:v>
                </c:pt>
                <c:pt idx="2">
                  <c:v>18.279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2845520"/>
        <c:axId val="682842776"/>
      </c:barChart>
      <c:catAx>
        <c:axId val="68284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2776"/>
        <c:crosses val="autoZero"/>
        <c:auto val="1"/>
        <c:lblAlgn val="ctr"/>
        <c:lblOffset val="100"/>
        <c:noMultiLvlLbl val="0"/>
      </c:catAx>
      <c:valAx>
        <c:axId val="68284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3689.4785000000002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1600"/>
        <c:axId val="682846304"/>
      </c:barChart>
      <c:catAx>
        <c:axId val="6828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846304"/>
        <c:crosses val="autoZero"/>
        <c:auto val="1"/>
        <c:lblAlgn val="ctr"/>
        <c:lblOffset val="100"/>
        <c:noMultiLvlLbl val="0"/>
      </c:catAx>
      <c:valAx>
        <c:axId val="682846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180.05605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2847088"/>
        <c:axId val="713814144"/>
      </c:barChart>
      <c:catAx>
        <c:axId val="6828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4144"/>
        <c:crosses val="autoZero"/>
        <c:auto val="1"/>
        <c:lblAlgn val="ctr"/>
        <c:lblOffset val="100"/>
        <c:noMultiLvlLbl val="0"/>
      </c:catAx>
      <c:valAx>
        <c:axId val="71381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28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981.84550000000002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4536"/>
        <c:axId val="713821592"/>
      </c:barChart>
      <c:catAx>
        <c:axId val="7138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1592"/>
        <c:crosses val="autoZero"/>
        <c:auto val="1"/>
        <c:lblAlgn val="ctr"/>
        <c:lblOffset val="100"/>
        <c:noMultiLvlLbl val="0"/>
      </c:catAx>
      <c:valAx>
        <c:axId val="713821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9.9569310000000009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4328"/>
        <c:axId val="450349520"/>
      </c:barChart>
      <c:catAx>
        <c:axId val="81829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349520"/>
        <c:crosses val="autoZero"/>
        <c:auto val="1"/>
        <c:lblAlgn val="ctr"/>
        <c:lblOffset val="100"/>
        <c:noMultiLvlLbl val="0"/>
      </c:catAx>
      <c:valAx>
        <c:axId val="45034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9444.7189999999991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5320"/>
        <c:axId val="713815712"/>
      </c:barChart>
      <c:catAx>
        <c:axId val="71381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5712"/>
        <c:crosses val="autoZero"/>
        <c:auto val="1"/>
        <c:lblAlgn val="ctr"/>
        <c:lblOffset val="100"/>
        <c:noMultiLvlLbl val="0"/>
      </c:catAx>
      <c:valAx>
        <c:axId val="7138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27.549468999999998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17672"/>
        <c:axId val="713820024"/>
      </c:barChart>
      <c:catAx>
        <c:axId val="71381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20024"/>
        <c:crosses val="autoZero"/>
        <c:auto val="1"/>
        <c:lblAlgn val="ctr"/>
        <c:lblOffset val="100"/>
        <c:noMultiLvlLbl val="0"/>
      </c:catAx>
      <c:valAx>
        <c:axId val="71382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1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4.2596517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3820808"/>
        <c:axId val="713816888"/>
      </c:barChart>
      <c:catAx>
        <c:axId val="7138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3816888"/>
        <c:crosses val="autoZero"/>
        <c:auto val="1"/>
        <c:lblAlgn val="ctr"/>
        <c:lblOffset val="100"/>
        <c:noMultiLvlLbl val="0"/>
      </c:catAx>
      <c:valAx>
        <c:axId val="71381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38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298.32769999999999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0347952"/>
        <c:axId val="818293936"/>
      </c:barChart>
      <c:catAx>
        <c:axId val="45034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293936"/>
        <c:crosses val="autoZero"/>
        <c:auto val="1"/>
        <c:lblAlgn val="ctr"/>
        <c:lblOffset val="100"/>
        <c:noMultiLvlLbl val="0"/>
      </c:catAx>
      <c:valAx>
        <c:axId val="81829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034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2.7229519999999998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152"/>
        <c:axId val="565680944"/>
      </c:barChart>
      <c:catAx>
        <c:axId val="8182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80944"/>
        <c:crosses val="autoZero"/>
        <c:auto val="1"/>
        <c:lblAlgn val="ctr"/>
        <c:lblOffset val="100"/>
        <c:noMultiLvlLbl val="0"/>
      </c:catAx>
      <c:valAx>
        <c:axId val="565680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29.497212999999999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74280"/>
        <c:axId val="234293440"/>
      </c:barChart>
      <c:catAx>
        <c:axId val="56567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293440"/>
        <c:crosses val="autoZero"/>
        <c:auto val="1"/>
        <c:lblAlgn val="ctr"/>
        <c:lblOffset val="100"/>
        <c:noMultiLvlLbl val="0"/>
      </c:catAx>
      <c:valAx>
        <c:axId val="23429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7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4.2596517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293544"/>
        <c:axId val="181435872"/>
      </c:barChart>
      <c:catAx>
        <c:axId val="81829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435872"/>
        <c:crosses val="autoZero"/>
        <c:auto val="1"/>
        <c:lblAlgn val="ctr"/>
        <c:lblOffset val="100"/>
        <c:noMultiLvlLbl val="0"/>
      </c:catAx>
      <c:valAx>
        <c:axId val="1814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29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846.52106000000003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83520"/>
        <c:axId val="714887440"/>
      </c:barChart>
      <c:catAx>
        <c:axId val="7148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87440"/>
        <c:crosses val="autoZero"/>
        <c:auto val="1"/>
        <c:lblAlgn val="ctr"/>
        <c:lblOffset val="100"/>
        <c:noMultiLvlLbl val="0"/>
      </c:catAx>
      <c:valAx>
        <c:axId val="71488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20.930531999999999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4890184"/>
        <c:axId val="714890576"/>
      </c:barChart>
      <c:catAx>
        <c:axId val="71489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4890576"/>
        <c:crosses val="autoZero"/>
        <c:auto val="1"/>
        <c:lblAlgn val="ctr"/>
        <c:lblOffset val="100"/>
        <c:noMultiLvlLbl val="0"/>
      </c:catAx>
      <c:valAx>
        <c:axId val="71489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48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김선극, ID : 33298634)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2019년 12월 30일 11:34:56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3" t="s">
        <v>56</v>
      </c>
      <c r="B4" s="63"/>
      <c r="C4" s="63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3" t="s">
        <v>200</v>
      </c>
      <c r="O4" s="63"/>
      <c r="P4" s="63"/>
      <c r="Q4" s="63"/>
      <c r="R4" s="63"/>
      <c r="S4" s="63"/>
      <c r="T4" s="46"/>
      <c r="U4" s="63" t="s">
        <v>201</v>
      </c>
      <c r="V4" s="63"/>
      <c r="W4" s="63"/>
      <c r="X4" s="63"/>
      <c r="Y4" s="63"/>
      <c r="Z4" s="6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3689.4785000000002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147.03722999999999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42.545406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70.090999999999994</v>
      </c>
      <c r="G8" s="59">
        <f>'DRIs DATA 입력'!G8</f>
        <v>11.63</v>
      </c>
      <c r="H8" s="59">
        <f>'DRIs DATA 입력'!H8</f>
        <v>18.279</v>
      </c>
      <c r="I8" s="46"/>
      <c r="J8" s="59" t="s">
        <v>216</v>
      </c>
      <c r="K8" s="59">
        <f>'DRIs DATA 입력'!K8</f>
        <v>6.31</v>
      </c>
      <c r="L8" s="59">
        <f>'DRIs DATA 입력'!L8</f>
        <v>22.484000000000002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3" t="s">
        <v>218</v>
      </c>
      <c r="B14" s="63"/>
      <c r="C14" s="63"/>
      <c r="D14" s="63"/>
      <c r="E14" s="63"/>
      <c r="F14" s="63"/>
      <c r="G14" s="46"/>
      <c r="H14" s="63" t="s">
        <v>219</v>
      </c>
      <c r="I14" s="63"/>
      <c r="J14" s="63"/>
      <c r="K14" s="63"/>
      <c r="L14" s="63"/>
      <c r="M14" s="63"/>
      <c r="N14" s="46"/>
      <c r="O14" s="63" t="s">
        <v>220</v>
      </c>
      <c r="P14" s="63"/>
      <c r="Q14" s="63"/>
      <c r="R14" s="63"/>
      <c r="S14" s="63"/>
      <c r="T14" s="63"/>
      <c r="U14" s="46"/>
      <c r="V14" s="63" t="s">
        <v>221</v>
      </c>
      <c r="W14" s="63"/>
      <c r="X14" s="63"/>
      <c r="Y14" s="63"/>
      <c r="Z14" s="63"/>
      <c r="AA14" s="6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764.85004000000004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34.385460000000002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9.9569310000000009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298.32769999999999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</row>
    <row r="24" spans="1:62" x14ac:dyDescent="0.3">
      <c r="A24" s="63" t="s">
        <v>224</v>
      </c>
      <c r="B24" s="63"/>
      <c r="C24" s="63"/>
      <c r="D24" s="63"/>
      <c r="E24" s="63"/>
      <c r="F24" s="63"/>
      <c r="G24" s="46"/>
      <c r="H24" s="63" t="s">
        <v>225</v>
      </c>
      <c r="I24" s="63"/>
      <c r="J24" s="63"/>
      <c r="K24" s="63"/>
      <c r="L24" s="63"/>
      <c r="M24" s="63"/>
      <c r="N24" s="46"/>
      <c r="O24" s="63" t="s">
        <v>226</v>
      </c>
      <c r="P24" s="63"/>
      <c r="Q24" s="63"/>
      <c r="R24" s="63"/>
      <c r="S24" s="63"/>
      <c r="T24" s="63"/>
      <c r="U24" s="46"/>
      <c r="V24" s="63" t="s">
        <v>227</v>
      </c>
      <c r="W24" s="63"/>
      <c r="X24" s="63"/>
      <c r="Y24" s="63"/>
      <c r="Z24" s="63"/>
      <c r="AA24" s="63"/>
      <c r="AB24" s="46"/>
      <c r="AC24" s="63" t="s">
        <v>228</v>
      </c>
      <c r="AD24" s="63"/>
      <c r="AE24" s="63"/>
      <c r="AF24" s="63"/>
      <c r="AG24" s="63"/>
      <c r="AH24" s="63"/>
      <c r="AI24" s="46"/>
      <c r="AJ24" s="63" t="s">
        <v>229</v>
      </c>
      <c r="AK24" s="63"/>
      <c r="AL24" s="63"/>
      <c r="AM24" s="63"/>
      <c r="AN24" s="63"/>
      <c r="AO24" s="63"/>
      <c r="AP24" s="46"/>
      <c r="AQ24" s="63" t="s">
        <v>230</v>
      </c>
      <c r="AR24" s="63"/>
      <c r="AS24" s="63"/>
      <c r="AT24" s="63"/>
      <c r="AU24" s="63"/>
      <c r="AV24" s="63"/>
      <c r="AW24" s="46"/>
      <c r="AX24" s="63" t="s">
        <v>231</v>
      </c>
      <c r="AY24" s="63"/>
      <c r="AZ24" s="63"/>
      <c r="BA24" s="63"/>
      <c r="BB24" s="63"/>
      <c r="BC24" s="63"/>
      <c r="BD24" s="46"/>
      <c r="BE24" s="63" t="s">
        <v>232</v>
      </c>
      <c r="BF24" s="63"/>
      <c r="BG24" s="63"/>
      <c r="BH24" s="63"/>
      <c r="BI24" s="63"/>
      <c r="BJ24" s="6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180.05605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3.3747322999999998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2.7229519999999998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29.497212999999999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4.2596517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846.52106000000003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20.930531999999999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4.985754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5.5062933000000003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3" t="s">
        <v>235</v>
      </c>
      <c r="B34" s="63"/>
      <c r="C34" s="63"/>
      <c r="D34" s="63"/>
      <c r="E34" s="63"/>
      <c r="F34" s="63"/>
      <c r="G34" s="46"/>
      <c r="H34" s="63" t="s">
        <v>236</v>
      </c>
      <c r="I34" s="63"/>
      <c r="J34" s="63"/>
      <c r="K34" s="63"/>
      <c r="L34" s="63"/>
      <c r="M34" s="63"/>
      <c r="N34" s="46"/>
      <c r="O34" s="63" t="s">
        <v>237</v>
      </c>
      <c r="P34" s="63"/>
      <c r="Q34" s="63"/>
      <c r="R34" s="63"/>
      <c r="S34" s="63"/>
      <c r="T34" s="63"/>
      <c r="U34" s="46"/>
      <c r="V34" s="63" t="s">
        <v>238</v>
      </c>
      <c r="W34" s="63"/>
      <c r="X34" s="63"/>
      <c r="Y34" s="63"/>
      <c r="Z34" s="63"/>
      <c r="AA34" s="63"/>
      <c r="AB34" s="46"/>
      <c r="AC34" s="63" t="s">
        <v>239</v>
      </c>
      <c r="AD34" s="63"/>
      <c r="AE34" s="63"/>
      <c r="AF34" s="63"/>
      <c r="AG34" s="63"/>
      <c r="AH34" s="63"/>
      <c r="AI34" s="46"/>
      <c r="AJ34" s="63" t="s">
        <v>240</v>
      </c>
      <c r="AK34" s="63"/>
      <c r="AL34" s="63"/>
      <c r="AM34" s="63"/>
      <c r="AN34" s="63"/>
      <c r="AO34" s="6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981.84550000000002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2279.7046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9444.7189999999991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6099.9309999999996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315.60104000000001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215.26906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46"/>
    </row>
    <row r="44" spans="1:68" x14ac:dyDescent="0.3">
      <c r="A44" s="63" t="s">
        <v>242</v>
      </c>
      <c r="B44" s="63"/>
      <c r="C44" s="63"/>
      <c r="D44" s="63"/>
      <c r="E44" s="63"/>
      <c r="F44" s="63"/>
      <c r="G44" s="46"/>
      <c r="H44" s="63" t="s">
        <v>243</v>
      </c>
      <c r="I44" s="63"/>
      <c r="J44" s="63"/>
      <c r="K44" s="63"/>
      <c r="L44" s="63"/>
      <c r="M44" s="63"/>
      <c r="N44" s="46"/>
      <c r="O44" s="63" t="s">
        <v>244</v>
      </c>
      <c r="P44" s="63"/>
      <c r="Q44" s="63"/>
      <c r="R44" s="63"/>
      <c r="S44" s="63"/>
      <c r="T44" s="63"/>
      <c r="U44" s="46"/>
      <c r="V44" s="63" t="s">
        <v>245</v>
      </c>
      <c r="W44" s="63"/>
      <c r="X44" s="63"/>
      <c r="Y44" s="63"/>
      <c r="Z44" s="63"/>
      <c r="AA44" s="63"/>
      <c r="AB44" s="46"/>
      <c r="AC44" s="63" t="s">
        <v>246</v>
      </c>
      <c r="AD44" s="63"/>
      <c r="AE44" s="63"/>
      <c r="AF44" s="63"/>
      <c r="AG44" s="63"/>
      <c r="AH44" s="63"/>
      <c r="AI44" s="46"/>
      <c r="AJ44" s="63" t="s">
        <v>247</v>
      </c>
      <c r="AK44" s="63"/>
      <c r="AL44" s="63"/>
      <c r="AM44" s="63"/>
      <c r="AN44" s="63"/>
      <c r="AO44" s="63"/>
      <c r="AP44" s="46"/>
      <c r="AQ44" s="63" t="s">
        <v>248</v>
      </c>
      <c r="AR44" s="63"/>
      <c r="AS44" s="63"/>
      <c r="AT44" s="63"/>
      <c r="AU44" s="63"/>
      <c r="AV44" s="63"/>
      <c r="AW44" s="46"/>
      <c r="AX44" s="63" t="s">
        <v>249</v>
      </c>
      <c r="AY44" s="63"/>
      <c r="AZ44" s="63"/>
      <c r="BA44" s="63"/>
      <c r="BB44" s="63"/>
      <c r="BC44" s="63"/>
      <c r="BD44" s="46"/>
      <c r="BE44" s="63" t="s">
        <v>250</v>
      </c>
      <c r="BF44" s="63"/>
      <c r="BG44" s="63"/>
      <c r="BH44" s="63"/>
      <c r="BI44" s="63"/>
      <c r="BJ44" s="6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27.549468999999998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20.870332999999999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1236.0201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1.9282206999999999E-2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4.8370449999999998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530.89215000000002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172.17840000000001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</row>
    <row r="2" spans="1:68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</row>
    <row r="3" spans="1:68" x14ac:dyDescent="0.3">
      <c r="A3" s="64" t="s">
        <v>197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56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</row>
    <row r="4" spans="1:68" x14ac:dyDescent="0.3">
      <c r="A4" s="63" t="s">
        <v>56</v>
      </c>
      <c r="B4" s="63"/>
      <c r="C4" s="63"/>
      <c r="D4" s="156"/>
      <c r="E4" s="65" t="s">
        <v>198</v>
      </c>
      <c r="F4" s="66"/>
      <c r="G4" s="66"/>
      <c r="H4" s="67"/>
      <c r="I4" s="156"/>
      <c r="J4" s="65" t="s">
        <v>199</v>
      </c>
      <c r="K4" s="66"/>
      <c r="L4" s="67"/>
      <c r="M4" s="156"/>
      <c r="N4" s="63" t="s">
        <v>200</v>
      </c>
      <c r="O4" s="63"/>
      <c r="P4" s="63"/>
      <c r="Q4" s="63"/>
      <c r="R4" s="63"/>
      <c r="S4" s="63"/>
      <c r="T4" s="156"/>
      <c r="U4" s="63" t="s">
        <v>201</v>
      </c>
      <c r="V4" s="63"/>
      <c r="W4" s="63"/>
      <c r="X4" s="63"/>
      <c r="Y4" s="63"/>
      <c r="Z4" s="63"/>
      <c r="AA4" s="156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</row>
    <row r="5" spans="1:68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</row>
    <row r="6" spans="1:68" x14ac:dyDescent="0.3">
      <c r="A6" s="158" t="s">
        <v>56</v>
      </c>
      <c r="B6" s="158">
        <v>2200</v>
      </c>
      <c r="C6" s="158">
        <v>3689.4785000000002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60</v>
      </c>
      <c r="Q6" s="158">
        <v>0</v>
      </c>
      <c r="R6" s="158">
        <v>0</v>
      </c>
      <c r="S6" s="158">
        <v>147.03722999999999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42.545406</v>
      </c>
      <c r="AA6" s="156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</row>
    <row r="7" spans="1:68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</row>
    <row r="8" spans="1:68" x14ac:dyDescent="0.3">
      <c r="A8" s="156"/>
      <c r="B8" s="156"/>
      <c r="C8" s="156"/>
      <c r="D8" s="156"/>
      <c r="E8" s="158" t="s">
        <v>216</v>
      </c>
      <c r="F8" s="158">
        <v>70.090999999999994</v>
      </c>
      <c r="G8" s="158">
        <v>11.63</v>
      </c>
      <c r="H8" s="158">
        <v>18.279</v>
      </c>
      <c r="I8" s="156"/>
      <c r="J8" s="158" t="s">
        <v>216</v>
      </c>
      <c r="K8" s="158">
        <v>6.31</v>
      </c>
      <c r="L8" s="158">
        <v>22.484000000000002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</row>
    <row r="9" spans="1:68" x14ac:dyDescent="0.3">
      <c r="A9" s="155"/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</row>
    <row r="10" spans="1:68" x14ac:dyDescent="0.3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</row>
    <row r="11" spans="1:68" x14ac:dyDescent="0.3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</row>
    <row r="12" spans="1:68" x14ac:dyDescent="0.3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</row>
    <row r="13" spans="1:68" x14ac:dyDescent="0.3">
      <c r="A13" s="62" t="s">
        <v>217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</row>
    <row r="14" spans="1:68" x14ac:dyDescent="0.3">
      <c r="A14" s="63" t="s">
        <v>218</v>
      </c>
      <c r="B14" s="63"/>
      <c r="C14" s="63"/>
      <c r="D14" s="63"/>
      <c r="E14" s="63"/>
      <c r="F14" s="63"/>
      <c r="G14" s="156"/>
      <c r="H14" s="63" t="s">
        <v>219</v>
      </c>
      <c r="I14" s="63"/>
      <c r="J14" s="63"/>
      <c r="K14" s="63"/>
      <c r="L14" s="63"/>
      <c r="M14" s="63"/>
      <c r="N14" s="156"/>
      <c r="O14" s="63" t="s">
        <v>220</v>
      </c>
      <c r="P14" s="63"/>
      <c r="Q14" s="63"/>
      <c r="R14" s="63"/>
      <c r="S14" s="63"/>
      <c r="T14" s="63"/>
      <c r="U14" s="156"/>
      <c r="V14" s="63" t="s">
        <v>221</v>
      </c>
      <c r="W14" s="63"/>
      <c r="X14" s="63"/>
      <c r="Y14" s="63"/>
      <c r="Z14" s="63"/>
      <c r="AA14" s="63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</row>
    <row r="15" spans="1:68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</row>
    <row r="16" spans="1:68" x14ac:dyDescent="0.3">
      <c r="A16" s="158" t="s">
        <v>222</v>
      </c>
      <c r="B16" s="158">
        <v>530</v>
      </c>
      <c r="C16" s="158">
        <v>750</v>
      </c>
      <c r="D16" s="158">
        <v>0</v>
      </c>
      <c r="E16" s="158">
        <v>3000</v>
      </c>
      <c r="F16" s="158">
        <v>764.85004000000004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34.385460000000002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9.9569310000000009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298.32769999999999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</row>
    <row r="17" spans="1:68" x14ac:dyDescent="0.3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</row>
    <row r="18" spans="1:68" x14ac:dyDescent="0.3">
      <c r="A18" s="155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</row>
    <row r="19" spans="1:68" x14ac:dyDescent="0.3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</row>
    <row r="20" spans="1:68" x14ac:dyDescent="0.3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</row>
    <row r="21" spans="1:68" x14ac:dyDescent="0.3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</row>
    <row r="22" spans="1:68" x14ac:dyDescent="0.3">
      <c r="A22" s="155"/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5"/>
      <c r="BN22" s="155"/>
      <c r="BO22" s="155"/>
      <c r="BP22" s="155"/>
    </row>
    <row r="23" spans="1:68" x14ac:dyDescent="0.3">
      <c r="A23" s="62" t="s">
        <v>223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155"/>
      <c r="BL23" s="155"/>
      <c r="BM23" s="155"/>
      <c r="BN23" s="155"/>
      <c r="BO23" s="155"/>
      <c r="BP23" s="155"/>
    </row>
    <row r="24" spans="1:68" x14ac:dyDescent="0.3">
      <c r="A24" s="63" t="s">
        <v>224</v>
      </c>
      <c r="B24" s="63"/>
      <c r="C24" s="63"/>
      <c r="D24" s="63"/>
      <c r="E24" s="63"/>
      <c r="F24" s="63"/>
      <c r="G24" s="156"/>
      <c r="H24" s="63" t="s">
        <v>225</v>
      </c>
      <c r="I24" s="63"/>
      <c r="J24" s="63"/>
      <c r="K24" s="63"/>
      <c r="L24" s="63"/>
      <c r="M24" s="63"/>
      <c r="N24" s="156"/>
      <c r="O24" s="63" t="s">
        <v>226</v>
      </c>
      <c r="P24" s="63"/>
      <c r="Q24" s="63"/>
      <c r="R24" s="63"/>
      <c r="S24" s="63"/>
      <c r="T24" s="63"/>
      <c r="U24" s="156"/>
      <c r="V24" s="63" t="s">
        <v>227</v>
      </c>
      <c r="W24" s="63"/>
      <c r="X24" s="63"/>
      <c r="Y24" s="63"/>
      <c r="Z24" s="63"/>
      <c r="AA24" s="63"/>
      <c r="AB24" s="156"/>
      <c r="AC24" s="63" t="s">
        <v>228</v>
      </c>
      <c r="AD24" s="63"/>
      <c r="AE24" s="63"/>
      <c r="AF24" s="63"/>
      <c r="AG24" s="63"/>
      <c r="AH24" s="63"/>
      <c r="AI24" s="156"/>
      <c r="AJ24" s="63" t="s">
        <v>229</v>
      </c>
      <c r="AK24" s="63"/>
      <c r="AL24" s="63"/>
      <c r="AM24" s="63"/>
      <c r="AN24" s="63"/>
      <c r="AO24" s="63"/>
      <c r="AP24" s="156"/>
      <c r="AQ24" s="63" t="s">
        <v>230</v>
      </c>
      <c r="AR24" s="63"/>
      <c r="AS24" s="63"/>
      <c r="AT24" s="63"/>
      <c r="AU24" s="63"/>
      <c r="AV24" s="63"/>
      <c r="AW24" s="156"/>
      <c r="AX24" s="63" t="s">
        <v>231</v>
      </c>
      <c r="AY24" s="63"/>
      <c r="AZ24" s="63"/>
      <c r="BA24" s="63"/>
      <c r="BB24" s="63"/>
      <c r="BC24" s="63"/>
      <c r="BD24" s="156"/>
      <c r="BE24" s="63" t="s">
        <v>232</v>
      </c>
      <c r="BF24" s="63"/>
      <c r="BG24" s="63"/>
      <c r="BH24" s="63"/>
      <c r="BI24" s="63"/>
      <c r="BJ24" s="63"/>
      <c r="BK24" s="155"/>
      <c r="BL24" s="155"/>
      <c r="BM24" s="155"/>
      <c r="BN24" s="155"/>
      <c r="BO24" s="155"/>
      <c r="BP24" s="155"/>
    </row>
    <row r="25" spans="1:68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  <c r="BK25" s="155"/>
      <c r="BL25" s="155"/>
      <c r="BM25" s="155"/>
      <c r="BN25" s="155"/>
      <c r="BO25" s="155"/>
      <c r="BP25" s="155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180.05605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3.3747322999999998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2.7229519999999998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29.497212999999999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4.2596517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846.52106000000003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20.930531999999999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4.985754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5.5062933000000003</v>
      </c>
      <c r="BK26" s="155"/>
      <c r="BL26" s="155"/>
      <c r="BM26" s="155"/>
      <c r="BN26" s="155"/>
      <c r="BO26" s="155"/>
      <c r="BP26" s="155"/>
    </row>
    <row r="27" spans="1:68" x14ac:dyDescent="0.3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</row>
    <row r="28" spans="1:68" x14ac:dyDescent="0.3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</row>
    <row r="29" spans="1:68" x14ac:dyDescent="0.3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</row>
    <row r="30" spans="1:68" x14ac:dyDescent="0.3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</row>
    <row r="31" spans="1:68" x14ac:dyDescent="0.3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</row>
    <row r="32" spans="1:68" x14ac:dyDescent="0.3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</row>
    <row r="33" spans="1:68" x14ac:dyDescent="0.3">
      <c r="A33" s="62" t="s">
        <v>234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3" t="s">
        <v>235</v>
      </c>
      <c r="B34" s="63"/>
      <c r="C34" s="63"/>
      <c r="D34" s="63"/>
      <c r="E34" s="63"/>
      <c r="F34" s="63"/>
      <c r="G34" s="156"/>
      <c r="H34" s="63" t="s">
        <v>236</v>
      </c>
      <c r="I34" s="63"/>
      <c r="J34" s="63"/>
      <c r="K34" s="63"/>
      <c r="L34" s="63"/>
      <c r="M34" s="63"/>
      <c r="N34" s="156"/>
      <c r="O34" s="63" t="s">
        <v>237</v>
      </c>
      <c r="P34" s="63"/>
      <c r="Q34" s="63"/>
      <c r="R34" s="63"/>
      <c r="S34" s="63"/>
      <c r="T34" s="63"/>
      <c r="U34" s="156"/>
      <c r="V34" s="63" t="s">
        <v>238</v>
      </c>
      <c r="W34" s="63"/>
      <c r="X34" s="63"/>
      <c r="Y34" s="63"/>
      <c r="Z34" s="63"/>
      <c r="AA34" s="63"/>
      <c r="AB34" s="156"/>
      <c r="AC34" s="63" t="s">
        <v>239</v>
      </c>
      <c r="AD34" s="63"/>
      <c r="AE34" s="63"/>
      <c r="AF34" s="63"/>
      <c r="AG34" s="63"/>
      <c r="AH34" s="63"/>
      <c r="AI34" s="156"/>
      <c r="AJ34" s="63" t="s">
        <v>240</v>
      </c>
      <c r="AK34" s="63"/>
      <c r="AL34" s="63"/>
      <c r="AM34" s="63"/>
      <c r="AN34" s="63"/>
      <c r="AO34" s="63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600</v>
      </c>
      <c r="C36" s="158">
        <v>750</v>
      </c>
      <c r="D36" s="158">
        <v>0</v>
      </c>
      <c r="E36" s="158">
        <v>2000</v>
      </c>
      <c r="F36" s="158">
        <v>981.84550000000002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2279.7046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9444.7189999999991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6099.9309999999996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315.60104000000001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215.26906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</row>
    <row r="38" spans="1:68" x14ac:dyDescent="0.3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</row>
    <row r="39" spans="1:68" x14ac:dyDescent="0.3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</row>
    <row r="40" spans="1:68" x14ac:dyDescent="0.3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</row>
    <row r="41" spans="1:68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</row>
    <row r="42" spans="1:68" x14ac:dyDescent="0.3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  <c r="BM42" s="155"/>
      <c r="BN42" s="155"/>
      <c r="BO42" s="155"/>
      <c r="BP42" s="155"/>
    </row>
    <row r="43" spans="1:68" x14ac:dyDescent="0.3">
      <c r="A43" s="62" t="s">
        <v>241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156"/>
      <c r="BL43" s="156"/>
      <c r="BM43" s="156"/>
      <c r="BN43" s="156"/>
      <c r="BO43" s="156"/>
      <c r="BP43" s="156"/>
    </row>
    <row r="44" spans="1:68" x14ac:dyDescent="0.3">
      <c r="A44" s="63" t="s">
        <v>242</v>
      </c>
      <c r="B44" s="63"/>
      <c r="C44" s="63"/>
      <c r="D44" s="63"/>
      <c r="E44" s="63"/>
      <c r="F44" s="63"/>
      <c r="G44" s="156"/>
      <c r="H44" s="63" t="s">
        <v>243</v>
      </c>
      <c r="I44" s="63"/>
      <c r="J44" s="63"/>
      <c r="K44" s="63"/>
      <c r="L44" s="63"/>
      <c r="M44" s="63"/>
      <c r="N44" s="156"/>
      <c r="O44" s="63" t="s">
        <v>244</v>
      </c>
      <c r="P44" s="63"/>
      <c r="Q44" s="63"/>
      <c r="R44" s="63"/>
      <c r="S44" s="63"/>
      <c r="T44" s="63"/>
      <c r="U44" s="156"/>
      <c r="V44" s="63" t="s">
        <v>245</v>
      </c>
      <c r="W44" s="63"/>
      <c r="X44" s="63"/>
      <c r="Y44" s="63"/>
      <c r="Z44" s="63"/>
      <c r="AA44" s="63"/>
      <c r="AB44" s="156"/>
      <c r="AC44" s="63" t="s">
        <v>246</v>
      </c>
      <c r="AD44" s="63"/>
      <c r="AE44" s="63"/>
      <c r="AF44" s="63"/>
      <c r="AG44" s="63"/>
      <c r="AH44" s="63"/>
      <c r="AI44" s="156"/>
      <c r="AJ44" s="63" t="s">
        <v>247</v>
      </c>
      <c r="AK44" s="63"/>
      <c r="AL44" s="63"/>
      <c r="AM44" s="63"/>
      <c r="AN44" s="63"/>
      <c r="AO44" s="63"/>
      <c r="AP44" s="156"/>
      <c r="AQ44" s="63" t="s">
        <v>248</v>
      </c>
      <c r="AR44" s="63"/>
      <c r="AS44" s="63"/>
      <c r="AT44" s="63"/>
      <c r="AU44" s="63"/>
      <c r="AV44" s="63"/>
      <c r="AW44" s="156"/>
      <c r="AX44" s="63" t="s">
        <v>249</v>
      </c>
      <c r="AY44" s="63"/>
      <c r="AZ44" s="63"/>
      <c r="BA44" s="63"/>
      <c r="BB44" s="63"/>
      <c r="BC44" s="63"/>
      <c r="BD44" s="156"/>
      <c r="BE44" s="63" t="s">
        <v>250</v>
      </c>
      <c r="BF44" s="63"/>
      <c r="BG44" s="63"/>
      <c r="BH44" s="63"/>
      <c r="BI44" s="63"/>
      <c r="BJ44" s="63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7</v>
      </c>
      <c r="C46" s="158">
        <v>10</v>
      </c>
      <c r="D46" s="158">
        <v>0</v>
      </c>
      <c r="E46" s="158">
        <v>45</v>
      </c>
      <c r="F46" s="158">
        <v>27.549468999999998</v>
      </c>
      <c r="G46" s="156"/>
      <c r="H46" s="158" t="s">
        <v>24</v>
      </c>
      <c r="I46" s="158">
        <v>8</v>
      </c>
      <c r="J46" s="158">
        <v>9</v>
      </c>
      <c r="K46" s="158">
        <v>0</v>
      </c>
      <c r="L46" s="158">
        <v>35</v>
      </c>
      <c r="M46" s="158">
        <v>20.870332999999999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1236.0201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1.9282206999999999E-2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4.8370449999999998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530.89215000000002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172.17840000000001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4" sqref="I3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>
        <v>33298634</v>
      </c>
      <c r="B2" s="156" t="s">
        <v>281</v>
      </c>
      <c r="C2" s="156" t="s">
        <v>278</v>
      </c>
      <c r="D2" s="156">
        <v>59</v>
      </c>
      <c r="E2" s="156">
        <v>3689.4796999999999</v>
      </c>
      <c r="F2" s="156">
        <v>563.81506000000002</v>
      </c>
      <c r="G2" s="156">
        <v>93.551329999999993</v>
      </c>
      <c r="H2" s="156">
        <v>46.442467000000001</v>
      </c>
      <c r="I2" s="156">
        <v>47.108890000000002</v>
      </c>
      <c r="J2" s="156">
        <v>147.03722999999999</v>
      </c>
      <c r="K2" s="156">
        <v>67.032489999999996</v>
      </c>
      <c r="L2" s="156">
        <v>80.004779999999997</v>
      </c>
      <c r="M2" s="156">
        <v>42.545394999999999</v>
      </c>
      <c r="N2" s="156">
        <v>5.4121531999999997</v>
      </c>
      <c r="O2" s="156">
        <v>23.348863999999999</v>
      </c>
      <c r="P2" s="156">
        <v>1923.7037</v>
      </c>
      <c r="Q2" s="156">
        <v>44.776854999999998</v>
      </c>
      <c r="R2" s="156">
        <v>764.8501</v>
      </c>
      <c r="S2" s="156">
        <v>216.92394999999999</v>
      </c>
      <c r="T2" s="156">
        <v>6575.1133</v>
      </c>
      <c r="U2" s="156">
        <v>9.9569329999999994</v>
      </c>
      <c r="V2" s="156">
        <v>34.385468000000003</v>
      </c>
      <c r="W2" s="156">
        <v>298.32780000000002</v>
      </c>
      <c r="X2" s="156">
        <v>180.05605</v>
      </c>
      <c r="Y2" s="156">
        <v>3.3747341999999998</v>
      </c>
      <c r="Z2" s="156">
        <v>2.7229524000000001</v>
      </c>
      <c r="AA2" s="156">
        <v>29.497211</v>
      </c>
      <c r="AB2" s="156">
        <v>4.2596506999999999</v>
      </c>
      <c r="AC2" s="156">
        <v>846.52080000000001</v>
      </c>
      <c r="AD2" s="156">
        <v>20.930524999999999</v>
      </c>
      <c r="AE2" s="156">
        <v>4.9857535000000004</v>
      </c>
      <c r="AF2" s="156">
        <v>5.5062933000000003</v>
      </c>
      <c r="AG2" s="156">
        <v>981.84580000000005</v>
      </c>
      <c r="AH2" s="156">
        <v>458.94747999999998</v>
      </c>
      <c r="AI2" s="156">
        <v>522.89819999999997</v>
      </c>
      <c r="AJ2" s="156">
        <v>2279.7046</v>
      </c>
      <c r="AK2" s="156">
        <v>9444.7080000000005</v>
      </c>
      <c r="AL2" s="156">
        <v>315.601</v>
      </c>
      <c r="AM2" s="156">
        <v>6099.9296999999997</v>
      </c>
      <c r="AN2" s="156">
        <v>215.26907</v>
      </c>
      <c r="AO2" s="156">
        <v>27.549479000000002</v>
      </c>
      <c r="AP2" s="156">
        <v>17.658498999999999</v>
      </c>
      <c r="AQ2" s="156">
        <v>9.8909690000000001</v>
      </c>
      <c r="AR2" s="156">
        <v>20.870335000000001</v>
      </c>
      <c r="AS2" s="156">
        <v>1236.02</v>
      </c>
      <c r="AT2" s="156">
        <v>1.9282206999999999E-2</v>
      </c>
      <c r="AU2" s="156">
        <v>4.837046</v>
      </c>
      <c r="AV2" s="156">
        <v>530.89189999999996</v>
      </c>
      <c r="AW2" s="156">
        <v>172.17840000000001</v>
      </c>
      <c r="AX2" s="156">
        <v>0.22401007000000001</v>
      </c>
      <c r="AY2" s="156">
        <v>3.8801713000000002</v>
      </c>
      <c r="AZ2" s="156">
        <v>598.35119999999995</v>
      </c>
      <c r="BA2" s="156">
        <v>84.982439999999997</v>
      </c>
      <c r="BB2" s="156">
        <v>27.766242999999999</v>
      </c>
      <c r="BC2" s="156">
        <v>31.379646000000001</v>
      </c>
      <c r="BD2" s="156">
        <v>25.803497</v>
      </c>
      <c r="BE2" s="156">
        <v>1.8572944</v>
      </c>
      <c r="BF2" s="156">
        <v>7.1457680000000003</v>
      </c>
      <c r="BG2" s="156">
        <v>2.7754899999999998E-3</v>
      </c>
      <c r="BH2" s="156">
        <v>5.4470039999999997E-2</v>
      </c>
      <c r="BI2" s="156">
        <v>4.5250980000000003E-2</v>
      </c>
      <c r="BJ2" s="156">
        <v>0.19657949999999999</v>
      </c>
      <c r="BK2" s="156">
        <v>2.13499E-4</v>
      </c>
      <c r="BL2" s="156">
        <v>0.64362649999999999</v>
      </c>
      <c r="BM2" s="156">
        <v>5.9113072999999998</v>
      </c>
      <c r="BN2" s="156">
        <v>1.211425</v>
      </c>
      <c r="BO2" s="156">
        <v>96.549340000000001</v>
      </c>
      <c r="BP2" s="156">
        <v>14.058013000000001</v>
      </c>
      <c r="BQ2" s="156">
        <v>25.903521999999999</v>
      </c>
      <c r="BR2" s="156">
        <v>107.563545</v>
      </c>
      <c r="BS2" s="156">
        <v>89.341089999999994</v>
      </c>
      <c r="BT2" s="156">
        <v>13.636046</v>
      </c>
      <c r="BU2" s="156">
        <v>0.14942554999999999</v>
      </c>
      <c r="BV2" s="156">
        <v>0.22912288</v>
      </c>
      <c r="BW2" s="156">
        <v>0.96912520000000002</v>
      </c>
      <c r="BX2" s="156">
        <v>2.9817893999999998</v>
      </c>
      <c r="BY2" s="156">
        <v>0.37958655000000002</v>
      </c>
      <c r="BZ2" s="156">
        <v>1.5702368999999999E-3</v>
      </c>
      <c r="CA2" s="156">
        <v>1.6751084000000001</v>
      </c>
      <c r="CB2" s="156">
        <v>0.11242474600000001</v>
      </c>
      <c r="CC2" s="156">
        <v>0.77431640000000002</v>
      </c>
      <c r="CD2" s="156">
        <v>6.0349659999999998</v>
      </c>
      <c r="CE2" s="156">
        <v>0.18393234999999999</v>
      </c>
      <c r="CF2" s="156">
        <v>0.86658069999999998</v>
      </c>
      <c r="CG2" s="156">
        <v>1.2449999999999999E-6</v>
      </c>
      <c r="CH2" s="156">
        <v>0.14895240000000001</v>
      </c>
      <c r="CI2" s="156">
        <v>1.1704000000000001E-6</v>
      </c>
      <c r="CJ2" s="156">
        <v>11.741326000000001</v>
      </c>
      <c r="CK2" s="156">
        <v>4.6270628000000001E-2</v>
      </c>
      <c r="CL2" s="156">
        <v>1.7829231999999999</v>
      </c>
      <c r="CM2" s="156">
        <v>5.6271769999999997</v>
      </c>
      <c r="CN2" s="156">
        <v>4558.4813999999997</v>
      </c>
      <c r="CO2" s="156">
        <v>7783.0410000000002</v>
      </c>
      <c r="CP2" s="156">
        <v>5158.183</v>
      </c>
      <c r="CQ2" s="156">
        <v>1939.3866</v>
      </c>
      <c r="CR2" s="156">
        <v>924.78063999999995</v>
      </c>
      <c r="CS2" s="156">
        <v>850.40716999999995</v>
      </c>
      <c r="CT2" s="156">
        <v>4497.4579999999996</v>
      </c>
      <c r="CU2" s="156">
        <v>2903.7469999999998</v>
      </c>
      <c r="CV2" s="156">
        <v>2551.134</v>
      </c>
      <c r="CW2" s="156">
        <v>3331.4841000000001</v>
      </c>
      <c r="CX2" s="156">
        <v>974.08569999999997</v>
      </c>
      <c r="CY2" s="156">
        <v>5524.8159999999998</v>
      </c>
      <c r="CZ2" s="156">
        <v>2926.1138000000001</v>
      </c>
      <c r="DA2" s="156">
        <v>6489.8994000000002</v>
      </c>
      <c r="DB2" s="156">
        <v>6010.6625999999997</v>
      </c>
      <c r="DC2" s="156">
        <v>9311.893</v>
      </c>
      <c r="DD2" s="156">
        <v>17222.903999999999</v>
      </c>
      <c r="DE2" s="156">
        <v>3423.1729</v>
      </c>
      <c r="DF2" s="156">
        <v>7568.5673999999999</v>
      </c>
      <c r="DG2" s="156">
        <v>3827.9297000000001</v>
      </c>
      <c r="DH2" s="156">
        <v>273.75673999999998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84.982439999999997</v>
      </c>
      <c r="B6">
        <f>BB2</f>
        <v>27.766242999999999</v>
      </c>
      <c r="C6">
        <f>BC2</f>
        <v>31.379646000000001</v>
      </c>
      <c r="D6">
        <f>BD2</f>
        <v>25.803497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68" t="s">
        <v>36</v>
      </c>
      <c r="F1" s="68"/>
      <c r="G1" s="68" t="s">
        <v>37</v>
      </c>
      <c r="H1" s="68"/>
      <c r="I1" s="51" t="s">
        <v>38</v>
      </c>
    </row>
    <row r="2" spans="1:9" x14ac:dyDescent="0.3">
      <c r="A2" s="54" t="s">
        <v>255</v>
      </c>
      <c r="B2" s="55">
        <v>21787</v>
      </c>
      <c r="C2" s="56">
        <f ca="1">YEAR(TODAY())-YEAR(B2)+IF(TODAY()&gt;=DATE(YEAR(TODAY()),MONTH(B2),DAY(B2)),0,-1)</f>
        <v>62</v>
      </c>
      <c r="E2" s="52">
        <v>170.9</v>
      </c>
      <c r="F2" s="53" t="s">
        <v>39</v>
      </c>
      <c r="G2" s="52">
        <v>60</v>
      </c>
      <c r="H2" s="51" t="s">
        <v>41</v>
      </c>
      <c r="I2" s="68">
        <f>ROUND(G3/E3^2,1)</f>
        <v>20.5</v>
      </c>
    </row>
    <row r="3" spans="1:9" x14ac:dyDescent="0.3">
      <c r="E3" s="51">
        <f>E2/100</f>
        <v>1.7090000000000001</v>
      </c>
      <c r="F3" s="51" t="s">
        <v>40</v>
      </c>
      <c r="G3" s="51">
        <f>G2</f>
        <v>60</v>
      </c>
      <c r="H3" s="51" t="s">
        <v>41</v>
      </c>
      <c r="I3" s="68"/>
    </row>
    <row r="4" spans="1:9" x14ac:dyDescent="0.3">
      <c r="A4" t="s">
        <v>273</v>
      </c>
    </row>
    <row r="5" spans="1:9" x14ac:dyDescent="0.3">
      <c r="B5" s="60">
        <v>43558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9" t="s">
        <v>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x14ac:dyDescent="0.3">
      <c r="E2" s="70" t="str">
        <f>'DRIs DATA'!B1</f>
        <v>(설문지 : FFQ 95문항 설문지, 사용자 : 김선극, ID : 33298634)</v>
      </c>
      <c r="F2" s="70"/>
      <c r="G2" s="70"/>
      <c r="H2" s="70"/>
      <c r="I2" s="70"/>
      <c r="J2" s="70"/>
    </row>
    <row r="3" spans="1:14" ht="8.1" customHeight="1" x14ac:dyDescent="0.3"/>
    <row r="4" spans="1:14" x14ac:dyDescent="0.3">
      <c r="K4" t="s">
        <v>2</v>
      </c>
      <c r="L4" t="str">
        <f>'DRIs DATA'!H1</f>
        <v>2019년 12월 30일 11:34:56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3" t="s">
        <v>196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ht="18" customHeight="1" x14ac:dyDescent="0.3">
      <c r="A3" s="6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</row>
    <row r="4" spans="1:19" ht="18" customHeight="1" thickBot="1" x14ac:dyDescent="0.35">
      <c r="A4" s="6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19" ht="18" customHeight="1" x14ac:dyDescent="0.3">
      <c r="A5" s="6"/>
      <c r="B5" s="71" t="s">
        <v>275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ht="18" customHeight="1" x14ac:dyDescent="0.3"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8" customHeight="1" x14ac:dyDescent="0.3"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</row>
    <row r="8" spans="1:19" ht="18" customHeight="1" x14ac:dyDescent="0.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</row>
    <row r="9" spans="1:19" ht="18" customHeight="1" thickBot="1" x14ac:dyDescent="0.35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</row>
    <row r="10" spans="1:19" ht="18" customHeight="1" x14ac:dyDescent="0.3">
      <c r="C10" s="81" t="s">
        <v>30</v>
      </c>
      <c r="D10" s="81"/>
      <c r="E10" s="82"/>
      <c r="F10" s="85">
        <f>'개인정보 및 신체계측 입력'!B5</f>
        <v>43558</v>
      </c>
      <c r="G10" s="86"/>
      <c r="H10" s="86"/>
      <c r="I10" s="86"/>
      <c r="K10" s="102" t="s">
        <v>33</v>
      </c>
      <c r="L10" s="103"/>
      <c r="M10" s="102" t="s">
        <v>34</v>
      </c>
      <c r="N10" s="103"/>
      <c r="O10" s="102" t="s">
        <v>35</v>
      </c>
      <c r="P10" s="102"/>
      <c r="Q10" s="102"/>
      <c r="R10" s="102"/>
      <c r="S10" s="102"/>
    </row>
    <row r="11" spans="1:19" ht="18" customHeight="1" thickBot="1" x14ac:dyDescent="0.35">
      <c r="C11" s="83"/>
      <c r="D11" s="83"/>
      <c r="E11" s="84"/>
      <c r="F11" s="87"/>
      <c r="G11" s="87"/>
      <c r="H11" s="87"/>
      <c r="I11" s="87"/>
      <c r="K11" s="104"/>
      <c r="L11" s="105"/>
      <c r="M11" s="104"/>
      <c r="N11" s="105"/>
      <c r="O11" s="104"/>
      <c r="P11" s="104"/>
      <c r="Q11" s="104"/>
      <c r="R11" s="104"/>
      <c r="S11" s="104"/>
    </row>
    <row r="12" spans="1:19" ht="18" customHeight="1" x14ac:dyDescent="0.3">
      <c r="C12" s="81" t="s">
        <v>32</v>
      </c>
      <c r="D12" s="81"/>
      <c r="E12" s="82"/>
      <c r="F12" s="90">
        <f ca="1">'개인정보 및 신체계측 입력'!C2</f>
        <v>62</v>
      </c>
      <c r="G12" s="90"/>
      <c r="H12" s="90"/>
      <c r="I12" s="90"/>
      <c r="K12" s="119">
        <f>'개인정보 및 신체계측 입력'!E2</f>
        <v>170.9</v>
      </c>
      <c r="L12" s="120"/>
      <c r="M12" s="113">
        <f>'개인정보 및 신체계측 입력'!G2</f>
        <v>60</v>
      </c>
      <c r="N12" s="114"/>
      <c r="O12" s="109" t="s">
        <v>271</v>
      </c>
      <c r="P12" s="103"/>
      <c r="Q12" s="86">
        <f>'개인정보 및 신체계측 입력'!I2</f>
        <v>20.5</v>
      </c>
      <c r="R12" s="86"/>
      <c r="S12" s="86"/>
    </row>
    <row r="13" spans="1:19" ht="18" customHeight="1" thickBot="1" x14ac:dyDescent="0.35">
      <c r="C13" s="88"/>
      <c r="D13" s="88"/>
      <c r="E13" s="89"/>
      <c r="F13" s="91"/>
      <c r="G13" s="91"/>
      <c r="H13" s="91"/>
      <c r="I13" s="91"/>
      <c r="K13" s="121"/>
      <c r="L13" s="122"/>
      <c r="M13" s="115"/>
      <c r="N13" s="116"/>
      <c r="O13" s="110"/>
      <c r="P13" s="111"/>
      <c r="Q13" s="87"/>
      <c r="R13" s="87"/>
      <c r="S13" s="87"/>
    </row>
    <row r="14" spans="1:19" ht="18" customHeight="1" x14ac:dyDescent="0.3">
      <c r="C14" s="83" t="s">
        <v>31</v>
      </c>
      <c r="D14" s="83"/>
      <c r="E14" s="84"/>
      <c r="F14" s="87" t="str">
        <f>MID('DRIs DATA'!B1,28,3)</f>
        <v>김선극</v>
      </c>
      <c r="G14" s="87"/>
      <c r="H14" s="87"/>
      <c r="I14" s="87"/>
      <c r="K14" s="121"/>
      <c r="L14" s="122"/>
      <c r="M14" s="115"/>
      <c r="N14" s="116"/>
      <c r="O14" s="110"/>
      <c r="P14" s="111"/>
      <c r="Q14" s="87"/>
      <c r="R14" s="87"/>
      <c r="S14" s="87"/>
    </row>
    <row r="15" spans="1:19" ht="18" customHeight="1" thickBot="1" x14ac:dyDescent="0.35">
      <c r="C15" s="88"/>
      <c r="D15" s="88"/>
      <c r="E15" s="89"/>
      <c r="F15" s="96"/>
      <c r="G15" s="96"/>
      <c r="H15" s="96"/>
      <c r="I15" s="96"/>
      <c r="K15" s="123"/>
      <c r="L15" s="124"/>
      <c r="M15" s="117"/>
      <c r="N15" s="118"/>
      <c r="O15" s="112"/>
      <c r="P15" s="105"/>
      <c r="Q15" s="96"/>
      <c r="R15" s="96"/>
      <c r="S15" s="9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5" t="s">
        <v>42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</row>
    <row r="20" spans="2:20" ht="18" customHeight="1" thickBot="1" x14ac:dyDescent="0.35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3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6" t="s">
        <v>43</v>
      </c>
      <c r="E36" s="76"/>
      <c r="F36" s="76"/>
      <c r="G36" s="76"/>
      <c r="H36" s="76"/>
      <c r="I36" s="34">
        <f>'DRIs DATA'!F8</f>
        <v>70.090999999999994</v>
      </c>
      <c r="J36" s="79" t="s">
        <v>44</v>
      </c>
      <c r="K36" s="79"/>
      <c r="L36" s="79"/>
      <c r="M36" s="79"/>
      <c r="N36" s="35"/>
      <c r="O36" s="99" t="s">
        <v>45</v>
      </c>
      <c r="P36" s="99"/>
      <c r="Q36" s="99"/>
      <c r="R36" s="99"/>
      <c r="S36" s="99"/>
      <c r="T36" s="6"/>
    </row>
    <row r="37" spans="2:20" ht="18" customHeight="1" x14ac:dyDescent="0.3">
      <c r="B37" s="12"/>
      <c r="C37" s="97" t="s">
        <v>182</v>
      </c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6"/>
    </row>
    <row r="38" spans="2:20" ht="18" customHeight="1" x14ac:dyDescent="0.3">
      <c r="B38" s="12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6"/>
    </row>
    <row r="39" spans="2:20" ht="18" customHeight="1" thickBot="1" x14ac:dyDescent="0.35">
      <c r="B39" s="12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6" t="s">
        <v>43</v>
      </c>
      <c r="E41" s="76"/>
      <c r="F41" s="76"/>
      <c r="G41" s="76"/>
      <c r="H41" s="76"/>
      <c r="I41" s="34">
        <f>'DRIs DATA'!G8</f>
        <v>11.63</v>
      </c>
      <c r="J41" s="79" t="s">
        <v>44</v>
      </c>
      <c r="K41" s="79"/>
      <c r="L41" s="79"/>
      <c r="M41" s="79"/>
      <c r="N41" s="35"/>
      <c r="O41" s="80" t="s">
        <v>49</v>
      </c>
      <c r="P41" s="80"/>
      <c r="Q41" s="80"/>
      <c r="R41" s="80"/>
      <c r="S41" s="80"/>
      <c r="T41" s="6"/>
    </row>
    <row r="42" spans="2:20" ht="18" customHeight="1" x14ac:dyDescent="0.3">
      <c r="B42" s="6"/>
      <c r="C42" s="101" t="s">
        <v>184</v>
      </c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6"/>
    </row>
    <row r="43" spans="2:20" ht="18" customHeight="1" x14ac:dyDescent="0.3">
      <c r="B43" s="6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6"/>
    </row>
    <row r="44" spans="2:20" ht="18" customHeight="1" thickBot="1" x14ac:dyDescent="0.35">
      <c r="B44" s="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0" t="s">
        <v>43</v>
      </c>
      <c r="E46" s="100"/>
      <c r="F46" s="100"/>
      <c r="G46" s="100"/>
      <c r="H46" s="100"/>
      <c r="I46" s="34">
        <f>'DRIs DATA'!H8</f>
        <v>18.279</v>
      </c>
      <c r="J46" s="79" t="s">
        <v>44</v>
      </c>
      <c r="K46" s="79"/>
      <c r="L46" s="79"/>
      <c r="M46" s="79"/>
      <c r="N46" s="35"/>
      <c r="O46" s="80" t="s">
        <v>48</v>
      </c>
      <c r="P46" s="80"/>
      <c r="Q46" s="80"/>
      <c r="R46" s="80"/>
      <c r="S46" s="80"/>
      <c r="T46" s="6"/>
    </row>
    <row r="47" spans="2:20" ht="18" customHeight="1" x14ac:dyDescent="0.3">
      <c r="B47" s="6"/>
      <c r="C47" s="101" t="s">
        <v>183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6"/>
    </row>
    <row r="48" spans="2:20" ht="18" customHeight="1" thickBot="1" x14ac:dyDescent="0.35">
      <c r="B48" s="6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5" t="s">
        <v>191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</row>
    <row r="54" spans="1:20" ht="18" customHeight="1" thickBot="1" x14ac:dyDescent="0.35">
      <c r="B54" s="128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3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5" t="s">
        <v>164</v>
      </c>
      <c r="D69" s="75"/>
      <c r="E69" s="75"/>
      <c r="F69" s="75"/>
      <c r="G69" s="75"/>
      <c r="H69" s="76" t="s">
        <v>170</v>
      </c>
      <c r="I69" s="76"/>
      <c r="J69" s="7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7">
        <f>ROUND('그룹 전체 사용자의 일일 입력'!D6/MAX('그룹 전체 사용자의 일일 입력'!$B$6,'그룹 전체 사용자의 일일 입력'!$C$6,'그룹 전체 사용자의 일일 입력'!$D$6),1)</f>
        <v>0.8</v>
      </c>
      <c r="P69" s="7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8" t="s">
        <v>165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5" t="s">
        <v>51</v>
      </c>
      <c r="D72" s="75"/>
      <c r="E72" s="75"/>
      <c r="F72" s="75"/>
      <c r="G72" s="75"/>
      <c r="H72" s="38"/>
      <c r="I72" s="76" t="s">
        <v>52</v>
      </c>
      <c r="J72" s="76"/>
      <c r="K72" s="36">
        <f>ROUND('DRIs DATA'!L8,1)</f>
        <v>22.5</v>
      </c>
      <c r="L72" s="36" t="s">
        <v>53</v>
      </c>
      <c r="M72" s="36">
        <f>ROUND('DRIs DATA'!K8,1)</f>
        <v>6.3</v>
      </c>
      <c r="N72" s="79" t="s">
        <v>54</v>
      </c>
      <c r="O72" s="79"/>
      <c r="P72" s="79"/>
      <c r="Q72" s="79"/>
      <c r="R72" s="39"/>
      <c r="S72" s="35"/>
      <c r="T72" s="6"/>
    </row>
    <row r="73" spans="2:21" ht="18" customHeight="1" x14ac:dyDescent="0.3">
      <c r="B73" s="6"/>
      <c r="C73" s="101" t="s">
        <v>181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6"/>
      <c r="U73" s="13"/>
    </row>
    <row r="74" spans="2:21" ht="18" customHeight="1" thickBot="1" x14ac:dyDescent="0.35">
      <c r="B74" s="6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5" t="s">
        <v>192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7"/>
    </row>
    <row r="78" spans="2:21" ht="18" customHeight="1" thickBot="1" x14ac:dyDescent="0.35">
      <c r="B78" s="128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3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3" t="s">
        <v>268</v>
      </c>
      <c r="C93" s="94"/>
      <c r="D93" s="94"/>
      <c r="E93" s="94"/>
      <c r="F93" s="94"/>
      <c r="G93" s="94"/>
      <c r="H93" s="94"/>
      <c r="I93" s="94"/>
      <c r="J93" s="95"/>
      <c r="L93" s="93" t="s">
        <v>175</v>
      </c>
      <c r="M93" s="94"/>
      <c r="N93" s="94"/>
      <c r="O93" s="94"/>
      <c r="P93" s="94"/>
      <c r="Q93" s="94"/>
      <c r="R93" s="94"/>
      <c r="S93" s="94"/>
      <c r="T93" s="95"/>
    </row>
    <row r="94" spans="1:21" ht="18" customHeight="1" x14ac:dyDescent="0.3">
      <c r="B94" s="154" t="s">
        <v>171</v>
      </c>
      <c r="C94" s="152"/>
      <c r="D94" s="152"/>
      <c r="E94" s="152"/>
      <c r="F94" s="150">
        <f>ROUND('DRIs DATA'!F16/'DRIs DATA'!C16*100,2)</f>
        <v>101.98</v>
      </c>
      <c r="G94" s="150"/>
      <c r="H94" s="152" t="s">
        <v>167</v>
      </c>
      <c r="I94" s="152"/>
      <c r="J94" s="153"/>
      <c r="L94" s="154" t="s">
        <v>171</v>
      </c>
      <c r="M94" s="152"/>
      <c r="N94" s="152"/>
      <c r="O94" s="152"/>
      <c r="P94" s="152"/>
      <c r="Q94" s="23">
        <f>ROUND('DRIs DATA'!M16/'DRIs DATA'!K16*100,2)</f>
        <v>286.55</v>
      </c>
      <c r="R94" s="152" t="s">
        <v>167</v>
      </c>
      <c r="S94" s="152"/>
      <c r="T94" s="15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8" t="s">
        <v>180</v>
      </c>
      <c r="C96" s="139"/>
      <c r="D96" s="139"/>
      <c r="E96" s="139"/>
      <c r="F96" s="139"/>
      <c r="G96" s="139"/>
      <c r="H96" s="139"/>
      <c r="I96" s="139"/>
      <c r="J96" s="140"/>
      <c r="L96" s="144" t="s">
        <v>173</v>
      </c>
      <c r="M96" s="145"/>
      <c r="N96" s="145"/>
      <c r="O96" s="145"/>
      <c r="P96" s="145"/>
      <c r="Q96" s="145"/>
      <c r="R96" s="145"/>
      <c r="S96" s="145"/>
      <c r="T96" s="146"/>
    </row>
    <row r="97" spans="2:21" ht="18" customHeight="1" x14ac:dyDescent="0.3">
      <c r="B97" s="138"/>
      <c r="C97" s="139"/>
      <c r="D97" s="139"/>
      <c r="E97" s="139"/>
      <c r="F97" s="139"/>
      <c r="G97" s="139"/>
      <c r="H97" s="139"/>
      <c r="I97" s="139"/>
      <c r="J97" s="140"/>
      <c r="L97" s="144"/>
      <c r="M97" s="145"/>
      <c r="N97" s="145"/>
      <c r="O97" s="145"/>
      <c r="P97" s="145"/>
      <c r="Q97" s="145"/>
      <c r="R97" s="145"/>
      <c r="S97" s="145"/>
      <c r="T97" s="146"/>
    </row>
    <row r="98" spans="2:21" ht="18" customHeight="1" x14ac:dyDescent="0.3">
      <c r="B98" s="138"/>
      <c r="C98" s="139"/>
      <c r="D98" s="139"/>
      <c r="E98" s="139"/>
      <c r="F98" s="139"/>
      <c r="G98" s="139"/>
      <c r="H98" s="139"/>
      <c r="I98" s="139"/>
      <c r="J98" s="140"/>
      <c r="L98" s="144"/>
      <c r="M98" s="145"/>
      <c r="N98" s="145"/>
      <c r="O98" s="145"/>
      <c r="P98" s="145"/>
      <c r="Q98" s="145"/>
      <c r="R98" s="145"/>
      <c r="S98" s="145"/>
      <c r="T98" s="146"/>
    </row>
    <row r="99" spans="2:21" ht="18" customHeight="1" x14ac:dyDescent="0.3">
      <c r="B99" s="138"/>
      <c r="C99" s="139"/>
      <c r="D99" s="139"/>
      <c r="E99" s="139"/>
      <c r="F99" s="139"/>
      <c r="G99" s="139"/>
      <c r="H99" s="139"/>
      <c r="I99" s="139"/>
      <c r="J99" s="140"/>
      <c r="L99" s="144"/>
      <c r="M99" s="145"/>
      <c r="N99" s="145"/>
      <c r="O99" s="145"/>
      <c r="P99" s="145"/>
      <c r="Q99" s="145"/>
      <c r="R99" s="145"/>
      <c r="S99" s="145"/>
      <c r="T99" s="146"/>
    </row>
    <row r="100" spans="2:21" ht="18" customHeight="1" x14ac:dyDescent="0.3">
      <c r="B100" s="138"/>
      <c r="C100" s="139"/>
      <c r="D100" s="139"/>
      <c r="E100" s="139"/>
      <c r="F100" s="139"/>
      <c r="G100" s="139"/>
      <c r="H100" s="139"/>
      <c r="I100" s="139"/>
      <c r="J100" s="140"/>
      <c r="L100" s="144"/>
      <c r="M100" s="145"/>
      <c r="N100" s="145"/>
      <c r="O100" s="145"/>
      <c r="P100" s="145"/>
      <c r="Q100" s="145"/>
      <c r="R100" s="145"/>
      <c r="S100" s="145"/>
      <c r="T100" s="146"/>
      <c r="U100" s="17"/>
    </row>
    <row r="101" spans="2:21" ht="18" customHeight="1" thickBot="1" x14ac:dyDescent="0.35">
      <c r="B101" s="141"/>
      <c r="C101" s="142"/>
      <c r="D101" s="142"/>
      <c r="E101" s="142"/>
      <c r="F101" s="142"/>
      <c r="G101" s="142"/>
      <c r="H101" s="142"/>
      <c r="I101" s="142"/>
      <c r="J101" s="143"/>
      <c r="L101" s="147"/>
      <c r="M101" s="148"/>
      <c r="N101" s="148"/>
      <c r="O101" s="148"/>
      <c r="P101" s="148"/>
      <c r="Q101" s="148"/>
      <c r="R101" s="148"/>
      <c r="S101" s="148"/>
      <c r="T101" s="14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5" t="s">
        <v>193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7"/>
    </row>
    <row r="105" spans="2:21" ht="18" customHeight="1" thickBot="1" x14ac:dyDescent="0.35">
      <c r="B105" s="128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3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6" t="s">
        <v>264</v>
      </c>
      <c r="C120" s="107"/>
      <c r="D120" s="107"/>
      <c r="E120" s="107"/>
      <c r="F120" s="107"/>
      <c r="G120" s="107"/>
      <c r="H120" s="107"/>
      <c r="I120" s="107"/>
      <c r="J120" s="108"/>
      <c r="L120" s="106" t="s">
        <v>265</v>
      </c>
      <c r="M120" s="107"/>
      <c r="N120" s="107"/>
      <c r="O120" s="107"/>
      <c r="P120" s="107"/>
      <c r="Q120" s="107"/>
      <c r="R120" s="107"/>
      <c r="S120" s="107"/>
      <c r="T120" s="108"/>
    </row>
    <row r="121" spans="2:20" ht="18" customHeight="1" x14ac:dyDescent="0.3">
      <c r="B121" s="43" t="s">
        <v>171</v>
      </c>
      <c r="C121" s="16"/>
      <c r="D121" s="16"/>
      <c r="E121" s="15"/>
      <c r="F121" s="150">
        <f>ROUND('DRIs DATA'!F26/'DRIs DATA'!C26*100,2)</f>
        <v>180.06</v>
      </c>
      <c r="G121" s="150"/>
      <c r="H121" s="152" t="s">
        <v>166</v>
      </c>
      <c r="I121" s="152"/>
      <c r="J121" s="153"/>
      <c r="L121" s="42" t="s">
        <v>171</v>
      </c>
      <c r="M121" s="20"/>
      <c r="N121" s="20"/>
      <c r="O121" s="23"/>
      <c r="P121" s="6"/>
      <c r="Q121" s="58">
        <f>ROUND('DRIs DATA'!AH26/'DRIs DATA'!AE26*100,2)</f>
        <v>283.98</v>
      </c>
      <c r="R121" s="152" t="s">
        <v>166</v>
      </c>
      <c r="S121" s="152"/>
      <c r="T121" s="15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1" t="s">
        <v>174</v>
      </c>
      <c r="C123" s="132"/>
      <c r="D123" s="132"/>
      <c r="E123" s="132"/>
      <c r="F123" s="132"/>
      <c r="G123" s="132"/>
      <c r="H123" s="132"/>
      <c r="I123" s="132"/>
      <c r="J123" s="133"/>
      <c r="L123" s="131" t="s">
        <v>269</v>
      </c>
      <c r="M123" s="132"/>
      <c r="N123" s="132"/>
      <c r="O123" s="132"/>
      <c r="P123" s="132"/>
      <c r="Q123" s="132"/>
      <c r="R123" s="132"/>
      <c r="S123" s="132"/>
      <c r="T123" s="133"/>
    </row>
    <row r="124" spans="2:20" ht="18" customHeight="1" x14ac:dyDescent="0.3">
      <c r="B124" s="131"/>
      <c r="C124" s="132"/>
      <c r="D124" s="132"/>
      <c r="E124" s="132"/>
      <c r="F124" s="132"/>
      <c r="G124" s="132"/>
      <c r="H124" s="132"/>
      <c r="I124" s="132"/>
      <c r="J124" s="133"/>
      <c r="L124" s="131"/>
      <c r="M124" s="132"/>
      <c r="N124" s="132"/>
      <c r="O124" s="132"/>
      <c r="P124" s="132"/>
      <c r="Q124" s="132"/>
      <c r="R124" s="132"/>
      <c r="S124" s="132"/>
      <c r="T124" s="133"/>
    </row>
    <row r="125" spans="2:20" ht="18" customHeight="1" x14ac:dyDescent="0.3">
      <c r="B125" s="131"/>
      <c r="C125" s="132"/>
      <c r="D125" s="132"/>
      <c r="E125" s="132"/>
      <c r="F125" s="132"/>
      <c r="G125" s="132"/>
      <c r="H125" s="132"/>
      <c r="I125" s="132"/>
      <c r="J125" s="133"/>
      <c r="L125" s="131"/>
      <c r="M125" s="132"/>
      <c r="N125" s="132"/>
      <c r="O125" s="132"/>
      <c r="P125" s="132"/>
      <c r="Q125" s="132"/>
      <c r="R125" s="132"/>
      <c r="S125" s="132"/>
      <c r="T125" s="133"/>
    </row>
    <row r="126" spans="2:20" ht="18" customHeight="1" x14ac:dyDescent="0.3">
      <c r="B126" s="131"/>
      <c r="C126" s="132"/>
      <c r="D126" s="132"/>
      <c r="E126" s="132"/>
      <c r="F126" s="132"/>
      <c r="G126" s="132"/>
      <c r="H126" s="132"/>
      <c r="I126" s="132"/>
      <c r="J126" s="133"/>
      <c r="L126" s="131"/>
      <c r="M126" s="132"/>
      <c r="N126" s="132"/>
      <c r="O126" s="132"/>
      <c r="P126" s="132"/>
      <c r="Q126" s="132"/>
      <c r="R126" s="132"/>
      <c r="S126" s="132"/>
      <c r="T126" s="133"/>
    </row>
    <row r="127" spans="2:20" ht="18" customHeight="1" x14ac:dyDescent="0.3">
      <c r="B127" s="131"/>
      <c r="C127" s="132"/>
      <c r="D127" s="132"/>
      <c r="E127" s="132"/>
      <c r="F127" s="132"/>
      <c r="G127" s="132"/>
      <c r="H127" s="132"/>
      <c r="I127" s="132"/>
      <c r="J127" s="133"/>
      <c r="L127" s="131"/>
      <c r="M127" s="132"/>
      <c r="N127" s="132"/>
      <c r="O127" s="132"/>
      <c r="P127" s="132"/>
      <c r="Q127" s="132"/>
      <c r="R127" s="132"/>
      <c r="S127" s="132"/>
      <c r="T127" s="133"/>
    </row>
    <row r="128" spans="2:20" ht="17.25" thickBot="1" x14ac:dyDescent="0.35">
      <c r="B128" s="134"/>
      <c r="C128" s="135"/>
      <c r="D128" s="135"/>
      <c r="E128" s="135"/>
      <c r="F128" s="135"/>
      <c r="G128" s="135"/>
      <c r="H128" s="135"/>
      <c r="I128" s="135"/>
      <c r="J128" s="136"/>
      <c r="L128" s="134"/>
      <c r="M128" s="135"/>
      <c r="N128" s="135"/>
      <c r="O128" s="135"/>
      <c r="P128" s="135"/>
      <c r="Q128" s="135"/>
      <c r="R128" s="135"/>
      <c r="S128" s="135"/>
      <c r="T128" s="13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5" t="s">
        <v>262</v>
      </c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7"/>
      <c r="N130" s="57"/>
      <c r="O130" s="125" t="s">
        <v>263</v>
      </c>
      <c r="P130" s="126"/>
      <c r="Q130" s="126"/>
      <c r="R130" s="126"/>
      <c r="S130" s="126"/>
      <c r="T130" s="127"/>
    </row>
    <row r="131" spans="2:21" ht="18" customHeight="1" thickBot="1" x14ac:dyDescent="0.35">
      <c r="B131" s="128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30"/>
      <c r="N131" s="57"/>
      <c r="O131" s="128"/>
      <c r="P131" s="129"/>
      <c r="Q131" s="129"/>
      <c r="R131" s="129"/>
      <c r="S131" s="129"/>
      <c r="T131" s="13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5" t="s">
        <v>194</v>
      </c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7"/>
    </row>
    <row r="156" spans="2:21" ht="18" customHeight="1" thickBot="1" x14ac:dyDescent="0.35">
      <c r="B156" s="128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3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6" t="s">
        <v>266</v>
      </c>
      <c r="C171" s="107"/>
      <c r="D171" s="107"/>
      <c r="E171" s="107"/>
      <c r="F171" s="107"/>
      <c r="G171" s="107"/>
      <c r="H171" s="107"/>
      <c r="I171" s="107"/>
      <c r="J171" s="108"/>
      <c r="L171" s="106" t="s">
        <v>176</v>
      </c>
      <c r="M171" s="107"/>
      <c r="N171" s="107"/>
      <c r="O171" s="107"/>
      <c r="P171" s="107"/>
      <c r="Q171" s="107"/>
      <c r="R171" s="107"/>
      <c r="S171" s="108"/>
    </row>
    <row r="172" spans="2:19" ht="18" customHeight="1" x14ac:dyDescent="0.3">
      <c r="B172" s="42" t="s">
        <v>171</v>
      </c>
      <c r="C172" s="20"/>
      <c r="D172" s="20"/>
      <c r="E172" s="6"/>
      <c r="F172" s="150">
        <f>ROUND('DRIs DATA'!F36/'DRIs DATA'!C36*100,2)</f>
        <v>122.73</v>
      </c>
      <c r="G172" s="15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629.65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1" t="s">
        <v>185</v>
      </c>
      <c r="C174" s="132"/>
      <c r="D174" s="132"/>
      <c r="E174" s="132"/>
      <c r="F174" s="132"/>
      <c r="G174" s="132"/>
      <c r="H174" s="132"/>
      <c r="I174" s="132"/>
      <c r="J174" s="133"/>
      <c r="L174" s="131" t="s">
        <v>187</v>
      </c>
      <c r="M174" s="132"/>
      <c r="N174" s="132"/>
      <c r="O174" s="132"/>
      <c r="P174" s="132"/>
      <c r="Q174" s="132"/>
      <c r="R174" s="132"/>
      <c r="S174" s="133"/>
    </row>
    <row r="175" spans="2:19" ht="18" customHeight="1" x14ac:dyDescent="0.3">
      <c r="B175" s="131"/>
      <c r="C175" s="132"/>
      <c r="D175" s="132"/>
      <c r="E175" s="132"/>
      <c r="F175" s="132"/>
      <c r="G175" s="132"/>
      <c r="H175" s="132"/>
      <c r="I175" s="132"/>
      <c r="J175" s="133"/>
      <c r="L175" s="131"/>
      <c r="M175" s="132"/>
      <c r="N175" s="132"/>
      <c r="O175" s="132"/>
      <c r="P175" s="132"/>
      <c r="Q175" s="132"/>
      <c r="R175" s="132"/>
      <c r="S175" s="133"/>
    </row>
    <row r="176" spans="2:19" ht="18" customHeight="1" x14ac:dyDescent="0.3">
      <c r="B176" s="131"/>
      <c r="C176" s="132"/>
      <c r="D176" s="132"/>
      <c r="E176" s="132"/>
      <c r="F176" s="132"/>
      <c r="G176" s="132"/>
      <c r="H176" s="132"/>
      <c r="I176" s="132"/>
      <c r="J176" s="133"/>
      <c r="L176" s="131"/>
      <c r="M176" s="132"/>
      <c r="N176" s="132"/>
      <c r="O176" s="132"/>
      <c r="P176" s="132"/>
      <c r="Q176" s="132"/>
      <c r="R176" s="132"/>
      <c r="S176" s="133"/>
    </row>
    <row r="177" spans="2:19" ht="18" customHeight="1" x14ac:dyDescent="0.3">
      <c r="B177" s="131"/>
      <c r="C177" s="132"/>
      <c r="D177" s="132"/>
      <c r="E177" s="132"/>
      <c r="F177" s="132"/>
      <c r="G177" s="132"/>
      <c r="H177" s="132"/>
      <c r="I177" s="132"/>
      <c r="J177" s="133"/>
      <c r="L177" s="131"/>
      <c r="M177" s="132"/>
      <c r="N177" s="132"/>
      <c r="O177" s="132"/>
      <c r="P177" s="132"/>
      <c r="Q177" s="132"/>
      <c r="R177" s="132"/>
      <c r="S177" s="133"/>
    </row>
    <row r="178" spans="2:19" ht="18" customHeight="1" x14ac:dyDescent="0.3">
      <c r="B178" s="131"/>
      <c r="C178" s="132"/>
      <c r="D178" s="132"/>
      <c r="E178" s="132"/>
      <c r="F178" s="132"/>
      <c r="G178" s="132"/>
      <c r="H178" s="132"/>
      <c r="I178" s="132"/>
      <c r="J178" s="133"/>
      <c r="L178" s="131"/>
      <c r="M178" s="132"/>
      <c r="N178" s="132"/>
      <c r="O178" s="132"/>
      <c r="P178" s="132"/>
      <c r="Q178" s="132"/>
      <c r="R178" s="132"/>
      <c r="S178" s="133"/>
    </row>
    <row r="179" spans="2:19" ht="18" customHeight="1" x14ac:dyDescent="0.3">
      <c r="B179" s="131"/>
      <c r="C179" s="132"/>
      <c r="D179" s="132"/>
      <c r="E179" s="132"/>
      <c r="F179" s="132"/>
      <c r="G179" s="132"/>
      <c r="H179" s="132"/>
      <c r="I179" s="132"/>
      <c r="J179" s="133"/>
      <c r="L179" s="131"/>
      <c r="M179" s="132"/>
      <c r="N179" s="132"/>
      <c r="O179" s="132"/>
      <c r="P179" s="132"/>
      <c r="Q179" s="132"/>
      <c r="R179" s="132"/>
      <c r="S179" s="133"/>
    </row>
    <row r="180" spans="2:19" ht="18" customHeight="1" thickBot="1" x14ac:dyDescent="0.35">
      <c r="B180" s="134"/>
      <c r="C180" s="135"/>
      <c r="D180" s="135"/>
      <c r="E180" s="135"/>
      <c r="F180" s="135"/>
      <c r="G180" s="135"/>
      <c r="H180" s="135"/>
      <c r="I180" s="135"/>
      <c r="J180" s="136"/>
      <c r="L180" s="131"/>
      <c r="M180" s="132"/>
      <c r="N180" s="132"/>
      <c r="O180" s="132"/>
      <c r="P180" s="132"/>
      <c r="Q180" s="132"/>
      <c r="R180" s="132"/>
      <c r="S180" s="13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1"/>
      <c r="M181" s="132"/>
      <c r="N181" s="132"/>
      <c r="O181" s="132"/>
      <c r="P181" s="132"/>
      <c r="Q181" s="132"/>
      <c r="R181" s="132"/>
      <c r="S181" s="133"/>
    </row>
    <row r="182" spans="2:19" ht="18" customHeight="1" thickBot="1" x14ac:dyDescent="0.35">
      <c r="L182" s="134"/>
      <c r="M182" s="135"/>
      <c r="N182" s="135"/>
      <c r="O182" s="135"/>
      <c r="P182" s="135"/>
      <c r="Q182" s="135"/>
      <c r="R182" s="135"/>
      <c r="S182" s="136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6" t="s">
        <v>267</v>
      </c>
      <c r="C196" s="107"/>
      <c r="D196" s="107"/>
      <c r="E196" s="107"/>
      <c r="F196" s="107"/>
      <c r="G196" s="107"/>
      <c r="H196" s="107"/>
      <c r="I196" s="107"/>
      <c r="J196" s="10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0">
        <f>ROUND('DRIs DATA'!F46/'DRIs DATA'!C46*100,2)</f>
        <v>275.49</v>
      </c>
      <c r="G197" s="15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1" t="s">
        <v>186</v>
      </c>
      <c r="C199" s="132"/>
      <c r="D199" s="132"/>
      <c r="E199" s="132"/>
      <c r="F199" s="132"/>
      <c r="G199" s="132"/>
      <c r="H199" s="132"/>
      <c r="I199" s="132"/>
      <c r="J199" s="133"/>
      <c r="S199" s="6"/>
    </row>
    <row r="200" spans="2:20" ht="18" customHeight="1" x14ac:dyDescent="0.3">
      <c r="B200" s="131"/>
      <c r="C200" s="132"/>
      <c r="D200" s="132"/>
      <c r="E200" s="132"/>
      <c r="F200" s="132"/>
      <c r="G200" s="132"/>
      <c r="H200" s="132"/>
      <c r="I200" s="132"/>
      <c r="J200" s="133"/>
      <c r="S200" s="6"/>
    </row>
    <row r="201" spans="2:20" ht="18" customHeight="1" x14ac:dyDescent="0.3">
      <c r="B201" s="131"/>
      <c r="C201" s="132"/>
      <c r="D201" s="132"/>
      <c r="E201" s="132"/>
      <c r="F201" s="132"/>
      <c r="G201" s="132"/>
      <c r="H201" s="132"/>
      <c r="I201" s="132"/>
      <c r="J201" s="133"/>
      <c r="S201" s="6"/>
    </row>
    <row r="202" spans="2:20" ht="18" customHeight="1" x14ac:dyDescent="0.3">
      <c r="B202" s="131"/>
      <c r="C202" s="132"/>
      <c r="D202" s="132"/>
      <c r="E202" s="132"/>
      <c r="F202" s="132"/>
      <c r="G202" s="132"/>
      <c r="H202" s="132"/>
      <c r="I202" s="132"/>
      <c r="J202" s="133"/>
      <c r="S202" s="6"/>
    </row>
    <row r="203" spans="2:20" ht="18" customHeight="1" x14ac:dyDescent="0.3">
      <c r="B203" s="131"/>
      <c r="C203" s="132"/>
      <c r="D203" s="132"/>
      <c r="E203" s="132"/>
      <c r="F203" s="132"/>
      <c r="G203" s="132"/>
      <c r="H203" s="132"/>
      <c r="I203" s="132"/>
      <c r="J203" s="133"/>
      <c r="S203" s="6"/>
    </row>
    <row r="204" spans="2:20" ht="18" customHeight="1" thickBot="1" x14ac:dyDescent="0.35">
      <c r="B204" s="134"/>
      <c r="C204" s="135"/>
      <c r="D204" s="135"/>
      <c r="E204" s="135"/>
      <c r="F204" s="135"/>
      <c r="G204" s="135"/>
      <c r="H204" s="135"/>
      <c r="I204" s="135"/>
      <c r="J204" s="136"/>
      <c r="S204" s="6"/>
    </row>
    <row r="205" spans="2:20" ht="18" customHeight="1" thickBot="1" x14ac:dyDescent="0.35">
      <c r="K205" s="10"/>
    </row>
    <row r="206" spans="2:20" ht="18" customHeight="1" x14ac:dyDescent="0.3">
      <c r="B206" s="125" t="s">
        <v>195</v>
      </c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7"/>
    </row>
    <row r="207" spans="2:20" ht="18" customHeight="1" thickBot="1" x14ac:dyDescent="0.35">
      <c r="B207" s="128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3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1" t="s">
        <v>188</v>
      </c>
      <c r="C209" s="151"/>
      <c r="D209" s="151"/>
      <c r="E209" s="151"/>
      <c r="F209" s="151"/>
      <c r="G209" s="151"/>
      <c r="H209" s="15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7" t="s">
        <v>190</v>
      </c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2021-11-16T05:23:14Z</dcterms:modified>
</cp:coreProperties>
</file>