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97\연구서버\연구검체\H13_구강_Oral\결과지\발송완료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<sst xmlns="http://schemas.openxmlformats.org/spreadsheetml/2006/main" count="691" uniqueCount="282">
  <si>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</si>
  <si>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</si>
  <si>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</si>
  <si>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</si>
  <si>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</si>
  <si>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</si>
  <si>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</si>
  <si>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</si>
  <si>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</si>
  <si>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</si>
  <si>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</si>
  <si>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</si>
  <si>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</si>
  <si>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</si>
  <si>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</si>
  <si>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</si>
  <si>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</si>
  <si>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</si>
  <si>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</si>
  <si>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</si>
  <si>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</si>
  <si>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</si>
  <si>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</si>
  <si>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</si>
  <si>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</si>
  <si>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</si>
  <si>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</si>
  <si>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</si>
  <si>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</si>
  <si>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</si>
  <si>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</si>
  <si>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</si>
  <si>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</si>
  <si>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</si>
  <si>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</si>
  <si>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</si>
  <si>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</si>
  <si>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</si>
  <si>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</si>
  <si>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</si>
  <si>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</si>
  <si>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</si>
  <si>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</si>
  <si>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</si>
  <si>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</si>
  <si>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</si>
  <si>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</si>
  <si>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</si>
  <si>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</si>
  <si>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</si>
  <si>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</si>
  <si>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</si>
  <si>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</si>
  <si>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</si>
  <si>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</si>
  <si>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</si>
  <si>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</si>
  <si>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</si>
  <si>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</si>
  <si>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</si>
  <si>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</si>
  <si>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</si>
  <si>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</si>
  <si>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</si>
  <si>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</si>
  <si>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</si>
  <si>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</si>
  <si>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</si>
  <si>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</si>
  <si>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</si>
  <si>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</si>
  <si>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</si>
  <si>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</si>
  <si>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</si>
  <si>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</si>
  <si>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</si>
  <si>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</si>
  <si>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</si>
  <si>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</si>
  <si>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</si>
  <si>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</si>
  <si>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</si>
  <si>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</si>
  <si>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</si>
  <si>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</si>
  <si>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</si>
  <si>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</si>
  <si>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</si>
  <si>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</si>
  <si>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</si>
  <si>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</si>
  <si>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</si>
  <si>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</si>
  <si>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</si>
  <si>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</si>
  <si>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</si>
  <si>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</si>
  <si>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</si>
  <si>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</si>
  <si>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</si>
  <si>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</si>
  <si>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</si>
  <si>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</si>
  <si>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</si>
  <si>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</si>
  <si>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</si>
  <si>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</si>
  <si>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</si>
  <si>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</si>
  <si>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</si>
  <si>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</si>
  <si>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</si>
  <si>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</si>
  <si>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</si>
  <si>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</si>
  <si>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</si>
  <si>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</si>
  <si>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</si>
  <si>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</si>
  <si>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</si>
  <si>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</si>
  <si>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</si>
  <si>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</si>
  <si>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</si>
  <si>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</si>
  <si>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</si>
  <si>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</si>
  <si>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</si>
  <si>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</si>
  <si>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</si>
  <si>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</si>
  <si>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</si>
  <si>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</si>
  <si>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</si>
  <si>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</si>
  <si>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</si>
  <si>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</si>
  <si>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</si>
  <si>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</si>
  <si>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</si>
  <si>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</si>
  <si>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</si>
  <si>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</si>
  <si>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</si>
  <si>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</si>
  <si>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</si>
  <si>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</si>
  <si>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</si>
  <si>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</si>
  <si>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</si>
  <si>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</si>
  <si>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</si>
  <si>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</si>
  <si>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</si>
  <si>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</si>
  <si>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</si>
  <si>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</si>
  <si>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</si>
  <si>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</si>
  <si>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</si>
  <si>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</si>
  <si>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</si>
  <si>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</si>
  <si>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</si>
  <si>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</si>
  <si>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</si>
  <si>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</si>
  <si>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</si>
  <si>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</si>
  <si>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</si>
  <si>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</si>
  <si>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</si>
  <si>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</si>
  <si>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</si>
  <si>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</si>
  <si>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</si>
  <si>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</si>
  <si>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</si>
  <si>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</si>
  <si>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</si>
  <si>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</si>
  <si>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</si>
  <si>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</si>
  <si>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</si>
  <si>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</si>
  <si>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</si>
  <si>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</si>
  <si>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</si>
  <si>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</si>
  <si>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</si>
  <si>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</si>
  <si>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</si>
  <si>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</si>
  <si>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</si>
  <si>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</si>
  <si>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</si>
  <si>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</si>
  <si>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</si>
  <si>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</si>
  <si>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</si>
  <si>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</si>
  <si>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</si>
  <si>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</si>
  <si>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</si>
  <si>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</si>
  <si>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</si>
  <si>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</si>
  <si>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</si>
  <si>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</si>
  <si>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</si>
  <si>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</si>
  <si>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</si>
  <si>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</si>
  <si>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</si>
  <si>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</si>
  <si>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</si>
  <si>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</si>
  <si>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</si>
  <si>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</si>
  <si>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</si>
  <si>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</si>
  <si>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</si>
  <si>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</si>
  <si>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</si>
  <si>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</si>
  <si>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</si>
  <si>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</si>
  <si>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</si>
  <si>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</si>
  <si>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</si>
  <si>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</si>
  <si>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</si>
  <si>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</si>
  <si>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</si>
  <si>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</si>
  <si>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</si>
  <si>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</si>
  <si>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</si>
  <si>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</si>
  <si>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</si>
  <si>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</si>
  <si>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</si>
  <si>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</si>
  <si>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</si>
  <si>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</si>
  <si>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</si>
  <si>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</si>
  <si>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</si>
  <si>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</si>
  <si>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</si>
  <si>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</si>
  <si>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</si>
  <si>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</si>
  <si>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</si>
  <si>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</si>
  <si>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</si>
  <si>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</si>
  <si>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</si>
  <si>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</si>
  <si>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</si>
  <si>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</si>
  <si>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</si>
  <si>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</si>
  <si>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</si>
  <si>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</si>
  <si>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</si>
  <si>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</si>
  <si>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</si>
  <si>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</si>
  <si>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</si>
  <si>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</si>
  <si>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</si>
  <si>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</si>
  <si>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</si>
  <si>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</si>
  <si>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</si>
  <si>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</si>
  <si>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</si>
  <si>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</si>
  <si>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박명진, ID : 33357191)</t>
  </si>
  <si>
    <t>2019년 12월 30일 11:40:57</t>
  </si>
  <si>
    <t>박명진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</si>
</sst>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62.801430000000003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6101520"/>
        <c:axId val="816099560"/>
      </c:barChart>
      <c:catAx>
        <c:axId val="81610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6099560"/>
        <c:crosses val="autoZero"/>
        <c:auto val="1"/>
        <c:lblAlgn val="ctr"/>
        <c:lblOffset val="100"/>
        <c:noMultiLvlLbl val="0"/>
      </c:catAx>
      <c:valAx>
        <c:axId val="816099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610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1.4323728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4880"/>
        <c:axId val="770205272"/>
      </c:barChart>
      <c:catAx>
        <c:axId val="77020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05272"/>
        <c:crosses val="autoZero"/>
        <c:auto val="1"/>
        <c:lblAlgn val="ctr"/>
        <c:lblOffset val="100"/>
        <c:noMultiLvlLbl val="0"/>
      </c:catAx>
      <c:valAx>
        <c:axId val="77020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0.56228259999999997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6448"/>
        <c:axId val="770206840"/>
      </c:barChart>
      <c:catAx>
        <c:axId val="77020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06840"/>
        <c:crosses val="autoZero"/>
        <c:auto val="1"/>
        <c:lblAlgn val="ctr"/>
        <c:lblOffset val="100"/>
        <c:noMultiLvlLbl val="0"/>
      </c:catAx>
      <c:valAx>
        <c:axId val="77020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1092.1265000000001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5664"/>
        <c:axId val="682021704"/>
      </c:barChart>
      <c:catAx>
        <c:axId val="77020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1704"/>
        <c:crosses val="autoZero"/>
        <c:auto val="1"/>
        <c:lblAlgn val="ctr"/>
        <c:lblOffset val="100"/>
        <c:noMultiLvlLbl val="0"/>
      </c:catAx>
      <c:valAx>
        <c:axId val="68202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2533.9023000000002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022880"/>
        <c:axId val="682024056"/>
      </c:barChart>
      <c:catAx>
        <c:axId val="68202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4056"/>
        <c:crosses val="autoZero"/>
        <c:auto val="1"/>
        <c:lblAlgn val="ctr"/>
        <c:lblOffset val="100"/>
        <c:noMultiLvlLbl val="0"/>
      </c:catAx>
      <c:valAx>
        <c:axId val="682024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02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65.081689999999995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022096"/>
        <c:axId val="682023664"/>
      </c:barChart>
      <c:catAx>
        <c:axId val="68202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3664"/>
        <c:crosses val="autoZero"/>
        <c:auto val="1"/>
        <c:lblAlgn val="ctr"/>
        <c:lblOffset val="100"/>
        <c:noMultiLvlLbl val="0"/>
      </c:catAx>
      <c:valAx>
        <c:axId val="682023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02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130.65858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024448"/>
        <c:axId val="682022488"/>
      </c:barChart>
      <c:catAx>
        <c:axId val="68202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2488"/>
        <c:crosses val="autoZero"/>
        <c:auto val="1"/>
        <c:lblAlgn val="ctr"/>
        <c:lblOffset val="100"/>
        <c:noMultiLvlLbl val="0"/>
      </c:catAx>
      <c:valAx>
        <c:axId val="68202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02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10.487067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403648"/>
        <c:axId val="682401688"/>
      </c:barChart>
      <c:catAx>
        <c:axId val="68240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401688"/>
        <c:crosses val="autoZero"/>
        <c:auto val="1"/>
        <c:lblAlgn val="ctr"/>
        <c:lblOffset val="100"/>
        <c:noMultiLvlLbl val="0"/>
      </c:catAx>
      <c:valAx>
        <c:axId val="68240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649.54359999999997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404040"/>
        <c:axId val="682402472"/>
      </c:barChart>
      <c:catAx>
        <c:axId val="68240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402472"/>
        <c:crosses val="autoZero"/>
        <c:auto val="1"/>
        <c:lblAlgn val="ctr"/>
        <c:lblOffset val="100"/>
        <c:noMultiLvlLbl val="0"/>
      </c:catAx>
      <c:valAx>
        <c:axId val="6824024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8.8881910000000001E-3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402864"/>
        <c:axId val="682403256"/>
      </c:barChart>
      <c:catAx>
        <c:axId val="68240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403256"/>
        <c:crosses val="autoZero"/>
        <c:auto val="1"/>
        <c:lblAlgn val="ctr"/>
        <c:lblOffset val="100"/>
        <c:noMultiLvlLbl val="0"/>
      </c:catAx>
      <c:valAx>
        <c:axId val="68240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3.7169002999999998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493024"/>
        <c:axId val="769492632"/>
      </c:barChart>
      <c:catAx>
        <c:axId val="76949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492632"/>
        <c:crosses val="autoZero"/>
        <c:auto val="1"/>
        <c:lblAlgn val="ctr"/>
        <c:lblOffset val="100"/>
        <c:noMultiLvlLbl val="0"/>
      </c:catAx>
      <c:valAx>
        <c:axId val="76949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49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24.627234000000001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6103088"/>
        <c:axId val="884965016"/>
      </c:barChart>
      <c:catAx>
        <c:axId val="81610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965016"/>
        <c:crosses val="autoZero"/>
        <c:auto val="1"/>
        <c:lblAlgn val="ctr"/>
        <c:lblOffset val="100"/>
        <c:noMultiLvlLbl val="0"/>
      </c:catAx>
      <c:valAx>
        <c:axId val="884965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610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125.246826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495376"/>
        <c:axId val="769494200"/>
      </c:barChart>
      <c:catAx>
        <c:axId val="76949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494200"/>
        <c:crosses val="autoZero"/>
        <c:auto val="1"/>
        <c:lblAlgn val="ctr"/>
        <c:lblOffset val="100"/>
        <c:noMultiLvlLbl val="0"/>
      </c:catAx>
      <c:valAx>
        <c:axId val="76949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49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72.107039999999998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494592"/>
        <c:axId val="769494984"/>
      </c:barChart>
      <c:catAx>
        <c:axId val="76949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494984"/>
        <c:crosses val="autoZero"/>
        <c:auto val="1"/>
        <c:lblAlgn val="ctr"/>
        <c:lblOffset val="100"/>
        <c:noMultiLvlLbl val="0"/>
      </c:catAx>
      <c:valAx>
        <c:axId val="76949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49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10.8</c:v>
                </c:pt>
                <c:pt idx="1">
                  <c:v>21.332000000000001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618320"/>
        <c:axId val="682614792"/>
      </c:barChart>
      <c:catAx>
        <c:axId val="68261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614792"/>
        <c:crosses val="autoZero"/>
        <c:auto val="1"/>
        <c:lblAlgn val="ctr"/>
        <c:lblOffset val="100"/>
        <c:noMultiLvlLbl val="0"/>
      </c:catAx>
      <c:valAx>
        <c:axId val="68261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61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8.2806049999999995</c:v>
                </c:pt>
                <c:pt idx="1">
                  <c:v>10.358518</c:v>
                </c:pt>
                <c:pt idx="2">
                  <c:v>9.4407259999999997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530.56809999999996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615576"/>
        <c:axId val="682615968"/>
      </c:barChart>
      <c:catAx>
        <c:axId val="68261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615968"/>
        <c:crosses val="autoZero"/>
        <c:auto val="1"/>
        <c:lblAlgn val="ctr"/>
        <c:lblOffset val="100"/>
        <c:noMultiLvlLbl val="0"/>
      </c:catAx>
      <c:valAx>
        <c:axId val="68261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61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10.921999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616752"/>
        <c:axId val="682617144"/>
      </c:barChart>
      <c:catAx>
        <c:axId val="68261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617144"/>
        <c:crosses val="autoZero"/>
        <c:auto val="1"/>
        <c:lblAlgn val="ctr"/>
        <c:lblOffset val="100"/>
        <c:noMultiLvlLbl val="0"/>
      </c:catAx>
      <c:valAx>
        <c:axId val="68261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61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77.533000000000001</c:v>
                </c:pt>
                <c:pt idx="1">
                  <c:v>5.2709999999999999</c:v>
                </c:pt>
                <c:pt idx="2">
                  <c:v>17.195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401296"/>
        <c:axId val="834309440"/>
      </c:barChart>
      <c:catAx>
        <c:axId val="68240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09440"/>
        <c:crosses val="autoZero"/>
        <c:auto val="1"/>
        <c:lblAlgn val="ctr"/>
        <c:lblOffset val="100"/>
        <c:noMultiLvlLbl val="0"/>
      </c:catAx>
      <c:valAx>
        <c:axId val="83430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1653.6007999999999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2576"/>
        <c:axId val="834313752"/>
      </c:barChart>
      <c:catAx>
        <c:axId val="83431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3752"/>
        <c:crosses val="autoZero"/>
        <c:auto val="1"/>
        <c:lblAlgn val="ctr"/>
        <c:lblOffset val="100"/>
        <c:noMultiLvlLbl val="0"/>
      </c:catAx>
      <c:valAx>
        <c:axId val="834313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61.754677000000001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4928"/>
        <c:axId val="834315712"/>
      </c:barChart>
      <c:catAx>
        <c:axId val="83431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5712"/>
        <c:crosses val="autoZero"/>
        <c:auto val="1"/>
        <c:lblAlgn val="ctr"/>
        <c:lblOffset val="100"/>
        <c:noMultiLvlLbl val="0"/>
      </c:catAx>
      <c:valAx>
        <c:axId val="834315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485.68020000000001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5320"/>
        <c:axId val="834314536"/>
      </c:barChart>
      <c:catAx>
        <c:axId val="83431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4536"/>
        <c:crosses val="autoZero"/>
        <c:auto val="1"/>
        <c:lblAlgn val="ctr"/>
        <c:lblOffset val="100"/>
        <c:noMultiLvlLbl val="0"/>
      </c:catAx>
      <c:valAx>
        <c:axId val="83431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2.3257523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965800"/>
        <c:axId val="884963056"/>
      </c:barChart>
      <c:catAx>
        <c:axId val="88496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963056"/>
        <c:crosses val="autoZero"/>
        <c:auto val="1"/>
        <c:lblAlgn val="ctr"/>
        <c:lblOffset val="100"/>
        <c:noMultiLvlLbl val="0"/>
      </c:catAx>
      <c:valAx>
        <c:axId val="88496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96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6442.0370000000003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6496"/>
        <c:axId val="834316104"/>
      </c:barChart>
      <c:catAx>
        <c:axId val="83431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6104"/>
        <c:crosses val="autoZero"/>
        <c:auto val="1"/>
        <c:lblAlgn val="ctr"/>
        <c:lblOffset val="100"/>
        <c:noMultiLvlLbl val="0"/>
      </c:catAx>
      <c:valAx>
        <c:axId val="83431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14.704411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3360"/>
        <c:axId val="834309048"/>
      </c:barChart>
      <c:catAx>
        <c:axId val="83431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09048"/>
        <c:crosses val="autoZero"/>
        <c:auto val="1"/>
        <c:lblAlgn val="ctr"/>
        <c:lblOffset val="100"/>
        <c:noMultiLvlLbl val="0"/>
      </c:catAx>
      <c:valAx>
        <c:axId val="83430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2.1000329999999998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1792"/>
        <c:axId val="834310616"/>
      </c:barChart>
      <c:catAx>
        <c:axId val="83431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0616"/>
        <c:crosses val="autoZero"/>
        <c:auto val="1"/>
        <c:lblAlgn val="ctr"/>
        <c:lblOffset val="100"/>
        <c:noMultiLvlLbl val="0"/>
      </c:catAx>
      <c:valAx>
        <c:axId val="83431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204.62119000000001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964624"/>
        <c:axId val="715759768"/>
      </c:barChart>
      <c:catAx>
        <c:axId val="88496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5759768"/>
        <c:crosses val="autoZero"/>
        <c:auto val="1"/>
        <c:lblAlgn val="ctr"/>
        <c:lblOffset val="100"/>
        <c:noMultiLvlLbl val="0"/>
      </c:catAx>
      <c:valAx>
        <c:axId val="715759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96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0.96533119999999994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5757416"/>
        <c:axId val="568752648"/>
      </c:barChart>
      <c:catAx>
        <c:axId val="71575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2648"/>
        <c:crosses val="autoZero"/>
        <c:auto val="1"/>
        <c:lblAlgn val="ctr"/>
        <c:lblOffset val="100"/>
        <c:noMultiLvlLbl val="0"/>
      </c:catAx>
      <c:valAx>
        <c:axId val="568752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575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14.487684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51080"/>
        <c:axId val="568751472"/>
      </c:barChart>
      <c:catAx>
        <c:axId val="56875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1472"/>
        <c:crosses val="autoZero"/>
        <c:auto val="1"/>
        <c:lblAlgn val="ctr"/>
        <c:lblOffset val="100"/>
        <c:noMultiLvlLbl val="0"/>
      </c:catAx>
      <c:valAx>
        <c:axId val="56875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5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2.1000329999999998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49904"/>
        <c:axId val="568750688"/>
      </c:barChart>
      <c:catAx>
        <c:axId val="56874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0688"/>
        <c:crosses val="autoZero"/>
        <c:auto val="1"/>
        <c:lblAlgn val="ctr"/>
        <c:lblOffset val="100"/>
        <c:noMultiLvlLbl val="0"/>
      </c:catAx>
      <c:valAx>
        <c:axId val="56875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4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521.80830000000003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52256"/>
        <c:axId val="568753040"/>
      </c:barChart>
      <c:catAx>
        <c:axId val="56875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3040"/>
        <c:crosses val="autoZero"/>
        <c:auto val="1"/>
        <c:lblAlgn val="ctr"/>
        <c:lblOffset val="100"/>
        <c:noMultiLvlLbl val="0"/>
      </c:catAx>
      <c:valAx>
        <c:axId val="56875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9.8723270000000003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7232"/>
        <c:axId val="770204096"/>
      </c:barChart>
      <c:catAx>
        <c:axId val="77020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04096"/>
        <c:crosses val="autoZero"/>
        <c:auto val="1"/>
        <c:lblAlgn val="ctr"/>
        <c:lblOffset val="100"/>
        <c:noMultiLvlLbl val="0"/>
      </c:catAx>
      <c:valAx>
        <c:axId val="77020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박명진, ID : 33357191)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2019년 12월 30일 11:40:57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56</v>
      </c>
      <c r="B4" s="65"/>
      <c r="C4" s="65"/>
      <c r="D4" s="46"/>
      <c r="E4" s="62" t="s">
        <v>198</v>
      </c>
      <c r="F4" s="63"/>
      <c r="G4" s="63"/>
      <c r="H4" s="64"/>
      <c r="I4" s="46"/>
      <c r="J4" s="62" t="s">
        <v>199</v>
      </c>
      <c r="K4" s="63"/>
      <c r="L4" s="64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1653.6007999999999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62.801430000000003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24.627234000000001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77.533000000000001</v>
      </c>
      <c r="G8" s="59">
        <f>'DRIs DATA 입력'!G8</f>
        <v>5.2709999999999999</v>
      </c>
      <c r="H8" s="59">
        <f>'DRIs DATA 입력'!H8</f>
        <v>17.195</v>
      </c>
      <c r="I8" s="46"/>
      <c r="J8" s="59" t="s">
        <v>216</v>
      </c>
      <c r="K8" s="59">
        <f>'DRIs DATA 입력'!K8</f>
        <v>10.8</v>
      </c>
      <c r="L8" s="59">
        <f>'DRIs DATA 입력'!L8</f>
        <v>21.332000000000001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530.56809999999996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10.921999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2.3257523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204.62119000000001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61.754677000000001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1.6041584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0.96533119999999994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14.487684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2.1000329999999998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521.80830000000003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9.8723270000000003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1.4323728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0.56228259999999997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485.68020000000001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1092.1265000000001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6442.0370000000003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2533.9023000000002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65.081689999999995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130.65858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14.704411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10.487067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649.54359999999997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8.8881910000000001E-3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3.7169002999999998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125.246826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72.107039999999998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7" t="s">
        <v>276</v>
      </c>
      <c r="B1" s="156" t="s">
        <v>279</v>
      </c>
      <c r="C1" s="156"/>
      <c r="D1" s="156"/>
      <c r="E1" s="156"/>
      <c r="F1" s="156"/>
      <c r="G1" s="157" t="s">
        <v>277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</row>
    <row r="2" spans="1:68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156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</row>
    <row r="4" spans="1:68" x14ac:dyDescent="0.3">
      <c r="A4" s="65" t="s">
        <v>56</v>
      </c>
      <c r="B4" s="65"/>
      <c r="C4" s="65"/>
      <c r="D4" s="156"/>
      <c r="E4" s="62" t="s">
        <v>198</v>
      </c>
      <c r="F4" s="63"/>
      <c r="G4" s="63"/>
      <c r="H4" s="64"/>
      <c r="I4" s="156"/>
      <c r="J4" s="62" t="s">
        <v>199</v>
      </c>
      <c r="K4" s="63"/>
      <c r="L4" s="64"/>
      <c r="M4" s="156"/>
      <c r="N4" s="65" t="s">
        <v>200</v>
      </c>
      <c r="O4" s="65"/>
      <c r="P4" s="65"/>
      <c r="Q4" s="65"/>
      <c r="R4" s="65"/>
      <c r="S4" s="65"/>
      <c r="T4" s="156"/>
      <c r="U4" s="65" t="s">
        <v>201</v>
      </c>
      <c r="V4" s="65"/>
      <c r="W4" s="65"/>
      <c r="X4" s="65"/>
      <c r="Y4" s="65"/>
      <c r="Z4" s="65"/>
      <c r="AA4" s="156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5"/>
      <c r="BN4" s="155"/>
      <c r="BO4" s="155"/>
      <c r="BP4" s="155"/>
    </row>
    <row r="5" spans="1:68" x14ac:dyDescent="0.3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</row>
    <row r="6" spans="1:68" x14ac:dyDescent="0.3">
      <c r="A6" s="158" t="s">
        <v>56</v>
      </c>
      <c r="B6" s="158">
        <v>2000</v>
      </c>
      <c r="C6" s="158">
        <v>1653.6007999999999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45</v>
      </c>
      <c r="P6" s="158">
        <v>55</v>
      </c>
      <c r="Q6" s="158">
        <v>0</v>
      </c>
      <c r="R6" s="158">
        <v>0</v>
      </c>
      <c r="S6" s="158">
        <v>62.801430000000003</v>
      </c>
      <c r="T6" s="156"/>
      <c r="U6" s="158" t="s">
        <v>214</v>
      </c>
      <c r="V6" s="158">
        <v>0</v>
      </c>
      <c r="W6" s="158">
        <v>0</v>
      </c>
      <c r="X6" s="158">
        <v>25</v>
      </c>
      <c r="Y6" s="158">
        <v>0</v>
      </c>
      <c r="Z6" s="158">
        <v>24.627234000000001</v>
      </c>
      <c r="AA6" s="156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</row>
    <row r="7" spans="1:68" x14ac:dyDescent="0.3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</row>
    <row r="8" spans="1:68" x14ac:dyDescent="0.3">
      <c r="A8" s="156"/>
      <c r="B8" s="156"/>
      <c r="C8" s="156"/>
      <c r="D8" s="156"/>
      <c r="E8" s="158" t="s">
        <v>216</v>
      </c>
      <c r="F8" s="158">
        <v>77.533000000000001</v>
      </c>
      <c r="G8" s="158">
        <v>5.2709999999999999</v>
      </c>
      <c r="H8" s="158">
        <v>17.195</v>
      </c>
      <c r="I8" s="156"/>
      <c r="J8" s="158" t="s">
        <v>216</v>
      </c>
      <c r="K8" s="158">
        <v>10.8</v>
      </c>
      <c r="L8" s="158">
        <v>21.332000000000001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</row>
    <row r="9" spans="1:68" x14ac:dyDescent="0.3">
      <c r="A9" s="155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</row>
    <row r="10" spans="1:68" x14ac:dyDescent="0.3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</row>
    <row r="11" spans="1:68" x14ac:dyDescent="0.3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</row>
    <row r="12" spans="1:68" x14ac:dyDescent="0.3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</row>
    <row r="14" spans="1:68" x14ac:dyDescent="0.3">
      <c r="A14" s="65" t="s">
        <v>218</v>
      </c>
      <c r="B14" s="65"/>
      <c r="C14" s="65"/>
      <c r="D14" s="65"/>
      <c r="E14" s="65"/>
      <c r="F14" s="65"/>
      <c r="G14" s="156"/>
      <c r="H14" s="65" t="s">
        <v>219</v>
      </c>
      <c r="I14" s="65"/>
      <c r="J14" s="65"/>
      <c r="K14" s="65"/>
      <c r="L14" s="65"/>
      <c r="M14" s="65"/>
      <c r="N14" s="156"/>
      <c r="O14" s="65" t="s">
        <v>220</v>
      </c>
      <c r="P14" s="65"/>
      <c r="Q14" s="65"/>
      <c r="R14" s="65"/>
      <c r="S14" s="65"/>
      <c r="T14" s="65"/>
      <c r="U14" s="156"/>
      <c r="V14" s="65" t="s">
        <v>221</v>
      </c>
      <c r="W14" s="65"/>
      <c r="X14" s="65"/>
      <c r="Y14" s="65"/>
      <c r="Z14" s="65"/>
      <c r="AA14" s="6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</row>
    <row r="15" spans="1:68" x14ac:dyDescent="0.3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</row>
    <row r="16" spans="1:68" x14ac:dyDescent="0.3">
      <c r="A16" s="158" t="s">
        <v>222</v>
      </c>
      <c r="B16" s="158">
        <v>500</v>
      </c>
      <c r="C16" s="158">
        <v>700</v>
      </c>
      <c r="D16" s="158">
        <v>0</v>
      </c>
      <c r="E16" s="158">
        <v>3000</v>
      </c>
      <c r="F16" s="158">
        <v>530.56809999999996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10.921999</v>
      </c>
      <c r="N16" s="156"/>
      <c r="O16" s="158" t="s">
        <v>4</v>
      </c>
      <c r="P16" s="158">
        <v>0</v>
      </c>
      <c r="Q16" s="158">
        <v>0</v>
      </c>
      <c r="R16" s="158">
        <v>15</v>
      </c>
      <c r="S16" s="158">
        <v>100</v>
      </c>
      <c r="T16" s="158">
        <v>2.3257523</v>
      </c>
      <c r="U16" s="156"/>
      <c r="V16" s="158" t="s">
        <v>5</v>
      </c>
      <c r="W16" s="158">
        <v>0</v>
      </c>
      <c r="X16" s="158">
        <v>0</v>
      </c>
      <c r="Y16" s="158">
        <v>75</v>
      </c>
      <c r="Z16" s="158">
        <v>0</v>
      </c>
      <c r="AA16" s="158">
        <v>204.62119000000001</v>
      </c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</row>
    <row r="17" spans="1:68" x14ac:dyDescent="0.3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</row>
    <row r="18" spans="1:68" x14ac:dyDescent="0.3">
      <c r="A18" s="155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</row>
    <row r="19" spans="1:68" x14ac:dyDescent="0.3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</row>
    <row r="20" spans="1:68" x14ac:dyDescent="0.3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</row>
    <row r="21" spans="1:68" x14ac:dyDescent="0.3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</row>
    <row r="22" spans="1:68" x14ac:dyDescent="0.3">
      <c r="A22" s="155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155"/>
      <c r="BL23" s="155"/>
      <c r="BM23" s="155"/>
      <c r="BN23" s="155"/>
      <c r="BO23" s="155"/>
      <c r="BP23" s="155"/>
    </row>
    <row r="24" spans="1:68" x14ac:dyDescent="0.3">
      <c r="A24" s="65" t="s">
        <v>224</v>
      </c>
      <c r="B24" s="65"/>
      <c r="C24" s="65"/>
      <c r="D24" s="65"/>
      <c r="E24" s="65"/>
      <c r="F24" s="65"/>
      <c r="G24" s="156"/>
      <c r="H24" s="65" t="s">
        <v>225</v>
      </c>
      <c r="I24" s="65"/>
      <c r="J24" s="65"/>
      <c r="K24" s="65"/>
      <c r="L24" s="65"/>
      <c r="M24" s="65"/>
      <c r="N24" s="156"/>
      <c r="O24" s="65" t="s">
        <v>226</v>
      </c>
      <c r="P24" s="65"/>
      <c r="Q24" s="65"/>
      <c r="R24" s="65"/>
      <c r="S24" s="65"/>
      <c r="T24" s="65"/>
      <c r="U24" s="156"/>
      <c r="V24" s="65" t="s">
        <v>227</v>
      </c>
      <c r="W24" s="65"/>
      <c r="X24" s="65"/>
      <c r="Y24" s="65"/>
      <c r="Z24" s="65"/>
      <c r="AA24" s="65"/>
      <c r="AB24" s="156"/>
      <c r="AC24" s="65" t="s">
        <v>228</v>
      </c>
      <c r="AD24" s="65"/>
      <c r="AE24" s="65"/>
      <c r="AF24" s="65"/>
      <c r="AG24" s="65"/>
      <c r="AH24" s="65"/>
      <c r="AI24" s="156"/>
      <c r="AJ24" s="65" t="s">
        <v>229</v>
      </c>
      <c r="AK24" s="65"/>
      <c r="AL24" s="65"/>
      <c r="AM24" s="65"/>
      <c r="AN24" s="65"/>
      <c r="AO24" s="65"/>
      <c r="AP24" s="156"/>
      <c r="AQ24" s="65" t="s">
        <v>230</v>
      </c>
      <c r="AR24" s="65"/>
      <c r="AS24" s="65"/>
      <c r="AT24" s="65"/>
      <c r="AU24" s="65"/>
      <c r="AV24" s="65"/>
      <c r="AW24" s="156"/>
      <c r="AX24" s="65" t="s">
        <v>231</v>
      </c>
      <c r="AY24" s="65"/>
      <c r="AZ24" s="65"/>
      <c r="BA24" s="65"/>
      <c r="BB24" s="65"/>
      <c r="BC24" s="65"/>
      <c r="BD24" s="156"/>
      <c r="BE24" s="65" t="s">
        <v>232</v>
      </c>
      <c r="BF24" s="65"/>
      <c r="BG24" s="65"/>
      <c r="BH24" s="65"/>
      <c r="BI24" s="65"/>
      <c r="BJ24" s="65"/>
      <c r="BK24" s="155"/>
      <c r="BL24" s="155"/>
      <c r="BM24" s="155"/>
      <c r="BN24" s="155"/>
      <c r="BO24" s="155"/>
      <c r="BP24" s="155"/>
    </row>
    <row r="25" spans="1:68" x14ac:dyDescent="0.3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  <c r="BK25" s="155"/>
      <c r="BL25" s="155"/>
      <c r="BM25" s="155"/>
      <c r="BN25" s="155"/>
      <c r="BO25" s="155"/>
      <c r="BP25" s="155"/>
    </row>
    <row r="26" spans="1:68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61.754677000000001</v>
      </c>
      <c r="G26" s="156"/>
      <c r="H26" s="158" t="s">
        <v>9</v>
      </c>
      <c r="I26" s="158">
        <v>1</v>
      </c>
      <c r="J26" s="158">
        <v>1.2</v>
      </c>
      <c r="K26" s="158">
        <v>0</v>
      </c>
      <c r="L26" s="158">
        <v>0</v>
      </c>
      <c r="M26" s="158">
        <v>1.6041584</v>
      </c>
      <c r="N26" s="156"/>
      <c r="O26" s="158" t="s">
        <v>10</v>
      </c>
      <c r="P26" s="158">
        <v>1.3</v>
      </c>
      <c r="Q26" s="158">
        <v>1.5</v>
      </c>
      <c r="R26" s="158">
        <v>0</v>
      </c>
      <c r="S26" s="158">
        <v>0</v>
      </c>
      <c r="T26" s="158">
        <v>0.96533119999999994</v>
      </c>
      <c r="U26" s="156"/>
      <c r="V26" s="158" t="s">
        <v>11</v>
      </c>
      <c r="W26" s="158">
        <v>12</v>
      </c>
      <c r="X26" s="158">
        <v>16</v>
      </c>
      <c r="Y26" s="158">
        <v>0</v>
      </c>
      <c r="Z26" s="158">
        <v>35</v>
      </c>
      <c r="AA26" s="158">
        <v>14.487684</v>
      </c>
      <c r="AB26" s="156"/>
      <c r="AC26" s="158" t="s">
        <v>12</v>
      </c>
      <c r="AD26" s="158">
        <v>1.3</v>
      </c>
      <c r="AE26" s="158">
        <v>1.5</v>
      </c>
      <c r="AF26" s="158">
        <v>0</v>
      </c>
      <c r="AG26" s="158">
        <v>100</v>
      </c>
      <c r="AH26" s="158">
        <v>2.1000329999999998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521.80830000000003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9.8723270000000003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1.4323728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0.56228259999999997</v>
      </c>
      <c r="BK26" s="155"/>
      <c r="BL26" s="155"/>
      <c r="BM26" s="155"/>
      <c r="BN26" s="155"/>
      <c r="BO26" s="155"/>
      <c r="BP26" s="155"/>
    </row>
    <row r="27" spans="1:68" x14ac:dyDescent="0.3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</row>
    <row r="28" spans="1:68" x14ac:dyDescent="0.3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</row>
    <row r="29" spans="1:68" x14ac:dyDescent="0.3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</row>
    <row r="30" spans="1:68" x14ac:dyDescent="0.3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</row>
    <row r="31" spans="1:68" x14ac:dyDescent="0.3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</row>
    <row r="32" spans="1:68" x14ac:dyDescent="0.3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5" t="s">
        <v>235</v>
      </c>
      <c r="B34" s="65"/>
      <c r="C34" s="65"/>
      <c r="D34" s="65"/>
      <c r="E34" s="65"/>
      <c r="F34" s="65"/>
      <c r="G34" s="156"/>
      <c r="H34" s="65" t="s">
        <v>236</v>
      </c>
      <c r="I34" s="65"/>
      <c r="J34" s="65"/>
      <c r="K34" s="65"/>
      <c r="L34" s="65"/>
      <c r="M34" s="65"/>
      <c r="N34" s="156"/>
      <c r="O34" s="65" t="s">
        <v>237</v>
      </c>
      <c r="P34" s="65"/>
      <c r="Q34" s="65"/>
      <c r="R34" s="65"/>
      <c r="S34" s="65"/>
      <c r="T34" s="65"/>
      <c r="U34" s="156"/>
      <c r="V34" s="65" t="s">
        <v>238</v>
      </c>
      <c r="W34" s="65"/>
      <c r="X34" s="65"/>
      <c r="Y34" s="65"/>
      <c r="Z34" s="65"/>
      <c r="AA34" s="65"/>
      <c r="AB34" s="156"/>
      <c r="AC34" s="65" t="s">
        <v>239</v>
      </c>
      <c r="AD34" s="65"/>
      <c r="AE34" s="65"/>
      <c r="AF34" s="65"/>
      <c r="AG34" s="65"/>
      <c r="AH34" s="65"/>
      <c r="AI34" s="156"/>
      <c r="AJ34" s="65" t="s">
        <v>240</v>
      </c>
      <c r="AK34" s="65"/>
      <c r="AL34" s="65"/>
      <c r="AM34" s="65"/>
      <c r="AN34" s="65"/>
      <c r="AO34" s="65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570</v>
      </c>
      <c r="C36" s="158">
        <v>700</v>
      </c>
      <c r="D36" s="158">
        <v>0</v>
      </c>
      <c r="E36" s="158">
        <v>2000</v>
      </c>
      <c r="F36" s="158">
        <v>485.68020000000001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3000</v>
      </c>
      <c r="M36" s="158">
        <v>1092.1265000000001</v>
      </c>
      <c r="N36" s="156"/>
      <c r="O36" s="158" t="s">
        <v>19</v>
      </c>
      <c r="P36" s="158">
        <v>0</v>
      </c>
      <c r="Q36" s="158">
        <v>0</v>
      </c>
      <c r="R36" s="158">
        <v>1100</v>
      </c>
      <c r="S36" s="158">
        <v>2000</v>
      </c>
      <c r="T36" s="158">
        <v>6442.0370000000003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2533.9023000000002</v>
      </c>
      <c r="AB36" s="156"/>
      <c r="AC36" s="158" t="s">
        <v>21</v>
      </c>
      <c r="AD36" s="158">
        <v>0</v>
      </c>
      <c r="AE36" s="158">
        <v>0</v>
      </c>
      <c r="AF36" s="158">
        <v>1700</v>
      </c>
      <c r="AG36" s="158">
        <v>0</v>
      </c>
      <c r="AH36" s="158">
        <v>65.081689999999995</v>
      </c>
      <c r="AI36" s="156"/>
      <c r="AJ36" s="158" t="s">
        <v>22</v>
      </c>
      <c r="AK36" s="158">
        <v>305</v>
      </c>
      <c r="AL36" s="158">
        <v>370</v>
      </c>
      <c r="AM36" s="158">
        <v>0</v>
      </c>
      <c r="AN36" s="158">
        <v>350</v>
      </c>
      <c r="AO36" s="158">
        <v>130.65858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37" spans="1:68" x14ac:dyDescent="0.3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</row>
    <row r="38" spans="1:68" x14ac:dyDescent="0.3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</row>
    <row r="39" spans="1:68" x14ac:dyDescent="0.3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</row>
    <row r="40" spans="1:68" x14ac:dyDescent="0.3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</row>
    <row r="41" spans="1:68" x14ac:dyDescent="0.3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</row>
    <row r="42" spans="1:68" x14ac:dyDescent="0.3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156"/>
      <c r="BL43" s="156"/>
      <c r="BM43" s="156"/>
      <c r="BN43" s="156"/>
      <c r="BO43" s="156"/>
      <c r="BP43" s="156"/>
    </row>
    <row r="44" spans="1:68" x14ac:dyDescent="0.3">
      <c r="A44" s="65" t="s">
        <v>242</v>
      </c>
      <c r="B44" s="65"/>
      <c r="C44" s="65"/>
      <c r="D44" s="65"/>
      <c r="E44" s="65"/>
      <c r="F44" s="65"/>
      <c r="G44" s="156"/>
      <c r="H44" s="65" t="s">
        <v>243</v>
      </c>
      <c r="I44" s="65"/>
      <c r="J44" s="65"/>
      <c r="K44" s="65"/>
      <c r="L44" s="65"/>
      <c r="M44" s="65"/>
      <c r="N44" s="156"/>
      <c r="O44" s="65" t="s">
        <v>244</v>
      </c>
      <c r="P44" s="65"/>
      <c r="Q44" s="65"/>
      <c r="R44" s="65"/>
      <c r="S44" s="65"/>
      <c r="T44" s="65"/>
      <c r="U44" s="156"/>
      <c r="V44" s="65" t="s">
        <v>245</v>
      </c>
      <c r="W44" s="65"/>
      <c r="X44" s="65"/>
      <c r="Y44" s="65"/>
      <c r="Z44" s="65"/>
      <c r="AA44" s="65"/>
      <c r="AB44" s="156"/>
      <c r="AC44" s="65" t="s">
        <v>246</v>
      </c>
      <c r="AD44" s="65"/>
      <c r="AE44" s="65"/>
      <c r="AF44" s="65"/>
      <c r="AG44" s="65"/>
      <c r="AH44" s="65"/>
      <c r="AI44" s="156"/>
      <c r="AJ44" s="65" t="s">
        <v>247</v>
      </c>
      <c r="AK44" s="65"/>
      <c r="AL44" s="65"/>
      <c r="AM44" s="65"/>
      <c r="AN44" s="65"/>
      <c r="AO44" s="65"/>
      <c r="AP44" s="156"/>
      <c r="AQ44" s="65" t="s">
        <v>248</v>
      </c>
      <c r="AR44" s="65"/>
      <c r="AS44" s="65"/>
      <c r="AT44" s="65"/>
      <c r="AU44" s="65"/>
      <c r="AV44" s="65"/>
      <c r="AW44" s="156"/>
      <c r="AX44" s="65" t="s">
        <v>249</v>
      </c>
      <c r="AY44" s="65"/>
      <c r="AZ44" s="65"/>
      <c r="BA44" s="65"/>
      <c r="BB44" s="65"/>
      <c r="BC44" s="65"/>
      <c r="BD44" s="156"/>
      <c r="BE44" s="65" t="s">
        <v>250</v>
      </c>
      <c r="BF44" s="65"/>
      <c r="BG44" s="65"/>
      <c r="BH44" s="65"/>
      <c r="BI44" s="65"/>
      <c r="BJ44" s="65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7</v>
      </c>
      <c r="C46" s="158">
        <v>9</v>
      </c>
      <c r="D46" s="158">
        <v>0</v>
      </c>
      <c r="E46" s="158">
        <v>45</v>
      </c>
      <c r="F46" s="158">
        <v>14.704411</v>
      </c>
      <c r="G46" s="156"/>
      <c r="H46" s="158" t="s">
        <v>24</v>
      </c>
      <c r="I46" s="158">
        <v>7</v>
      </c>
      <c r="J46" s="158">
        <v>9</v>
      </c>
      <c r="K46" s="158">
        <v>0</v>
      </c>
      <c r="L46" s="158">
        <v>35</v>
      </c>
      <c r="M46" s="158">
        <v>10.487067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649.54359999999997</v>
      </c>
      <c r="U46" s="156"/>
      <c r="V46" s="158" t="s">
        <v>29</v>
      </c>
      <c r="W46" s="158">
        <v>0</v>
      </c>
      <c r="X46" s="158">
        <v>0</v>
      </c>
      <c r="Y46" s="158">
        <v>3</v>
      </c>
      <c r="Z46" s="158">
        <v>10</v>
      </c>
      <c r="AA46" s="158">
        <v>8.8881910000000001E-3</v>
      </c>
      <c r="AB46" s="156"/>
      <c r="AC46" s="158" t="s">
        <v>25</v>
      </c>
      <c r="AD46" s="158">
        <v>0</v>
      </c>
      <c r="AE46" s="158">
        <v>0</v>
      </c>
      <c r="AF46" s="158">
        <v>4</v>
      </c>
      <c r="AG46" s="158">
        <v>11</v>
      </c>
      <c r="AH46" s="158">
        <v>3.7169002999999998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125.246826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72.107039999999998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AJ24:AO24"/>
    <mergeCell ref="AQ24:AV2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24:F24"/>
    <mergeCell ref="H24:M24"/>
    <mergeCell ref="O24:T24"/>
    <mergeCell ref="V24:AA24"/>
    <mergeCell ref="AC24:AH24"/>
    <mergeCell ref="AJ34:AO34"/>
    <mergeCell ref="A33:AO33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3">
      <c r="A2" s="156">
        <v>33357191</v>
      </c>
      <c r="B2" s="156" t="s">
        <v>281</v>
      </c>
      <c r="C2" s="156" t="s">
        <v>278</v>
      </c>
      <c r="D2" s="156">
        <v>75</v>
      </c>
      <c r="E2" s="156">
        <v>1653.6014</v>
      </c>
      <c r="F2" s="156">
        <v>283.17183999999997</v>
      </c>
      <c r="G2" s="156">
        <v>19.252770000000002</v>
      </c>
      <c r="H2" s="156">
        <v>10.873837999999999</v>
      </c>
      <c r="I2" s="156">
        <v>8.3789160000000003</v>
      </c>
      <c r="J2" s="156">
        <v>62.801506000000003</v>
      </c>
      <c r="K2" s="156">
        <v>41.533200000000001</v>
      </c>
      <c r="L2" s="156">
        <v>21.268239999999999</v>
      </c>
      <c r="M2" s="156">
        <v>24.627241000000001</v>
      </c>
      <c r="N2" s="156">
        <v>2.6915905000000002</v>
      </c>
      <c r="O2" s="156">
        <v>13.003848</v>
      </c>
      <c r="P2" s="156">
        <v>693.28129999999999</v>
      </c>
      <c r="Q2" s="156">
        <v>24.712914000000001</v>
      </c>
      <c r="R2" s="156">
        <v>530.56820000000005</v>
      </c>
      <c r="S2" s="156">
        <v>50.972766999999997</v>
      </c>
      <c r="T2" s="156">
        <v>5755.1419999999998</v>
      </c>
      <c r="U2" s="156">
        <v>2.3257515</v>
      </c>
      <c r="V2" s="156">
        <v>10.922005</v>
      </c>
      <c r="W2" s="156">
        <v>204.62126000000001</v>
      </c>
      <c r="X2" s="156">
        <v>61.754696000000003</v>
      </c>
      <c r="Y2" s="156">
        <v>1.604158</v>
      </c>
      <c r="Z2" s="156">
        <v>0.96533084000000002</v>
      </c>
      <c r="AA2" s="156">
        <v>14.487686999999999</v>
      </c>
      <c r="AB2" s="156">
        <v>2.1000329999999998</v>
      </c>
      <c r="AC2" s="156">
        <v>521.80830000000003</v>
      </c>
      <c r="AD2" s="156">
        <v>9.8723209999999995</v>
      </c>
      <c r="AE2" s="156">
        <v>1.4323728</v>
      </c>
      <c r="AF2" s="156">
        <v>0.56228250000000002</v>
      </c>
      <c r="AG2" s="156">
        <v>485.68063000000001</v>
      </c>
      <c r="AH2" s="156">
        <v>262.86896000000002</v>
      </c>
      <c r="AI2" s="156">
        <v>222.81121999999999</v>
      </c>
      <c r="AJ2" s="156">
        <v>1092.1267</v>
      </c>
      <c r="AK2" s="156">
        <v>6442.0389999999998</v>
      </c>
      <c r="AL2" s="156">
        <v>65.081649999999996</v>
      </c>
      <c r="AM2" s="156">
        <v>2533.9027999999998</v>
      </c>
      <c r="AN2" s="156">
        <v>130.65854999999999</v>
      </c>
      <c r="AO2" s="156">
        <v>14.704413000000001</v>
      </c>
      <c r="AP2" s="156">
        <v>11.264018</v>
      </c>
      <c r="AQ2" s="156">
        <v>3.4403990000000002</v>
      </c>
      <c r="AR2" s="156">
        <v>10.487069</v>
      </c>
      <c r="AS2" s="156">
        <v>649.54280000000006</v>
      </c>
      <c r="AT2" s="156">
        <v>8.8881910000000001E-3</v>
      </c>
      <c r="AU2" s="156">
        <v>3.7169026999999999</v>
      </c>
      <c r="AV2" s="156">
        <v>125.24682</v>
      </c>
      <c r="AW2" s="156">
        <v>72.107010000000002</v>
      </c>
      <c r="AX2" s="156">
        <v>3.593826E-2</v>
      </c>
      <c r="AY2" s="156">
        <v>1.0369158999999999</v>
      </c>
      <c r="AZ2" s="156">
        <v>164.27856</v>
      </c>
      <c r="BA2" s="156">
        <v>28.083075000000001</v>
      </c>
      <c r="BB2" s="156">
        <v>8.2806049999999995</v>
      </c>
      <c r="BC2" s="156">
        <v>10.358518</v>
      </c>
      <c r="BD2" s="156">
        <v>9.4407259999999997</v>
      </c>
      <c r="BE2" s="156">
        <v>0.73560106999999997</v>
      </c>
      <c r="BF2" s="156">
        <v>4.3145759999999997</v>
      </c>
      <c r="BG2" s="156">
        <v>0</v>
      </c>
      <c r="BH2" s="156">
        <v>0</v>
      </c>
      <c r="BI2" s="156">
        <v>0</v>
      </c>
      <c r="BJ2" s="156">
        <v>1.7710931999999999E-2</v>
      </c>
      <c r="BK2" s="156">
        <v>0</v>
      </c>
      <c r="BL2" s="156">
        <v>0.25908925999999999</v>
      </c>
      <c r="BM2" s="156">
        <v>4.2783290000000003</v>
      </c>
      <c r="BN2" s="156">
        <v>1.1681066</v>
      </c>
      <c r="BO2" s="156">
        <v>68.060394000000002</v>
      </c>
      <c r="BP2" s="156">
        <v>13.205780000000001</v>
      </c>
      <c r="BQ2" s="156">
        <v>19.115615999999999</v>
      </c>
      <c r="BR2" s="156">
        <v>69.796440000000004</v>
      </c>
      <c r="BS2" s="156">
        <v>38.357264999999998</v>
      </c>
      <c r="BT2" s="156">
        <v>15.72466</v>
      </c>
      <c r="BU2" s="156">
        <v>1.3600773E-2</v>
      </c>
      <c r="BV2" s="156">
        <v>9.1205664000000006E-2</v>
      </c>
      <c r="BW2" s="156">
        <v>0.96480589999999999</v>
      </c>
      <c r="BX2" s="156">
        <v>1.6808323000000001</v>
      </c>
      <c r="BY2" s="156">
        <v>0.12698734</v>
      </c>
      <c r="BZ2" s="156">
        <v>3.7496117999999998E-4</v>
      </c>
      <c r="CA2" s="156">
        <v>0.518007</v>
      </c>
      <c r="CB2" s="156">
        <v>5.5007324000000003E-2</v>
      </c>
      <c r="CC2" s="156">
        <v>0.19166984000000001</v>
      </c>
      <c r="CD2" s="156">
        <v>2.0309472</v>
      </c>
      <c r="CE2" s="156">
        <v>3.4883576999999999E-2</v>
      </c>
      <c r="CF2" s="156">
        <v>0.21420099000000001</v>
      </c>
      <c r="CG2" s="156">
        <v>0</v>
      </c>
      <c r="CH2" s="156">
        <v>2.0786176999999999E-2</v>
      </c>
      <c r="CI2" s="156">
        <v>2.3408000000000001E-6</v>
      </c>
      <c r="CJ2" s="156">
        <v>3.9508945999999998</v>
      </c>
      <c r="CK2" s="156">
        <v>9.8626749999999996E-3</v>
      </c>
      <c r="CL2" s="156">
        <v>0.27779864999999998</v>
      </c>
      <c r="CM2" s="156">
        <v>4.0338453999999997</v>
      </c>
      <c r="CN2" s="156">
        <v>2357.5637000000002</v>
      </c>
      <c r="CO2" s="156">
        <v>4083.2377999999999</v>
      </c>
      <c r="CP2" s="156">
        <v>2531.9562999999998</v>
      </c>
      <c r="CQ2" s="156">
        <v>967.45416</v>
      </c>
      <c r="CR2" s="156">
        <v>535.65110000000004</v>
      </c>
      <c r="CS2" s="156">
        <v>402.87966999999998</v>
      </c>
      <c r="CT2" s="156">
        <v>2347.1167</v>
      </c>
      <c r="CU2" s="156">
        <v>1440.7956999999999</v>
      </c>
      <c r="CV2" s="156">
        <v>1141.4501</v>
      </c>
      <c r="CW2" s="156">
        <v>1617.4025999999999</v>
      </c>
      <c r="CX2" s="156">
        <v>477.58510000000001</v>
      </c>
      <c r="CY2" s="156">
        <v>2992.5140000000001</v>
      </c>
      <c r="CZ2" s="156">
        <v>1323.5065999999999</v>
      </c>
      <c r="DA2" s="156">
        <v>3537.7377999999999</v>
      </c>
      <c r="DB2" s="156">
        <v>3333.0173</v>
      </c>
      <c r="DC2" s="156">
        <v>4928.9375</v>
      </c>
      <c r="DD2" s="156">
        <v>8223.4629999999997</v>
      </c>
      <c r="DE2" s="156">
        <v>1717.2517</v>
      </c>
      <c r="DF2" s="156">
        <v>4152.7103999999999</v>
      </c>
      <c r="DG2" s="156">
        <v>1884.9872</v>
      </c>
      <c r="DH2" s="156">
        <v>175.69588999999999</v>
      </c>
      <c r="DI2" s="156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28.083075000000001</v>
      </c>
      <c r="B6">
        <f>BB2</f>
        <v>8.2806049999999995</v>
      </c>
      <c r="C6">
        <f>BC2</f>
        <v>10.358518</v>
      </c>
      <c r="D6">
        <f>BD2</f>
        <v>9.4407259999999997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8" sqref="B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68" t="s">
        <v>36</v>
      </c>
      <c r="F1" s="68"/>
      <c r="G1" s="68" t="s">
        <v>37</v>
      </c>
      <c r="H1" s="68"/>
      <c r="I1" s="51" t="s">
        <v>38</v>
      </c>
    </row>
    <row r="2" spans="1:9" x14ac:dyDescent="0.3">
      <c r="A2" s="54" t="s">
        <v>255</v>
      </c>
      <c r="B2" s="55">
        <v>34301</v>
      </c>
      <c r="C2" s="56">
        <f ca="1">YEAR(TODAY())-YEAR(B2)+IF(TODAY()&gt;=DATE(YEAR(TODAY()),MONTH(B2),DAY(B2)),0,-1)</f>
        <v>27</v>
      </c>
      <c r="E2" s="52">
        <v>174.8</v>
      </c>
      <c r="F2" s="53" t="s">
        <v>39</v>
      </c>
      <c r="G2" s="52">
        <v>84.4</v>
      </c>
      <c r="H2" s="51" t="s">
        <v>41</v>
      </c>
      <c r="I2" s="68">
        <f>ROUND(G3/E3^2,1)</f>
        <v>27.6</v>
      </c>
    </row>
    <row r="3" spans="1:9" x14ac:dyDescent="0.3">
      <c r="E3" s="51">
        <f>E2/100</f>
        <v>1.7480000000000002</v>
      </c>
      <c r="F3" s="51" t="s">
        <v>40</v>
      </c>
      <c r="G3" s="51">
        <f>G2</f>
        <v>84.4</v>
      </c>
      <c r="H3" s="51" t="s">
        <v>41</v>
      </c>
      <c r="I3" s="68"/>
    </row>
    <row r="4" spans="1:9" x14ac:dyDescent="0.3">
      <c r="A4" t="s">
        <v>273</v>
      </c>
    </row>
    <row r="5" spans="1:9" x14ac:dyDescent="0.3">
      <c r="B5" s="60">
        <v>43565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9" t="s">
        <v>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x14ac:dyDescent="0.3">
      <c r="E2" s="70" t="str">
        <f>'DRIs DATA'!B1</f>
        <v>(설문지 : FFQ 95문항 설문지, 사용자 : 박명진, ID : 33357191)</v>
      </c>
      <c r="F2" s="70"/>
      <c r="G2" s="70"/>
      <c r="H2" s="70"/>
      <c r="I2" s="70"/>
      <c r="J2" s="70"/>
    </row>
    <row r="3" spans="1:14" ht="8.1" customHeight="1" x14ac:dyDescent="0.3"/>
    <row r="4" spans="1:14" x14ac:dyDescent="0.3">
      <c r="K4" t="s">
        <v>2</v>
      </c>
      <c r="L4" t="str">
        <f>'DRIs DATA'!H1</f>
        <v>2019년 12월 30일 11:40:57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6" sqref="F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4" t="s">
        <v>196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19" ht="18" customHeight="1" x14ac:dyDescent="0.3">
      <c r="A3" s="6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1:19" ht="18" customHeight="1" thickBot="1" x14ac:dyDescent="0.35">
      <c r="A4" s="6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</row>
    <row r="5" spans="1:19" ht="18" customHeight="1" x14ac:dyDescent="0.3">
      <c r="A5" s="6"/>
      <c r="B5" s="142" t="s">
        <v>275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</row>
    <row r="6" spans="1:19" ht="18" customHeight="1" x14ac:dyDescent="0.3"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</row>
    <row r="7" spans="1:19" ht="18" customHeight="1" x14ac:dyDescent="0.3"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</row>
    <row r="8" spans="1:19" ht="18" customHeight="1" x14ac:dyDescent="0.3"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</row>
    <row r="9" spans="1:19" ht="18" customHeight="1" thickBot="1" x14ac:dyDescent="0.35"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</row>
    <row r="10" spans="1:19" ht="18" customHeight="1" x14ac:dyDescent="0.3">
      <c r="C10" s="148" t="s">
        <v>30</v>
      </c>
      <c r="D10" s="148"/>
      <c r="E10" s="149"/>
      <c r="F10" s="152">
        <f>'개인정보 및 신체계측 입력'!B5</f>
        <v>43565</v>
      </c>
      <c r="G10" s="111"/>
      <c r="H10" s="111"/>
      <c r="I10" s="11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 x14ac:dyDescent="0.35">
      <c r="C11" s="150"/>
      <c r="D11" s="150"/>
      <c r="E11" s="151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 x14ac:dyDescent="0.3">
      <c r="C12" s="148" t="s">
        <v>32</v>
      </c>
      <c r="D12" s="148"/>
      <c r="E12" s="149"/>
      <c r="F12" s="133">
        <f ca="1">'개인정보 및 신체계측 입력'!C2</f>
        <v>27</v>
      </c>
      <c r="G12" s="133"/>
      <c r="H12" s="133"/>
      <c r="I12" s="133"/>
      <c r="K12" s="124">
        <f>'개인정보 및 신체계측 입력'!E2</f>
        <v>174.8</v>
      </c>
      <c r="L12" s="125"/>
      <c r="M12" s="118">
        <f>'개인정보 및 신체계측 입력'!G2</f>
        <v>84.4</v>
      </c>
      <c r="N12" s="119"/>
      <c r="O12" s="114" t="s">
        <v>271</v>
      </c>
      <c r="P12" s="108"/>
      <c r="Q12" s="111">
        <f>'개인정보 및 신체계측 입력'!I2</f>
        <v>27.6</v>
      </c>
      <c r="R12" s="111"/>
      <c r="S12" s="111"/>
    </row>
    <row r="13" spans="1:19" ht="18" customHeight="1" thickBot="1" x14ac:dyDescent="0.35">
      <c r="C13" s="153"/>
      <c r="D13" s="153"/>
      <c r="E13" s="154"/>
      <c r="F13" s="134"/>
      <c r="G13" s="134"/>
      <c r="H13" s="134"/>
      <c r="I13" s="13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 x14ac:dyDescent="0.3">
      <c r="C14" s="150" t="s">
        <v>31</v>
      </c>
      <c r="D14" s="150"/>
      <c r="E14" s="151"/>
      <c r="F14" s="112" t="str">
        <f>MID('DRIs DATA'!B1,28,3)</f>
        <v>박명진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 x14ac:dyDescent="0.35">
      <c r="C15" s="153"/>
      <c r="D15" s="153"/>
      <c r="E15" s="154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1" t="s">
        <v>42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3"/>
    </row>
    <row r="20" spans="2:20" ht="18" customHeight="1" thickBot="1" x14ac:dyDescent="0.35">
      <c r="B20" s="74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39" t="s">
        <v>43</v>
      </c>
      <c r="E36" s="139"/>
      <c r="F36" s="139"/>
      <c r="G36" s="139"/>
      <c r="H36" s="139"/>
      <c r="I36" s="34">
        <f>'DRIs DATA'!F8</f>
        <v>77.533000000000001</v>
      </c>
      <c r="J36" s="140" t="s">
        <v>44</v>
      </c>
      <c r="K36" s="140"/>
      <c r="L36" s="140"/>
      <c r="M36" s="140"/>
      <c r="N36" s="35"/>
      <c r="O36" s="138" t="s">
        <v>45</v>
      </c>
      <c r="P36" s="138"/>
      <c r="Q36" s="138"/>
      <c r="R36" s="138"/>
      <c r="S36" s="138"/>
      <c r="T36" s="6"/>
    </row>
    <row r="37" spans="2:20" ht="18" customHeight="1" x14ac:dyDescent="0.3">
      <c r="B37" s="12"/>
      <c r="C37" s="135" t="s">
        <v>182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 x14ac:dyDescent="0.3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 x14ac:dyDescent="0.35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39" t="s">
        <v>43</v>
      </c>
      <c r="E41" s="139"/>
      <c r="F41" s="139"/>
      <c r="G41" s="139"/>
      <c r="H41" s="139"/>
      <c r="I41" s="34">
        <f>'DRIs DATA'!G8</f>
        <v>5.2709999999999999</v>
      </c>
      <c r="J41" s="140" t="s">
        <v>44</v>
      </c>
      <c r="K41" s="140"/>
      <c r="L41" s="140"/>
      <c r="M41" s="140"/>
      <c r="N41" s="35"/>
      <c r="O41" s="137" t="s">
        <v>49</v>
      </c>
      <c r="P41" s="137"/>
      <c r="Q41" s="137"/>
      <c r="R41" s="137"/>
      <c r="S41" s="137"/>
      <c r="T41" s="6"/>
    </row>
    <row r="42" spans="2:20" ht="18" customHeight="1" x14ac:dyDescent="0.3">
      <c r="B42" s="6"/>
      <c r="C42" s="80" t="s">
        <v>184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6"/>
    </row>
    <row r="43" spans="2:20" ht="18" customHeight="1" x14ac:dyDescent="0.3">
      <c r="B43" s="6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1" t="s">
        <v>43</v>
      </c>
      <c r="E46" s="141"/>
      <c r="F46" s="141"/>
      <c r="G46" s="141"/>
      <c r="H46" s="141"/>
      <c r="I46" s="34">
        <f>'DRIs DATA'!H8</f>
        <v>17.195</v>
      </c>
      <c r="J46" s="140" t="s">
        <v>44</v>
      </c>
      <c r="K46" s="140"/>
      <c r="L46" s="140"/>
      <c r="M46" s="140"/>
      <c r="N46" s="35"/>
      <c r="O46" s="137" t="s">
        <v>48</v>
      </c>
      <c r="P46" s="137"/>
      <c r="Q46" s="137"/>
      <c r="R46" s="137"/>
      <c r="S46" s="137"/>
      <c r="T46" s="6"/>
    </row>
    <row r="47" spans="2:20" ht="18" customHeight="1" x14ac:dyDescent="0.3">
      <c r="B47" s="6"/>
      <c r="C47" s="80" t="s">
        <v>183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1" t="s">
        <v>191</v>
      </c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3"/>
    </row>
    <row r="54" spans="1:20" ht="18" customHeight="1" thickBot="1" x14ac:dyDescent="0.35">
      <c r="B54" s="74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6" t="s">
        <v>164</v>
      </c>
      <c r="D69" s="146"/>
      <c r="E69" s="146"/>
      <c r="F69" s="146"/>
      <c r="G69" s="146"/>
      <c r="H69" s="139" t="s">
        <v>170</v>
      </c>
      <c r="I69" s="139"/>
      <c r="J69" s="13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7">
        <f>ROUND('그룹 전체 사용자의 일일 입력'!D6/MAX('그룹 전체 사용자의 일일 입력'!$B$6,'그룹 전체 사용자의 일일 입력'!$C$6,'그룹 전체 사용자의 일일 입력'!$D$6),1)</f>
        <v>0.9</v>
      </c>
      <c r="P69" s="14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6" t="s">
        <v>51</v>
      </c>
      <c r="D72" s="146"/>
      <c r="E72" s="146"/>
      <c r="F72" s="146"/>
      <c r="G72" s="146"/>
      <c r="H72" s="38"/>
      <c r="I72" s="139" t="s">
        <v>52</v>
      </c>
      <c r="J72" s="139"/>
      <c r="K72" s="36">
        <f>ROUND('DRIs DATA'!L8,1)</f>
        <v>21.3</v>
      </c>
      <c r="L72" s="36" t="s">
        <v>53</v>
      </c>
      <c r="M72" s="36">
        <f>ROUND('DRIs DATA'!K8,1)</f>
        <v>10.8</v>
      </c>
      <c r="N72" s="140" t="s">
        <v>54</v>
      </c>
      <c r="O72" s="140"/>
      <c r="P72" s="140"/>
      <c r="Q72" s="140"/>
      <c r="R72" s="39"/>
      <c r="S72" s="35"/>
      <c r="T72" s="6"/>
    </row>
    <row r="73" spans="2:21" ht="18" customHeight="1" x14ac:dyDescent="0.3">
      <c r="B73" s="6"/>
      <c r="C73" s="80" t="s">
        <v>181</v>
      </c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1" t="s">
        <v>192</v>
      </c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3"/>
    </row>
    <row r="78" spans="2:21" ht="18" customHeight="1" thickBot="1" x14ac:dyDescent="0.35">
      <c r="B78" s="74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2" t="s">
        <v>168</v>
      </c>
      <c r="C80" s="82"/>
      <c r="D80" s="82"/>
      <c r="E80" s="82"/>
      <c r="F80" s="21"/>
      <c r="G80" s="21"/>
      <c r="H80" s="21"/>
      <c r="L80" s="82" t="s">
        <v>172</v>
      </c>
      <c r="M80" s="82"/>
      <c r="N80" s="82"/>
      <c r="O80" s="82"/>
      <c r="P80" s="8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0" t="s">
        <v>268</v>
      </c>
      <c r="C93" s="131"/>
      <c r="D93" s="131"/>
      <c r="E93" s="131"/>
      <c r="F93" s="131"/>
      <c r="G93" s="131"/>
      <c r="H93" s="131"/>
      <c r="I93" s="131"/>
      <c r="J93" s="132"/>
      <c r="L93" s="130" t="s">
        <v>175</v>
      </c>
      <c r="M93" s="131"/>
      <c r="N93" s="131"/>
      <c r="O93" s="131"/>
      <c r="P93" s="131"/>
      <c r="Q93" s="131"/>
      <c r="R93" s="131"/>
      <c r="S93" s="131"/>
      <c r="T93" s="132"/>
    </row>
    <row r="94" spans="1:21" ht="18" customHeight="1" x14ac:dyDescent="0.3">
      <c r="B94" s="85" t="s">
        <v>171</v>
      </c>
      <c r="C94" s="83"/>
      <c r="D94" s="83"/>
      <c r="E94" s="83"/>
      <c r="F94" s="86">
        <f>ROUND('DRIs DATA'!F16/'DRIs DATA'!C16*100,2)</f>
        <v>70.739999999999995</v>
      </c>
      <c r="G94" s="86"/>
      <c r="H94" s="83" t="s">
        <v>167</v>
      </c>
      <c r="I94" s="83"/>
      <c r="J94" s="84"/>
      <c r="L94" s="85" t="s">
        <v>171</v>
      </c>
      <c r="M94" s="83"/>
      <c r="N94" s="83"/>
      <c r="O94" s="83"/>
      <c r="P94" s="83"/>
      <c r="Q94" s="23">
        <f>ROUND('DRIs DATA'!M16/'DRIs DATA'!K16*100,2)</f>
        <v>91.02</v>
      </c>
      <c r="R94" s="83" t="s">
        <v>167</v>
      </c>
      <c r="S94" s="83"/>
      <c r="T94" s="8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88" t="s">
        <v>180</v>
      </c>
      <c r="C96" s="89"/>
      <c r="D96" s="89"/>
      <c r="E96" s="89"/>
      <c r="F96" s="89"/>
      <c r="G96" s="89"/>
      <c r="H96" s="89"/>
      <c r="I96" s="89"/>
      <c r="J96" s="90"/>
      <c r="L96" s="94" t="s">
        <v>173</v>
      </c>
      <c r="M96" s="95"/>
      <c r="N96" s="95"/>
      <c r="O96" s="95"/>
      <c r="P96" s="95"/>
      <c r="Q96" s="95"/>
      <c r="R96" s="95"/>
      <c r="S96" s="95"/>
      <c r="T96" s="96"/>
    </row>
    <row r="97" spans="2:21" ht="18" customHeight="1" x14ac:dyDescent="0.3">
      <c r="B97" s="88"/>
      <c r="C97" s="89"/>
      <c r="D97" s="89"/>
      <c r="E97" s="89"/>
      <c r="F97" s="89"/>
      <c r="G97" s="89"/>
      <c r="H97" s="89"/>
      <c r="I97" s="89"/>
      <c r="J97" s="90"/>
      <c r="L97" s="94"/>
      <c r="M97" s="95"/>
      <c r="N97" s="95"/>
      <c r="O97" s="95"/>
      <c r="P97" s="95"/>
      <c r="Q97" s="95"/>
      <c r="R97" s="95"/>
      <c r="S97" s="95"/>
      <c r="T97" s="96"/>
    </row>
    <row r="98" spans="2:21" ht="18" customHeight="1" x14ac:dyDescent="0.3">
      <c r="B98" s="88"/>
      <c r="C98" s="89"/>
      <c r="D98" s="89"/>
      <c r="E98" s="89"/>
      <c r="F98" s="89"/>
      <c r="G98" s="89"/>
      <c r="H98" s="89"/>
      <c r="I98" s="89"/>
      <c r="J98" s="90"/>
      <c r="L98" s="94"/>
      <c r="M98" s="95"/>
      <c r="N98" s="95"/>
      <c r="O98" s="95"/>
      <c r="P98" s="95"/>
      <c r="Q98" s="95"/>
      <c r="R98" s="95"/>
      <c r="S98" s="95"/>
      <c r="T98" s="96"/>
    </row>
    <row r="99" spans="2:21" ht="18" customHeight="1" x14ac:dyDescent="0.3">
      <c r="B99" s="88"/>
      <c r="C99" s="89"/>
      <c r="D99" s="89"/>
      <c r="E99" s="89"/>
      <c r="F99" s="89"/>
      <c r="G99" s="89"/>
      <c r="H99" s="89"/>
      <c r="I99" s="89"/>
      <c r="J99" s="90"/>
      <c r="L99" s="94"/>
      <c r="M99" s="95"/>
      <c r="N99" s="95"/>
      <c r="O99" s="95"/>
      <c r="P99" s="95"/>
      <c r="Q99" s="95"/>
      <c r="R99" s="95"/>
      <c r="S99" s="95"/>
      <c r="T99" s="96"/>
    </row>
    <row r="100" spans="2:21" ht="18" customHeight="1" x14ac:dyDescent="0.3">
      <c r="B100" s="88"/>
      <c r="C100" s="89"/>
      <c r="D100" s="89"/>
      <c r="E100" s="89"/>
      <c r="F100" s="89"/>
      <c r="G100" s="89"/>
      <c r="H100" s="89"/>
      <c r="I100" s="89"/>
      <c r="J100" s="90"/>
      <c r="L100" s="94"/>
      <c r="M100" s="95"/>
      <c r="N100" s="95"/>
      <c r="O100" s="95"/>
      <c r="P100" s="95"/>
      <c r="Q100" s="95"/>
      <c r="R100" s="95"/>
      <c r="S100" s="95"/>
      <c r="T100" s="96"/>
      <c r="U100" s="17"/>
    </row>
    <row r="101" spans="2:21" ht="18" customHeight="1" thickBot="1" x14ac:dyDescent="0.35">
      <c r="B101" s="91"/>
      <c r="C101" s="92"/>
      <c r="D101" s="92"/>
      <c r="E101" s="92"/>
      <c r="F101" s="92"/>
      <c r="G101" s="92"/>
      <c r="H101" s="92"/>
      <c r="I101" s="92"/>
      <c r="J101" s="93"/>
      <c r="L101" s="97"/>
      <c r="M101" s="98"/>
      <c r="N101" s="98"/>
      <c r="O101" s="98"/>
      <c r="P101" s="98"/>
      <c r="Q101" s="98"/>
      <c r="R101" s="98"/>
      <c r="S101" s="98"/>
      <c r="T101" s="9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1" t="s">
        <v>193</v>
      </c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3"/>
    </row>
    <row r="105" spans="2:21" ht="18" customHeight="1" thickBot="1" x14ac:dyDescent="0.35">
      <c r="B105" s="74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2" t="s">
        <v>169</v>
      </c>
      <c r="C107" s="82"/>
      <c r="D107" s="82"/>
      <c r="E107" s="82"/>
      <c r="F107" s="6"/>
      <c r="G107" s="6"/>
      <c r="H107" s="6"/>
      <c r="I107" s="6"/>
      <c r="L107" s="82" t="s">
        <v>270</v>
      </c>
      <c r="M107" s="82"/>
      <c r="N107" s="82"/>
      <c r="O107" s="82"/>
      <c r="P107" s="8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7" t="s">
        <v>264</v>
      </c>
      <c r="C120" s="78"/>
      <c r="D120" s="78"/>
      <c r="E120" s="78"/>
      <c r="F120" s="78"/>
      <c r="G120" s="78"/>
      <c r="H120" s="78"/>
      <c r="I120" s="78"/>
      <c r="J120" s="79"/>
      <c r="L120" s="77" t="s">
        <v>265</v>
      </c>
      <c r="M120" s="78"/>
      <c r="N120" s="78"/>
      <c r="O120" s="78"/>
      <c r="P120" s="78"/>
      <c r="Q120" s="78"/>
      <c r="R120" s="78"/>
      <c r="S120" s="78"/>
      <c r="T120" s="79"/>
    </row>
    <row r="121" spans="2:20" ht="18" customHeight="1" x14ac:dyDescent="0.3">
      <c r="B121" s="43" t="s">
        <v>171</v>
      </c>
      <c r="C121" s="16"/>
      <c r="D121" s="16"/>
      <c r="E121" s="15"/>
      <c r="F121" s="86">
        <f>ROUND('DRIs DATA'!F26/'DRIs DATA'!C26*100,2)</f>
        <v>61.75</v>
      </c>
      <c r="G121" s="86"/>
      <c r="H121" s="83" t="s">
        <v>166</v>
      </c>
      <c r="I121" s="83"/>
      <c r="J121" s="84"/>
      <c r="L121" s="42" t="s">
        <v>171</v>
      </c>
      <c r="M121" s="20"/>
      <c r="N121" s="20"/>
      <c r="O121" s="23"/>
      <c r="P121" s="6"/>
      <c r="Q121" s="58">
        <f>ROUND('DRIs DATA'!AH26/'DRIs DATA'!AE26*100,2)</f>
        <v>140</v>
      </c>
      <c r="R121" s="83" t="s">
        <v>166</v>
      </c>
      <c r="S121" s="83"/>
      <c r="T121" s="8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0" t="s">
        <v>174</v>
      </c>
      <c r="C123" s="101"/>
      <c r="D123" s="101"/>
      <c r="E123" s="101"/>
      <c r="F123" s="101"/>
      <c r="G123" s="101"/>
      <c r="H123" s="101"/>
      <c r="I123" s="101"/>
      <c r="J123" s="102"/>
      <c r="L123" s="100" t="s">
        <v>269</v>
      </c>
      <c r="M123" s="101"/>
      <c r="N123" s="101"/>
      <c r="O123" s="101"/>
      <c r="P123" s="101"/>
      <c r="Q123" s="101"/>
      <c r="R123" s="101"/>
      <c r="S123" s="101"/>
      <c r="T123" s="102"/>
    </row>
    <row r="124" spans="2:20" ht="18" customHeight="1" x14ac:dyDescent="0.3">
      <c r="B124" s="100"/>
      <c r="C124" s="101"/>
      <c r="D124" s="101"/>
      <c r="E124" s="101"/>
      <c r="F124" s="101"/>
      <c r="G124" s="101"/>
      <c r="H124" s="101"/>
      <c r="I124" s="101"/>
      <c r="J124" s="102"/>
      <c r="L124" s="100"/>
      <c r="M124" s="101"/>
      <c r="N124" s="101"/>
      <c r="O124" s="101"/>
      <c r="P124" s="101"/>
      <c r="Q124" s="101"/>
      <c r="R124" s="101"/>
      <c r="S124" s="101"/>
      <c r="T124" s="102"/>
    </row>
    <row r="125" spans="2:20" ht="18" customHeight="1" x14ac:dyDescent="0.3">
      <c r="B125" s="100"/>
      <c r="C125" s="101"/>
      <c r="D125" s="101"/>
      <c r="E125" s="101"/>
      <c r="F125" s="101"/>
      <c r="G125" s="101"/>
      <c r="H125" s="101"/>
      <c r="I125" s="101"/>
      <c r="J125" s="102"/>
      <c r="L125" s="100"/>
      <c r="M125" s="101"/>
      <c r="N125" s="101"/>
      <c r="O125" s="101"/>
      <c r="P125" s="101"/>
      <c r="Q125" s="101"/>
      <c r="R125" s="101"/>
      <c r="S125" s="101"/>
      <c r="T125" s="102"/>
    </row>
    <row r="126" spans="2:20" ht="18" customHeight="1" x14ac:dyDescent="0.3">
      <c r="B126" s="100"/>
      <c r="C126" s="101"/>
      <c r="D126" s="101"/>
      <c r="E126" s="101"/>
      <c r="F126" s="101"/>
      <c r="G126" s="101"/>
      <c r="H126" s="101"/>
      <c r="I126" s="101"/>
      <c r="J126" s="102"/>
      <c r="L126" s="100"/>
      <c r="M126" s="101"/>
      <c r="N126" s="101"/>
      <c r="O126" s="101"/>
      <c r="P126" s="101"/>
      <c r="Q126" s="101"/>
      <c r="R126" s="101"/>
      <c r="S126" s="101"/>
      <c r="T126" s="102"/>
    </row>
    <row r="127" spans="2:20" ht="18" customHeight="1" x14ac:dyDescent="0.3">
      <c r="B127" s="100"/>
      <c r="C127" s="101"/>
      <c r="D127" s="101"/>
      <c r="E127" s="101"/>
      <c r="F127" s="101"/>
      <c r="G127" s="101"/>
      <c r="H127" s="101"/>
      <c r="I127" s="101"/>
      <c r="J127" s="102"/>
      <c r="L127" s="100"/>
      <c r="M127" s="101"/>
      <c r="N127" s="101"/>
      <c r="O127" s="101"/>
      <c r="P127" s="101"/>
      <c r="Q127" s="101"/>
      <c r="R127" s="101"/>
      <c r="S127" s="101"/>
      <c r="T127" s="102"/>
    </row>
    <row r="128" spans="2:20" ht="17.25" thickBot="1" x14ac:dyDescent="0.35">
      <c r="B128" s="103"/>
      <c r="C128" s="104"/>
      <c r="D128" s="104"/>
      <c r="E128" s="104"/>
      <c r="F128" s="104"/>
      <c r="G128" s="104"/>
      <c r="H128" s="104"/>
      <c r="I128" s="104"/>
      <c r="J128" s="105"/>
      <c r="L128" s="103"/>
      <c r="M128" s="104"/>
      <c r="N128" s="104"/>
      <c r="O128" s="104"/>
      <c r="P128" s="104"/>
      <c r="Q128" s="104"/>
      <c r="R128" s="104"/>
      <c r="S128" s="104"/>
      <c r="T128" s="10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1" t="s">
        <v>262</v>
      </c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3"/>
      <c r="N130" s="57"/>
      <c r="O130" s="71" t="s">
        <v>263</v>
      </c>
      <c r="P130" s="72"/>
      <c r="Q130" s="72"/>
      <c r="R130" s="72"/>
      <c r="S130" s="72"/>
      <c r="T130" s="73"/>
    </row>
    <row r="131" spans="2:21" ht="18" customHeight="1" thickBot="1" x14ac:dyDescent="0.35">
      <c r="B131" s="74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6"/>
      <c r="N131" s="57"/>
      <c r="O131" s="74"/>
      <c r="P131" s="75"/>
      <c r="Q131" s="75"/>
      <c r="R131" s="75"/>
      <c r="S131" s="75"/>
      <c r="T131" s="7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1" t="s">
        <v>194</v>
      </c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3"/>
    </row>
    <row r="156" spans="2:21" ht="18" customHeight="1" thickBot="1" x14ac:dyDescent="0.35">
      <c r="B156" s="74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2" t="s">
        <v>177</v>
      </c>
      <c r="C158" s="82"/>
      <c r="D158" s="82"/>
      <c r="E158" s="6"/>
      <c r="F158" s="6"/>
      <c r="G158" s="6"/>
      <c r="H158" s="6"/>
      <c r="I158" s="6"/>
      <c r="L158" s="82" t="s">
        <v>178</v>
      </c>
      <c r="M158" s="82"/>
      <c r="N158" s="8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7" t="s">
        <v>266</v>
      </c>
      <c r="C171" s="78"/>
      <c r="D171" s="78"/>
      <c r="E171" s="78"/>
      <c r="F171" s="78"/>
      <c r="G171" s="78"/>
      <c r="H171" s="78"/>
      <c r="I171" s="78"/>
      <c r="J171" s="79"/>
      <c r="L171" s="77" t="s">
        <v>176</v>
      </c>
      <c r="M171" s="78"/>
      <c r="N171" s="78"/>
      <c r="O171" s="78"/>
      <c r="P171" s="78"/>
      <c r="Q171" s="78"/>
      <c r="R171" s="78"/>
      <c r="S171" s="79"/>
    </row>
    <row r="172" spans="2:19" ht="18" customHeight="1" x14ac:dyDescent="0.3">
      <c r="B172" s="42" t="s">
        <v>171</v>
      </c>
      <c r="C172" s="20"/>
      <c r="D172" s="20"/>
      <c r="E172" s="6"/>
      <c r="F172" s="86">
        <f>ROUND('DRIs DATA'!F36/'DRIs DATA'!C36*100,2)</f>
        <v>60.71</v>
      </c>
      <c r="G172" s="8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429.47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0" t="s">
        <v>185</v>
      </c>
      <c r="C174" s="101"/>
      <c r="D174" s="101"/>
      <c r="E174" s="101"/>
      <c r="F174" s="101"/>
      <c r="G174" s="101"/>
      <c r="H174" s="101"/>
      <c r="I174" s="101"/>
      <c r="J174" s="102"/>
      <c r="L174" s="100" t="s">
        <v>187</v>
      </c>
      <c r="M174" s="101"/>
      <c r="N174" s="101"/>
      <c r="O174" s="101"/>
      <c r="P174" s="101"/>
      <c r="Q174" s="101"/>
      <c r="R174" s="101"/>
      <c r="S174" s="102"/>
    </row>
    <row r="175" spans="2:19" ht="18" customHeight="1" x14ac:dyDescent="0.3">
      <c r="B175" s="100"/>
      <c r="C175" s="101"/>
      <c r="D175" s="101"/>
      <c r="E175" s="101"/>
      <c r="F175" s="101"/>
      <c r="G175" s="101"/>
      <c r="H175" s="101"/>
      <c r="I175" s="101"/>
      <c r="J175" s="102"/>
      <c r="L175" s="100"/>
      <c r="M175" s="101"/>
      <c r="N175" s="101"/>
      <c r="O175" s="101"/>
      <c r="P175" s="101"/>
      <c r="Q175" s="101"/>
      <c r="R175" s="101"/>
      <c r="S175" s="102"/>
    </row>
    <row r="176" spans="2:19" ht="18" customHeight="1" x14ac:dyDescent="0.3">
      <c r="B176" s="100"/>
      <c r="C176" s="101"/>
      <c r="D176" s="101"/>
      <c r="E176" s="101"/>
      <c r="F176" s="101"/>
      <c r="G176" s="101"/>
      <c r="H176" s="101"/>
      <c r="I176" s="101"/>
      <c r="J176" s="102"/>
      <c r="L176" s="100"/>
      <c r="M176" s="101"/>
      <c r="N176" s="101"/>
      <c r="O176" s="101"/>
      <c r="P176" s="101"/>
      <c r="Q176" s="101"/>
      <c r="R176" s="101"/>
      <c r="S176" s="102"/>
    </row>
    <row r="177" spans="2:19" ht="18" customHeight="1" x14ac:dyDescent="0.3">
      <c r="B177" s="100"/>
      <c r="C177" s="101"/>
      <c r="D177" s="101"/>
      <c r="E177" s="101"/>
      <c r="F177" s="101"/>
      <c r="G177" s="101"/>
      <c r="H177" s="101"/>
      <c r="I177" s="101"/>
      <c r="J177" s="102"/>
      <c r="L177" s="100"/>
      <c r="M177" s="101"/>
      <c r="N177" s="101"/>
      <c r="O177" s="101"/>
      <c r="P177" s="101"/>
      <c r="Q177" s="101"/>
      <c r="R177" s="101"/>
      <c r="S177" s="102"/>
    </row>
    <row r="178" spans="2:19" ht="18" customHeight="1" x14ac:dyDescent="0.3">
      <c r="B178" s="100"/>
      <c r="C178" s="101"/>
      <c r="D178" s="101"/>
      <c r="E178" s="101"/>
      <c r="F178" s="101"/>
      <c r="G178" s="101"/>
      <c r="H178" s="101"/>
      <c r="I178" s="101"/>
      <c r="J178" s="102"/>
      <c r="L178" s="100"/>
      <c r="M178" s="101"/>
      <c r="N178" s="101"/>
      <c r="O178" s="101"/>
      <c r="P178" s="101"/>
      <c r="Q178" s="101"/>
      <c r="R178" s="101"/>
      <c r="S178" s="102"/>
    </row>
    <row r="179" spans="2:19" ht="18" customHeight="1" x14ac:dyDescent="0.3">
      <c r="B179" s="100"/>
      <c r="C179" s="101"/>
      <c r="D179" s="101"/>
      <c r="E179" s="101"/>
      <c r="F179" s="101"/>
      <c r="G179" s="101"/>
      <c r="H179" s="101"/>
      <c r="I179" s="101"/>
      <c r="J179" s="102"/>
      <c r="L179" s="100"/>
      <c r="M179" s="101"/>
      <c r="N179" s="101"/>
      <c r="O179" s="101"/>
      <c r="P179" s="101"/>
      <c r="Q179" s="101"/>
      <c r="R179" s="101"/>
      <c r="S179" s="102"/>
    </row>
    <row r="180" spans="2:19" ht="18" customHeight="1" thickBot="1" x14ac:dyDescent="0.35">
      <c r="B180" s="103"/>
      <c r="C180" s="104"/>
      <c r="D180" s="104"/>
      <c r="E180" s="104"/>
      <c r="F180" s="104"/>
      <c r="G180" s="104"/>
      <c r="H180" s="104"/>
      <c r="I180" s="104"/>
      <c r="J180" s="105"/>
      <c r="L180" s="100"/>
      <c r="M180" s="101"/>
      <c r="N180" s="101"/>
      <c r="O180" s="101"/>
      <c r="P180" s="101"/>
      <c r="Q180" s="101"/>
      <c r="R180" s="101"/>
      <c r="S180" s="10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0"/>
      <c r="M181" s="101"/>
      <c r="N181" s="101"/>
      <c r="O181" s="101"/>
      <c r="P181" s="101"/>
      <c r="Q181" s="101"/>
      <c r="R181" s="101"/>
      <c r="S181" s="102"/>
    </row>
    <row r="182" spans="2:19" ht="18" customHeight="1" thickBot="1" x14ac:dyDescent="0.35">
      <c r="L182" s="103"/>
      <c r="M182" s="104"/>
      <c r="N182" s="104"/>
      <c r="O182" s="104"/>
      <c r="P182" s="104"/>
      <c r="Q182" s="104"/>
      <c r="R182" s="104"/>
      <c r="S182" s="105"/>
    </row>
    <row r="183" spans="2:19" ht="18" customHeight="1" x14ac:dyDescent="0.3">
      <c r="B183" s="82" t="s">
        <v>179</v>
      </c>
      <c r="C183" s="82"/>
      <c r="D183" s="8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7" t="s">
        <v>267</v>
      </c>
      <c r="C196" s="78"/>
      <c r="D196" s="78"/>
      <c r="E196" s="78"/>
      <c r="F196" s="78"/>
      <c r="G196" s="78"/>
      <c r="H196" s="78"/>
      <c r="I196" s="78"/>
      <c r="J196" s="7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6">
        <f>ROUND('DRIs DATA'!F46/'DRIs DATA'!C46*100,2)</f>
        <v>147.04</v>
      </c>
      <c r="G197" s="8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0" t="s">
        <v>186</v>
      </c>
      <c r="C199" s="101"/>
      <c r="D199" s="101"/>
      <c r="E199" s="101"/>
      <c r="F199" s="101"/>
      <c r="G199" s="101"/>
      <c r="H199" s="101"/>
      <c r="I199" s="101"/>
      <c r="J199" s="102"/>
      <c r="S199" s="6"/>
    </row>
    <row r="200" spans="2:20" ht="18" customHeight="1" x14ac:dyDescent="0.3">
      <c r="B200" s="100"/>
      <c r="C200" s="101"/>
      <c r="D200" s="101"/>
      <c r="E200" s="101"/>
      <c r="F200" s="101"/>
      <c r="G200" s="101"/>
      <c r="H200" s="101"/>
      <c r="I200" s="101"/>
      <c r="J200" s="102"/>
      <c r="S200" s="6"/>
    </row>
    <row r="201" spans="2:20" ht="18" customHeight="1" x14ac:dyDescent="0.3">
      <c r="B201" s="100"/>
      <c r="C201" s="101"/>
      <c r="D201" s="101"/>
      <c r="E201" s="101"/>
      <c r="F201" s="101"/>
      <c r="G201" s="101"/>
      <c r="H201" s="101"/>
      <c r="I201" s="101"/>
      <c r="J201" s="102"/>
      <c r="S201" s="6"/>
    </row>
    <row r="202" spans="2:20" ht="18" customHeight="1" x14ac:dyDescent="0.3">
      <c r="B202" s="100"/>
      <c r="C202" s="101"/>
      <c r="D202" s="101"/>
      <c r="E202" s="101"/>
      <c r="F202" s="101"/>
      <c r="G202" s="101"/>
      <c r="H202" s="101"/>
      <c r="I202" s="101"/>
      <c r="J202" s="102"/>
      <c r="S202" s="6"/>
    </row>
    <row r="203" spans="2:20" ht="18" customHeight="1" x14ac:dyDescent="0.3">
      <c r="B203" s="100"/>
      <c r="C203" s="101"/>
      <c r="D203" s="101"/>
      <c r="E203" s="101"/>
      <c r="F203" s="101"/>
      <c r="G203" s="101"/>
      <c r="H203" s="101"/>
      <c r="I203" s="101"/>
      <c r="J203" s="102"/>
      <c r="S203" s="6"/>
    </row>
    <row r="204" spans="2:20" ht="18" customHeight="1" thickBot="1" x14ac:dyDescent="0.35">
      <c r="B204" s="103"/>
      <c r="C204" s="104"/>
      <c r="D204" s="104"/>
      <c r="E204" s="104"/>
      <c r="F204" s="104"/>
      <c r="G204" s="104"/>
      <c r="H204" s="104"/>
      <c r="I204" s="104"/>
      <c r="J204" s="105"/>
      <c r="S204" s="6"/>
    </row>
    <row r="205" spans="2:20" ht="18" customHeight="1" thickBot="1" x14ac:dyDescent="0.35">
      <c r="K205" s="10"/>
    </row>
    <row r="206" spans="2:20" ht="18" customHeight="1" x14ac:dyDescent="0.3">
      <c r="B206" s="71" t="s">
        <v>195</v>
      </c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3"/>
    </row>
    <row r="207" spans="2:20" ht="18" customHeight="1" thickBot="1" x14ac:dyDescent="0.35">
      <c r="B207" s="74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6" t="s">
        <v>188</v>
      </c>
      <c r="C209" s="106"/>
      <c r="D209" s="106"/>
      <c r="E209" s="106"/>
      <c r="F209" s="106"/>
      <c r="G209" s="106"/>
      <c r="H209" s="106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7" t="s">
        <v>190</v>
      </c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2021-11-16T05:42:54Z</dcterms:modified>
</cp:coreProperties>
</file>