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<sst xmlns="http://schemas.openxmlformats.org/spreadsheetml/2006/main" count="691" uniqueCount="282">
  <si>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</si>
  <si>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</si>
  <si>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</si>
  <si>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</si>
  <si>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</si>
  <si>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</si>
  <si>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</si>
  <si>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</si>
  <si>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</si>
  <si>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</si>
  <si>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</si>
  <si>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</si>
  <si>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</si>
  <si>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</si>
  <si>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</si>
  <si>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</si>
  <si>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</si>
  <si>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</si>
  <si>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</si>
  <si>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</si>
  <si>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</si>
  <si>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</si>
  <si>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</si>
  <si>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</si>
  <si>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</si>
  <si>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</si>
  <si>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</si>
  <si>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</si>
  <si>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</si>
  <si>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</si>
  <si>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</si>
  <si>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</si>
  <si>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</si>
  <si>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</si>
  <si>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</si>
  <si>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</si>
  <si>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</si>
  <si>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</si>
  <si>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</si>
  <si>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</si>
  <si>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</si>
  <si>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</si>
  <si>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</si>
  <si>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</si>
  <si>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</si>
  <si>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</si>
  <si>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</si>
  <si>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</si>
  <si>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</si>
  <si>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</si>
  <si>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</si>
  <si>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</si>
  <si>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</si>
  <si>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</si>
  <si>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</si>
  <si>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</si>
  <si>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</si>
  <si>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</si>
  <si>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</si>
  <si>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</si>
  <si>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</si>
  <si>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</si>
  <si>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</si>
  <si>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</si>
  <si>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</si>
  <si>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</si>
  <si>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</si>
  <si>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</si>
  <si>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</si>
  <si>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</si>
  <si>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</si>
  <si>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</si>
  <si>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</si>
  <si>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</si>
  <si>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</si>
  <si>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</si>
  <si>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</si>
  <si>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</si>
  <si>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</si>
  <si>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</si>
  <si>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</si>
  <si>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</si>
  <si>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</si>
  <si>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</si>
  <si>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</si>
  <si>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</si>
  <si>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</si>
  <si>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</si>
  <si>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</si>
  <si>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</si>
  <si>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</si>
  <si>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</si>
  <si>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</si>
  <si>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</si>
  <si>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</si>
  <si>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</si>
  <si>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</si>
  <si>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</si>
  <si>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</si>
  <si>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</si>
  <si>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</si>
  <si>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</si>
  <si>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</si>
  <si>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</si>
  <si>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</si>
  <si>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</si>
  <si>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</si>
  <si>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</si>
  <si>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</si>
  <si>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</si>
  <si>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</si>
  <si>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</si>
  <si>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</si>
  <si>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</si>
  <si>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</si>
  <si>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</si>
  <si>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</si>
  <si>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</si>
  <si>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</si>
  <si>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</si>
  <si>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</si>
  <si>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</si>
  <si>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</si>
  <si>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</si>
  <si>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</si>
  <si>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</si>
  <si>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</si>
  <si>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</si>
  <si>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</si>
  <si>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</si>
  <si>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</si>
  <si>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</si>
  <si>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</si>
  <si>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</si>
  <si>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</si>
  <si>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</si>
  <si>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</si>
  <si>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</si>
  <si>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</si>
  <si>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</si>
  <si>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</si>
  <si>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</si>
  <si>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</si>
  <si>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</si>
  <si>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</si>
  <si>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</si>
  <si>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</si>
  <si>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</si>
  <si>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</si>
  <si>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</si>
  <si>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</si>
  <si>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</si>
  <si>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</si>
  <si>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</si>
  <si>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</si>
  <si>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</si>
  <si>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</si>
  <si>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</si>
  <si>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</si>
  <si>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</si>
  <si>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</si>
  <si>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</si>
  <si>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</si>
  <si>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</si>
  <si>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</si>
  <si>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</si>
  <si>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</si>
  <si>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</si>
  <si>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</si>
  <si>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</si>
  <si>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</si>
  <si>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</si>
  <si>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</si>
  <si>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</si>
  <si>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</si>
  <si>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</si>
  <si>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</si>
  <si>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</si>
  <si>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</si>
  <si>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</si>
  <si>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</si>
  <si>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</si>
  <si>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</si>
  <si>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</si>
  <si>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</si>
  <si>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</si>
  <si>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</si>
  <si>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</si>
  <si>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</si>
  <si>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</si>
  <si>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</si>
  <si>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</si>
  <si>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</si>
  <si>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</si>
  <si>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</si>
  <si>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</si>
  <si>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</si>
  <si>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</si>
  <si>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</si>
  <si>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</si>
  <si>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</si>
  <si>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</si>
  <si>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</si>
  <si>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</si>
  <si>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</si>
  <si>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</si>
  <si>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</si>
  <si>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</si>
  <si>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</si>
  <si>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</si>
  <si>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</si>
  <si>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</si>
  <si>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</si>
  <si>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</si>
  <si>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</si>
  <si>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</si>
  <si>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</si>
  <si>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</si>
  <si>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</si>
  <si>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</si>
  <si>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</si>
  <si>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</si>
  <si>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</si>
  <si>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</si>
  <si>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</si>
  <si>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</si>
  <si>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</si>
  <si>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</si>
  <si>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</si>
  <si>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</si>
  <si>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</si>
  <si>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</si>
  <si>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</si>
  <si>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</si>
  <si>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</si>
  <si>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</si>
  <si>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</si>
  <si>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</si>
  <si>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</si>
  <si>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</si>
  <si>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</si>
  <si>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</si>
  <si>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</si>
  <si>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</si>
  <si>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</si>
  <si>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</si>
  <si>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</si>
  <si>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</si>
  <si>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</si>
  <si>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</si>
  <si>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</si>
  <si>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</si>
  <si>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</si>
  <si>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</si>
  <si>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</si>
  <si>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</si>
  <si>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</si>
  <si>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</si>
  <si>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</si>
  <si>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</si>
  <si>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</si>
  <si>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</si>
  <si>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</si>
  <si>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</si>
  <si>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</si>
  <si>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</si>
  <si>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</si>
  <si>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</si>
  <si>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</si>
  <si>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</si>
  <si>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</si>
  <si>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</si>
  <si>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</si>
  <si>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</si>
  <si>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</si>
  <si>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</si>
  <si>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</si>
  <si>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</si>
  <si>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</si>
  <si>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이영삼, ID : 33213188)</t>
  </si>
  <si>
    <t>2019년 12월 30일 11:33:51</t>
  </si>
  <si>
    <t>이영삼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</si>
</sst>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81.282650000000004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1520"/>
        <c:axId val="816099560"/>
      </c:barChart>
      <c:catAx>
        <c:axId val="81610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6099560"/>
        <c:crosses val="autoZero"/>
        <c:auto val="1"/>
        <c:lblAlgn val="ctr"/>
        <c:lblOffset val="100"/>
        <c:noMultiLvlLbl val="0"/>
      </c:catAx>
      <c:valAx>
        <c:axId val="81609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2.000095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4880"/>
        <c:axId val="770205272"/>
      </c:barChart>
      <c:catAx>
        <c:axId val="77020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5272"/>
        <c:crosses val="autoZero"/>
        <c:auto val="1"/>
        <c:lblAlgn val="ctr"/>
        <c:lblOffset val="100"/>
        <c:noMultiLvlLbl val="0"/>
      </c:catAx>
      <c:valAx>
        <c:axId val="77020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3.0712495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6448"/>
        <c:axId val="770206840"/>
      </c:barChart>
      <c:catAx>
        <c:axId val="77020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6840"/>
        <c:crosses val="autoZero"/>
        <c:auto val="1"/>
        <c:lblAlgn val="ctr"/>
        <c:lblOffset val="100"/>
        <c:noMultiLvlLbl val="0"/>
      </c:catAx>
      <c:valAx>
        <c:axId val="77020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1392.6885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5664"/>
        <c:axId val="682021704"/>
      </c:barChart>
      <c:catAx>
        <c:axId val="7702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1704"/>
        <c:crosses val="autoZero"/>
        <c:auto val="1"/>
        <c:lblAlgn val="ctr"/>
        <c:lblOffset val="100"/>
        <c:noMultiLvlLbl val="0"/>
      </c:catAx>
      <c:valAx>
        <c:axId val="6820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3464.7256000000002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880"/>
        <c:axId val="682024056"/>
      </c:barChart>
      <c:catAx>
        <c:axId val="68202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4056"/>
        <c:crosses val="autoZero"/>
        <c:auto val="1"/>
        <c:lblAlgn val="ctr"/>
        <c:lblOffset val="100"/>
        <c:noMultiLvlLbl val="0"/>
      </c:catAx>
      <c:valAx>
        <c:axId val="682024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53.648285000000001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2096"/>
        <c:axId val="682023664"/>
      </c:barChart>
      <c:catAx>
        <c:axId val="6820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3664"/>
        <c:crosses val="autoZero"/>
        <c:auto val="1"/>
        <c:lblAlgn val="ctr"/>
        <c:lblOffset val="100"/>
        <c:noMultiLvlLbl val="0"/>
      </c:catAx>
      <c:valAx>
        <c:axId val="68202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168.15709000000001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024448"/>
        <c:axId val="682022488"/>
      </c:barChart>
      <c:catAx>
        <c:axId val="6820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022488"/>
        <c:crosses val="autoZero"/>
        <c:auto val="1"/>
        <c:lblAlgn val="ctr"/>
        <c:lblOffset val="100"/>
        <c:noMultiLvlLbl val="0"/>
      </c:catAx>
      <c:valAx>
        <c:axId val="68202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0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14.048467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3648"/>
        <c:axId val="682401688"/>
      </c:barChart>
      <c:catAx>
        <c:axId val="6824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1688"/>
        <c:crosses val="autoZero"/>
        <c:auto val="1"/>
        <c:lblAlgn val="ctr"/>
        <c:lblOffset val="100"/>
        <c:noMultiLvlLbl val="0"/>
      </c:catAx>
      <c:valAx>
        <c:axId val="68240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835.33545000000004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4040"/>
        <c:axId val="682402472"/>
      </c:barChart>
      <c:catAx>
        <c:axId val="68240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2472"/>
        <c:crosses val="autoZero"/>
        <c:auto val="1"/>
        <c:lblAlgn val="ctr"/>
        <c:lblOffset val="100"/>
        <c:noMultiLvlLbl val="0"/>
      </c:catAx>
      <c:valAx>
        <c:axId val="6824024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1.4529653E-2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402864"/>
        <c:axId val="682403256"/>
      </c:barChart>
      <c:catAx>
        <c:axId val="68240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403256"/>
        <c:crosses val="autoZero"/>
        <c:auto val="1"/>
        <c:lblAlgn val="ctr"/>
        <c:lblOffset val="100"/>
        <c:noMultiLvlLbl val="0"/>
      </c:catAx>
      <c:valAx>
        <c:axId val="68240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3.5109477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3024"/>
        <c:axId val="769492632"/>
      </c:barChart>
      <c:catAx>
        <c:axId val="76949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2632"/>
        <c:crosses val="autoZero"/>
        <c:auto val="1"/>
        <c:lblAlgn val="ctr"/>
        <c:lblOffset val="100"/>
        <c:noMultiLvlLbl val="0"/>
      </c:catAx>
      <c:valAx>
        <c:axId val="76949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31.146498000000001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6103088"/>
        <c:axId val="884965016"/>
      </c:barChart>
      <c:catAx>
        <c:axId val="8161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5016"/>
        <c:crosses val="autoZero"/>
        <c:auto val="1"/>
        <c:lblAlgn val="ctr"/>
        <c:lblOffset val="100"/>
        <c:noMultiLvlLbl val="0"/>
      </c:catAx>
      <c:valAx>
        <c:axId val="88496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61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684.55316000000005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5376"/>
        <c:axId val="769494200"/>
      </c:barChart>
      <c:catAx>
        <c:axId val="76949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200"/>
        <c:crosses val="autoZero"/>
        <c:auto val="1"/>
        <c:lblAlgn val="ctr"/>
        <c:lblOffset val="100"/>
        <c:noMultiLvlLbl val="0"/>
      </c:catAx>
      <c:valAx>
        <c:axId val="76949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94.363754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9494592"/>
        <c:axId val="769494984"/>
      </c:barChart>
      <c:catAx>
        <c:axId val="76949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494984"/>
        <c:crosses val="autoZero"/>
        <c:auto val="1"/>
        <c:lblAlgn val="ctr"/>
        <c:lblOffset val="100"/>
        <c:noMultiLvlLbl val="0"/>
      </c:catAx>
      <c:valAx>
        <c:axId val="76949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949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5.798</c:v>
                </c:pt>
                <c:pt idx="1">
                  <c:v>13.198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618320"/>
        <c:axId val="682614792"/>
      </c:barChart>
      <c:catAx>
        <c:axId val="68261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4792"/>
        <c:crosses val="autoZero"/>
        <c:auto val="1"/>
        <c:lblAlgn val="ctr"/>
        <c:lblOffset val="100"/>
        <c:noMultiLvlLbl val="0"/>
      </c:catAx>
      <c:valAx>
        <c:axId val="68261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13.718275</c:v>
                </c:pt>
                <c:pt idx="1">
                  <c:v>19.226555000000001</c:v>
                </c:pt>
                <c:pt idx="2">
                  <c:v>19.531126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702.27520000000004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5576"/>
        <c:axId val="682615968"/>
      </c:barChart>
      <c:catAx>
        <c:axId val="68261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5968"/>
        <c:crosses val="autoZero"/>
        <c:auto val="1"/>
        <c:lblAlgn val="ctr"/>
        <c:lblOffset val="100"/>
        <c:noMultiLvlLbl val="0"/>
      </c:catAx>
      <c:valAx>
        <c:axId val="68261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18.922228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616752"/>
        <c:axId val="682617144"/>
      </c:barChart>
      <c:catAx>
        <c:axId val="68261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617144"/>
        <c:crosses val="autoZero"/>
        <c:auto val="1"/>
        <c:lblAlgn val="ctr"/>
        <c:lblOffset val="100"/>
        <c:noMultiLvlLbl val="0"/>
      </c:catAx>
      <c:valAx>
        <c:axId val="68261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61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65.936999999999998</c:v>
                </c:pt>
                <c:pt idx="1">
                  <c:v>12.291</c:v>
                </c:pt>
                <c:pt idx="2">
                  <c:v>21.771000000000001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401296"/>
        <c:axId val="834309440"/>
      </c:barChart>
      <c:catAx>
        <c:axId val="68240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440"/>
        <c:crosses val="autoZero"/>
        <c:auto val="1"/>
        <c:lblAlgn val="ctr"/>
        <c:lblOffset val="100"/>
        <c:noMultiLvlLbl val="0"/>
      </c:catAx>
      <c:valAx>
        <c:axId val="83430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40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1712.1652999999999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2576"/>
        <c:axId val="834313752"/>
      </c:barChart>
      <c:catAx>
        <c:axId val="8343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3752"/>
        <c:crosses val="autoZero"/>
        <c:auto val="1"/>
        <c:lblAlgn val="ctr"/>
        <c:lblOffset val="100"/>
        <c:noMultiLvlLbl val="0"/>
      </c:catAx>
      <c:valAx>
        <c:axId val="83431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191.55374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4928"/>
        <c:axId val="834315712"/>
      </c:barChart>
      <c:catAx>
        <c:axId val="8343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5712"/>
        <c:crosses val="autoZero"/>
        <c:auto val="1"/>
        <c:lblAlgn val="ctr"/>
        <c:lblOffset val="100"/>
        <c:noMultiLvlLbl val="0"/>
      </c:catAx>
      <c:valAx>
        <c:axId val="83431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685.67939999999999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5320"/>
        <c:axId val="834314536"/>
      </c:barChart>
      <c:catAx>
        <c:axId val="8343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4536"/>
        <c:crosses val="autoZero"/>
        <c:auto val="1"/>
        <c:lblAlgn val="ctr"/>
        <c:lblOffset val="100"/>
        <c:noMultiLvlLbl val="0"/>
      </c:catAx>
      <c:valAx>
        <c:axId val="83431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5.8039690000000004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5800"/>
        <c:axId val="884963056"/>
      </c:barChart>
      <c:catAx>
        <c:axId val="88496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63056"/>
        <c:crosses val="autoZero"/>
        <c:auto val="1"/>
        <c:lblAlgn val="ctr"/>
        <c:lblOffset val="100"/>
        <c:noMultiLvlLbl val="0"/>
      </c:catAx>
      <c:valAx>
        <c:axId val="88496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4611.4535999999998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6496"/>
        <c:axId val="834316104"/>
      </c:barChart>
      <c:catAx>
        <c:axId val="83431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6104"/>
        <c:crosses val="autoZero"/>
        <c:auto val="1"/>
        <c:lblAlgn val="ctr"/>
        <c:lblOffset val="100"/>
        <c:noMultiLvlLbl val="0"/>
      </c:catAx>
      <c:valAx>
        <c:axId val="83431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21.992913999999999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3360"/>
        <c:axId val="834309048"/>
      </c:barChart>
      <c:catAx>
        <c:axId val="8343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09048"/>
        <c:crosses val="autoZero"/>
        <c:auto val="1"/>
        <c:lblAlgn val="ctr"/>
        <c:lblOffset val="100"/>
        <c:noMultiLvlLbl val="0"/>
      </c:catAx>
      <c:valAx>
        <c:axId val="8343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3.6054995000000001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4311792"/>
        <c:axId val="834310616"/>
      </c:barChart>
      <c:catAx>
        <c:axId val="83431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4310616"/>
        <c:crosses val="autoZero"/>
        <c:auto val="1"/>
        <c:lblAlgn val="ctr"/>
        <c:lblOffset val="100"/>
        <c:noMultiLvlLbl val="0"/>
      </c:catAx>
      <c:valAx>
        <c:axId val="83431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431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260.66550000000001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964624"/>
        <c:axId val="715759768"/>
      </c:barChart>
      <c:catAx>
        <c:axId val="88496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5759768"/>
        <c:crosses val="autoZero"/>
        <c:auto val="1"/>
        <c:lblAlgn val="ctr"/>
        <c:lblOffset val="100"/>
        <c:noMultiLvlLbl val="0"/>
      </c:catAx>
      <c:valAx>
        <c:axId val="71575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6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1.3467876999999999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5757416"/>
        <c:axId val="568752648"/>
      </c:barChart>
      <c:catAx>
        <c:axId val="71575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2648"/>
        <c:crosses val="autoZero"/>
        <c:auto val="1"/>
        <c:lblAlgn val="ctr"/>
        <c:lblOffset val="100"/>
        <c:noMultiLvlLbl val="0"/>
      </c:catAx>
      <c:valAx>
        <c:axId val="568752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575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19.301220000000001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1080"/>
        <c:axId val="568751472"/>
      </c:barChart>
      <c:catAx>
        <c:axId val="56875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1472"/>
        <c:crosses val="autoZero"/>
        <c:auto val="1"/>
        <c:lblAlgn val="ctr"/>
        <c:lblOffset val="100"/>
        <c:noMultiLvlLbl val="0"/>
      </c:catAx>
      <c:valAx>
        <c:axId val="56875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3.6054995000000001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49904"/>
        <c:axId val="568750688"/>
      </c:barChart>
      <c:catAx>
        <c:axId val="56874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0688"/>
        <c:crosses val="autoZero"/>
        <c:auto val="1"/>
        <c:lblAlgn val="ctr"/>
        <c:lblOffset val="100"/>
        <c:noMultiLvlLbl val="0"/>
      </c:catAx>
      <c:valAx>
        <c:axId val="56875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4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595.51430000000005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52256"/>
        <c:axId val="568753040"/>
      </c:barChart>
      <c:catAx>
        <c:axId val="5687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753040"/>
        <c:crosses val="autoZero"/>
        <c:auto val="1"/>
        <c:lblAlgn val="ctr"/>
        <c:lblOffset val="100"/>
        <c:noMultiLvlLbl val="0"/>
      </c:catAx>
      <c:valAx>
        <c:axId val="56875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18.983706999999999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0207232"/>
        <c:axId val="770204096"/>
      </c:barChart>
      <c:catAx>
        <c:axId val="77020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04096"/>
        <c:crosses val="autoZero"/>
        <c:auto val="1"/>
        <c:lblAlgn val="ctr"/>
        <c:lblOffset val="100"/>
        <c:noMultiLvlLbl val="0"/>
      </c:catAx>
      <c:valAx>
        <c:axId val="7702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02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이영삼, ID : 33213188)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11:33:51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2" t="s">
        <v>198</v>
      </c>
      <c r="F4" s="63"/>
      <c r="G4" s="63"/>
      <c r="H4" s="64"/>
      <c r="I4" s="46"/>
      <c r="J4" s="62" t="s">
        <v>199</v>
      </c>
      <c r="K4" s="63"/>
      <c r="L4" s="64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1712.1652999999999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81.282650000000004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31.146498000000001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65.936999999999998</v>
      </c>
      <c r="G8" s="59">
        <f>'DRIs DATA 입력'!G8</f>
        <v>12.291</v>
      </c>
      <c r="H8" s="59">
        <f>'DRIs DATA 입력'!H8</f>
        <v>21.771000000000001</v>
      </c>
      <c r="I8" s="46"/>
      <c r="J8" s="59" t="s">
        <v>216</v>
      </c>
      <c r="K8" s="59">
        <f>'DRIs DATA 입력'!K8</f>
        <v>5.798</v>
      </c>
      <c r="L8" s="59">
        <f>'DRIs DATA 입력'!L8</f>
        <v>13.198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702.27520000000004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18.922228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5.8039690000000004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260.66550000000001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191.55374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2.006723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1.3467876999999999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19.301220000000001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3.6054995000000001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595.51430000000005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18.983706999999999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2.000095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3.0712495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685.67939999999999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1392.6885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4611.4535999999998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3464.7256000000002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53.648285000000001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168.15709000000001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21.992913999999999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14.048467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835.33545000000004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1.4529653E-2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3.5109477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684.55316000000005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94.363754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</row>
    <row r="2" spans="1:68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6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</row>
    <row r="4" spans="1:68" x14ac:dyDescent="0.3">
      <c r="A4" s="65" t="s">
        <v>56</v>
      </c>
      <c r="B4" s="65"/>
      <c r="C4" s="65"/>
      <c r="D4" s="156"/>
      <c r="E4" s="62" t="s">
        <v>198</v>
      </c>
      <c r="F4" s="63"/>
      <c r="G4" s="63"/>
      <c r="H4" s="64"/>
      <c r="I4" s="156"/>
      <c r="J4" s="62" t="s">
        <v>199</v>
      </c>
      <c r="K4" s="63"/>
      <c r="L4" s="64"/>
      <c r="M4" s="156"/>
      <c r="N4" s="65" t="s">
        <v>200</v>
      </c>
      <c r="O4" s="65"/>
      <c r="P4" s="65"/>
      <c r="Q4" s="65"/>
      <c r="R4" s="65"/>
      <c r="S4" s="65"/>
      <c r="T4" s="156"/>
      <c r="U4" s="65" t="s">
        <v>201</v>
      </c>
      <c r="V4" s="65"/>
      <c r="W4" s="65"/>
      <c r="X4" s="65"/>
      <c r="Y4" s="65"/>
      <c r="Z4" s="65"/>
      <c r="AA4" s="156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</row>
    <row r="6" spans="1:68" x14ac:dyDescent="0.3">
      <c r="A6" s="158" t="s">
        <v>56</v>
      </c>
      <c r="B6" s="158">
        <v>2200</v>
      </c>
      <c r="C6" s="158">
        <v>1712.1652999999999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50</v>
      </c>
      <c r="P6" s="158">
        <v>60</v>
      </c>
      <c r="Q6" s="158">
        <v>0</v>
      </c>
      <c r="R6" s="158">
        <v>0</v>
      </c>
      <c r="S6" s="158">
        <v>81.282650000000004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31.146498000000001</v>
      </c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</row>
    <row r="8" spans="1:68" x14ac:dyDescent="0.3">
      <c r="A8" s="156"/>
      <c r="B8" s="156"/>
      <c r="C8" s="156"/>
      <c r="D8" s="156"/>
      <c r="E8" s="158" t="s">
        <v>216</v>
      </c>
      <c r="F8" s="158">
        <v>65.936999999999998</v>
      </c>
      <c r="G8" s="158">
        <v>12.291</v>
      </c>
      <c r="H8" s="158">
        <v>21.771000000000001</v>
      </c>
      <c r="I8" s="156"/>
      <c r="J8" s="158" t="s">
        <v>216</v>
      </c>
      <c r="K8" s="158">
        <v>5.798</v>
      </c>
      <c r="L8" s="158">
        <v>13.198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</row>
    <row r="9" spans="1:68" x14ac:dyDescent="0.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</row>
    <row r="10" spans="1:68" x14ac:dyDescent="0.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</row>
    <row r="11" spans="1:68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</row>
    <row r="12" spans="1:68" x14ac:dyDescent="0.3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</row>
    <row r="14" spans="1:68" x14ac:dyDescent="0.3">
      <c r="A14" s="65" t="s">
        <v>218</v>
      </c>
      <c r="B14" s="65"/>
      <c r="C14" s="65"/>
      <c r="D14" s="65"/>
      <c r="E14" s="65"/>
      <c r="F14" s="65"/>
      <c r="G14" s="156"/>
      <c r="H14" s="65" t="s">
        <v>219</v>
      </c>
      <c r="I14" s="65"/>
      <c r="J14" s="65"/>
      <c r="K14" s="65"/>
      <c r="L14" s="65"/>
      <c r="M14" s="65"/>
      <c r="N14" s="156"/>
      <c r="O14" s="65" t="s">
        <v>220</v>
      </c>
      <c r="P14" s="65"/>
      <c r="Q14" s="65"/>
      <c r="R14" s="65"/>
      <c r="S14" s="65"/>
      <c r="T14" s="65"/>
      <c r="U14" s="156"/>
      <c r="V14" s="65" t="s">
        <v>221</v>
      </c>
      <c r="W14" s="65"/>
      <c r="X14" s="65"/>
      <c r="Y14" s="65"/>
      <c r="Z14" s="65"/>
      <c r="AA14" s="6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</row>
    <row r="16" spans="1:68" x14ac:dyDescent="0.3">
      <c r="A16" s="158" t="s">
        <v>222</v>
      </c>
      <c r="B16" s="158">
        <v>530</v>
      </c>
      <c r="C16" s="158">
        <v>750</v>
      </c>
      <c r="D16" s="158">
        <v>0</v>
      </c>
      <c r="E16" s="158">
        <v>3000</v>
      </c>
      <c r="F16" s="158">
        <v>702.27520000000004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18.922228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5.8039690000000004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260.66550000000001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</row>
    <row r="17" spans="1:68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</row>
    <row r="18" spans="1:68" x14ac:dyDescent="0.3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</row>
    <row r="19" spans="1:68" x14ac:dyDescent="0.3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</row>
    <row r="20" spans="1:68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</row>
    <row r="21" spans="1:68" x14ac:dyDescent="0.3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</row>
    <row r="22" spans="1:68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155"/>
      <c r="BL23" s="155"/>
      <c r="BM23" s="155"/>
      <c r="BN23" s="155"/>
      <c r="BO23" s="155"/>
      <c r="BP23" s="155"/>
    </row>
    <row r="24" spans="1:68" x14ac:dyDescent="0.3">
      <c r="A24" s="65" t="s">
        <v>224</v>
      </c>
      <c r="B24" s="65"/>
      <c r="C24" s="65"/>
      <c r="D24" s="65"/>
      <c r="E24" s="65"/>
      <c r="F24" s="65"/>
      <c r="G24" s="156"/>
      <c r="H24" s="65" t="s">
        <v>225</v>
      </c>
      <c r="I24" s="65"/>
      <c r="J24" s="65"/>
      <c r="K24" s="65"/>
      <c r="L24" s="65"/>
      <c r="M24" s="65"/>
      <c r="N24" s="156"/>
      <c r="O24" s="65" t="s">
        <v>226</v>
      </c>
      <c r="P24" s="65"/>
      <c r="Q24" s="65"/>
      <c r="R24" s="65"/>
      <c r="S24" s="65"/>
      <c r="T24" s="65"/>
      <c r="U24" s="156"/>
      <c r="V24" s="65" t="s">
        <v>227</v>
      </c>
      <c r="W24" s="65"/>
      <c r="X24" s="65"/>
      <c r="Y24" s="65"/>
      <c r="Z24" s="65"/>
      <c r="AA24" s="65"/>
      <c r="AB24" s="156"/>
      <c r="AC24" s="65" t="s">
        <v>228</v>
      </c>
      <c r="AD24" s="65"/>
      <c r="AE24" s="65"/>
      <c r="AF24" s="65"/>
      <c r="AG24" s="65"/>
      <c r="AH24" s="65"/>
      <c r="AI24" s="156"/>
      <c r="AJ24" s="65" t="s">
        <v>229</v>
      </c>
      <c r="AK24" s="65"/>
      <c r="AL24" s="65"/>
      <c r="AM24" s="65"/>
      <c r="AN24" s="65"/>
      <c r="AO24" s="65"/>
      <c r="AP24" s="156"/>
      <c r="AQ24" s="65" t="s">
        <v>230</v>
      </c>
      <c r="AR24" s="65"/>
      <c r="AS24" s="65"/>
      <c r="AT24" s="65"/>
      <c r="AU24" s="65"/>
      <c r="AV24" s="65"/>
      <c r="AW24" s="156"/>
      <c r="AX24" s="65" t="s">
        <v>231</v>
      </c>
      <c r="AY24" s="65"/>
      <c r="AZ24" s="65"/>
      <c r="BA24" s="65"/>
      <c r="BB24" s="65"/>
      <c r="BC24" s="65"/>
      <c r="BD24" s="156"/>
      <c r="BE24" s="65" t="s">
        <v>232</v>
      </c>
      <c r="BF24" s="65"/>
      <c r="BG24" s="65"/>
      <c r="BH24" s="65"/>
      <c r="BI24" s="65"/>
      <c r="BJ24" s="65"/>
      <c r="BK24" s="155"/>
      <c r="BL24" s="155"/>
      <c r="BM24" s="155"/>
      <c r="BN24" s="155"/>
      <c r="BO24" s="155"/>
      <c r="BP24" s="155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155"/>
      <c r="BL25" s="155"/>
      <c r="BM25" s="155"/>
      <c r="BN25" s="155"/>
      <c r="BO25" s="155"/>
      <c r="BP25" s="155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191.55374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2.006723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1.3467876999999999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19.301220000000001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3.6054995000000001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595.51430000000005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18.983706999999999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2.000095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3.0712495</v>
      </c>
      <c r="BK26" s="155"/>
      <c r="BL26" s="155"/>
      <c r="BM26" s="155"/>
      <c r="BN26" s="155"/>
      <c r="BO26" s="155"/>
      <c r="BP26" s="155"/>
    </row>
    <row r="27" spans="1:68" x14ac:dyDescent="0.3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</row>
    <row r="28" spans="1:68" x14ac:dyDescent="0.3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</row>
    <row r="29" spans="1:68" x14ac:dyDescent="0.3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</row>
    <row r="30" spans="1:68" x14ac:dyDescent="0.3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</row>
    <row r="31" spans="1:68" x14ac:dyDescent="0.3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</row>
    <row r="32" spans="1:68" x14ac:dyDescent="0.3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5" t="s">
        <v>235</v>
      </c>
      <c r="B34" s="65"/>
      <c r="C34" s="65"/>
      <c r="D34" s="65"/>
      <c r="E34" s="65"/>
      <c r="F34" s="65"/>
      <c r="G34" s="156"/>
      <c r="H34" s="65" t="s">
        <v>236</v>
      </c>
      <c r="I34" s="65"/>
      <c r="J34" s="65"/>
      <c r="K34" s="65"/>
      <c r="L34" s="65"/>
      <c r="M34" s="65"/>
      <c r="N34" s="156"/>
      <c r="O34" s="65" t="s">
        <v>237</v>
      </c>
      <c r="P34" s="65"/>
      <c r="Q34" s="65"/>
      <c r="R34" s="65"/>
      <c r="S34" s="65"/>
      <c r="T34" s="65"/>
      <c r="U34" s="156"/>
      <c r="V34" s="65" t="s">
        <v>238</v>
      </c>
      <c r="W34" s="65"/>
      <c r="X34" s="65"/>
      <c r="Y34" s="65"/>
      <c r="Z34" s="65"/>
      <c r="AA34" s="65"/>
      <c r="AB34" s="156"/>
      <c r="AC34" s="65" t="s">
        <v>239</v>
      </c>
      <c r="AD34" s="65"/>
      <c r="AE34" s="65"/>
      <c r="AF34" s="65"/>
      <c r="AG34" s="65"/>
      <c r="AH34" s="65"/>
      <c r="AI34" s="156"/>
      <c r="AJ34" s="65" t="s">
        <v>240</v>
      </c>
      <c r="AK34" s="65"/>
      <c r="AL34" s="65"/>
      <c r="AM34" s="65"/>
      <c r="AN34" s="65"/>
      <c r="AO34" s="65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600</v>
      </c>
      <c r="C36" s="158">
        <v>750</v>
      </c>
      <c r="D36" s="158">
        <v>0</v>
      </c>
      <c r="E36" s="158">
        <v>2000</v>
      </c>
      <c r="F36" s="158">
        <v>685.67939999999999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1392.6885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4611.4535999999998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3464.7256000000002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53.648285000000001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168.15709000000001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</row>
    <row r="38" spans="1:68" x14ac:dyDescent="0.3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</row>
    <row r="39" spans="1:68" x14ac:dyDescent="0.3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</row>
    <row r="40" spans="1:68" x14ac:dyDescent="0.3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</row>
    <row r="41" spans="1:68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</row>
    <row r="42" spans="1:68" x14ac:dyDescent="0.3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156"/>
      <c r="BL43" s="156"/>
      <c r="BM43" s="156"/>
      <c r="BN43" s="156"/>
      <c r="BO43" s="156"/>
      <c r="BP43" s="156"/>
    </row>
    <row r="44" spans="1:68" x14ac:dyDescent="0.3">
      <c r="A44" s="65" t="s">
        <v>242</v>
      </c>
      <c r="B44" s="65"/>
      <c r="C44" s="65"/>
      <c r="D44" s="65"/>
      <c r="E44" s="65"/>
      <c r="F44" s="65"/>
      <c r="G44" s="156"/>
      <c r="H44" s="65" t="s">
        <v>243</v>
      </c>
      <c r="I44" s="65"/>
      <c r="J44" s="65"/>
      <c r="K44" s="65"/>
      <c r="L44" s="65"/>
      <c r="M44" s="65"/>
      <c r="N44" s="156"/>
      <c r="O44" s="65" t="s">
        <v>244</v>
      </c>
      <c r="P44" s="65"/>
      <c r="Q44" s="65"/>
      <c r="R44" s="65"/>
      <c r="S44" s="65"/>
      <c r="T44" s="65"/>
      <c r="U44" s="156"/>
      <c r="V44" s="65" t="s">
        <v>245</v>
      </c>
      <c r="W44" s="65"/>
      <c r="X44" s="65"/>
      <c r="Y44" s="65"/>
      <c r="Z44" s="65"/>
      <c r="AA44" s="65"/>
      <c r="AB44" s="156"/>
      <c r="AC44" s="65" t="s">
        <v>246</v>
      </c>
      <c r="AD44" s="65"/>
      <c r="AE44" s="65"/>
      <c r="AF44" s="65"/>
      <c r="AG44" s="65"/>
      <c r="AH44" s="65"/>
      <c r="AI44" s="156"/>
      <c r="AJ44" s="65" t="s">
        <v>247</v>
      </c>
      <c r="AK44" s="65"/>
      <c r="AL44" s="65"/>
      <c r="AM44" s="65"/>
      <c r="AN44" s="65"/>
      <c r="AO44" s="65"/>
      <c r="AP44" s="156"/>
      <c r="AQ44" s="65" t="s">
        <v>248</v>
      </c>
      <c r="AR44" s="65"/>
      <c r="AS44" s="65"/>
      <c r="AT44" s="65"/>
      <c r="AU44" s="65"/>
      <c r="AV44" s="65"/>
      <c r="AW44" s="156"/>
      <c r="AX44" s="65" t="s">
        <v>249</v>
      </c>
      <c r="AY44" s="65"/>
      <c r="AZ44" s="65"/>
      <c r="BA44" s="65"/>
      <c r="BB44" s="65"/>
      <c r="BC44" s="65"/>
      <c r="BD44" s="156"/>
      <c r="BE44" s="65" t="s">
        <v>250</v>
      </c>
      <c r="BF44" s="65"/>
      <c r="BG44" s="65"/>
      <c r="BH44" s="65"/>
      <c r="BI44" s="65"/>
      <c r="BJ44" s="65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7</v>
      </c>
      <c r="C46" s="158">
        <v>10</v>
      </c>
      <c r="D46" s="158">
        <v>0</v>
      </c>
      <c r="E46" s="158">
        <v>45</v>
      </c>
      <c r="F46" s="158">
        <v>21.992913999999999</v>
      </c>
      <c r="G46" s="156"/>
      <c r="H46" s="158" t="s">
        <v>24</v>
      </c>
      <c r="I46" s="158">
        <v>8</v>
      </c>
      <c r="J46" s="158">
        <v>9</v>
      </c>
      <c r="K46" s="158">
        <v>0</v>
      </c>
      <c r="L46" s="158">
        <v>35</v>
      </c>
      <c r="M46" s="158">
        <v>14.048467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835.33545000000004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1.4529653E-2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3.5109477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684.55316000000005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94.363754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14:F14"/>
    <mergeCell ref="H14:M14"/>
    <mergeCell ref="O14:T14"/>
    <mergeCell ref="V14:AA14"/>
    <mergeCell ref="A13:AA13"/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>
        <v>33213188</v>
      </c>
      <c r="B2" s="156" t="s">
        <v>281</v>
      </c>
      <c r="C2" s="156" t="s">
        <v>278</v>
      </c>
      <c r="D2" s="156">
        <v>62</v>
      </c>
      <c r="E2" s="156">
        <v>1712.1658</v>
      </c>
      <c r="F2" s="156">
        <v>246.17403999999999</v>
      </c>
      <c r="G2" s="156">
        <v>45.888953999999998</v>
      </c>
      <c r="H2" s="156">
        <v>26.634164999999999</v>
      </c>
      <c r="I2" s="156">
        <v>19.254771999999999</v>
      </c>
      <c r="J2" s="156">
        <v>81.282616000000004</v>
      </c>
      <c r="K2" s="156">
        <v>39.433627999999999</v>
      </c>
      <c r="L2" s="156">
        <v>41.848987999999999</v>
      </c>
      <c r="M2" s="156">
        <v>31.146494000000001</v>
      </c>
      <c r="N2" s="156">
        <v>4.4078749999999998</v>
      </c>
      <c r="O2" s="156">
        <v>17.723617999999998</v>
      </c>
      <c r="P2" s="156">
        <v>1111.6198999999999</v>
      </c>
      <c r="Q2" s="156">
        <v>25.097349999999999</v>
      </c>
      <c r="R2" s="156">
        <v>702.27544999999998</v>
      </c>
      <c r="S2" s="156">
        <v>70.972070000000002</v>
      </c>
      <c r="T2" s="156">
        <v>7575.6319999999996</v>
      </c>
      <c r="U2" s="156">
        <v>5.8039683999999996</v>
      </c>
      <c r="V2" s="156">
        <v>18.922229999999999</v>
      </c>
      <c r="W2" s="156">
        <v>260.66559999999998</v>
      </c>
      <c r="X2" s="156">
        <v>191.55376999999999</v>
      </c>
      <c r="Y2" s="156">
        <v>2.0067233999999998</v>
      </c>
      <c r="Z2" s="156">
        <v>1.3467884000000001</v>
      </c>
      <c r="AA2" s="156">
        <v>19.301226</v>
      </c>
      <c r="AB2" s="156">
        <v>3.6055014000000001</v>
      </c>
      <c r="AC2" s="156">
        <v>595.51482999999996</v>
      </c>
      <c r="AD2" s="156">
        <v>18.983706999999999</v>
      </c>
      <c r="AE2" s="156">
        <v>2.0000939999999998</v>
      </c>
      <c r="AF2" s="156">
        <v>3.0712487999999998</v>
      </c>
      <c r="AG2" s="156">
        <v>685.67913999999996</v>
      </c>
      <c r="AH2" s="156">
        <v>395.53546</v>
      </c>
      <c r="AI2" s="156">
        <v>290.14382999999998</v>
      </c>
      <c r="AJ2" s="156">
        <v>1392.6892</v>
      </c>
      <c r="AK2" s="156">
        <v>4611.4549999999999</v>
      </c>
      <c r="AL2" s="156">
        <v>53.648296000000002</v>
      </c>
      <c r="AM2" s="156">
        <v>3464.7244000000001</v>
      </c>
      <c r="AN2" s="156">
        <v>168.15707</v>
      </c>
      <c r="AO2" s="156">
        <v>21.992923999999999</v>
      </c>
      <c r="AP2" s="156">
        <v>14.914814</v>
      </c>
      <c r="AQ2" s="156">
        <v>7.0781115999999997</v>
      </c>
      <c r="AR2" s="156">
        <v>14.048463999999999</v>
      </c>
      <c r="AS2" s="156">
        <v>835.33550000000002</v>
      </c>
      <c r="AT2" s="156">
        <v>1.4529655000000001E-2</v>
      </c>
      <c r="AU2" s="156">
        <v>3.5109507999999998</v>
      </c>
      <c r="AV2" s="156">
        <v>684.55269999999996</v>
      </c>
      <c r="AW2" s="156">
        <v>94.363720000000001</v>
      </c>
      <c r="AX2" s="156">
        <v>8.5012920000000006E-2</v>
      </c>
      <c r="AY2" s="156">
        <v>1.6990316000000001</v>
      </c>
      <c r="AZ2" s="156">
        <v>250.00470999999999</v>
      </c>
      <c r="BA2" s="156">
        <v>52.491795000000003</v>
      </c>
      <c r="BB2" s="156">
        <v>13.718275</v>
      </c>
      <c r="BC2" s="156">
        <v>19.226555000000001</v>
      </c>
      <c r="BD2" s="156">
        <v>19.531126</v>
      </c>
      <c r="BE2" s="156">
        <v>1.9910239000000001</v>
      </c>
      <c r="BF2" s="156">
        <v>7.2520629999999997</v>
      </c>
      <c r="BG2" s="156">
        <v>0</v>
      </c>
      <c r="BH2" s="156">
        <v>2.23172E-5</v>
      </c>
      <c r="BI2" s="156">
        <v>5.1325069999999995E-4</v>
      </c>
      <c r="BJ2" s="156">
        <v>3.1055382999999999E-2</v>
      </c>
      <c r="BK2" s="156">
        <v>0</v>
      </c>
      <c r="BL2" s="156">
        <v>8.8850639999999995E-2</v>
      </c>
      <c r="BM2" s="156">
        <v>2.5795781999999998</v>
      </c>
      <c r="BN2" s="156">
        <v>0.33434117000000002</v>
      </c>
      <c r="BO2" s="156">
        <v>29.959879000000001</v>
      </c>
      <c r="BP2" s="156">
        <v>5.8469670000000002</v>
      </c>
      <c r="BQ2" s="156">
        <v>8.1134815000000007</v>
      </c>
      <c r="BR2" s="156">
        <v>36.006897000000002</v>
      </c>
      <c r="BS2" s="156">
        <v>24.242622000000001</v>
      </c>
      <c r="BT2" s="156">
        <v>4.0078006000000004</v>
      </c>
      <c r="BU2" s="156">
        <v>0.41482908000000002</v>
      </c>
      <c r="BV2" s="156">
        <v>0.16824423999999999</v>
      </c>
      <c r="BW2" s="156">
        <v>0.35202689999999998</v>
      </c>
      <c r="BX2" s="156">
        <v>1.4772654999999999</v>
      </c>
      <c r="BY2" s="156">
        <v>0.103385344</v>
      </c>
      <c r="BZ2" s="156">
        <v>1.1680955E-3</v>
      </c>
      <c r="CA2" s="156">
        <v>0.65094289999999999</v>
      </c>
      <c r="CB2" s="156">
        <v>9.6444989999999994E-2</v>
      </c>
      <c r="CC2" s="156">
        <v>0.11168955</v>
      </c>
      <c r="CD2" s="156">
        <v>3.0781879999999999</v>
      </c>
      <c r="CE2" s="156">
        <v>9.2551079999999994E-2</v>
      </c>
      <c r="CF2" s="156">
        <v>0.92518610000000001</v>
      </c>
      <c r="CG2" s="156">
        <v>4.9500000000000003E-7</v>
      </c>
      <c r="CH2" s="156">
        <v>5.6532689999999997E-2</v>
      </c>
      <c r="CI2" s="156">
        <v>7.7246399999999997E-8</v>
      </c>
      <c r="CJ2" s="156">
        <v>6.7002079999999999</v>
      </c>
      <c r="CK2" s="156">
        <v>1.9121085999999999E-2</v>
      </c>
      <c r="CL2" s="156">
        <v>3.2097126999999999</v>
      </c>
      <c r="CM2" s="156">
        <v>2.2073941000000001</v>
      </c>
      <c r="CN2" s="156">
        <v>3048.88</v>
      </c>
      <c r="CO2" s="156">
        <v>5202.2943999999998</v>
      </c>
      <c r="CP2" s="156">
        <v>4109.7330000000002</v>
      </c>
      <c r="CQ2" s="156">
        <v>1304.9156</v>
      </c>
      <c r="CR2" s="156">
        <v>707.62774999999999</v>
      </c>
      <c r="CS2" s="156">
        <v>389.74802</v>
      </c>
      <c r="CT2" s="156">
        <v>2988.7246</v>
      </c>
      <c r="CU2" s="156">
        <v>2056.2296999999999</v>
      </c>
      <c r="CV2" s="156">
        <v>1021.71844</v>
      </c>
      <c r="CW2" s="156">
        <v>2444.9639000000002</v>
      </c>
      <c r="CX2" s="156">
        <v>653.00756999999999</v>
      </c>
      <c r="CY2" s="156">
        <v>3508.9746</v>
      </c>
      <c r="CZ2" s="156">
        <v>1889.8864000000001</v>
      </c>
      <c r="DA2" s="156">
        <v>4703.0214999999998</v>
      </c>
      <c r="DB2" s="156">
        <v>4021.8710000000001</v>
      </c>
      <c r="DC2" s="156">
        <v>7123.1229999999996</v>
      </c>
      <c r="DD2" s="156">
        <v>11438.736999999999</v>
      </c>
      <c r="DE2" s="156">
        <v>2701.9758000000002</v>
      </c>
      <c r="DF2" s="156">
        <v>3737.1172000000001</v>
      </c>
      <c r="DG2" s="156">
        <v>2696.1875</v>
      </c>
      <c r="DH2" s="156">
        <v>269.45382999999998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52.491795000000003</v>
      </c>
      <c r="B6">
        <f>BB2</f>
        <v>13.718275</v>
      </c>
      <c r="C6">
        <f>BC2</f>
        <v>19.226555000000001</v>
      </c>
      <c r="D6">
        <f>BD2</f>
        <v>19.531126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20917</v>
      </c>
      <c r="C2" s="56">
        <f ca="1">YEAR(TODAY())-YEAR(B2)+IF(TODAY()&gt;=DATE(YEAR(TODAY()),MONTH(B2),DAY(B2)),0,-1)</f>
        <v>64</v>
      </c>
      <c r="E2" s="52">
        <v>171.3</v>
      </c>
      <c r="F2" s="53" t="s">
        <v>39</v>
      </c>
      <c r="G2" s="52">
        <v>68</v>
      </c>
      <c r="H2" s="51" t="s">
        <v>41</v>
      </c>
      <c r="I2" s="68">
        <f>ROUND(G3/E3^2,1)</f>
        <v>23.2</v>
      </c>
    </row>
    <row r="3" spans="1:9" x14ac:dyDescent="0.3">
      <c r="E3" s="51">
        <f>E2/100</f>
        <v>1.7130000000000001</v>
      </c>
      <c r="F3" s="51" t="s">
        <v>40</v>
      </c>
      <c r="G3" s="51">
        <f>G2</f>
        <v>68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43567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이영삼, ID : 33213188)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11:33:51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6" sqref="F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196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2" t="s">
        <v>275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</row>
    <row r="6" spans="1:19" ht="18" customHeight="1" x14ac:dyDescent="0.3"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8" customHeight="1" x14ac:dyDescent="0.3"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8" customHeight="1" x14ac:dyDescent="0.3"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ht="18" customHeight="1" thickBot="1" x14ac:dyDescent="0.35"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ht="18" customHeight="1" x14ac:dyDescent="0.3">
      <c r="C10" s="148" t="s">
        <v>30</v>
      </c>
      <c r="D10" s="148"/>
      <c r="E10" s="149"/>
      <c r="F10" s="152">
        <f>'개인정보 및 신체계측 입력'!B5</f>
        <v>43567</v>
      </c>
      <c r="G10" s="111"/>
      <c r="H10" s="111"/>
      <c r="I10" s="11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150"/>
      <c r="D11" s="150"/>
      <c r="E11" s="151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148" t="s">
        <v>32</v>
      </c>
      <c r="D12" s="148"/>
      <c r="E12" s="149"/>
      <c r="F12" s="133">
        <f ca="1">'개인정보 및 신체계측 입력'!C2</f>
        <v>64</v>
      </c>
      <c r="G12" s="133"/>
      <c r="H12" s="133"/>
      <c r="I12" s="133"/>
      <c r="K12" s="124">
        <f>'개인정보 및 신체계측 입력'!E2</f>
        <v>171.3</v>
      </c>
      <c r="L12" s="125"/>
      <c r="M12" s="118">
        <f>'개인정보 및 신체계측 입력'!G2</f>
        <v>68</v>
      </c>
      <c r="N12" s="119"/>
      <c r="O12" s="114" t="s">
        <v>271</v>
      </c>
      <c r="P12" s="108"/>
      <c r="Q12" s="111">
        <f>'개인정보 및 신체계측 입력'!I2</f>
        <v>23.2</v>
      </c>
      <c r="R12" s="111"/>
      <c r="S12" s="111"/>
    </row>
    <row r="13" spans="1:19" ht="18" customHeight="1" thickBot="1" x14ac:dyDescent="0.35">
      <c r="C13" s="153"/>
      <c r="D13" s="153"/>
      <c r="E13" s="154"/>
      <c r="F13" s="134"/>
      <c r="G13" s="134"/>
      <c r="H13" s="134"/>
      <c r="I13" s="13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 x14ac:dyDescent="0.3">
      <c r="C14" s="150" t="s">
        <v>31</v>
      </c>
      <c r="D14" s="150"/>
      <c r="E14" s="151"/>
      <c r="F14" s="112" t="str">
        <f>MID('DRIs DATA'!B1,28,3)</f>
        <v>이영삼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 x14ac:dyDescent="0.35">
      <c r="C15" s="153"/>
      <c r="D15" s="153"/>
      <c r="E15" s="154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1" t="s">
        <v>42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3"/>
    </row>
    <row r="20" spans="2:20" ht="18" customHeight="1" thickBot="1" x14ac:dyDescent="0.35">
      <c r="B20" s="7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39" t="s">
        <v>43</v>
      </c>
      <c r="E36" s="139"/>
      <c r="F36" s="139"/>
      <c r="G36" s="139"/>
      <c r="H36" s="139"/>
      <c r="I36" s="34">
        <f>'DRIs DATA'!F8</f>
        <v>65.936999999999998</v>
      </c>
      <c r="J36" s="140" t="s">
        <v>44</v>
      </c>
      <c r="K36" s="140"/>
      <c r="L36" s="140"/>
      <c r="M36" s="140"/>
      <c r="N36" s="35"/>
      <c r="O36" s="138" t="s">
        <v>45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182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39" t="s">
        <v>43</v>
      </c>
      <c r="E41" s="139"/>
      <c r="F41" s="139"/>
      <c r="G41" s="139"/>
      <c r="H41" s="139"/>
      <c r="I41" s="34">
        <f>'DRIs DATA'!G8</f>
        <v>12.291</v>
      </c>
      <c r="J41" s="140" t="s">
        <v>44</v>
      </c>
      <c r="K41" s="140"/>
      <c r="L41" s="140"/>
      <c r="M41" s="140"/>
      <c r="N41" s="35"/>
      <c r="O41" s="137" t="s">
        <v>49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80" t="s">
        <v>184</v>
      </c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6"/>
    </row>
    <row r="43" spans="2:20" ht="18" customHeight="1" x14ac:dyDescent="0.3">
      <c r="B43" s="6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1" t="s">
        <v>43</v>
      </c>
      <c r="E46" s="141"/>
      <c r="F46" s="141"/>
      <c r="G46" s="141"/>
      <c r="H46" s="141"/>
      <c r="I46" s="34">
        <f>'DRIs DATA'!H8</f>
        <v>21.771000000000001</v>
      </c>
      <c r="J46" s="140" t="s">
        <v>44</v>
      </c>
      <c r="K46" s="140"/>
      <c r="L46" s="140"/>
      <c r="M46" s="140"/>
      <c r="N46" s="35"/>
      <c r="O46" s="137" t="s">
        <v>48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80" t="s">
        <v>183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1" t="s">
        <v>191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3"/>
    </row>
    <row r="54" spans="1:20" ht="18" customHeight="1" thickBot="1" x14ac:dyDescent="0.3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6" t="s">
        <v>164</v>
      </c>
      <c r="D69" s="146"/>
      <c r="E69" s="146"/>
      <c r="F69" s="146"/>
      <c r="G69" s="146"/>
      <c r="H69" s="139" t="s">
        <v>170</v>
      </c>
      <c r="I69" s="139"/>
      <c r="J69" s="13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7">
        <f>ROUND('그룹 전체 사용자의 일일 입력'!D6/MAX('그룹 전체 사용자의 일일 입력'!$B$6,'그룹 전체 사용자의 일일 입력'!$C$6,'그룹 전체 사용자의 일일 입력'!$D$6),1)</f>
        <v>1</v>
      </c>
      <c r="P69" s="14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6" t="s">
        <v>51</v>
      </c>
      <c r="D72" s="146"/>
      <c r="E72" s="146"/>
      <c r="F72" s="146"/>
      <c r="G72" s="146"/>
      <c r="H72" s="38"/>
      <c r="I72" s="139" t="s">
        <v>52</v>
      </c>
      <c r="J72" s="139"/>
      <c r="K72" s="36">
        <f>ROUND('DRIs DATA'!L8,1)</f>
        <v>13.2</v>
      </c>
      <c r="L72" s="36" t="s">
        <v>53</v>
      </c>
      <c r="M72" s="36">
        <f>ROUND('DRIs DATA'!K8,1)</f>
        <v>5.8</v>
      </c>
      <c r="N72" s="140" t="s">
        <v>54</v>
      </c>
      <c r="O72" s="140"/>
      <c r="P72" s="140"/>
      <c r="Q72" s="140"/>
      <c r="R72" s="39"/>
      <c r="S72" s="35"/>
      <c r="T72" s="6"/>
    </row>
    <row r="73" spans="2:21" ht="18" customHeight="1" x14ac:dyDescent="0.3">
      <c r="B73" s="6"/>
      <c r="C73" s="80" t="s">
        <v>181</v>
      </c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1" t="s">
        <v>192</v>
      </c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3"/>
    </row>
    <row r="78" spans="2:21" ht="18" customHeight="1" thickBot="1" x14ac:dyDescent="0.35">
      <c r="B78" s="74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2" t="s">
        <v>168</v>
      </c>
      <c r="C80" s="82"/>
      <c r="D80" s="82"/>
      <c r="E80" s="82"/>
      <c r="F80" s="21"/>
      <c r="G80" s="21"/>
      <c r="H80" s="21"/>
      <c r="L80" s="82" t="s">
        <v>172</v>
      </c>
      <c r="M80" s="82"/>
      <c r="N80" s="82"/>
      <c r="O80" s="82"/>
      <c r="P80" s="8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268</v>
      </c>
      <c r="C93" s="131"/>
      <c r="D93" s="131"/>
      <c r="E93" s="131"/>
      <c r="F93" s="131"/>
      <c r="G93" s="131"/>
      <c r="H93" s="131"/>
      <c r="I93" s="131"/>
      <c r="J93" s="132"/>
      <c r="L93" s="130" t="s">
        <v>175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85" t="s">
        <v>171</v>
      </c>
      <c r="C94" s="83"/>
      <c r="D94" s="83"/>
      <c r="E94" s="83"/>
      <c r="F94" s="86">
        <f>ROUND('DRIs DATA'!F16/'DRIs DATA'!C16*100,2)</f>
        <v>93.64</v>
      </c>
      <c r="G94" s="86"/>
      <c r="H94" s="83" t="s">
        <v>167</v>
      </c>
      <c r="I94" s="83"/>
      <c r="J94" s="84"/>
      <c r="L94" s="85" t="s">
        <v>171</v>
      </c>
      <c r="M94" s="83"/>
      <c r="N94" s="83"/>
      <c r="O94" s="83"/>
      <c r="P94" s="83"/>
      <c r="Q94" s="23">
        <f>ROUND('DRIs DATA'!M16/'DRIs DATA'!K16*100,2)</f>
        <v>157.69</v>
      </c>
      <c r="R94" s="83" t="s">
        <v>167</v>
      </c>
      <c r="S94" s="83"/>
      <c r="T94" s="8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88" t="s">
        <v>180</v>
      </c>
      <c r="C96" s="89"/>
      <c r="D96" s="89"/>
      <c r="E96" s="89"/>
      <c r="F96" s="89"/>
      <c r="G96" s="89"/>
      <c r="H96" s="89"/>
      <c r="I96" s="89"/>
      <c r="J96" s="90"/>
      <c r="L96" s="94" t="s">
        <v>173</v>
      </c>
      <c r="M96" s="95"/>
      <c r="N96" s="95"/>
      <c r="O96" s="95"/>
      <c r="P96" s="95"/>
      <c r="Q96" s="95"/>
      <c r="R96" s="95"/>
      <c r="S96" s="95"/>
      <c r="T96" s="96"/>
    </row>
    <row r="97" spans="2:21" ht="18" customHeight="1" x14ac:dyDescent="0.3">
      <c r="B97" s="88"/>
      <c r="C97" s="89"/>
      <c r="D97" s="89"/>
      <c r="E97" s="89"/>
      <c r="F97" s="89"/>
      <c r="G97" s="89"/>
      <c r="H97" s="89"/>
      <c r="I97" s="89"/>
      <c r="J97" s="90"/>
      <c r="L97" s="94"/>
      <c r="M97" s="95"/>
      <c r="N97" s="95"/>
      <c r="O97" s="95"/>
      <c r="P97" s="95"/>
      <c r="Q97" s="95"/>
      <c r="R97" s="95"/>
      <c r="S97" s="95"/>
      <c r="T97" s="96"/>
    </row>
    <row r="98" spans="2:21" ht="18" customHeight="1" x14ac:dyDescent="0.3">
      <c r="B98" s="88"/>
      <c r="C98" s="89"/>
      <c r="D98" s="89"/>
      <c r="E98" s="89"/>
      <c r="F98" s="89"/>
      <c r="G98" s="89"/>
      <c r="H98" s="89"/>
      <c r="I98" s="89"/>
      <c r="J98" s="90"/>
      <c r="L98" s="94"/>
      <c r="M98" s="95"/>
      <c r="N98" s="95"/>
      <c r="O98" s="95"/>
      <c r="P98" s="95"/>
      <c r="Q98" s="95"/>
      <c r="R98" s="95"/>
      <c r="S98" s="95"/>
      <c r="T98" s="96"/>
    </row>
    <row r="99" spans="2:21" ht="18" customHeight="1" x14ac:dyDescent="0.3">
      <c r="B99" s="88"/>
      <c r="C99" s="89"/>
      <c r="D99" s="89"/>
      <c r="E99" s="89"/>
      <c r="F99" s="89"/>
      <c r="G99" s="89"/>
      <c r="H99" s="89"/>
      <c r="I99" s="89"/>
      <c r="J99" s="90"/>
      <c r="L99" s="94"/>
      <c r="M99" s="95"/>
      <c r="N99" s="95"/>
      <c r="O99" s="95"/>
      <c r="P99" s="95"/>
      <c r="Q99" s="95"/>
      <c r="R99" s="95"/>
      <c r="S99" s="95"/>
      <c r="T99" s="96"/>
    </row>
    <row r="100" spans="2:21" ht="18" customHeight="1" x14ac:dyDescent="0.3">
      <c r="B100" s="88"/>
      <c r="C100" s="89"/>
      <c r="D100" s="89"/>
      <c r="E100" s="89"/>
      <c r="F100" s="89"/>
      <c r="G100" s="89"/>
      <c r="H100" s="89"/>
      <c r="I100" s="89"/>
      <c r="J100" s="90"/>
      <c r="L100" s="94"/>
      <c r="M100" s="95"/>
      <c r="N100" s="95"/>
      <c r="O100" s="95"/>
      <c r="P100" s="95"/>
      <c r="Q100" s="95"/>
      <c r="R100" s="95"/>
      <c r="S100" s="95"/>
      <c r="T100" s="96"/>
      <c r="U100" s="17"/>
    </row>
    <row r="101" spans="2:21" ht="18" customHeight="1" thickBot="1" x14ac:dyDescent="0.35">
      <c r="B101" s="91"/>
      <c r="C101" s="92"/>
      <c r="D101" s="92"/>
      <c r="E101" s="92"/>
      <c r="F101" s="92"/>
      <c r="G101" s="92"/>
      <c r="H101" s="92"/>
      <c r="I101" s="92"/>
      <c r="J101" s="93"/>
      <c r="L101" s="97"/>
      <c r="M101" s="98"/>
      <c r="N101" s="98"/>
      <c r="O101" s="98"/>
      <c r="P101" s="98"/>
      <c r="Q101" s="98"/>
      <c r="R101" s="98"/>
      <c r="S101" s="98"/>
      <c r="T101" s="9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1" t="s">
        <v>193</v>
      </c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3"/>
    </row>
    <row r="105" spans="2:21" ht="18" customHeight="1" thickBot="1" x14ac:dyDescent="0.35">
      <c r="B105" s="74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2" t="s">
        <v>169</v>
      </c>
      <c r="C107" s="82"/>
      <c r="D107" s="82"/>
      <c r="E107" s="82"/>
      <c r="F107" s="6"/>
      <c r="G107" s="6"/>
      <c r="H107" s="6"/>
      <c r="I107" s="6"/>
      <c r="L107" s="82" t="s">
        <v>270</v>
      </c>
      <c r="M107" s="82"/>
      <c r="N107" s="82"/>
      <c r="O107" s="82"/>
      <c r="P107" s="8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7" t="s">
        <v>264</v>
      </c>
      <c r="C120" s="78"/>
      <c r="D120" s="78"/>
      <c r="E120" s="78"/>
      <c r="F120" s="78"/>
      <c r="G120" s="78"/>
      <c r="H120" s="78"/>
      <c r="I120" s="78"/>
      <c r="J120" s="79"/>
      <c r="L120" s="77" t="s">
        <v>265</v>
      </c>
      <c r="M120" s="78"/>
      <c r="N120" s="78"/>
      <c r="O120" s="78"/>
      <c r="P120" s="78"/>
      <c r="Q120" s="78"/>
      <c r="R120" s="78"/>
      <c r="S120" s="78"/>
      <c r="T120" s="79"/>
    </row>
    <row r="121" spans="2:20" ht="18" customHeight="1" x14ac:dyDescent="0.3">
      <c r="B121" s="43" t="s">
        <v>171</v>
      </c>
      <c r="C121" s="16"/>
      <c r="D121" s="16"/>
      <c r="E121" s="15"/>
      <c r="F121" s="86">
        <f>ROUND('DRIs DATA'!F26/'DRIs DATA'!C26*100,2)</f>
        <v>191.55</v>
      </c>
      <c r="G121" s="86"/>
      <c r="H121" s="83" t="s">
        <v>166</v>
      </c>
      <c r="I121" s="83"/>
      <c r="J121" s="84"/>
      <c r="L121" s="42" t="s">
        <v>171</v>
      </c>
      <c r="M121" s="20"/>
      <c r="N121" s="20"/>
      <c r="O121" s="23"/>
      <c r="P121" s="6"/>
      <c r="Q121" s="58">
        <f>ROUND('DRIs DATA'!AH26/'DRIs DATA'!AE26*100,2)</f>
        <v>240.37</v>
      </c>
      <c r="R121" s="83" t="s">
        <v>166</v>
      </c>
      <c r="S121" s="83"/>
      <c r="T121" s="8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0" t="s">
        <v>174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269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 x14ac:dyDescent="0.3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 x14ac:dyDescent="0.3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 x14ac:dyDescent="0.3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 x14ac:dyDescent="0.3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 x14ac:dyDescent="0.35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1" t="s">
        <v>262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3"/>
      <c r="N130" s="57"/>
      <c r="O130" s="71" t="s">
        <v>263</v>
      </c>
      <c r="P130" s="72"/>
      <c r="Q130" s="72"/>
      <c r="R130" s="72"/>
      <c r="S130" s="72"/>
      <c r="T130" s="73"/>
    </row>
    <row r="131" spans="2:21" ht="18" customHeight="1" thickBot="1" x14ac:dyDescent="0.35">
      <c r="B131" s="74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6"/>
      <c r="N131" s="57"/>
      <c r="O131" s="74"/>
      <c r="P131" s="75"/>
      <c r="Q131" s="75"/>
      <c r="R131" s="75"/>
      <c r="S131" s="75"/>
      <c r="T131" s="7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1" t="s">
        <v>194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3"/>
    </row>
    <row r="156" spans="2:21" ht="18" customHeight="1" thickBot="1" x14ac:dyDescent="0.35">
      <c r="B156" s="74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2" t="s">
        <v>177</v>
      </c>
      <c r="C158" s="82"/>
      <c r="D158" s="82"/>
      <c r="E158" s="6"/>
      <c r="F158" s="6"/>
      <c r="G158" s="6"/>
      <c r="H158" s="6"/>
      <c r="I158" s="6"/>
      <c r="L158" s="82" t="s">
        <v>178</v>
      </c>
      <c r="M158" s="82"/>
      <c r="N158" s="8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7" t="s">
        <v>266</v>
      </c>
      <c r="C171" s="78"/>
      <c r="D171" s="78"/>
      <c r="E171" s="78"/>
      <c r="F171" s="78"/>
      <c r="G171" s="78"/>
      <c r="H171" s="78"/>
      <c r="I171" s="78"/>
      <c r="J171" s="79"/>
      <c r="L171" s="77" t="s">
        <v>176</v>
      </c>
      <c r="M171" s="78"/>
      <c r="N171" s="78"/>
      <c r="O171" s="78"/>
      <c r="P171" s="78"/>
      <c r="Q171" s="78"/>
      <c r="R171" s="78"/>
      <c r="S171" s="79"/>
    </row>
    <row r="172" spans="2:19" ht="18" customHeight="1" x14ac:dyDescent="0.3">
      <c r="B172" s="42" t="s">
        <v>171</v>
      </c>
      <c r="C172" s="20"/>
      <c r="D172" s="20"/>
      <c r="E172" s="6"/>
      <c r="F172" s="86">
        <f>ROUND('DRIs DATA'!F36/'DRIs DATA'!C36*100,2)</f>
        <v>85.71</v>
      </c>
      <c r="G172" s="8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307.43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0" t="s">
        <v>185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187</v>
      </c>
      <c r="M174" s="101"/>
      <c r="N174" s="101"/>
      <c r="O174" s="101"/>
      <c r="P174" s="101"/>
      <c r="Q174" s="101"/>
      <c r="R174" s="101"/>
      <c r="S174" s="102"/>
    </row>
    <row r="175" spans="2:19" ht="18" customHeight="1" x14ac:dyDescent="0.3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 x14ac:dyDescent="0.3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 x14ac:dyDescent="0.3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 x14ac:dyDescent="0.3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 x14ac:dyDescent="0.3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 x14ac:dyDescent="0.35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 x14ac:dyDescent="0.35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 x14ac:dyDescent="0.3">
      <c r="B183" s="82" t="s">
        <v>179</v>
      </c>
      <c r="C183" s="82"/>
      <c r="D183" s="8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7" t="s">
        <v>267</v>
      </c>
      <c r="C196" s="78"/>
      <c r="D196" s="78"/>
      <c r="E196" s="78"/>
      <c r="F196" s="78"/>
      <c r="G196" s="78"/>
      <c r="H196" s="78"/>
      <c r="I196" s="78"/>
      <c r="J196" s="7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6">
        <f>ROUND('DRIs DATA'!F46/'DRIs DATA'!C46*100,2)</f>
        <v>219.93</v>
      </c>
      <c r="G197" s="8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0" t="s">
        <v>186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 x14ac:dyDescent="0.3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 x14ac:dyDescent="0.3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 x14ac:dyDescent="0.3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 x14ac:dyDescent="0.3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 x14ac:dyDescent="0.35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 x14ac:dyDescent="0.35">
      <c r="K205" s="10"/>
    </row>
    <row r="206" spans="2:20" ht="18" customHeight="1" x14ac:dyDescent="0.3">
      <c r="B206" s="71" t="s">
        <v>195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3"/>
    </row>
    <row r="207" spans="2:20" ht="18" customHeight="1" thickBot="1" x14ac:dyDescent="0.35">
      <c r="B207" s="74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6" t="s">
        <v>188</v>
      </c>
      <c r="C209" s="106"/>
      <c r="D209" s="106"/>
      <c r="E209" s="106"/>
      <c r="F209" s="106"/>
      <c r="G209" s="106"/>
      <c r="H209" s="106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7" t="s">
        <v>190</v>
      </c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2021-11-16T05:46:51Z</dcterms:modified>
</cp:coreProperties>
</file>