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1570" windowHeight="7605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<sst xmlns="http://schemas.openxmlformats.org/spreadsheetml/2006/main" count="692" uniqueCount="340">
  <si>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</si>
  <si>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</si>
  <si>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</si>
  <si>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</si>
  <si>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</si>
  <si>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</si>
  <si>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</si>
  <si>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</si>
  <si>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</si>
  <si>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</si>
  <si>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</si>
  <si>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</si>
  <si>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</si>
  <si>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</si>
  <si>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</si>
  <si>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</si>
  <si>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</si>
  <si>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</si>
  <si>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</si>
  <si>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</si>
  <si>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</si>
  <si>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</si>
  <si>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</si>
  <si>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</si>
  <si>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</si>
  <si>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</si>
  <si>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</si>
  <si>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</si>
  <si>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</si>
  <si>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</si>
  <si>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</si>
  <si>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</si>
  <si>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</si>
  <si>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</si>
  <si>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</si>
  <si>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</si>
  <si>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</si>
  <si>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</si>
  <si>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</si>
  <si>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</si>
  <si>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</si>
  <si>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</si>
  <si>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</si>
  <si>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</si>
  <si>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</si>
  <si>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</si>
  <si>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</si>
  <si>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</si>
  <si>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</si>
  <si>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</si>
  <si>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</si>
  <si>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</si>
  <si>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</si>
  <si>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</si>
  <si>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</si>
  <si>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</si>
  <si>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</si>
  <si>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</si>
  <si>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</si>
  <si>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</si>
  <si>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</si>
  <si>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</si>
  <si>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</si>
  <si>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</si>
  <si>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</si>
  <si>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</si>
  <si>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</si>
  <si>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</si>
  <si>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</si>
  <si>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</si>
  <si>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</si>
  <si>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</si>
  <si>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</si>
  <si>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</si>
  <si>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</si>
  <si>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</si>
  <si>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</si>
  <si>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</si>
  <si>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</si>
  <si>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</si>
  <si>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</si>
  <si>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</si>
  <si>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</si>
  <si>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</si>
  <si>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</si>
  <si>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</si>
  <si>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</si>
  <si>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</si>
  <si>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</si>
  <si>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</si>
  <si>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</si>
  <si>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</si>
  <si>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</si>
  <si>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</si>
  <si>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</si>
  <si>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</si>
  <si>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</si>
  <si>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</si>
  <si>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</si>
  <si>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</si>
  <si>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</si>
  <si>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</si>
  <si>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</si>
  <si>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</si>
  <si>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</si>
  <si>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</si>
  <si>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</si>
  <si>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</si>
  <si>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</si>
  <si>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</si>
  <si>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</si>
  <si>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</si>
  <si>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</si>
  <si>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</si>
  <si>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</si>
  <si>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</si>
  <si>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</si>
  <si>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</si>
  <si>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</si>
  <si>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</si>
  <si>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</si>
  <si>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</si>
  <si>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</si>
  <si>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</si>
  <si>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</si>
  <si>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</si>
  <si>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</si>
  <si>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</si>
  <si>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</si>
  <si>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</si>
  <si>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</si>
  <si>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</si>
  <si>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</si>
  <si>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</si>
  <si>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</si>
  <si>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</si>
  <si>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</si>
  <si>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</si>
  <si>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</si>
  <si>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</si>
  <si>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</si>
  <si>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</si>
  <si>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</si>
  <si>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</si>
  <si>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</si>
  <si>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</si>
  <si>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</si>
  <si>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</si>
  <si>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</si>
  <si>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</si>
  <si>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</si>
  <si>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</si>
  <si>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</si>
  <si>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</si>
  <si>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</si>
  <si>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</si>
  <si>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</si>
  <si>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</si>
  <si>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</si>
  <si>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</si>
  <si>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</si>
  <si>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</si>
  <si>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</si>
  <si>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</si>
  <si>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</si>
  <si>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</si>
  <si>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</si>
  <si>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</si>
  <si>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</si>
  <si>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</si>
  <si>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</si>
  <si>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</si>
  <si>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</si>
  <si>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</si>
  <si>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</si>
  <si>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</si>
  <si>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</si>
  <si>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</si>
  <si>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</si>
  <si>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</si>
  <si>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</si>
  <si>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</si>
  <si>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</si>
  <si>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</si>
  <si>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</si>
  <si>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</si>
  <si>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</si>
  <si>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</si>
  <si>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</si>
  <si>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</si>
  <si>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</si>
  <si>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</si>
  <si>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</si>
  <si>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</si>
  <si>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</si>
  <si>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</si>
  <si>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</si>
  <si>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</si>
  <si>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</si>
  <si>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</si>
  <si>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</si>
  <si>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</si>
  <si>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</si>
  <si>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</si>
  <si>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</si>
  <si>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</si>
  <si>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</si>
  <si>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</si>
  <si>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</si>
  <si>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</si>
  <si>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</si>
  <si>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</si>
  <si>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</si>
  <si>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</si>
  <si>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</si>
  <si>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</si>
  <si>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</si>
  <si>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</si>
  <si>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</si>
  <si>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</si>
  <si>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</si>
  <si>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</si>
  <si>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</si>
  <si>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</si>
  <si>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</si>
  <si>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</si>
  <si>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</si>
  <si>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</si>
  <si>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</si>
  <si>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</si>
  <si>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</si>
  <si>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</si>
  <si>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</si>
  <si>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</si>
  <si>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</si>
  <si>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</si>
  <si>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</si>
  <si>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</si>
  <si>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</si>
  <si>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</si>
  <si>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</si>
  <si>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</si>
  <si>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</si>
  <si>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</si>
  <si>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</si>
  <si>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</si>
  <si>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</si>
  <si>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</si>
  <si>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</si>
  <si>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</si>
  <si>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</si>
  <si>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</si>
  <si>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</si>
  <si>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</si>
  <si>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</si>
  <si>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</si>
  <si>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</si>
  <si>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</si>
  <si>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</si>
  <si>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</si>
  <si>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</si>
  <si>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</si>
  <si>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</si>
  <si>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</si>
  <si>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</si>
  <si>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</si>
  <si>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</si>
  <si>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</si>
  <si>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</si>
  <si>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</si>
  <si>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</si>
  <si>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</si>
  <si>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</si>
  <si>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</si>
  <si>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</si>
  <si>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</si>
  <si>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아연</t>
    <phoneticPr fontId="1" type="noConversion"/>
  </si>
  <si>
    <t>권장섭취량</t>
    <phoneticPr fontId="1" type="noConversion"/>
  </si>
  <si>
    <t>에너지(kcal)</t>
    <phoneticPr fontId="1" type="noConversion"/>
  </si>
  <si>
    <t>식이섬유(g/일)</t>
    <phoneticPr fontId="1" type="noConversion"/>
  </si>
  <si>
    <t>비타민D</t>
    <phoneticPr fontId="1" type="noConversion"/>
  </si>
  <si>
    <t>몰리브덴</t>
    <phoneticPr fontId="1" type="noConversion"/>
  </si>
  <si>
    <t>비타민B12</t>
    <phoneticPr fontId="1" type="noConversion"/>
  </si>
  <si>
    <t>식이섬유</t>
    <phoneticPr fontId="1" type="noConversion"/>
  </si>
  <si>
    <t>충분섭취량</t>
    <phoneticPr fontId="1" type="noConversion"/>
  </si>
  <si>
    <t>다량영양소</t>
    <phoneticPr fontId="1" type="noConversion"/>
  </si>
  <si>
    <t>지방</t>
    <phoneticPr fontId="1" type="noConversion"/>
  </si>
  <si>
    <t>n-6불포화</t>
    <phoneticPr fontId="1" type="noConversion"/>
  </si>
  <si>
    <t>적정비율(최대)</t>
    <phoneticPr fontId="1" type="noConversion"/>
  </si>
  <si>
    <t>비타민A</t>
    <phoneticPr fontId="1" type="noConversion"/>
  </si>
  <si>
    <t>비타민E</t>
    <phoneticPr fontId="1" type="noConversion"/>
  </si>
  <si>
    <t>티아민</t>
    <phoneticPr fontId="1" type="noConversion"/>
  </si>
  <si>
    <t>다량 무기질</t>
    <phoneticPr fontId="1" type="noConversion"/>
  </si>
  <si>
    <t>셀레늄</t>
    <phoneticPr fontId="1" type="noConversion"/>
  </si>
  <si>
    <t>정보</t>
    <phoneticPr fontId="1" type="noConversion"/>
  </si>
  <si>
    <t>상한섭취량</t>
    <phoneticPr fontId="1" type="noConversion"/>
  </si>
  <si>
    <t>섭취비율</t>
    <phoneticPr fontId="1" type="noConversion"/>
  </si>
  <si>
    <t>지용성 비타민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</si>
  <si>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</si>
  <si>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</si>
  <si>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</si>
  <si>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엽산</t>
    <phoneticPr fontId="1" type="noConversion"/>
  </si>
  <si>
    <t>크롬</t>
    <phoneticPr fontId="1" type="noConversion"/>
  </si>
  <si>
    <t>열량영양소</t>
    <phoneticPr fontId="1" type="noConversion"/>
  </si>
  <si>
    <t>n-3불포화</t>
    <phoneticPr fontId="1" type="noConversion"/>
  </si>
  <si>
    <t>비타민C</t>
    <phoneticPr fontId="1" type="noConversion"/>
  </si>
  <si>
    <t>엽산(μg DFE/일)</t>
    <phoneticPr fontId="1" type="noConversion"/>
  </si>
  <si>
    <t>칼륨</t>
    <phoneticPr fontId="1" type="noConversion"/>
  </si>
  <si>
    <t>염소</t>
    <phoneticPr fontId="1" type="noConversion"/>
  </si>
  <si>
    <t>철</t>
    <phoneticPr fontId="1" type="noConversion"/>
  </si>
  <si>
    <t>몰리브덴(ug/일)</t>
    <phoneticPr fontId="1" type="noConversion"/>
  </si>
  <si>
    <t>출력시각</t>
    <phoneticPr fontId="1" type="noConversion"/>
  </si>
  <si>
    <t>불포화지방산</t>
    <phoneticPr fontId="1" type="noConversion"/>
  </si>
  <si>
    <t>필요추정량</t>
    <phoneticPr fontId="1" type="noConversion"/>
  </si>
  <si>
    <t>탄수화물</t>
    <phoneticPr fontId="1" type="noConversion"/>
  </si>
  <si>
    <t>단백질</t>
    <phoneticPr fontId="1" type="noConversion"/>
  </si>
  <si>
    <t>평균필요량</t>
    <phoneticPr fontId="1" type="noConversion"/>
  </si>
  <si>
    <t>섭취량</t>
    <phoneticPr fontId="1" type="noConversion"/>
  </si>
  <si>
    <t>리보플라빈</t>
    <phoneticPr fontId="1" type="noConversion"/>
  </si>
  <si>
    <t>비타민B6</t>
    <phoneticPr fontId="1" type="noConversion"/>
  </si>
  <si>
    <t>비오틴</t>
    <phoneticPr fontId="1" type="noConversion"/>
  </si>
  <si>
    <t>인</t>
    <phoneticPr fontId="1" type="noConversion"/>
  </si>
  <si>
    <t>나트륨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</si>
  <si>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</si>
  <si>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</si>
  <si>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</si>
  <si>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크롬(ug/일)</t>
    <phoneticPr fontId="1" type="noConversion"/>
  </si>
  <si>
    <t>적정비율(최소)</t>
    <phoneticPr fontId="1" type="noConversion"/>
  </si>
  <si>
    <t>단백질(g/일)</t>
    <phoneticPr fontId="1" type="noConversion"/>
  </si>
  <si>
    <t>니아신</t>
    <phoneticPr fontId="1" type="noConversion"/>
  </si>
  <si>
    <t>판토텐산</t>
    <phoneticPr fontId="1" type="noConversion"/>
  </si>
  <si>
    <t>마그네슘</t>
    <phoneticPr fontId="1" type="noConversion"/>
  </si>
  <si>
    <t>미량 무기질</t>
    <phoneticPr fontId="1" type="noConversion"/>
  </si>
  <si>
    <t>요오드</t>
    <phoneticPr fontId="1" type="noConversion"/>
  </si>
  <si>
    <t>구리(ug/일)</t>
    <phoneticPr fontId="1" type="noConversion"/>
  </si>
  <si>
    <t>F</t>
  </si>
  <si>
    <t>(설문지 : FFQ 95문항 설문지, 사용자 : 김영임, ID : H1310125)</t>
  </si>
  <si>
    <t>2021년 11월 11일 08:53:03</t>
  </si>
  <si>
    <t>H1310125</t>
  </si>
  <si>
    <t>김영임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</si>
</sst>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30.156621999999999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35752"/>
        <c:axId val="544238104"/>
      </c:barChart>
      <c:catAx>
        <c:axId val="544235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238104"/>
        <c:crosses val="autoZero"/>
        <c:auto val="1"/>
        <c:lblAlgn val="ctr"/>
        <c:lblOffset val="100"/>
        <c:noMultiLvlLbl val="0"/>
      </c:catAx>
      <c:valAx>
        <c:axId val="544238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35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10.383354000000001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42808"/>
        <c:axId val="544240064"/>
      </c:barChart>
      <c:catAx>
        <c:axId val="544242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240064"/>
        <c:crosses val="autoZero"/>
        <c:auto val="1"/>
        <c:lblAlgn val="ctr"/>
        <c:lblOffset val="100"/>
        <c:noMultiLvlLbl val="0"/>
      </c:catAx>
      <c:valAx>
        <c:axId val="5442400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42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1.3130862999999999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240848"/>
        <c:axId val="263589880"/>
      </c:barChart>
      <c:catAx>
        <c:axId val="544240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589880"/>
        <c:crosses val="autoZero"/>
        <c:auto val="1"/>
        <c:lblAlgn val="ctr"/>
        <c:lblOffset val="100"/>
        <c:noMultiLvlLbl val="0"/>
      </c:catAx>
      <c:valAx>
        <c:axId val="263589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240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52.756176000000004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7200"/>
        <c:axId val="553330336"/>
      </c:barChart>
      <c:catAx>
        <c:axId val="55332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0336"/>
        <c:crosses val="autoZero"/>
        <c:auto val="1"/>
        <c:lblAlgn val="ctr"/>
        <c:lblOffset val="100"/>
        <c:noMultiLvlLbl val="0"/>
      </c:catAx>
      <c:valAx>
        <c:axId val="553330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0.44076324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8376"/>
        <c:axId val="553330728"/>
      </c:barChart>
      <c:catAx>
        <c:axId val="55332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0728"/>
        <c:crosses val="autoZero"/>
        <c:auto val="1"/>
        <c:lblAlgn val="ctr"/>
        <c:lblOffset val="100"/>
        <c:noMultiLvlLbl val="0"/>
      </c:catAx>
      <c:valAx>
        <c:axId val="5533307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7.7731849999999998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9552"/>
        <c:axId val="553333080"/>
      </c:barChart>
      <c:catAx>
        <c:axId val="55332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3080"/>
        <c:crosses val="autoZero"/>
        <c:auto val="1"/>
        <c:lblAlgn val="ctr"/>
        <c:lblOffset val="100"/>
        <c:noMultiLvlLbl val="0"/>
      </c:catAx>
      <c:valAx>
        <c:axId val="553333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9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0.7534402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31120"/>
        <c:axId val="553333472"/>
      </c:barChart>
      <c:catAx>
        <c:axId val="55333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33472"/>
        <c:crosses val="autoZero"/>
        <c:auto val="1"/>
        <c:lblAlgn val="ctr"/>
        <c:lblOffset val="100"/>
        <c:noMultiLvlLbl val="0"/>
      </c:catAx>
      <c:valAx>
        <c:axId val="553333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3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210.47751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32688"/>
        <c:axId val="553326024"/>
      </c:barChart>
      <c:catAx>
        <c:axId val="553332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6024"/>
        <c:crosses val="autoZero"/>
        <c:auto val="1"/>
        <c:lblAlgn val="ctr"/>
        <c:lblOffset val="100"/>
        <c:noMultiLvlLbl val="0"/>
      </c:catAx>
      <c:valAx>
        <c:axId val="553326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3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1.7812785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6808"/>
        <c:axId val="553327984"/>
      </c:barChart>
      <c:catAx>
        <c:axId val="553326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7984"/>
        <c:crosses val="autoZero"/>
        <c:auto val="1"/>
        <c:lblAlgn val="ctr"/>
        <c:lblOffset val="100"/>
        <c:noMultiLvlLbl val="0"/>
      </c:catAx>
      <c:valAx>
        <c:axId val="553327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6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0.85507904999999995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3328768"/>
        <c:axId val="553329160"/>
      </c:barChart>
      <c:catAx>
        <c:axId val="55332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3329160"/>
        <c:crosses val="autoZero"/>
        <c:auto val="1"/>
        <c:lblAlgn val="ctr"/>
        <c:lblOffset val="100"/>
        <c:noMultiLvlLbl val="0"/>
      </c:catAx>
      <c:valAx>
        <c:axId val="553329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332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0.91184969999999999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0448"/>
        <c:axId val="584057312"/>
      </c:barChart>
      <c:catAx>
        <c:axId val="584060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7312"/>
        <c:crosses val="autoZero"/>
        <c:auto val="1"/>
        <c:lblAlgn val="ctr"/>
        <c:lblOffset val="100"/>
        <c:noMultiLvlLbl val="0"/>
      </c:catAx>
      <c:valAx>
        <c:axId val="584057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0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597.6807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7704"/>
        <c:axId val="584060840"/>
      </c:barChart>
      <c:catAx>
        <c:axId val="584057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0840"/>
        <c:crosses val="autoZero"/>
        <c:auto val="1"/>
        <c:lblAlgn val="ctr"/>
        <c:lblOffset val="100"/>
        <c:noMultiLvlLbl val="0"/>
      </c:catAx>
      <c:valAx>
        <c:axId val="584060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7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1286.7953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2016"/>
        <c:axId val="584059664"/>
      </c:barChart>
      <c:catAx>
        <c:axId val="58406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9664"/>
        <c:crosses val="autoZero"/>
        <c:auto val="1"/>
        <c:lblAlgn val="ctr"/>
        <c:lblOffset val="100"/>
        <c:noMultiLvlLbl val="0"/>
      </c:catAx>
      <c:valAx>
        <c:axId val="5840596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2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42.371662000000001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8096"/>
        <c:axId val="584060056"/>
      </c:barChart>
      <c:catAx>
        <c:axId val="58405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0056"/>
        <c:crosses val="autoZero"/>
        <c:auto val="1"/>
        <c:lblAlgn val="ctr"/>
        <c:lblOffset val="100"/>
        <c:noMultiLvlLbl val="0"/>
      </c:catAx>
      <c:valAx>
        <c:axId val="584060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59.65419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8880"/>
        <c:axId val="584061232"/>
      </c:barChart>
      <c:catAx>
        <c:axId val="584058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61232"/>
        <c:crosses val="autoZero"/>
        <c:auto val="1"/>
        <c:lblAlgn val="ctr"/>
        <c:lblOffset val="100"/>
        <c:noMultiLvlLbl val="0"/>
      </c:catAx>
      <c:valAx>
        <c:axId val="584061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5.6638390000000003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62408"/>
        <c:axId val="584058488"/>
      </c:barChart>
      <c:catAx>
        <c:axId val="584062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058488"/>
        <c:crosses val="autoZero"/>
        <c:auto val="1"/>
        <c:lblAlgn val="ctr"/>
        <c:lblOffset val="100"/>
        <c:noMultiLvlLbl val="0"/>
      </c:catAx>
      <c:valAx>
        <c:axId val="5840584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831.36469999999997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056920"/>
        <c:axId val="583918112"/>
      </c:barChart>
      <c:catAx>
        <c:axId val="584056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18112"/>
        <c:crosses val="autoZero"/>
        <c:auto val="1"/>
        <c:lblAlgn val="ctr"/>
        <c:lblOffset val="100"/>
        <c:noMultiLvlLbl val="0"/>
      </c:catAx>
      <c:valAx>
        <c:axId val="58391811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056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9.2336169999999995E-2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18504"/>
        <c:axId val="583921640"/>
      </c:barChart>
      <c:catAx>
        <c:axId val="58391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1640"/>
        <c:crosses val="autoZero"/>
        <c:auto val="1"/>
        <c:lblAlgn val="ctr"/>
        <c:lblOffset val="100"/>
        <c:noMultiLvlLbl val="0"/>
      </c:catAx>
      <c:valAx>
        <c:axId val="583921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18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2.4836130000000001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2032"/>
        <c:axId val="583922424"/>
      </c:barChart>
      <c:catAx>
        <c:axId val="583922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2424"/>
        <c:crosses val="autoZero"/>
        <c:auto val="1"/>
        <c:lblAlgn val="ctr"/>
        <c:lblOffset val="100"/>
        <c:noMultiLvlLbl val="0"/>
      </c:catAx>
      <c:valAx>
        <c:axId val="5839224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20.180140999999999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0072"/>
        <c:axId val="583923208"/>
      </c:barChart>
      <c:catAx>
        <c:axId val="583920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3208"/>
        <c:crosses val="autoZero"/>
        <c:auto val="1"/>
        <c:lblAlgn val="ctr"/>
        <c:lblOffset val="100"/>
        <c:noMultiLvlLbl val="0"/>
      </c:catAx>
      <c:valAx>
        <c:axId val="583923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0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41.131329999999998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3600"/>
        <c:axId val="583920464"/>
      </c:barChart>
      <c:catAx>
        <c:axId val="58392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0464"/>
        <c:crosses val="autoZero"/>
        <c:auto val="1"/>
        <c:lblAlgn val="ctr"/>
        <c:lblOffset val="100"/>
        <c:noMultiLvlLbl val="0"/>
      </c:catAx>
      <c:valAx>
        <c:axId val="583920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4.0759999999999996</c:v>
                </c:pt>
                <c:pt idx="1">
                  <c:v>4.9989999999999997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83923992"/>
        <c:axId val="583924384"/>
      </c:barChart>
      <c:catAx>
        <c:axId val="583923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4384"/>
        <c:crosses val="autoZero"/>
        <c:auto val="1"/>
        <c:lblAlgn val="ctr"/>
        <c:lblOffset val="100"/>
        <c:noMultiLvlLbl val="0"/>
      </c:catAx>
      <c:valAx>
        <c:axId val="583924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3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2.5706859999999998</c:v>
                </c:pt>
                <c:pt idx="1">
                  <c:v>2.9135542000000001</c:v>
                </c:pt>
                <c:pt idx="2">
                  <c:v>3.486399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138.48518000000001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921248"/>
        <c:axId val="583925168"/>
      </c:barChart>
      <c:catAx>
        <c:axId val="583921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925168"/>
        <c:crosses val="autoZero"/>
        <c:auto val="1"/>
        <c:lblAlgn val="ctr"/>
        <c:lblOffset val="100"/>
        <c:noMultiLvlLbl val="0"/>
      </c:catAx>
      <c:valAx>
        <c:axId val="5839251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921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4.6292140000000002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4448"/>
        <c:axId val="546637000"/>
      </c:barChart>
      <c:catAx>
        <c:axId val="54664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7000"/>
        <c:crosses val="autoZero"/>
        <c:auto val="1"/>
        <c:lblAlgn val="ctr"/>
        <c:lblOffset val="100"/>
        <c:noMultiLvlLbl val="0"/>
      </c:catAx>
      <c:valAx>
        <c:axId val="546637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4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83.765000000000001</c:v>
                </c:pt>
                <c:pt idx="1">
                  <c:v>3.9529999999999998</c:v>
                </c:pt>
                <c:pt idx="2">
                  <c:v>12.281000000000001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6638960"/>
        <c:axId val="546637392"/>
      </c:barChart>
      <c:catAx>
        <c:axId val="546638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7392"/>
        <c:crosses val="autoZero"/>
        <c:auto val="1"/>
        <c:lblAlgn val="ctr"/>
        <c:lblOffset val="100"/>
        <c:noMultiLvlLbl val="0"/>
      </c:catAx>
      <c:valAx>
        <c:axId val="546637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8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1600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1051.6602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2096"/>
        <c:axId val="546638568"/>
      </c:barChart>
      <c:catAx>
        <c:axId val="54664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8568"/>
        <c:crosses val="autoZero"/>
        <c:auto val="1"/>
        <c:lblAlgn val="ctr"/>
        <c:lblOffset val="100"/>
        <c:noMultiLvlLbl val="0"/>
      </c:catAx>
      <c:valAx>
        <c:axId val="546638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36.599339999999998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0920"/>
        <c:axId val="546643272"/>
      </c:barChart>
      <c:catAx>
        <c:axId val="546640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43272"/>
        <c:crosses val="autoZero"/>
        <c:auto val="1"/>
        <c:lblAlgn val="ctr"/>
        <c:lblOffset val="100"/>
        <c:noMultiLvlLbl val="0"/>
      </c:catAx>
      <c:valAx>
        <c:axId val="5466432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0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175.09207000000001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37784"/>
        <c:axId val="546638176"/>
      </c:barChart>
      <c:catAx>
        <c:axId val="546637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38176"/>
        <c:crosses val="autoZero"/>
        <c:auto val="1"/>
        <c:lblAlgn val="ctr"/>
        <c:lblOffset val="100"/>
        <c:noMultiLvlLbl val="0"/>
      </c:catAx>
      <c:valAx>
        <c:axId val="5466381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7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1888.6487999999999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43664"/>
        <c:axId val="546640136"/>
      </c:barChart>
      <c:catAx>
        <c:axId val="54664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640136"/>
        <c:crosses val="autoZero"/>
        <c:auto val="1"/>
        <c:lblAlgn val="ctr"/>
        <c:lblOffset val="100"/>
        <c:noMultiLvlLbl val="0"/>
      </c:catAx>
      <c:valAx>
        <c:axId val="546640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4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6.1340585000000001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639352"/>
        <c:axId val="554721920"/>
      </c:barChart>
      <c:catAx>
        <c:axId val="546639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4721920"/>
        <c:crosses val="autoZero"/>
        <c:auto val="1"/>
        <c:lblAlgn val="ctr"/>
        <c:lblOffset val="100"/>
        <c:noMultiLvlLbl val="0"/>
      </c:catAx>
      <c:valAx>
        <c:axId val="554721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63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0.7534402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4721136"/>
        <c:axId val="554724664"/>
      </c:barChart>
      <c:catAx>
        <c:axId val="55472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4724664"/>
        <c:crosses val="autoZero"/>
        <c:auto val="1"/>
        <c:lblAlgn val="ctr"/>
        <c:lblOffset val="100"/>
        <c:noMultiLvlLbl val="0"/>
      </c:catAx>
      <c:valAx>
        <c:axId val="554724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4721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김영임, ID : H1310125)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11월 11일 08:53:03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55</v>
      </c>
      <c r="B4" s="67"/>
      <c r="C4" s="67"/>
      <c r="D4" s="46"/>
      <c r="E4" s="69" t="s">
        <v>197</v>
      </c>
      <c r="F4" s="70"/>
      <c r="G4" s="70"/>
      <c r="H4" s="71"/>
      <c r="I4" s="46"/>
      <c r="J4" s="69" t="s">
        <v>198</v>
      </c>
      <c r="K4" s="70"/>
      <c r="L4" s="71"/>
      <c r="M4" s="46"/>
      <c r="N4" s="67" t="s">
        <v>199</v>
      </c>
      <c r="O4" s="67"/>
      <c r="P4" s="67"/>
      <c r="Q4" s="67"/>
      <c r="R4" s="67"/>
      <c r="S4" s="67"/>
      <c r="T4" s="46"/>
      <c r="U4" s="67" t="s">
        <v>200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1600</v>
      </c>
      <c r="C6" s="59">
        <f>'DRIs DATA 입력'!C6</f>
        <v>1051.6602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30.156621999999999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10.383354000000001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83.765000000000001</v>
      </c>
      <c r="G8" s="59">
        <f>'DRIs DATA 입력'!G8</f>
        <v>3.9529999999999998</v>
      </c>
      <c r="H8" s="59">
        <f>'DRIs DATA 입력'!H8</f>
        <v>12.281000000000001</v>
      </c>
      <c r="I8" s="46"/>
      <c r="J8" s="59" t="s">
        <v>215</v>
      </c>
      <c r="K8" s="59">
        <f>'DRIs DATA 입력'!K8</f>
        <v>4.0759999999999996</v>
      </c>
      <c r="L8" s="59">
        <f>'DRIs DATA 입력'!L8</f>
        <v>4.9989999999999997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217</v>
      </c>
      <c r="B14" s="67"/>
      <c r="C14" s="67"/>
      <c r="D14" s="67"/>
      <c r="E14" s="67"/>
      <c r="F14" s="67"/>
      <c r="G14" s="46"/>
      <c r="H14" s="67" t="s">
        <v>218</v>
      </c>
      <c r="I14" s="67"/>
      <c r="J14" s="67"/>
      <c r="K14" s="67"/>
      <c r="L14" s="67"/>
      <c r="M14" s="67"/>
      <c r="N14" s="46"/>
      <c r="O14" s="67" t="s">
        <v>219</v>
      </c>
      <c r="P14" s="67"/>
      <c r="Q14" s="67"/>
      <c r="R14" s="67"/>
      <c r="S14" s="67"/>
      <c r="T14" s="67"/>
      <c r="U14" s="46"/>
      <c r="V14" s="67" t="s">
        <v>220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138.48518000000001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4.6292140000000002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1.3130862999999999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52.756176000000004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223</v>
      </c>
      <c r="B24" s="67"/>
      <c r="C24" s="67"/>
      <c r="D24" s="67"/>
      <c r="E24" s="67"/>
      <c r="F24" s="67"/>
      <c r="G24" s="46"/>
      <c r="H24" s="67" t="s">
        <v>224</v>
      </c>
      <c r="I24" s="67"/>
      <c r="J24" s="67"/>
      <c r="K24" s="67"/>
      <c r="L24" s="67"/>
      <c r="M24" s="67"/>
      <c r="N24" s="46"/>
      <c r="O24" s="67" t="s">
        <v>225</v>
      </c>
      <c r="P24" s="67"/>
      <c r="Q24" s="67"/>
      <c r="R24" s="67"/>
      <c r="S24" s="67"/>
      <c r="T24" s="67"/>
      <c r="U24" s="46"/>
      <c r="V24" s="67" t="s">
        <v>226</v>
      </c>
      <c r="W24" s="67"/>
      <c r="X24" s="67"/>
      <c r="Y24" s="67"/>
      <c r="Z24" s="67"/>
      <c r="AA24" s="67"/>
      <c r="AB24" s="46"/>
      <c r="AC24" s="67" t="s">
        <v>227</v>
      </c>
      <c r="AD24" s="67"/>
      <c r="AE24" s="67"/>
      <c r="AF24" s="67"/>
      <c r="AG24" s="67"/>
      <c r="AH24" s="67"/>
      <c r="AI24" s="46"/>
      <c r="AJ24" s="67" t="s">
        <v>228</v>
      </c>
      <c r="AK24" s="67"/>
      <c r="AL24" s="67"/>
      <c r="AM24" s="67"/>
      <c r="AN24" s="67"/>
      <c r="AO24" s="67"/>
      <c r="AP24" s="46"/>
      <c r="AQ24" s="67" t="s">
        <v>229</v>
      </c>
      <c r="AR24" s="67"/>
      <c r="AS24" s="67"/>
      <c r="AT24" s="67"/>
      <c r="AU24" s="67"/>
      <c r="AV24" s="67"/>
      <c r="AW24" s="46"/>
      <c r="AX24" s="67" t="s">
        <v>230</v>
      </c>
      <c r="AY24" s="67"/>
      <c r="AZ24" s="67"/>
      <c r="BA24" s="67"/>
      <c r="BB24" s="67"/>
      <c r="BC24" s="67"/>
      <c r="BD24" s="46"/>
      <c r="BE24" s="67" t="s">
        <v>231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36.599339999999998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0.71672802999999996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0.44076324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7.7731849999999998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0.7534402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210.47751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1.7812785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0.85507904999999995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0.91184969999999999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234</v>
      </c>
      <c r="B34" s="67"/>
      <c r="C34" s="67"/>
      <c r="D34" s="67"/>
      <c r="E34" s="67"/>
      <c r="F34" s="67"/>
      <c r="G34" s="46"/>
      <c r="H34" s="67" t="s">
        <v>235</v>
      </c>
      <c r="I34" s="67"/>
      <c r="J34" s="67"/>
      <c r="K34" s="67"/>
      <c r="L34" s="67"/>
      <c r="M34" s="67"/>
      <c r="N34" s="46"/>
      <c r="O34" s="67" t="s">
        <v>236</v>
      </c>
      <c r="P34" s="67"/>
      <c r="Q34" s="67"/>
      <c r="R34" s="67"/>
      <c r="S34" s="67"/>
      <c r="T34" s="67"/>
      <c r="U34" s="46"/>
      <c r="V34" s="67" t="s">
        <v>237</v>
      </c>
      <c r="W34" s="67"/>
      <c r="X34" s="67"/>
      <c r="Y34" s="67"/>
      <c r="Z34" s="67"/>
      <c r="AA34" s="67"/>
      <c r="AB34" s="46"/>
      <c r="AC34" s="67" t="s">
        <v>238</v>
      </c>
      <c r="AD34" s="67"/>
      <c r="AE34" s="67"/>
      <c r="AF34" s="67"/>
      <c r="AG34" s="67"/>
      <c r="AH34" s="67"/>
      <c r="AI34" s="46"/>
      <c r="AJ34" s="67" t="s">
        <v>239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175.09207000000001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597.6807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1888.6487999999999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1286.7953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42.371662000000001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59.65419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241</v>
      </c>
      <c r="B44" s="67"/>
      <c r="C44" s="67"/>
      <c r="D44" s="67"/>
      <c r="E44" s="67"/>
      <c r="F44" s="67"/>
      <c r="G44" s="46"/>
      <c r="H44" s="67" t="s">
        <v>242</v>
      </c>
      <c r="I44" s="67"/>
      <c r="J44" s="67"/>
      <c r="K44" s="67"/>
      <c r="L44" s="67"/>
      <c r="M44" s="67"/>
      <c r="N44" s="46"/>
      <c r="O44" s="67" t="s">
        <v>243</v>
      </c>
      <c r="P44" s="67"/>
      <c r="Q44" s="67"/>
      <c r="R44" s="67"/>
      <c r="S44" s="67"/>
      <c r="T44" s="67"/>
      <c r="U44" s="46"/>
      <c r="V44" s="67" t="s">
        <v>244</v>
      </c>
      <c r="W44" s="67"/>
      <c r="X44" s="67"/>
      <c r="Y44" s="67"/>
      <c r="Z44" s="67"/>
      <c r="AA44" s="67"/>
      <c r="AB44" s="46"/>
      <c r="AC44" s="67" t="s">
        <v>245</v>
      </c>
      <c r="AD44" s="67"/>
      <c r="AE44" s="67"/>
      <c r="AF44" s="67"/>
      <c r="AG44" s="67"/>
      <c r="AH44" s="67"/>
      <c r="AI44" s="46"/>
      <c r="AJ44" s="67" t="s">
        <v>246</v>
      </c>
      <c r="AK44" s="67"/>
      <c r="AL44" s="67"/>
      <c r="AM44" s="67"/>
      <c r="AN44" s="67"/>
      <c r="AO44" s="67"/>
      <c r="AP44" s="46"/>
      <c r="AQ44" s="67" t="s">
        <v>247</v>
      </c>
      <c r="AR44" s="67"/>
      <c r="AS44" s="67"/>
      <c r="AT44" s="67"/>
      <c r="AU44" s="67"/>
      <c r="AV44" s="67"/>
      <c r="AW44" s="46"/>
      <c r="AX44" s="67" t="s">
        <v>248</v>
      </c>
      <c r="AY44" s="67"/>
      <c r="AZ44" s="67"/>
      <c r="BA44" s="67"/>
      <c r="BB44" s="67"/>
      <c r="BC44" s="67"/>
      <c r="BD44" s="46"/>
      <c r="BE44" s="67" t="s">
        <v>249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6.1340585000000001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5.6638390000000003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831.36469999999997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9.2336169999999995E-2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2.4836130000000001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20.180140999999999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41.131329999999998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I53" sqref="I53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294</v>
      </c>
      <c r="B1" s="61" t="s">
        <v>336</v>
      </c>
      <c r="G1" s="62" t="s">
        <v>311</v>
      </c>
      <c r="H1" s="61" t="s">
        <v>337</v>
      </c>
    </row>
    <row r="3" spans="1:27" x14ac:dyDescent="0.3">
      <c r="A3" s="68" t="s">
        <v>285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7" x14ac:dyDescent="0.3">
      <c r="A4" s="67" t="s">
        <v>278</v>
      </c>
      <c r="B4" s="67"/>
      <c r="C4" s="67"/>
      <c r="E4" s="69" t="s">
        <v>303</v>
      </c>
      <c r="F4" s="70"/>
      <c r="G4" s="70"/>
      <c r="H4" s="71"/>
      <c r="J4" s="69" t="s">
        <v>312</v>
      </c>
      <c r="K4" s="70"/>
      <c r="L4" s="71"/>
      <c r="N4" s="67" t="s">
        <v>315</v>
      </c>
      <c r="O4" s="67"/>
      <c r="P4" s="67"/>
      <c r="Q4" s="67"/>
      <c r="R4" s="67"/>
      <c r="S4" s="67"/>
      <c r="U4" s="67" t="s">
        <v>283</v>
      </c>
      <c r="V4" s="67"/>
      <c r="W4" s="67"/>
      <c r="X4" s="67"/>
      <c r="Y4" s="67"/>
      <c r="Z4" s="67"/>
    </row>
    <row r="5" spans="1:27" x14ac:dyDescent="0.3">
      <c r="A5" s="65"/>
      <c r="B5" s="65" t="s">
        <v>313</v>
      </c>
      <c r="C5" s="65" t="s">
        <v>317</v>
      </c>
      <c r="E5" s="65"/>
      <c r="F5" s="65" t="s">
        <v>314</v>
      </c>
      <c r="G5" s="65" t="s">
        <v>286</v>
      </c>
      <c r="H5" s="65" t="s">
        <v>315</v>
      </c>
      <c r="J5" s="65"/>
      <c r="K5" s="65" t="s">
        <v>304</v>
      </c>
      <c r="L5" s="65" t="s">
        <v>287</v>
      </c>
      <c r="N5" s="65"/>
      <c r="O5" s="65" t="s">
        <v>316</v>
      </c>
      <c r="P5" s="65" t="s">
        <v>277</v>
      </c>
      <c r="Q5" s="65" t="s">
        <v>284</v>
      </c>
      <c r="R5" s="65" t="s">
        <v>295</v>
      </c>
      <c r="S5" s="65" t="s">
        <v>317</v>
      </c>
      <c r="U5" s="65"/>
      <c r="V5" s="65" t="s">
        <v>316</v>
      </c>
      <c r="W5" s="65" t="s">
        <v>277</v>
      </c>
      <c r="X5" s="65" t="s">
        <v>284</v>
      </c>
      <c r="Y5" s="65" t="s">
        <v>295</v>
      </c>
      <c r="Z5" s="65" t="s">
        <v>317</v>
      </c>
    </row>
    <row r="6" spans="1:27" x14ac:dyDescent="0.3">
      <c r="A6" s="65" t="s">
        <v>278</v>
      </c>
      <c r="B6" s="65">
        <v>1600</v>
      </c>
      <c r="C6" s="65">
        <v>1051.6602</v>
      </c>
      <c r="E6" s="65" t="s">
        <v>327</v>
      </c>
      <c r="F6" s="65">
        <v>55</v>
      </c>
      <c r="G6" s="65">
        <v>15</v>
      </c>
      <c r="H6" s="65">
        <v>7</v>
      </c>
      <c r="J6" s="65" t="s">
        <v>327</v>
      </c>
      <c r="K6" s="65">
        <v>0.1</v>
      </c>
      <c r="L6" s="65">
        <v>4</v>
      </c>
      <c r="N6" s="65" t="s">
        <v>328</v>
      </c>
      <c r="O6" s="65">
        <v>40</v>
      </c>
      <c r="P6" s="65">
        <v>45</v>
      </c>
      <c r="Q6" s="65">
        <v>0</v>
      </c>
      <c r="R6" s="65">
        <v>0</v>
      </c>
      <c r="S6" s="65">
        <v>30.156621999999999</v>
      </c>
      <c r="U6" s="65" t="s">
        <v>279</v>
      </c>
      <c r="V6" s="65">
        <v>0</v>
      </c>
      <c r="W6" s="65">
        <v>0</v>
      </c>
      <c r="X6" s="65">
        <v>20</v>
      </c>
      <c r="Y6" s="65">
        <v>0</v>
      </c>
      <c r="Z6" s="65">
        <v>10.383354000000001</v>
      </c>
    </row>
    <row r="7" spans="1:27" x14ac:dyDescent="0.3">
      <c r="E7" s="65" t="s">
        <v>288</v>
      </c>
      <c r="F7" s="65">
        <v>65</v>
      </c>
      <c r="G7" s="65">
        <v>30</v>
      </c>
      <c r="H7" s="65">
        <v>20</v>
      </c>
      <c r="J7" s="65" t="s">
        <v>288</v>
      </c>
      <c r="K7" s="65">
        <v>1</v>
      </c>
      <c r="L7" s="65">
        <v>10</v>
      </c>
    </row>
    <row r="8" spans="1:27" x14ac:dyDescent="0.3">
      <c r="E8" s="65" t="s">
        <v>296</v>
      </c>
      <c r="F8" s="65">
        <v>83.765000000000001</v>
      </c>
      <c r="G8" s="65">
        <v>3.9529999999999998</v>
      </c>
      <c r="H8" s="65">
        <v>12.281000000000001</v>
      </c>
      <c r="J8" s="65" t="s">
        <v>296</v>
      </c>
      <c r="K8" s="65">
        <v>4.0759999999999996</v>
      </c>
      <c r="L8" s="65">
        <v>4.9989999999999997</v>
      </c>
    </row>
    <row r="13" spans="1:27" x14ac:dyDescent="0.3">
      <c r="A13" s="66" t="s">
        <v>297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 x14ac:dyDescent="0.3">
      <c r="A14" s="67" t="s">
        <v>289</v>
      </c>
      <c r="B14" s="67"/>
      <c r="C14" s="67"/>
      <c r="D14" s="67"/>
      <c r="E14" s="67"/>
      <c r="F14" s="67"/>
      <c r="H14" s="67" t="s">
        <v>290</v>
      </c>
      <c r="I14" s="67"/>
      <c r="J14" s="67"/>
      <c r="K14" s="67"/>
      <c r="L14" s="67"/>
      <c r="M14" s="67"/>
      <c r="O14" s="67" t="s">
        <v>280</v>
      </c>
      <c r="P14" s="67"/>
      <c r="Q14" s="67"/>
      <c r="R14" s="67"/>
      <c r="S14" s="67"/>
      <c r="T14" s="67"/>
      <c r="V14" s="67" t="s">
        <v>298</v>
      </c>
      <c r="W14" s="67"/>
      <c r="X14" s="67"/>
      <c r="Y14" s="67"/>
      <c r="Z14" s="67"/>
      <c r="AA14" s="67"/>
    </row>
    <row r="15" spans="1:27" x14ac:dyDescent="0.3">
      <c r="A15" s="65"/>
      <c r="B15" s="65" t="s">
        <v>316</v>
      </c>
      <c r="C15" s="65" t="s">
        <v>277</v>
      </c>
      <c r="D15" s="65" t="s">
        <v>284</v>
      </c>
      <c r="E15" s="65" t="s">
        <v>295</v>
      </c>
      <c r="F15" s="65" t="s">
        <v>317</v>
      </c>
      <c r="H15" s="65"/>
      <c r="I15" s="65" t="s">
        <v>316</v>
      </c>
      <c r="J15" s="65" t="s">
        <v>277</v>
      </c>
      <c r="K15" s="65" t="s">
        <v>284</v>
      </c>
      <c r="L15" s="65" t="s">
        <v>295</v>
      </c>
      <c r="M15" s="65" t="s">
        <v>317</v>
      </c>
      <c r="O15" s="65"/>
      <c r="P15" s="65" t="s">
        <v>316</v>
      </c>
      <c r="Q15" s="65" t="s">
        <v>277</v>
      </c>
      <c r="R15" s="65" t="s">
        <v>284</v>
      </c>
      <c r="S15" s="65" t="s">
        <v>295</v>
      </c>
      <c r="T15" s="65" t="s">
        <v>317</v>
      </c>
      <c r="V15" s="65"/>
      <c r="W15" s="65" t="s">
        <v>316</v>
      </c>
      <c r="X15" s="65" t="s">
        <v>277</v>
      </c>
      <c r="Y15" s="65" t="s">
        <v>284</v>
      </c>
      <c r="Z15" s="65" t="s">
        <v>295</v>
      </c>
      <c r="AA15" s="65" t="s">
        <v>317</v>
      </c>
    </row>
    <row r="16" spans="1:27" x14ac:dyDescent="0.3">
      <c r="A16" s="65" t="s">
        <v>299</v>
      </c>
      <c r="B16" s="65">
        <v>410</v>
      </c>
      <c r="C16" s="65">
        <v>550</v>
      </c>
      <c r="D16" s="65">
        <v>0</v>
      </c>
      <c r="E16" s="65">
        <v>3000</v>
      </c>
      <c r="F16" s="65">
        <v>138.48518000000001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4.6292140000000002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1.3130862999999999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52.756176000000004</v>
      </c>
    </row>
    <row r="23" spans="1:62" x14ac:dyDescent="0.3">
      <c r="A23" s="66" t="s">
        <v>300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305</v>
      </c>
      <c r="B24" s="67"/>
      <c r="C24" s="67"/>
      <c r="D24" s="67"/>
      <c r="E24" s="67"/>
      <c r="F24" s="67"/>
      <c r="H24" s="67" t="s">
        <v>291</v>
      </c>
      <c r="I24" s="67"/>
      <c r="J24" s="67"/>
      <c r="K24" s="67"/>
      <c r="L24" s="67"/>
      <c r="M24" s="67"/>
      <c r="O24" s="67" t="s">
        <v>318</v>
      </c>
      <c r="P24" s="67"/>
      <c r="Q24" s="67"/>
      <c r="R24" s="67"/>
      <c r="S24" s="67"/>
      <c r="T24" s="67"/>
      <c r="V24" s="67" t="s">
        <v>329</v>
      </c>
      <c r="W24" s="67"/>
      <c r="X24" s="67"/>
      <c r="Y24" s="67"/>
      <c r="Z24" s="67"/>
      <c r="AA24" s="67"/>
      <c r="AC24" s="67" t="s">
        <v>319</v>
      </c>
      <c r="AD24" s="67"/>
      <c r="AE24" s="67"/>
      <c r="AF24" s="67"/>
      <c r="AG24" s="67"/>
      <c r="AH24" s="67"/>
      <c r="AJ24" s="67" t="s">
        <v>301</v>
      </c>
      <c r="AK24" s="67"/>
      <c r="AL24" s="67"/>
      <c r="AM24" s="67"/>
      <c r="AN24" s="67"/>
      <c r="AO24" s="67"/>
      <c r="AQ24" s="67" t="s">
        <v>282</v>
      </c>
      <c r="AR24" s="67"/>
      <c r="AS24" s="67"/>
      <c r="AT24" s="67"/>
      <c r="AU24" s="67"/>
      <c r="AV24" s="67"/>
      <c r="AX24" s="67" t="s">
        <v>330</v>
      </c>
      <c r="AY24" s="67"/>
      <c r="AZ24" s="67"/>
      <c r="BA24" s="67"/>
      <c r="BB24" s="67"/>
      <c r="BC24" s="67"/>
      <c r="BE24" s="67" t="s">
        <v>320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316</v>
      </c>
      <c r="C25" s="65" t="s">
        <v>277</v>
      </c>
      <c r="D25" s="65" t="s">
        <v>284</v>
      </c>
      <c r="E25" s="65" t="s">
        <v>295</v>
      </c>
      <c r="F25" s="65" t="s">
        <v>317</v>
      </c>
      <c r="H25" s="65"/>
      <c r="I25" s="65" t="s">
        <v>316</v>
      </c>
      <c r="J25" s="65" t="s">
        <v>277</v>
      </c>
      <c r="K25" s="65" t="s">
        <v>284</v>
      </c>
      <c r="L25" s="65" t="s">
        <v>295</v>
      </c>
      <c r="M25" s="65" t="s">
        <v>317</v>
      </c>
      <c r="O25" s="65"/>
      <c r="P25" s="65" t="s">
        <v>316</v>
      </c>
      <c r="Q25" s="65" t="s">
        <v>277</v>
      </c>
      <c r="R25" s="65" t="s">
        <v>284</v>
      </c>
      <c r="S25" s="65" t="s">
        <v>295</v>
      </c>
      <c r="T25" s="65" t="s">
        <v>317</v>
      </c>
      <c r="V25" s="65"/>
      <c r="W25" s="65" t="s">
        <v>316</v>
      </c>
      <c r="X25" s="65" t="s">
        <v>277</v>
      </c>
      <c r="Y25" s="65" t="s">
        <v>284</v>
      </c>
      <c r="Z25" s="65" t="s">
        <v>295</v>
      </c>
      <c r="AA25" s="65" t="s">
        <v>317</v>
      </c>
      <c r="AC25" s="65"/>
      <c r="AD25" s="65" t="s">
        <v>316</v>
      </c>
      <c r="AE25" s="65" t="s">
        <v>277</v>
      </c>
      <c r="AF25" s="65" t="s">
        <v>284</v>
      </c>
      <c r="AG25" s="65" t="s">
        <v>295</v>
      </c>
      <c r="AH25" s="65" t="s">
        <v>317</v>
      </c>
      <c r="AJ25" s="65"/>
      <c r="AK25" s="65" t="s">
        <v>316</v>
      </c>
      <c r="AL25" s="65" t="s">
        <v>277</v>
      </c>
      <c r="AM25" s="65" t="s">
        <v>284</v>
      </c>
      <c r="AN25" s="65" t="s">
        <v>295</v>
      </c>
      <c r="AO25" s="65" t="s">
        <v>317</v>
      </c>
      <c r="AQ25" s="65"/>
      <c r="AR25" s="65" t="s">
        <v>316</v>
      </c>
      <c r="AS25" s="65" t="s">
        <v>277</v>
      </c>
      <c r="AT25" s="65" t="s">
        <v>284</v>
      </c>
      <c r="AU25" s="65" t="s">
        <v>295</v>
      </c>
      <c r="AV25" s="65" t="s">
        <v>317</v>
      </c>
      <c r="AX25" s="65"/>
      <c r="AY25" s="65" t="s">
        <v>316</v>
      </c>
      <c r="AZ25" s="65" t="s">
        <v>277</v>
      </c>
      <c r="BA25" s="65" t="s">
        <v>284</v>
      </c>
      <c r="BB25" s="65" t="s">
        <v>295</v>
      </c>
      <c r="BC25" s="65" t="s">
        <v>317</v>
      </c>
      <c r="BE25" s="65"/>
      <c r="BF25" s="65" t="s">
        <v>316</v>
      </c>
      <c r="BG25" s="65" t="s">
        <v>277</v>
      </c>
      <c r="BH25" s="65" t="s">
        <v>284</v>
      </c>
      <c r="BI25" s="65" t="s">
        <v>295</v>
      </c>
      <c r="BJ25" s="65" t="s">
        <v>317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36.599339999999998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0.71672802999999996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0.44076324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7.7731849999999998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0.7534402</v>
      </c>
      <c r="AJ26" s="65" t="s">
        <v>306</v>
      </c>
      <c r="AK26" s="65">
        <v>320</v>
      </c>
      <c r="AL26" s="65">
        <v>400</v>
      </c>
      <c r="AM26" s="65">
        <v>0</v>
      </c>
      <c r="AN26" s="65">
        <v>1000</v>
      </c>
      <c r="AO26" s="65">
        <v>210.47751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1.7812785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0.85507904999999995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0.91184969999999999</v>
      </c>
    </row>
    <row r="33" spans="1:68" x14ac:dyDescent="0.3">
      <c r="A33" s="66" t="s">
        <v>292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7" t="s">
        <v>176</v>
      </c>
      <c r="B34" s="67"/>
      <c r="C34" s="67"/>
      <c r="D34" s="67"/>
      <c r="E34" s="67"/>
      <c r="F34" s="67"/>
      <c r="H34" s="67" t="s">
        <v>321</v>
      </c>
      <c r="I34" s="67"/>
      <c r="J34" s="67"/>
      <c r="K34" s="67"/>
      <c r="L34" s="67"/>
      <c r="M34" s="67"/>
      <c r="O34" s="67" t="s">
        <v>322</v>
      </c>
      <c r="P34" s="67"/>
      <c r="Q34" s="67"/>
      <c r="R34" s="67"/>
      <c r="S34" s="67"/>
      <c r="T34" s="67"/>
      <c r="V34" s="67" t="s">
        <v>307</v>
      </c>
      <c r="W34" s="67"/>
      <c r="X34" s="67"/>
      <c r="Y34" s="67"/>
      <c r="Z34" s="67"/>
      <c r="AA34" s="67"/>
      <c r="AC34" s="67" t="s">
        <v>308</v>
      </c>
      <c r="AD34" s="67"/>
      <c r="AE34" s="67"/>
      <c r="AF34" s="67"/>
      <c r="AG34" s="67"/>
      <c r="AH34" s="67"/>
      <c r="AJ34" s="67" t="s">
        <v>331</v>
      </c>
      <c r="AK34" s="67"/>
      <c r="AL34" s="67"/>
      <c r="AM34" s="67"/>
      <c r="AN34" s="67"/>
      <c r="AO34" s="67"/>
    </row>
    <row r="35" spans="1:68" x14ac:dyDescent="0.3">
      <c r="A35" s="65"/>
      <c r="B35" s="65" t="s">
        <v>316</v>
      </c>
      <c r="C35" s="65" t="s">
        <v>277</v>
      </c>
      <c r="D35" s="65" t="s">
        <v>284</v>
      </c>
      <c r="E35" s="65" t="s">
        <v>295</v>
      </c>
      <c r="F35" s="65" t="s">
        <v>317</v>
      </c>
      <c r="H35" s="65"/>
      <c r="I35" s="65" t="s">
        <v>316</v>
      </c>
      <c r="J35" s="65" t="s">
        <v>277</v>
      </c>
      <c r="K35" s="65" t="s">
        <v>284</v>
      </c>
      <c r="L35" s="65" t="s">
        <v>295</v>
      </c>
      <c r="M35" s="65" t="s">
        <v>317</v>
      </c>
      <c r="O35" s="65"/>
      <c r="P35" s="65" t="s">
        <v>316</v>
      </c>
      <c r="Q35" s="65" t="s">
        <v>277</v>
      </c>
      <c r="R35" s="65" t="s">
        <v>284</v>
      </c>
      <c r="S35" s="65" t="s">
        <v>295</v>
      </c>
      <c r="T35" s="65" t="s">
        <v>317</v>
      </c>
      <c r="V35" s="65"/>
      <c r="W35" s="65" t="s">
        <v>316</v>
      </c>
      <c r="X35" s="65" t="s">
        <v>277</v>
      </c>
      <c r="Y35" s="65" t="s">
        <v>284</v>
      </c>
      <c r="Z35" s="65" t="s">
        <v>295</v>
      </c>
      <c r="AA35" s="65" t="s">
        <v>317</v>
      </c>
      <c r="AC35" s="65"/>
      <c r="AD35" s="65" t="s">
        <v>316</v>
      </c>
      <c r="AE35" s="65" t="s">
        <v>277</v>
      </c>
      <c r="AF35" s="65" t="s">
        <v>284</v>
      </c>
      <c r="AG35" s="65" t="s">
        <v>295</v>
      </c>
      <c r="AH35" s="65" t="s">
        <v>317</v>
      </c>
      <c r="AJ35" s="65"/>
      <c r="AK35" s="65" t="s">
        <v>316</v>
      </c>
      <c r="AL35" s="65" t="s">
        <v>277</v>
      </c>
      <c r="AM35" s="65" t="s">
        <v>284</v>
      </c>
      <c r="AN35" s="65" t="s">
        <v>295</v>
      </c>
      <c r="AO35" s="65" t="s">
        <v>317</v>
      </c>
    </row>
    <row r="36" spans="1:68" x14ac:dyDescent="0.3">
      <c r="A36" s="65" t="s">
        <v>17</v>
      </c>
      <c r="B36" s="65">
        <v>560</v>
      </c>
      <c r="C36" s="65">
        <v>800</v>
      </c>
      <c r="D36" s="65">
        <v>0</v>
      </c>
      <c r="E36" s="65">
        <v>2000</v>
      </c>
      <c r="F36" s="65">
        <v>175.09207000000001</v>
      </c>
      <c r="H36" s="65" t="s">
        <v>18</v>
      </c>
      <c r="I36" s="65">
        <v>580</v>
      </c>
      <c r="J36" s="65">
        <v>700</v>
      </c>
      <c r="K36" s="65">
        <v>0</v>
      </c>
      <c r="L36" s="65">
        <v>3000</v>
      </c>
      <c r="M36" s="65">
        <v>597.6807</v>
      </c>
      <c r="O36" s="65" t="s">
        <v>19</v>
      </c>
      <c r="P36" s="65">
        <v>0</v>
      </c>
      <c r="Q36" s="65">
        <v>0</v>
      </c>
      <c r="R36" s="65">
        <v>1100</v>
      </c>
      <c r="S36" s="65">
        <v>2000</v>
      </c>
      <c r="T36" s="65">
        <v>1888.6487999999999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1286.7953</v>
      </c>
      <c r="AC36" s="65" t="s">
        <v>21</v>
      </c>
      <c r="AD36" s="65">
        <v>0</v>
      </c>
      <c r="AE36" s="65">
        <v>0</v>
      </c>
      <c r="AF36" s="65">
        <v>1700</v>
      </c>
      <c r="AG36" s="65">
        <v>0</v>
      </c>
      <c r="AH36" s="65">
        <v>42.371662000000001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59.65419</v>
      </c>
    </row>
    <row r="43" spans="1:68" x14ac:dyDescent="0.3">
      <c r="A43" s="66" t="s">
        <v>332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8" x14ac:dyDescent="0.3">
      <c r="A44" s="67" t="s">
        <v>309</v>
      </c>
      <c r="B44" s="67"/>
      <c r="C44" s="67"/>
      <c r="D44" s="67"/>
      <c r="E44" s="67"/>
      <c r="F44" s="67"/>
      <c r="H44" s="67" t="s">
        <v>276</v>
      </c>
      <c r="I44" s="67"/>
      <c r="J44" s="67"/>
      <c r="K44" s="67"/>
      <c r="L44" s="67"/>
      <c r="M44" s="67"/>
      <c r="O44" s="67" t="s">
        <v>323</v>
      </c>
      <c r="P44" s="67"/>
      <c r="Q44" s="67"/>
      <c r="R44" s="67"/>
      <c r="S44" s="67"/>
      <c r="T44" s="67"/>
      <c r="V44" s="67" t="s">
        <v>324</v>
      </c>
      <c r="W44" s="67"/>
      <c r="X44" s="67"/>
      <c r="Y44" s="67"/>
      <c r="Z44" s="67"/>
      <c r="AA44" s="67"/>
      <c r="AC44" s="67" t="s">
        <v>325</v>
      </c>
      <c r="AD44" s="67"/>
      <c r="AE44" s="67"/>
      <c r="AF44" s="67"/>
      <c r="AG44" s="67"/>
      <c r="AH44" s="67"/>
      <c r="AJ44" s="67" t="s">
        <v>333</v>
      </c>
      <c r="AK44" s="67"/>
      <c r="AL44" s="67"/>
      <c r="AM44" s="67"/>
      <c r="AN44" s="67"/>
      <c r="AO44" s="67"/>
      <c r="AQ44" s="67" t="s">
        <v>293</v>
      </c>
      <c r="AR44" s="67"/>
      <c r="AS44" s="67"/>
      <c r="AT44" s="67"/>
      <c r="AU44" s="67"/>
      <c r="AV44" s="67"/>
      <c r="AX44" s="67" t="s">
        <v>281</v>
      </c>
      <c r="AY44" s="67"/>
      <c r="AZ44" s="67"/>
      <c r="BA44" s="67"/>
      <c r="BB44" s="67"/>
      <c r="BC44" s="67"/>
      <c r="BE44" s="67" t="s">
        <v>302</v>
      </c>
      <c r="BF44" s="67"/>
      <c r="BG44" s="67"/>
      <c r="BH44" s="67"/>
      <c r="BI44" s="67"/>
      <c r="BJ44" s="67"/>
    </row>
    <row r="45" spans="1:68" x14ac:dyDescent="0.3">
      <c r="A45" s="65"/>
      <c r="B45" s="65" t="s">
        <v>316</v>
      </c>
      <c r="C45" s="65" t="s">
        <v>277</v>
      </c>
      <c r="D45" s="65" t="s">
        <v>284</v>
      </c>
      <c r="E45" s="65" t="s">
        <v>295</v>
      </c>
      <c r="F45" s="65" t="s">
        <v>317</v>
      </c>
      <c r="H45" s="65"/>
      <c r="I45" s="65" t="s">
        <v>316</v>
      </c>
      <c r="J45" s="65" t="s">
        <v>277</v>
      </c>
      <c r="K45" s="65" t="s">
        <v>284</v>
      </c>
      <c r="L45" s="65" t="s">
        <v>295</v>
      </c>
      <c r="M45" s="65" t="s">
        <v>317</v>
      </c>
      <c r="O45" s="65"/>
      <c r="P45" s="65" t="s">
        <v>316</v>
      </c>
      <c r="Q45" s="65" t="s">
        <v>277</v>
      </c>
      <c r="R45" s="65" t="s">
        <v>284</v>
      </c>
      <c r="S45" s="65" t="s">
        <v>295</v>
      </c>
      <c r="T45" s="65" t="s">
        <v>317</v>
      </c>
      <c r="V45" s="65"/>
      <c r="W45" s="65" t="s">
        <v>316</v>
      </c>
      <c r="X45" s="65" t="s">
        <v>277</v>
      </c>
      <c r="Y45" s="65" t="s">
        <v>284</v>
      </c>
      <c r="Z45" s="65" t="s">
        <v>295</v>
      </c>
      <c r="AA45" s="65" t="s">
        <v>317</v>
      </c>
      <c r="AC45" s="65"/>
      <c r="AD45" s="65" t="s">
        <v>316</v>
      </c>
      <c r="AE45" s="65" t="s">
        <v>277</v>
      </c>
      <c r="AF45" s="65" t="s">
        <v>284</v>
      </c>
      <c r="AG45" s="65" t="s">
        <v>295</v>
      </c>
      <c r="AH45" s="65" t="s">
        <v>317</v>
      </c>
      <c r="AJ45" s="65"/>
      <c r="AK45" s="65" t="s">
        <v>316</v>
      </c>
      <c r="AL45" s="65" t="s">
        <v>277</v>
      </c>
      <c r="AM45" s="65" t="s">
        <v>284</v>
      </c>
      <c r="AN45" s="65" t="s">
        <v>295</v>
      </c>
      <c r="AO45" s="65" t="s">
        <v>317</v>
      </c>
      <c r="AQ45" s="65"/>
      <c r="AR45" s="65" t="s">
        <v>316</v>
      </c>
      <c r="AS45" s="65" t="s">
        <v>277</v>
      </c>
      <c r="AT45" s="65" t="s">
        <v>284</v>
      </c>
      <c r="AU45" s="65" t="s">
        <v>295</v>
      </c>
      <c r="AV45" s="65" t="s">
        <v>317</v>
      </c>
      <c r="AX45" s="65"/>
      <c r="AY45" s="65" t="s">
        <v>316</v>
      </c>
      <c r="AZ45" s="65" t="s">
        <v>277</v>
      </c>
      <c r="BA45" s="65" t="s">
        <v>284</v>
      </c>
      <c r="BB45" s="65" t="s">
        <v>295</v>
      </c>
      <c r="BC45" s="65" t="s">
        <v>317</v>
      </c>
      <c r="BE45" s="65"/>
      <c r="BF45" s="65" t="s">
        <v>316</v>
      </c>
      <c r="BG45" s="65" t="s">
        <v>277</v>
      </c>
      <c r="BH45" s="65" t="s">
        <v>284</v>
      </c>
      <c r="BI45" s="65" t="s">
        <v>295</v>
      </c>
      <c r="BJ45" s="65" t="s">
        <v>317</v>
      </c>
    </row>
    <row r="46" spans="1:68" x14ac:dyDescent="0.3">
      <c r="A46" s="65" t="s">
        <v>23</v>
      </c>
      <c r="B46" s="65">
        <v>5</v>
      </c>
      <c r="C46" s="65">
        <v>8</v>
      </c>
      <c r="D46" s="65">
        <v>0</v>
      </c>
      <c r="E46" s="65">
        <v>45</v>
      </c>
      <c r="F46" s="65">
        <v>6.1340585000000001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5.6638390000000003</v>
      </c>
      <c r="O46" s="65" t="s">
        <v>334</v>
      </c>
      <c r="P46" s="65">
        <v>600</v>
      </c>
      <c r="Q46" s="65">
        <v>800</v>
      </c>
      <c r="R46" s="65">
        <v>0</v>
      </c>
      <c r="S46" s="65">
        <v>10000</v>
      </c>
      <c r="T46" s="65">
        <v>831.36469999999997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9.2336169999999995E-2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2.4836130000000001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20.180140999999999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41.131329999999998</v>
      </c>
      <c r="AX46" s="65" t="s">
        <v>310</v>
      </c>
      <c r="AY46" s="65"/>
      <c r="AZ46" s="65"/>
      <c r="BA46" s="65"/>
      <c r="BB46" s="65"/>
      <c r="BC46" s="65"/>
      <c r="BE46" s="65" t="s">
        <v>326</v>
      </c>
      <c r="BF46" s="65"/>
      <c r="BG46" s="65"/>
      <c r="BH46" s="65"/>
      <c r="BI46" s="65"/>
      <c r="BJ46" s="65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E18" sqref="E18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338</v>
      </c>
      <c r="B2" s="61" t="s">
        <v>339</v>
      </c>
      <c r="C2" s="61" t="s">
        <v>335</v>
      </c>
      <c r="D2" s="61">
        <v>78</v>
      </c>
      <c r="E2" s="61">
        <v>1051.6602</v>
      </c>
      <c r="F2" s="61">
        <v>205.68711999999999</v>
      </c>
      <c r="G2" s="61">
        <v>9.7076150000000005</v>
      </c>
      <c r="H2" s="61">
        <v>5.9998545999999999</v>
      </c>
      <c r="I2" s="61">
        <v>3.7077605999999999</v>
      </c>
      <c r="J2" s="61">
        <v>30.156621999999999</v>
      </c>
      <c r="K2" s="61">
        <v>21.746324999999999</v>
      </c>
      <c r="L2" s="61">
        <v>8.4102969999999999</v>
      </c>
      <c r="M2" s="61">
        <v>10.383354000000001</v>
      </c>
      <c r="N2" s="61">
        <v>1.3975616</v>
      </c>
      <c r="O2" s="61">
        <v>5.3128532999999996</v>
      </c>
      <c r="P2" s="61">
        <v>329.6968</v>
      </c>
      <c r="Q2" s="61">
        <v>9.0203579999999999</v>
      </c>
      <c r="R2" s="61">
        <v>138.48518000000001</v>
      </c>
      <c r="S2" s="61">
        <v>25.098623</v>
      </c>
      <c r="T2" s="61">
        <v>1360.6387</v>
      </c>
      <c r="U2" s="61">
        <v>1.3130862999999999</v>
      </c>
      <c r="V2" s="61">
        <v>4.6292140000000002</v>
      </c>
      <c r="W2" s="61">
        <v>52.756176000000004</v>
      </c>
      <c r="X2" s="61">
        <v>36.599339999999998</v>
      </c>
      <c r="Y2" s="61">
        <v>0.71672802999999996</v>
      </c>
      <c r="Z2" s="61">
        <v>0.44076324</v>
      </c>
      <c r="AA2" s="61">
        <v>7.7731849999999998</v>
      </c>
      <c r="AB2" s="61">
        <v>0.7534402</v>
      </c>
      <c r="AC2" s="61">
        <v>210.47751</v>
      </c>
      <c r="AD2" s="61">
        <v>1.7812785</v>
      </c>
      <c r="AE2" s="61">
        <v>0.85507904999999995</v>
      </c>
      <c r="AF2" s="61">
        <v>0.91184969999999999</v>
      </c>
      <c r="AG2" s="61">
        <v>175.09207000000001</v>
      </c>
      <c r="AH2" s="61">
        <v>109.68906</v>
      </c>
      <c r="AI2" s="61">
        <v>65.403014999999996</v>
      </c>
      <c r="AJ2" s="61">
        <v>597.6807</v>
      </c>
      <c r="AK2" s="61">
        <v>1888.6487999999999</v>
      </c>
      <c r="AL2" s="61">
        <v>42.371662000000001</v>
      </c>
      <c r="AM2" s="61">
        <v>1286.7953</v>
      </c>
      <c r="AN2" s="61">
        <v>59.65419</v>
      </c>
      <c r="AO2" s="61">
        <v>6.1340585000000001</v>
      </c>
      <c r="AP2" s="61">
        <v>5.1051644999999999</v>
      </c>
      <c r="AQ2" s="61">
        <v>1.0288942000000001</v>
      </c>
      <c r="AR2" s="61">
        <v>5.6638390000000003</v>
      </c>
      <c r="AS2" s="61">
        <v>831.36469999999997</v>
      </c>
      <c r="AT2" s="61">
        <v>9.2336169999999995E-2</v>
      </c>
      <c r="AU2" s="61">
        <v>2.4836130000000001</v>
      </c>
      <c r="AV2" s="61">
        <v>20.180140999999999</v>
      </c>
      <c r="AW2" s="61">
        <v>41.131329999999998</v>
      </c>
      <c r="AX2" s="61">
        <v>1.866957E-2</v>
      </c>
      <c r="AY2" s="61">
        <v>0.26793255999999999</v>
      </c>
      <c r="AZ2" s="61">
        <v>69.252655000000004</v>
      </c>
      <c r="BA2" s="61">
        <v>8.9783720000000002</v>
      </c>
      <c r="BB2" s="61">
        <v>2.5706859999999998</v>
      </c>
      <c r="BC2" s="61">
        <v>2.9135542000000001</v>
      </c>
      <c r="BD2" s="61">
        <v>3.486399</v>
      </c>
      <c r="BE2" s="61">
        <v>0.28697980000000001</v>
      </c>
      <c r="BF2" s="61">
        <v>1.8765598999999999</v>
      </c>
      <c r="BG2" s="61">
        <v>0</v>
      </c>
      <c r="BH2" s="61">
        <v>4.2474786999999996E-3</v>
      </c>
      <c r="BI2" s="61">
        <v>3.3523966999999999E-3</v>
      </c>
      <c r="BJ2" s="61">
        <v>1.9227576999999999E-2</v>
      </c>
      <c r="BK2" s="61">
        <v>0</v>
      </c>
      <c r="BL2" s="61">
        <v>8.9208720000000005E-2</v>
      </c>
      <c r="BM2" s="61">
        <v>1.0426409999999999</v>
      </c>
      <c r="BN2" s="61">
        <v>0.29416552000000001</v>
      </c>
      <c r="BO2" s="61">
        <v>16.176682</v>
      </c>
      <c r="BP2" s="61">
        <v>3.0604198</v>
      </c>
      <c r="BQ2" s="61">
        <v>5.3913450000000003</v>
      </c>
      <c r="BR2" s="61">
        <v>18.809334</v>
      </c>
      <c r="BS2" s="61">
        <v>5.5379433999999996</v>
      </c>
      <c r="BT2" s="61">
        <v>3.7283341999999999</v>
      </c>
      <c r="BU2" s="61">
        <v>2.3750569999999999E-2</v>
      </c>
      <c r="BV2" s="61">
        <v>1.0395138999999999E-2</v>
      </c>
      <c r="BW2" s="61">
        <v>0.24764987999999999</v>
      </c>
      <c r="BX2" s="61">
        <v>0.3532961</v>
      </c>
      <c r="BY2" s="61">
        <v>2.5489037999999999E-2</v>
      </c>
      <c r="BZ2" s="61">
        <v>2.059625E-4</v>
      </c>
      <c r="CA2" s="61">
        <v>0.20886302000000001</v>
      </c>
      <c r="CB2" s="61">
        <v>6.3821006999999997E-3</v>
      </c>
      <c r="CC2" s="61">
        <v>6.9331770000000001E-2</v>
      </c>
      <c r="CD2" s="61">
        <v>0.44297930000000002</v>
      </c>
      <c r="CE2" s="61">
        <v>1.9906012000000001E-2</v>
      </c>
      <c r="CF2" s="61">
        <v>7.0596329999999999E-2</v>
      </c>
      <c r="CG2" s="61">
        <v>0</v>
      </c>
      <c r="CH2" s="61">
        <v>6.455377E-3</v>
      </c>
      <c r="CI2" s="61">
        <v>3.8623201999999999E-8</v>
      </c>
      <c r="CJ2" s="61">
        <v>1.0111504</v>
      </c>
      <c r="CK2" s="61">
        <v>5.1088260000000003E-3</v>
      </c>
      <c r="CL2" s="61">
        <v>0.24749936</v>
      </c>
      <c r="CM2" s="61">
        <v>0.99670380000000003</v>
      </c>
      <c r="CN2" s="61">
        <v>1100.6512</v>
      </c>
      <c r="CO2" s="61">
        <v>1913.7264</v>
      </c>
      <c r="CP2" s="61">
        <v>687.90980000000002</v>
      </c>
      <c r="CQ2" s="61">
        <v>348.27438000000001</v>
      </c>
      <c r="CR2" s="61">
        <v>205.47241</v>
      </c>
      <c r="CS2" s="61">
        <v>288.5428</v>
      </c>
      <c r="CT2" s="61">
        <v>1076.9772</v>
      </c>
      <c r="CU2" s="61">
        <v>520.47595000000001</v>
      </c>
      <c r="CV2" s="61">
        <v>939.28859999999997</v>
      </c>
      <c r="CW2" s="61">
        <v>525.9384</v>
      </c>
      <c r="CX2" s="61">
        <v>177.47901999999999</v>
      </c>
      <c r="CY2" s="61">
        <v>1568.2252000000001</v>
      </c>
      <c r="CZ2" s="61">
        <v>540.67489999999998</v>
      </c>
      <c r="DA2" s="61">
        <v>1532.0205000000001</v>
      </c>
      <c r="DB2" s="61">
        <v>1697.1871000000001</v>
      </c>
      <c r="DC2" s="61">
        <v>1981.0073</v>
      </c>
      <c r="DD2" s="61">
        <v>2854.9434000000001</v>
      </c>
      <c r="DE2" s="61">
        <v>462.76859999999999</v>
      </c>
      <c r="DF2" s="61">
        <v>1983.4940999999999</v>
      </c>
      <c r="DG2" s="61">
        <v>676.10659999999996</v>
      </c>
      <c r="DH2" s="61">
        <v>32.890506999999999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8.9783720000000002</v>
      </c>
      <c r="B6">
        <f>BB2</f>
        <v>2.5706859999999998</v>
      </c>
      <c r="C6">
        <f>BC2</f>
        <v>2.9135542000000001</v>
      </c>
      <c r="D6">
        <f>BD2</f>
        <v>3.486399</v>
      </c>
    </row>
    <row r="7" spans="1:113" x14ac:dyDescent="0.3">
      <c r="B7">
        <f>ROUND(B6/MAX($B$6,$C$6,$D$6),1)</f>
        <v>0.7</v>
      </c>
      <c r="C7">
        <f>ROUND(C6/MAX($B$6,$C$6,$D$6),1)</f>
        <v>0.8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15542</v>
      </c>
      <c r="C2" s="56">
        <f ca="1">YEAR(TODAY())-YEAR(B2)+IF(TODAY()&gt;=DATE(YEAR(TODAY()),MONTH(B2),DAY(B2)),0,-1)</f>
        <v>79</v>
      </c>
      <c r="E2" s="52">
        <v>152.6</v>
      </c>
      <c r="F2" s="53" t="s">
        <v>275</v>
      </c>
      <c r="G2" s="52">
        <v>52.7</v>
      </c>
      <c r="H2" s="51" t="s">
        <v>40</v>
      </c>
      <c r="I2" s="72">
        <f>ROUND(G3/E3^2,1)</f>
        <v>22.6</v>
      </c>
    </row>
    <row r="3" spans="1:9" x14ac:dyDescent="0.3">
      <c r="E3" s="51">
        <f>E2/100</f>
        <v>1.526</v>
      </c>
      <c r="F3" s="51" t="s">
        <v>39</v>
      </c>
      <c r="G3" s="51">
        <f>G2</f>
        <v>52.7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44259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김영임, ID : H1310125)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11월 11일 08:53:03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3" sqref="Y1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44259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79</v>
      </c>
      <c r="G12" s="94"/>
      <c r="H12" s="94"/>
      <c r="I12" s="94"/>
      <c r="K12" s="123">
        <f>'개인정보 및 신체계측 입력'!E2</f>
        <v>152.6</v>
      </c>
      <c r="L12" s="124"/>
      <c r="M12" s="117">
        <f>'개인정보 및 신체계측 입력'!G2</f>
        <v>52.7</v>
      </c>
      <c r="N12" s="118"/>
      <c r="O12" s="113" t="s">
        <v>270</v>
      </c>
      <c r="P12" s="107"/>
      <c r="Q12" s="90">
        <f>'개인정보 및 신체계측 입력'!I2</f>
        <v>22.6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김영임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29" t="s">
        <v>41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0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80" t="s">
        <v>42</v>
      </c>
      <c r="E36" s="80"/>
      <c r="F36" s="80"/>
      <c r="G36" s="80"/>
      <c r="H36" s="80"/>
      <c r="I36" s="34">
        <f>'DRIs DATA'!F8</f>
        <v>83.765000000000001</v>
      </c>
      <c r="J36" s="83" t="s">
        <v>43</v>
      </c>
      <c r="K36" s="83"/>
      <c r="L36" s="83"/>
      <c r="M36" s="83"/>
      <c r="N36" s="35"/>
      <c r="O36" s="103" t="s">
        <v>44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181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80" t="s">
        <v>42</v>
      </c>
      <c r="E41" s="80"/>
      <c r="F41" s="80"/>
      <c r="G41" s="80"/>
      <c r="H41" s="80"/>
      <c r="I41" s="34">
        <f>'DRIs DATA'!G8</f>
        <v>3.9529999999999998</v>
      </c>
      <c r="J41" s="83" t="s">
        <v>43</v>
      </c>
      <c r="K41" s="83"/>
      <c r="L41" s="83"/>
      <c r="M41" s="83"/>
      <c r="N41" s="35"/>
      <c r="O41" s="84" t="s">
        <v>48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183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04" t="s">
        <v>42</v>
      </c>
      <c r="E46" s="104"/>
      <c r="F46" s="104"/>
      <c r="G46" s="104"/>
      <c r="H46" s="104"/>
      <c r="I46" s="34">
        <f>'DRIs DATA'!H8</f>
        <v>12.281000000000001</v>
      </c>
      <c r="J46" s="83" t="s">
        <v>43</v>
      </c>
      <c r="K46" s="83"/>
      <c r="L46" s="83"/>
      <c r="M46" s="83"/>
      <c r="N46" s="35"/>
      <c r="O46" s="84" t="s">
        <v>47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182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29" t="s">
        <v>190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1"/>
    </row>
    <row r="54" spans="1:20" ht="18" customHeight="1" thickBot="1" x14ac:dyDescent="0.35">
      <c r="B54" s="132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4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79" t="s">
        <v>163</v>
      </c>
      <c r="D69" s="79"/>
      <c r="E69" s="79"/>
      <c r="F69" s="79"/>
      <c r="G69" s="79"/>
      <c r="H69" s="80" t="s">
        <v>169</v>
      </c>
      <c r="I69" s="80"/>
      <c r="J69" s="80"/>
      <c r="K69" s="36">
        <f>ROUND('그룹 전체 사용자의 일일 입력'!B6/MAX('그룹 전체 사용자의 일일 입력'!$B$6,'그룹 전체 사용자의 일일 입력'!$C$6,'그룹 전체 사용자의 일일 입력'!$D$6),1)</f>
        <v>0.7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0.8</v>
      </c>
      <c r="N69" s="36" t="s">
        <v>52</v>
      </c>
      <c r="O69" s="81">
        <f>ROUND('그룹 전체 사용자의 일일 입력'!D6/MAX('그룹 전체 사용자의 일일 입력'!$B$6,'그룹 전체 사용자의 일일 입력'!$C$6,'그룹 전체 사용자의 일일 입력'!$D$6),1)</f>
        <v>1</v>
      </c>
      <c r="P69" s="8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2" t="s">
        <v>164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79" t="s">
        <v>50</v>
      </c>
      <c r="D72" s="79"/>
      <c r="E72" s="79"/>
      <c r="F72" s="79"/>
      <c r="G72" s="79"/>
      <c r="H72" s="38"/>
      <c r="I72" s="80" t="s">
        <v>51</v>
      </c>
      <c r="J72" s="80"/>
      <c r="K72" s="36">
        <f>ROUND('DRIs DATA'!L8,1)</f>
        <v>5</v>
      </c>
      <c r="L72" s="36" t="s">
        <v>52</v>
      </c>
      <c r="M72" s="36">
        <f>ROUND('DRIs DATA'!K8,1)</f>
        <v>4.0999999999999996</v>
      </c>
      <c r="N72" s="83" t="s">
        <v>53</v>
      </c>
      <c r="O72" s="83"/>
      <c r="P72" s="83"/>
      <c r="Q72" s="83"/>
      <c r="R72" s="39"/>
      <c r="S72" s="35"/>
      <c r="T72" s="6"/>
    </row>
    <row r="73" spans="2:21" ht="18" customHeight="1" x14ac:dyDescent="0.3">
      <c r="B73" s="6"/>
      <c r="C73" s="105" t="s">
        <v>180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6"/>
      <c r="U73" s="13"/>
    </row>
    <row r="74" spans="2:21" ht="18" customHeight="1" thickBot="1" x14ac:dyDescent="0.35">
      <c r="B74" s="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29" t="s">
        <v>191</v>
      </c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1"/>
    </row>
    <row r="78" spans="2:21" ht="18" customHeight="1" thickBot="1" x14ac:dyDescent="0.35">
      <c r="B78" s="132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4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6" t="s">
        <v>167</v>
      </c>
      <c r="C80" s="96"/>
      <c r="D80" s="96"/>
      <c r="E80" s="96"/>
      <c r="F80" s="21"/>
      <c r="G80" s="21"/>
      <c r="H80" s="21"/>
      <c r="L80" s="96" t="s">
        <v>171</v>
      </c>
      <c r="M80" s="96"/>
      <c r="N80" s="96"/>
      <c r="O80" s="96"/>
      <c r="P80" s="9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97" t="s">
        <v>267</v>
      </c>
      <c r="C93" s="98"/>
      <c r="D93" s="98"/>
      <c r="E93" s="98"/>
      <c r="F93" s="98"/>
      <c r="G93" s="98"/>
      <c r="H93" s="98"/>
      <c r="I93" s="98"/>
      <c r="J93" s="99"/>
      <c r="L93" s="97" t="s">
        <v>174</v>
      </c>
      <c r="M93" s="98"/>
      <c r="N93" s="98"/>
      <c r="O93" s="98"/>
      <c r="P93" s="98"/>
      <c r="Q93" s="98"/>
      <c r="R93" s="98"/>
      <c r="S93" s="98"/>
      <c r="T93" s="99"/>
    </row>
    <row r="94" spans="1:21" ht="18" customHeight="1" x14ac:dyDescent="0.3">
      <c r="B94" s="158" t="s">
        <v>170</v>
      </c>
      <c r="C94" s="156"/>
      <c r="D94" s="156"/>
      <c r="E94" s="156"/>
      <c r="F94" s="154">
        <f>ROUND('DRIs DATA'!F16/'DRIs DATA'!C16*100,2)</f>
        <v>18.46</v>
      </c>
      <c r="G94" s="154"/>
      <c r="H94" s="156" t="s">
        <v>166</v>
      </c>
      <c r="I94" s="156"/>
      <c r="J94" s="157"/>
      <c r="L94" s="158" t="s">
        <v>170</v>
      </c>
      <c r="M94" s="156"/>
      <c r="N94" s="156"/>
      <c r="O94" s="156"/>
      <c r="P94" s="156"/>
      <c r="Q94" s="23">
        <f>ROUND('DRIs DATA'!M16/'DRIs DATA'!K16*100,2)</f>
        <v>38.58</v>
      </c>
      <c r="R94" s="156" t="s">
        <v>166</v>
      </c>
      <c r="S94" s="156"/>
      <c r="T94" s="157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2" t="s">
        <v>179</v>
      </c>
      <c r="C96" s="143"/>
      <c r="D96" s="143"/>
      <c r="E96" s="143"/>
      <c r="F96" s="143"/>
      <c r="G96" s="143"/>
      <c r="H96" s="143"/>
      <c r="I96" s="143"/>
      <c r="J96" s="144"/>
      <c r="L96" s="148" t="s">
        <v>172</v>
      </c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</row>
    <row r="100" spans="2:21" ht="18" customHeight="1" x14ac:dyDescent="0.3">
      <c r="B100" s="142"/>
      <c r="C100" s="143"/>
      <c r="D100" s="143"/>
      <c r="E100" s="143"/>
      <c r="F100" s="143"/>
      <c r="G100" s="143"/>
      <c r="H100" s="143"/>
      <c r="I100" s="143"/>
      <c r="J100" s="144"/>
      <c r="L100" s="148"/>
      <c r="M100" s="149"/>
      <c r="N100" s="149"/>
      <c r="O100" s="149"/>
      <c r="P100" s="149"/>
      <c r="Q100" s="149"/>
      <c r="R100" s="149"/>
      <c r="S100" s="149"/>
      <c r="T100" s="150"/>
      <c r="U100" s="17"/>
    </row>
    <row r="101" spans="2:21" ht="18" customHeight="1" thickBot="1" x14ac:dyDescent="0.35">
      <c r="B101" s="145"/>
      <c r="C101" s="146"/>
      <c r="D101" s="146"/>
      <c r="E101" s="146"/>
      <c r="F101" s="146"/>
      <c r="G101" s="146"/>
      <c r="H101" s="146"/>
      <c r="I101" s="146"/>
      <c r="J101" s="147"/>
      <c r="L101" s="151"/>
      <c r="M101" s="152"/>
      <c r="N101" s="152"/>
      <c r="O101" s="152"/>
      <c r="P101" s="152"/>
      <c r="Q101" s="152"/>
      <c r="R101" s="152"/>
      <c r="S101" s="152"/>
      <c r="T101" s="15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29" t="s">
        <v>192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1"/>
    </row>
    <row r="105" spans="2:21" ht="18" customHeight="1" thickBot="1" x14ac:dyDescent="0.35"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4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6" t="s">
        <v>168</v>
      </c>
      <c r="C107" s="96"/>
      <c r="D107" s="96"/>
      <c r="E107" s="96"/>
      <c r="F107" s="6"/>
      <c r="G107" s="6"/>
      <c r="H107" s="6"/>
      <c r="I107" s="6"/>
      <c r="L107" s="96" t="s">
        <v>269</v>
      </c>
      <c r="M107" s="96"/>
      <c r="N107" s="96"/>
      <c r="O107" s="96"/>
      <c r="P107" s="9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0" t="s">
        <v>263</v>
      </c>
      <c r="C120" s="111"/>
      <c r="D120" s="111"/>
      <c r="E120" s="111"/>
      <c r="F120" s="111"/>
      <c r="G120" s="111"/>
      <c r="H120" s="111"/>
      <c r="I120" s="111"/>
      <c r="J120" s="112"/>
      <c r="L120" s="110" t="s">
        <v>264</v>
      </c>
      <c r="M120" s="111"/>
      <c r="N120" s="111"/>
      <c r="O120" s="111"/>
      <c r="P120" s="111"/>
      <c r="Q120" s="111"/>
      <c r="R120" s="111"/>
      <c r="S120" s="111"/>
      <c r="T120" s="112"/>
    </row>
    <row r="121" spans="2:20" ht="18" customHeight="1" x14ac:dyDescent="0.3">
      <c r="B121" s="43" t="s">
        <v>170</v>
      </c>
      <c r="C121" s="16"/>
      <c r="D121" s="16"/>
      <c r="E121" s="15"/>
      <c r="F121" s="154">
        <f>ROUND('DRIs DATA'!F26/'DRIs DATA'!C26*100,2)</f>
        <v>36.6</v>
      </c>
      <c r="G121" s="154"/>
      <c r="H121" s="156" t="s">
        <v>165</v>
      </c>
      <c r="I121" s="156"/>
      <c r="J121" s="157"/>
      <c r="L121" s="42" t="s">
        <v>170</v>
      </c>
      <c r="M121" s="20"/>
      <c r="N121" s="20"/>
      <c r="O121" s="23"/>
      <c r="P121" s="6"/>
      <c r="Q121" s="58">
        <f>ROUND('DRIs DATA'!AH26/'DRIs DATA'!AE26*100,2)</f>
        <v>50.23</v>
      </c>
      <c r="R121" s="156" t="s">
        <v>165</v>
      </c>
      <c r="S121" s="156"/>
      <c r="T121" s="157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35" t="s">
        <v>173</v>
      </c>
      <c r="C123" s="136"/>
      <c r="D123" s="136"/>
      <c r="E123" s="136"/>
      <c r="F123" s="136"/>
      <c r="G123" s="136"/>
      <c r="H123" s="136"/>
      <c r="I123" s="136"/>
      <c r="J123" s="137"/>
      <c r="L123" s="135" t="s">
        <v>268</v>
      </c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8" customHeight="1" x14ac:dyDescent="0.3">
      <c r="B127" s="135"/>
      <c r="C127" s="136"/>
      <c r="D127" s="136"/>
      <c r="E127" s="136"/>
      <c r="F127" s="136"/>
      <c r="G127" s="136"/>
      <c r="H127" s="136"/>
      <c r="I127" s="136"/>
      <c r="J127" s="137"/>
      <c r="L127" s="135"/>
      <c r="M127" s="136"/>
      <c r="N127" s="136"/>
      <c r="O127" s="136"/>
      <c r="P127" s="136"/>
      <c r="Q127" s="136"/>
      <c r="R127" s="136"/>
      <c r="S127" s="136"/>
      <c r="T127" s="137"/>
    </row>
    <row r="128" spans="2:20" ht="17.25" thickBot="1" x14ac:dyDescent="0.35">
      <c r="B128" s="138"/>
      <c r="C128" s="139"/>
      <c r="D128" s="139"/>
      <c r="E128" s="139"/>
      <c r="F128" s="139"/>
      <c r="G128" s="139"/>
      <c r="H128" s="139"/>
      <c r="I128" s="139"/>
      <c r="J128" s="140"/>
      <c r="L128" s="138"/>
      <c r="M128" s="139"/>
      <c r="N128" s="139"/>
      <c r="O128" s="139"/>
      <c r="P128" s="139"/>
      <c r="Q128" s="139"/>
      <c r="R128" s="139"/>
      <c r="S128" s="139"/>
      <c r="T128" s="140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29" t="s">
        <v>261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1"/>
      <c r="N130" s="57"/>
      <c r="O130" s="129" t="s">
        <v>262</v>
      </c>
      <c r="P130" s="130"/>
      <c r="Q130" s="130"/>
      <c r="R130" s="130"/>
      <c r="S130" s="130"/>
      <c r="T130" s="131"/>
    </row>
    <row r="131" spans="2:21" ht="18" customHeight="1" thickBot="1" x14ac:dyDescent="0.35"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4"/>
      <c r="N131" s="57"/>
      <c r="O131" s="132"/>
      <c r="P131" s="133"/>
      <c r="Q131" s="133"/>
      <c r="R131" s="133"/>
      <c r="S131" s="133"/>
      <c r="T131" s="134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29" t="s">
        <v>193</v>
      </c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1"/>
    </row>
    <row r="156" spans="2:21" ht="18" customHeight="1" thickBot="1" x14ac:dyDescent="0.35">
      <c r="B156" s="132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4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6" t="s">
        <v>176</v>
      </c>
      <c r="C158" s="96"/>
      <c r="D158" s="96"/>
      <c r="E158" s="6"/>
      <c r="F158" s="6"/>
      <c r="G158" s="6"/>
      <c r="H158" s="6"/>
      <c r="I158" s="6"/>
      <c r="L158" s="96" t="s">
        <v>177</v>
      </c>
      <c r="M158" s="96"/>
      <c r="N158" s="9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0" t="s">
        <v>265</v>
      </c>
      <c r="C171" s="111"/>
      <c r="D171" s="111"/>
      <c r="E171" s="111"/>
      <c r="F171" s="111"/>
      <c r="G171" s="111"/>
      <c r="H171" s="111"/>
      <c r="I171" s="111"/>
      <c r="J171" s="112"/>
      <c r="L171" s="110" t="s">
        <v>175</v>
      </c>
      <c r="M171" s="111"/>
      <c r="N171" s="111"/>
      <c r="O171" s="111"/>
      <c r="P171" s="111"/>
      <c r="Q171" s="111"/>
      <c r="R171" s="111"/>
      <c r="S171" s="112"/>
    </row>
    <row r="172" spans="2:19" ht="18" customHeight="1" x14ac:dyDescent="0.3">
      <c r="B172" s="42" t="s">
        <v>170</v>
      </c>
      <c r="C172" s="20"/>
      <c r="D172" s="20"/>
      <c r="E172" s="6"/>
      <c r="F172" s="154">
        <f>ROUND('DRIs DATA'!F36/'DRIs DATA'!C36*100,2)</f>
        <v>21.89</v>
      </c>
      <c r="G172" s="154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125.91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35" t="s">
        <v>184</v>
      </c>
      <c r="C174" s="136"/>
      <c r="D174" s="136"/>
      <c r="E174" s="136"/>
      <c r="F174" s="136"/>
      <c r="G174" s="136"/>
      <c r="H174" s="136"/>
      <c r="I174" s="136"/>
      <c r="J174" s="137"/>
      <c r="L174" s="135" t="s">
        <v>186</v>
      </c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x14ac:dyDescent="0.3">
      <c r="B179" s="135"/>
      <c r="C179" s="136"/>
      <c r="D179" s="136"/>
      <c r="E179" s="136"/>
      <c r="F179" s="136"/>
      <c r="G179" s="136"/>
      <c r="H179" s="136"/>
      <c r="I179" s="136"/>
      <c r="J179" s="137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thickBot="1" x14ac:dyDescent="0.35">
      <c r="B180" s="138"/>
      <c r="C180" s="139"/>
      <c r="D180" s="139"/>
      <c r="E180" s="139"/>
      <c r="F180" s="139"/>
      <c r="G180" s="139"/>
      <c r="H180" s="139"/>
      <c r="I180" s="139"/>
      <c r="J180" s="140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35"/>
      <c r="M181" s="136"/>
      <c r="N181" s="136"/>
      <c r="O181" s="136"/>
      <c r="P181" s="136"/>
      <c r="Q181" s="136"/>
      <c r="R181" s="136"/>
      <c r="S181" s="137"/>
    </row>
    <row r="182" spans="2:19" ht="18" customHeight="1" thickBot="1" x14ac:dyDescent="0.35">
      <c r="L182" s="138"/>
      <c r="M182" s="139"/>
      <c r="N182" s="139"/>
      <c r="O182" s="139"/>
      <c r="P182" s="139"/>
      <c r="Q182" s="139"/>
      <c r="R182" s="139"/>
      <c r="S182" s="140"/>
    </row>
    <row r="183" spans="2:19" ht="18" customHeight="1" x14ac:dyDescent="0.3">
      <c r="B183" s="96" t="s">
        <v>178</v>
      </c>
      <c r="C183" s="96"/>
      <c r="D183" s="9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0" t="s">
        <v>266</v>
      </c>
      <c r="C196" s="111"/>
      <c r="D196" s="111"/>
      <c r="E196" s="111"/>
      <c r="F196" s="111"/>
      <c r="G196" s="111"/>
      <c r="H196" s="111"/>
      <c r="I196" s="111"/>
      <c r="J196" s="112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154">
        <f>ROUND('DRIs DATA'!F46/'DRIs DATA'!C46*100,2)</f>
        <v>61.34</v>
      </c>
      <c r="G197" s="154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35" t="s">
        <v>185</v>
      </c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x14ac:dyDescent="0.3">
      <c r="B203" s="135"/>
      <c r="C203" s="136"/>
      <c r="D203" s="136"/>
      <c r="E203" s="136"/>
      <c r="F203" s="136"/>
      <c r="G203" s="136"/>
      <c r="H203" s="136"/>
      <c r="I203" s="136"/>
      <c r="J203" s="137"/>
      <c r="S203" s="6"/>
    </row>
    <row r="204" spans="2:20" ht="18" customHeight="1" thickBot="1" x14ac:dyDescent="0.35">
      <c r="B204" s="138"/>
      <c r="C204" s="139"/>
      <c r="D204" s="139"/>
      <c r="E204" s="139"/>
      <c r="F204" s="139"/>
      <c r="G204" s="139"/>
      <c r="H204" s="139"/>
      <c r="I204" s="139"/>
      <c r="J204" s="140"/>
      <c r="S204" s="6"/>
    </row>
    <row r="205" spans="2:20" ht="18" customHeight="1" thickBot="1" x14ac:dyDescent="0.35">
      <c r="K205" s="10"/>
    </row>
    <row r="206" spans="2:20" ht="18" customHeight="1" x14ac:dyDescent="0.3">
      <c r="B206" s="129" t="s">
        <v>194</v>
      </c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1"/>
    </row>
    <row r="207" spans="2:20" ht="18" customHeight="1" thickBot="1" x14ac:dyDescent="0.35">
      <c r="B207" s="132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4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55" t="s">
        <v>187</v>
      </c>
      <c r="C209" s="155"/>
      <c r="D209" s="155"/>
      <c r="E209" s="155"/>
      <c r="F209" s="155"/>
      <c r="G209" s="155"/>
      <c r="H209" s="155"/>
      <c r="I209" s="24">
        <f>'DRIs DATA'!B6</f>
        <v>1600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141" t="s">
        <v>189</v>
      </c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2021-11-11T00:31:27Z</dcterms:modified>
</cp:coreProperties>
</file>