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<sst xmlns="http://schemas.openxmlformats.org/spreadsheetml/2006/main" count="692" uniqueCount="342">
  <si>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</si>
  <si>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</si>
  <si>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</si>
  <si>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</si>
  <si>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</si>
  <si>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</si>
  <si>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</si>
  <si>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</si>
  <si>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</si>
  <si>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</si>
  <si>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</si>
  <si>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</si>
  <si>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</si>
  <si>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</si>
  <si>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</si>
  <si>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</si>
  <si>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</si>
  <si>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</si>
  <si>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</si>
  <si>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</si>
  <si>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</si>
  <si>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</si>
  <si>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</si>
  <si>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</si>
  <si>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</si>
  <si>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</si>
  <si>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</si>
  <si>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</si>
  <si>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</si>
  <si>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</si>
  <si>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</si>
  <si>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</si>
  <si>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</si>
  <si>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</si>
  <si>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</si>
  <si>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</si>
  <si>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</si>
  <si>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</si>
  <si>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</si>
  <si>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</si>
  <si>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</si>
  <si>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</si>
  <si>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</si>
  <si>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</si>
  <si>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</si>
  <si>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</si>
  <si>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</si>
  <si>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</si>
  <si>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</si>
  <si>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</si>
  <si>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</si>
  <si>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</si>
  <si>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</si>
  <si>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</si>
  <si>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</si>
  <si>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</si>
  <si>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</si>
  <si>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</si>
  <si>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</si>
  <si>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</si>
  <si>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</si>
  <si>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</si>
  <si>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</si>
  <si>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</si>
  <si>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</si>
  <si>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</si>
  <si>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</si>
  <si>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</si>
  <si>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</si>
  <si>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</si>
  <si>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</si>
  <si>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</si>
  <si>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</si>
  <si>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</si>
  <si>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</si>
  <si>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</si>
  <si>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</si>
  <si>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</si>
  <si>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</si>
  <si>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</si>
  <si>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</si>
  <si>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</si>
  <si>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</si>
  <si>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</si>
  <si>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</si>
  <si>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</si>
  <si>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</si>
  <si>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</si>
  <si>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</si>
  <si>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</si>
  <si>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</si>
  <si>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</si>
  <si>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</si>
  <si>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</si>
  <si>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</si>
  <si>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</si>
  <si>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</si>
  <si>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</si>
  <si>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</si>
  <si>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</si>
  <si>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</si>
  <si>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</si>
  <si>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</si>
  <si>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</si>
  <si>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</si>
  <si>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</si>
  <si>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</si>
  <si>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</si>
  <si>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</si>
  <si>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</si>
  <si>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</si>
  <si>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</si>
  <si>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</si>
  <si>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</si>
  <si>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</si>
  <si>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</si>
  <si>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</si>
  <si>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</si>
  <si>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</si>
  <si>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</si>
  <si>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</si>
  <si>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</si>
  <si>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</si>
  <si>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</si>
  <si>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</si>
  <si>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</si>
  <si>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</si>
  <si>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</si>
  <si>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</si>
  <si>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</si>
  <si>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</si>
  <si>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</si>
  <si>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</si>
  <si>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</si>
  <si>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</si>
  <si>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</si>
  <si>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</si>
  <si>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</si>
  <si>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</si>
  <si>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</si>
  <si>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</si>
  <si>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</si>
  <si>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</si>
  <si>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</si>
  <si>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</si>
  <si>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</si>
  <si>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</si>
  <si>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</si>
  <si>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</si>
  <si>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</si>
  <si>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</si>
  <si>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</si>
  <si>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</si>
  <si>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</si>
  <si>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</si>
  <si>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</si>
  <si>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</si>
  <si>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</si>
  <si>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</si>
  <si>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</si>
  <si>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</si>
  <si>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</si>
  <si>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</si>
  <si>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</si>
  <si>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</si>
  <si>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</si>
  <si>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</si>
  <si>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</si>
  <si>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</si>
  <si>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</si>
  <si>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</si>
  <si>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</si>
  <si>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</si>
  <si>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</si>
  <si>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</si>
  <si>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</si>
  <si>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</si>
  <si>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</si>
  <si>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</si>
  <si>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</si>
  <si>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</si>
  <si>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</si>
  <si>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</si>
  <si>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</si>
  <si>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</si>
  <si>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</si>
  <si>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</si>
  <si>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</si>
  <si>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</si>
  <si>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</si>
  <si>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</si>
  <si>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</si>
  <si>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</si>
  <si>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</si>
  <si>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</si>
  <si>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</si>
  <si>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</si>
  <si>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</si>
  <si>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</si>
  <si>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</si>
  <si>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</si>
  <si>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</si>
  <si>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</si>
  <si>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</si>
  <si>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</si>
  <si>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</si>
  <si>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</si>
  <si>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</si>
  <si>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</si>
  <si>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</si>
  <si>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</si>
  <si>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</si>
  <si>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</si>
  <si>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</si>
  <si>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</si>
  <si>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</si>
  <si>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</si>
  <si>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</si>
  <si>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</si>
  <si>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</si>
  <si>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</si>
  <si>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</si>
  <si>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</si>
  <si>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</si>
  <si>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</si>
  <si>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</si>
  <si>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</si>
  <si>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</si>
  <si>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</si>
  <si>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</si>
  <si>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</si>
  <si>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</si>
  <si>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</si>
  <si>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</si>
  <si>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</si>
  <si>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</si>
  <si>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</si>
  <si>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</si>
  <si>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</si>
  <si>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</si>
  <si>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</si>
  <si>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</si>
  <si>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</si>
  <si>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</si>
  <si>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</si>
  <si>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</si>
  <si>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</si>
  <si>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</si>
  <si>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</si>
  <si>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</si>
  <si>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</si>
  <si>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</si>
  <si>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</si>
  <si>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</si>
  <si>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</si>
  <si>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</si>
  <si>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</si>
  <si>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</si>
  <si>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</si>
  <si>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</si>
  <si>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</si>
  <si>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</si>
  <si>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</si>
  <si>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</si>
  <si>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</si>
  <si>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</si>
  <si>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</si>
  <si>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</si>
  <si>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</si>
  <si>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</si>
  <si>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</si>
  <si>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</si>
  <si>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</si>
  <si>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</si>
  <si>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</si>
  <si>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</si>
  <si>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</si>
  <si>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</si>
  <si>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</si>
  <si>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</si>
  <si>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</si>
  <si>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</si>
  <si>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</si>
  <si>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</si>
  <si>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</si>
  <si>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</si>
  <si>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</si>
  <si>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</si>
  <si>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</si>
  <si>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</si>
  <si>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</si>
  <si>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</si>
  <si>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</si>
  <si>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</si>
  <si>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</si>
  <si>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</si>
  <si>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</si>
  <si>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</si>
  <si>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</si>
  <si>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</si>
  <si>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</si>
  <si>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</si>
  <si>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</si>
  <si>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</si>
  <si>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</si>
  <si>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</si>
  <si>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</si>
  <si>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</si>
  <si>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</si>
  <si>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</si>
  <si>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</si>
  <si>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</si>
  <si>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</si>
  <si>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</si>
  <si>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</si>
  <si>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</si>
  <si>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</si>
  <si>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</si>
  <si>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비타민E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</si>
  <si>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</si>
  <si>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</si>
  <si>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</si>
  <si>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</si>
  <si>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</si>
  <si>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</si>
  <si>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칼륨</t>
    <phoneticPr fontId="1" type="noConversion"/>
  </si>
  <si>
    <t>미량 무기질</t>
    <phoneticPr fontId="1" type="noConversion"/>
  </si>
  <si>
    <t>아연</t>
    <phoneticPr fontId="1" type="noConversion"/>
  </si>
  <si>
    <t>셀레늄</t>
    <phoneticPr fontId="1" type="noConversion"/>
  </si>
  <si>
    <t>몰리브덴</t>
    <phoneticPr fontId="1" type="noConversion"/>
  </si>
  <si>
    <t>크롬(ug/일)</t>
    <phoneticPr fontId="1" type="noConversion"/>
  </si>
  <si>
    <t>F</t>
  </si>
  <si>
    <t>(설문지 : FFQ 95문항 설문지, 사용자 : 박미영, ID : H1310216)</t>
  </si>
  <si>
    <t>2022년 08월 24일 14:13:17</t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</si>
  <si>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</si>
  <si>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</si>
  <si>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</si>
  <si>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</si>
  <si>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마그네슘</t>
    <phoneticPr fontId="1" type="noConversion"/>
  </si>
  <si>
    <t>충분섭취량</t>
    <phoneticPr fontId="1" type="noConversion"/>
  </si>
  <si>
    <t>H1310216</t>
  </si>
  <si>
    <t>박미영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</si>
</sst>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75.609245000000001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78952"/>
        <c:axId val="258877384"/>
      </c:barChart>
      <c:catAx>
        <c:axId val="25887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77384"/>
        <c:crosses val="autoZero"/>
        <c:auto val="1"/>
        <c:lblAlgn val="ctr"/>
        <c:lblOffset val="100"/>
        <c:noMultiLvlLbl val="0"/>
      </c:catAx>
      <c:valAx>
        <c:axId val="25887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7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3.3460871999999999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31800"/>
        <c:axId val="258632584"/>
      </c:barChart>
      <c:catAx>
        <c:axId val="25863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32584"/>
        <c:crosses val="autoZero"/>
        <c:auto val="1"/>
        <c:lblAlgn val="ctr"/>
        <c:lblOffset val="100"/>
        <c:noMultiLvlLbl val="0"/>
      </c:catAx>
      <c:valAx>
        <c:axId val="25863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3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6.3950662999999999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29840"/>
        <c:axId val="259063320"/>
      </c:barChart>
      <c:catAx>
        <c:axId val="25862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63320"/>
        <c:crosses val="autoZero"/>
        <c:auto val="1"/>
        <c:lblAlgn val="ctr"/>
        <c:lblOffset val="100"/>
        <c:noMultiLvlLbl val="0"/>
      </c:catAx>
      <c:valAx>
        <c:axId val="25906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2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1361.2155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408088"/>
        <c:axId val="801407304"/>
      </c:barChart>
      <c:catAx>
        <c:axId val="80140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407304"/>
        <c:crosses val="autoZero"/>
        <c:auto val="1"/>
        <c:lblAlgn val="ctr"/>
        <c:lblOffset val="100"/>
        <c:noMultiLvlLbl val="0"/>
      </c:catAx>
      <c:valAx>
        <c:axId val="80140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40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3645.3896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407696"/>
        <c:axId val="801406912"/>
      </c:barChart>
      <c:catAx>
        <c:axId val="80140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406912"/>
        <c:crosses val="autoZero"/>
        <c:auto val="1"/>
        <c:lblAlgn val="ctr"/>
        <c:lblOffset val="100"/>
        <c:noMultiLvlLbl val="0"/>
      </c:catAx>
      <c:valAx>
        <c:axId val="8014069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40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129.40637000000001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408872"/>
        <c:axId val="801406128"/>
      </c:barChart>
      <c:catAx>
        <c:axId val="80140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406128"/>
        <c:crosses val="autoZero"/>
        <c:auto val="1"/>
        <c:lblAlgn val="ctr"/>
        <c:lblOffset val="100"/>
        <c:noMultiLvlLbl val="0"/>
      </c:catAx>
      <c:valAx>
        <c:axId val="80140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40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157.42249000000001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915824"/>
        <c:axId val="739917000"/>
      </c:barChart>
      <c:catAx>
        <c:axId val="73991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917000"/>
        <c:crosses val="autoZero"/>
        <c:auto val="1"/>
        <c:lblAlgn val="ctr"/>
        <c:lblOffset val="100"/>
        <c:noMultiLvlLbl val="0"/>
      </c:catAx>
      <c:valAx>
        <c:axId val="73991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91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11.951041999999999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915432"/>
        <c:axId val="739917784"/>
      </c:barChart>
      <c:catAx>
        <c:axId val="73991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917784"/>
        <c:crosses val="autoZero"/>
        <c:auto val="1"/>
        <c:lblAlgn val="ctr"/>
        <c:lblOffset val="100"/>
        <c:noMultiLvlLbl val="0"/>
      </c:catAx>
      <c:valAx>
        <c:axId val="739917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91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861.90650000000005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917392"/>
        <c:axId val="739914256"/>
      </c:barChart>
      <c:catAx>
        <c:axId val="73991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914256"/>
        <c:crosses val="autoZero"/>
        <c:auto val="1"/>
        <c:lblAlgn val="ctr"/>
        <c:lblOffset val="100"/>
        <c:noMultiLvlLbl val="0"/>
      </c:catAx>
      <c:valAx>
        <c:axId val="7399142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91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1.5980540000000001E-2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915040"/>
        <c:axId val="559951080"/>
      </c:barChart>
      <c:catAx>
        <c:axId val="7399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51080"/>
        <c:crosses val="autoZero"/>
        <c:auto val="1"/>
        <c:lblAlgn val="ctr"/>
        <c:lblOffset val="100"/>
        <c:noMultiLvlLbl val="0"/>
      </c:catAx>
      <c:valAx>
        <c:axId val="55995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9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3.9234110000000002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54216"/>
        <c:axId val="559951472"/>
      </c:barChart>
      <c:catAx>
        <c:axId val="55995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51472"/>
        <c:crosses val="autoZero"/>
        <c:auto val="1"/>
        <c:lblAlgn val="ctr"/>
        <c:lblOffset val="100"/>
        <c:noMultiLvlLbl val="0"/>
      </c:catAx>
      <c:valAx>
        <c:axId val="55995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5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29.341877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161152"/>
        <c:axId val="798160368"/>
      </c:barChart>
      <c:catAx>
        <c:axId val="79816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160368"/>
        <c:crosses val="autoZero"/>
        <c:auto val="1"/>
        <c:lblAlgn val="ctr"/>
        <c:lblOffset val="100"/>
        <c:noMultiLvlLbl val="0"/>
      </c:catAx>
      <c:valAx>
        <c:axId val="798160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1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178.63622000000001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51864"/>
        <c:axId val="559953432"/>
      </c:barChart>
      <c:catAx>
        <c:axId val="55995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53432"/>
        <c:crosses val="autoZero"/>
        <c:auto val="1"/>
        <c:lblAlgn val="ctr"/>
        <c:lblOffset val="100"/>
        <c:noMultiLvlLbl val="0"/>
      </c:catAx>
      <c:valAx>
        <c:axId val="55995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5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94.357050000000001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52256"/>
        <c:axId val="559952648"/>
      </c:barChart>
      <c:catAx>
        <c:axId val="5599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52648"/>
        <c:crosses val="autoZero"/>
        <c:auto val="1"/>
        <c:lblAlgn val="ctr"/>
        <c:lblOffset val="100"/>
        <c:noMultiLvlLbl val="0"/>
      </c:catAx>
      <c:valAx>
        <c:axId val="55995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4.5170000000000003</c:v>
                </c:pt>
                <c:pt idx="1">
                  <c:v>17.178000000000001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5240656"/>
        <c:axId val="105241048"/>
      </c:barChart>
      <c:catAx>
        <c:axId val="1052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241048"/>
        <c:crosses val="autoZero"/>
        <c:auto val="1"/>
        <c:lblAlgn val="ctr"/>
        <c:lblOffset val="100"/>
        <c:noMultiLvlLbl val="0"/>
      </c:catAx>
      <c:valAx>
        <c:axId val="10524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2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14.337607999999999</c:v>
                </c:pt>
                <c:pt idx="1">
                  <c:v>16.816894999999999</c:v>
                </c:pt>
                <c:pt idx="2">
                  <c:v>16.998063999999999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593.98193000000003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322152"/>
        <c:axId val="798323328"/>
      </c:barChart>
      <c:catAx>
        <c:axId val="79832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323328"/>
        <c:crosses val="autoZero"/>
        <c:auto val="1"/>
        <c:lblAlgn val="ctr"/>
        <c:lblOffset val="100"/>
        <c:noMultiLvlLbl val="0"/>
      </c:catAx>
      <c:valAx>
        <c:axId val="79832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32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21.270803000000001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323720"/>
        <c:axId val="798324112"/>
      </c:barChart>
      <c:catAx>
        <c:axId val="79832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324112"/>
        <c:crosses val="autoZero"/>
        <c:auto val="1"/>
        <c:lblAlgn val="ctr"/>
        <c:lblOffset val="100"/>
        <c:noMultiLvlLbl val="0"/>
      </c:catAx>
      <c:valAx>
        <c:axId val="79832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32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76.638999999999996</c:v>
                </c:pt>
                <c:pt idx="1">
                  <c:v>8.4879999999999995</c:v>
                </c:pt>
                <c:pt idx="2">
                  <c:v>14.872999999999999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8322544"/>
        <c:axId val="798322936"/>
      </c:barChart>
      <c:catAx>
        <c:axId val="79832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322936"/>
        <c:crosses val="autoZero"/>
        <c:auto val="1"/>
        <c:lblAlgn val="ctr"/>
        <c:lblOffset val="100"/>
        <c:noMultiLvlLbl val="0"/>
      </c:catAx>
      <c:valAx>
        <c:axId val="79832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32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2254.6264999999999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028824"/>
        <c:axId val="838029608"/>
      </c:barChart>
      <c:catAx>
        <c:axId val="83802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029608"/>
        <c:crosses val="autoZero"/>
        <c:auto val="1"/>
        <c:lblAlgn val="ctr"/>
        <c:lblOffset val="100"/>
        <c:noMultiLvlLbl val="0"/>
      </c:catAx>
      <c:valAx>
        <c:axId val="838029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02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208.28055000000001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026080"/>
        <c:axId val="838026472"/>
      </c:barChart>
      <c:catAx>
        <c:axId val="83802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026472"/>
        <c:crosses val="autoZero"/>
        <c:auto val="1"/>
        <c:lblAlgn val="ctr"/>
        <c:lblOffset val="100"/>
        <c:noMultiLvlLbl val="0"/>
      </c:catAx>
      <c:valAx>
        <c:axId val="83802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0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493.69389999999999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028432"/>
        <c:axId val="838027648"/>
      </c:barChart>
      <c:catAx>
        <c:axId val="83802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027648"/>
        <c:crosses val="autoZero"/>
        <c:auto val="1"/>
        <c:lblAlgn val="ctr"/>
        <c:lblOffset val="100"/>
        <c:noMultiLvlLbl val="0"/>
      </c:catAx>
      <c:valAx>
        <c:axId val="83802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02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4.4983582000000002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159584"/>
        <c:axId val="798161544"/>
      </c:barChart>
      <c:catAx>
        <c:axId val="79815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161544"/>
        <c:crosses val="autoZero"/>
        <c:auto val="1"/>
        <c:lblAlgn val="ctr"/>
        <c:lblOffset val="100"/>
        <c:noMultiLvlLbl val="0"/>
      </c:catAx>
      <c:valAx>
        <c:axId val="79816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15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4257.6819999999998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627896"/>
        <c:axId val="673625936"/>
      </c:barChart>
      <c:catAx>
        <c:axId val="67362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625936"/>
        <c:crosses val="autoZero"/>
        <c:auto val="1"/>
        <c:lblAlgn val="ctr"/>
        <c:lblOffset val="100"/>
        <c:noMultiLvlLbl val="0"/>
      </c:catAx>
      <c:valAx>
        <c:axId val="67362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62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14.725671999999999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626720"/>
        <c:axId val="673627112"/>
      </c:barChart>
      <c:catAx>
        <c:axId val="6736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627112"/>
        <c:crosses val="autoZero"/>
        <c:auto val="1"/>
        <c:lblAlgn val="ctr"/>
        <c:lblOffset val="100"/>
        <c:noMultiLvlLbl val="0"/>
      </c:catAx>
      <c:valAx>
        <c:axId val="67362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6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2.3145506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628680"/>
        <c:axId val="673629464"/>
      </c:barChart>
      <c:catAx>
        <c:axId val="67362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629464"/>
        <c:crosses val="autoZero"/>
        <c:auto val="1"/>
        <c:lblAlgn val="ctr"/>
        <c:lblOffset val="100"/>
        <c:noMultiLvlLbl val="0"/>
      </c:catAx>
      <c:valAx>
        <c:axId val="67362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62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241.78764000000001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162720"/>
        <c:axId val="798163112"/>
      </c:barChart>
      <c:catAx>
        <c:axId val="79816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163112"/>
        <c:crosses val="autoZero"/>
        <c:auto val="1"/>
        <c:lblAlgn val="ctr"/>
        <c:lblOffset val="100"/>
        <c:noMultiLvlLbl val="0"/>
      </c:catAx>
      <c:valAx>
        <c:axId val="79816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1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1.5748869000000001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0184"/>
        <c:axId val="259060576"/>
      </c:barChart>
      <c:catAx>
        <c:axId val="25906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60576"/>
        <c:crosses val="autoZero"/>
        <c:auto val="1"/>
        <c:lblAlgn val="ctr"/>
        <c:lblOffset val="100"/>
        <c:noMultiLvlLbl val="0"/>
      </c:catAx>
      <c:valAx>
        <c:axId val="25906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16.868124000000002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2536"/>
        <c:axId val="259063712"/>
      </c:barChart>
      <c:catAx>
        <c:axId val="25906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63712"/>
        <c:crosses val="autoZero"/>
        <c:auto val="1"/>
        <c:lblAlgn val="ctr"/>
        <c:lblOffset val="100"/>
        <c:noMultiLvlLbl val="0"/>
      </c:catAx>
      <c:valAx>
        <c:axId val="25906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2.3145506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2928"/>
        <c:axId val="259061752"/>
      </c:barChart>
      <c:catAx>
        <c:axId val="25906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61752"/>
        <c:crosses val="autoZero"/>
        <c:auto val="1"/>
        <c:lblAlgn val="ctr"/>
        <c:lblOffset val="100"/>
        <c:noMultiLvlLbl val="0"/>
      </c:catAx>
      <c:valAx>
        <c:axId val="25906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586.05706999999995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32976"/>
        <c:axId val="258632192"/>
      </c:barChart>
      <c:catAx>
        <c:axId val="25863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32192"/>
        <c:crosses val="autoZero"/>
        <c:auto val="1"/>
        <c:lblAlgn val="ctr"/>
        <c:lblOffset val="100"/>
        <c:noMultiLvlLbl val="0"/>
      </c:catAx>
      <c:valAx>
        <c:axId val="25863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3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8.0567080000000004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30624"/>
        <c:axId val="258631408"/>
      </c:barChart>
      <c:catAx>
        <c:axId val="25863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31408"/>
        <c:crosses val="autoZero"/>
        <c:auto val="1"/>
        <c:lblAlgn val="ctr"/>
        <c:lblOffset val="100"/>
        <c:noMultiLvlLbl val="0"/>
      </c:catAx>
      <c:valAx>
        <c:axId val="25863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박미영, ID : H1310216)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08월 24일 14:13:17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1800</v>
      </c>
      <c r="C6" s="60">
        <f>'DRIs DATA 입력'!C6</f>
        <v>2254.6264999999999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75.609245000000001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29.341877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76.638999999999996</v>
      </c>
      <c r="G8" s="60">
        <f>'DRIs DATA 입력'!G8</f>
        <v>8.4879999999999995</v>
      </c>
      <c r="H8" s="60">
        <f>'DRIs DATA 입력'!H8</f>
        <v>14.872999999999999</v>
      </c>
      <c r="I8" s="47"/>
      <c r="J8" s="60" t="s">
        <v>217</v>
      </c>
      <c r="K8" s="60">
        <f>'DRIs DATA 입력'!K8</f>
        <v>4.5170000000000003</v>
      </c>
      <c r="L8" s="60">
        <f>'DRIs DATA 입력'!L8</f>
        <v>17.178000000000001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593.98193000000003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21.270803000000001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4.4983582000000002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241.78764000000001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208.28055000000001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1.7977909999999999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1.5748869000000001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16.868124000000002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2.3145506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586.05706999999995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8.0567080000000004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3.3460871999999999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6.3950662999999999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493.69389999999999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1361.2155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4257.6819999999998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3645.3896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129.40637000000001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157.42249000000001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14.725671999999999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11.951041999999999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861.90650000000005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1.5980540000000001E-2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3.9234110000000002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178.63622000000001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94.357050000000001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307</v>
      </c>
      <c r="B1" s="62" t="s">
        <v>332</v>
      </c>
      <c r="G1" s="63" t="s">
        <v>308</v>
      </c>
      <c r="H1" s="62" t="s">
        <v>333</v>
      </c>
    </row>
    <row r="3" spans="1:27" x14ac:dyDescent="0.3">
      <c r="A3" s="69" t="s">
        <v>309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275</v>
      </c>
      <c r="B4" s="68"/>
      <c r="C4" s="68"/>
      <c r="E4" s="70" t="s">
        <v>310</v>
      </c>
      <c r="F4" s="71"/>
      <c r="G4" s="71"/>
      <c r="H4" s="72"/>
      <c r="J4" s="70" t="s">
        <v>311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312</v>
      </c>
      <c r="V4" s="68"/>
      <c r="W4" s="68"/>
      <c r="X4" s="68"/>
      <c r="Y4" s="68"/>
      <c r="Z4" s="68"/>
    </row>
    <row r="5" spans="1:27" x14ac:dyDescent="0.3">
      <c r="A5" s="66"/>
      <c r="B5" s="66" t="s">
        <v>276</v>
      </c>
      <c r="C5" s="66" t="s">
        <v>334</v>
      </c>
      <c r="E5" s="66"/>
      <c r="F5" s="66" t="s">
        <v>51</v>
      </c>
      <c r="G5" s="66" t="s">
        <v>278</v>
      </c>
      <c r="H5" s="66" t="s">
        <v>47</v>
      </c>
      <c r="J5" s="66"/>
      <c r="K5" s="66" t="s">
        <v>313</v>
      </c>
      <c r="L5" s="66" t="s">
        <v>314</v>
      </c>
      <c r="N5" s="66"/>
      <c r="O5" s="66" t="s">
        <v>279</v>
      </c>
      <c r="P5" s="66" t="s">
        <v>280</v>
      </c>
      <c r="Q5" s="66" t="s">
        <v>315</v>
      </c>
      <c r="R5" s="66" t="s">
        <v>281</v>
      </c>
      <c r="S5" s="66" t="s">
        <v>277</v>
      </c>
      <c r="U5" s="66"/>
      <c r="V5" s="66" t="s">
        <v>335</v>
      </c>
      <c r="W5" s="66" t="s">
        <v>280</v>
      </c>
      <c r="X5" s="66" t="s">
        <v>315</v>
      </c>
      <c r="Y5" s="66" t="s">
        <v>281</v>
      </c>
      <c r="Z5" s="66" t="s">
        <v>277</v>
      </c>
    </row>
    <row r="6" spans="1:27" x14ac:dyDescent="0.3">
      <c r="A6" s="66" t="s">
        <v>275</v>
      </c>
      <c r="B6" s="66">
        <v>1800</v>
      </c>
      <c r="C6" s="66">
        <v>2254.6264999999999</v>
      </c>
      <c r="E6" s="66" t="s">
        <v>282</v>
      </c>
      <c r="F6" s="66">
        <v>55</v>
      </c>
      <c r="G6" s="66">
        <v>15</v>
      </c>
      <c r="H6" s="66">
        <v>7</v>
      </c>
      <c r="J6" s="66" t="s">
        <v>282</v>
      </c>
      <c r="K6" s="66">
        <v>0.1</v>
      </c>
      <c r="L6" s="66">
        <v>4</v>
      </c>
      <c r="N6" s="66" t="s">
        <v>283</v>
      </c>
      <c r="O6" s="66">
        <v>40</v>
      </c>
      <c r="P6" s="66">
        <v>50</v>
      </c>
      <c r="Q6" s="66">
        <v>0</v>
      </c>
      <c r="R6" s="66">
        <v>0</v>
      </c>
      <c r="S6" s="66">
        <v>75.609245000000001</v>
      </c>
      <c r="U6" s="66" t="s">
        <v>316</v>
      </c>
      <c r="V6" s="66">
        <v>0</v>
      </c>
      <c r="W6" s="66">
        <v>0</v>
      </c>
      <c r="X6" s="66">
        <v>20</v>
      </c>
      <c r="Y6" s="66">
        <v>0</v>
      </c>
      <c r="Z6" s="66">
        <v>29.341877</v>
      </c>
    </row>
    <row r="7" spans="1:27" x14ac:dyDescent="0.3">
      <c r="E7" s="66" t="s">
        <v>317</v>
      </c>
      <c r="F7" s="66">
        <v>65</v>
      </c>
      <c r="G7" s="66">
        <v>30</v>
      </c>
      <c r="H7" s="66">
        <v>20</v>
      </c>
      <c r="J7" s="66" t="s">
        <v>317</v>
      </c>
      <c r="K7" s="66">
        <v>1</v>
      </c>
      <c r="L7" s="66">
        <v>10</v>
      </c>
    </row>
    <row r="8" spans="1:27" x14ac:dyDescent="0.3">
      <c r="E8" s="66" t="s">
        <v>284</v>
      </c>
      <c r="F8" s="66">
        <v>76.638999999999996</v>
      </c>
      <c r="G8" s="66">
        <v>8.4879999999999995</v>
      </c>
      <c r="H8" s="66">
        <v>14.872999999999999</v>
      </c>
      <c r="J8" s="66" t="s">
        <v>284</v>
      </c>
      <c r="K8" s="66">
        <v>4.5170000000000003</v>
      </c>
      <c r="L8" s="66">
        <v>17.178000000000001</v>
      </c>
    </row>
    <row r="13" spans="1:27" x14ac:dyDescent="0.3">
      <c r="A13" s="67" t="s">
        <v>285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286</v>
      </c>
      <c r="B14" s="68"/>
      <c r="C14" s="68"/>
      <c r="D14" s="68"/>
      <c r="E14" s="68"/>
      <c r="F14" s="68"/>
      <c r="H14" s="68" t="s">
        <v>318</v>
      </c>
      <c r="I14" s="68"/>
      <c r="J14" s="68"/>
      <c r="K14" s="68"/>
      <c r="L14" s="68"/>
      <c r="M14" s="68"/>
      <c r="O14" s="68" t="s">
        <v>319</v>
      </c>
      <c r="P14" s="68"/>
      <c r="Q14" s="68"/>
      <c r="R14" s="68"/>
      <c r="S14" s="68"/>
      <c r="T14" s="68"/>
      <c r="V14" s="68" t="s">
        <v>287</v>
      </c>
      <c r="W14" s="68"/>
      <c r="X14" s="68"/>
      <c r="Y14" s="68"/>
      <c r="Z14" s="68"/>
      <c r="AA14" s="68"/>
    </row>
    <row r="15" spans="1:27" x14ac:dyDescent="0.3">
      <c r="A15" s="66"/>
      <c r="B15" s="66" t="s">
        <v>279</v>
      </c>
      <c r="C15" s="66" t="s">
        <v>280</v>
      </c>
      <c r="D15" s="66" t="s">
        <v>315</v>
      </c>
      <c r="E15" s="66" t="s">
        <v>281</v>
      </c>
      <c r="F15" s="66" t="s">
        <v>277</v>
      </c>
      <c r="H15" s="66"/>
      <c r="I15" s="66" t="s">
        <v>279</v>
      </c>
      <c r="J15" s="66" t="s">
        <v>280</v>
      </c>
      <c r="K15" s="66" t="s">
        <v>315</v>
      </c>
      <c r="L15" s="66" t="s">
        <v>281</v>
      </c>
      <c r="M15" s="66" t="s">
        <v>277</v>
      </c>
      <c r="O15" s="66"/>
      <c r="P15" s="66" t="s">
        <v>279</v>
      </c>
      <c r="Q15" s="66" t="s">
        <v>280</v>
      </c>
      <c r="R15" s="66" t="s">
        <v>315</v>
      </c>
      <c r="S15" s="66" t="s">
        <v>336</v>
      </c>
      <c r="T15" s="66" t="s">
        <v>277</v>
      </c>
      <c r="V15" s="66"/>
      <c r="W15" s="66" t="s">
        <v>279</v>
      </c>
      <c r="X15" s="66" t="s">
        <v>280</v>
      </c>
      <c r="Y15" s="66" t="s">
        <v>315</v>
      </c>
      <c r="Z15" s="66" t="s">
        <v>281</v>
      </c>
      <c r="AA15" s="66" t="s">
        <v>277</v>
      </c>
    </row>
    <row r="16" spans="1:27" x14ac:dyDescent="0.3">
      <c r="A16" s="66" t="s">
        <v>288</v>
      </c>
      <c r="B16" s="66">
        <v>430</v>
      </c>
      <c r="C16" s="66">
        <v>600</v>
      </c>
      <c r="D16" s="66">
        <v>0</v>
      </c>
      <c r="E16" s="66">
        <v>3000</v>
      </c>
      <c r="F16" s="66">
        <v>593.98193000000003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21.270803000000001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4.4983582000000002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241.78764000000001</v>
      </c>
    </row>
    <row r="23" spans="1:62" x14ac:dyDescent="0.3">
      <c r="A23" s="67" t="s">
        <v>289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320</v>
      </c>
      <c r="B24" s="68"/>
      <c r="C24" s="68"/>
      <c r="D24" s="68"/>
      <c r="E24" s="68"/>
      <c r="F24" s="68"/>
      <c r="H24" s="68" t="s">
        <v>321</v>
      </c>
      <c r="I24" s="68"/>
      <c r="J24" s="68"/>
      <c r="K24" s="68"/>
      <c r="L24" s="68"/>
      <c r="M24" s="68"/>
      <c r="O24" s="68" t="s">
        <v>322</v>
      </c>
      <c r="P24" s="68"/>
      <c r="Q24" s="68"/>
      <c r="R24" s="68"/>
      <c r="S24" s="68"/>
      <c r="T24" s="68"/>
      <c r="V24" s="68" t="s">
        <v>290</v>
      </c>
      <c r="W24" s="68"/>
      <c r="X24" s="68"/>
      <c r="Y24" s="68"/>
      <c r="Z24" s="68"/>
      <c r="AA24" s="68"/>
      <c r="AC24" s="68" t="s">
        <v>291</v>
      </c>
      <c r="AD24" s="68"/>
      <c r="AE24" s="68"/>
      <c r="AF24" s="68"/>
      <c r="AG24" s="68"/>
      <c r="AH24" s="68"/>
      <c r="AJ24" s="68" t="s">
        <v>292</v>
      </c>
      <c r="AK24" s="68"/>
      <c r="AL24" s="68"/>
      <c r="AM24" s="68"/>
      <c r="AN24" s="68"/>
      <c r="AO24" s="68"/>
      <c r="AQ24" s="68" t="s">
        <v>323</v>
      </c>
      <c r="AR24" s="68"/>
      <c r="AS24" s="68"/>
      <c r="AT24" s="68"/>
      <c r="AU24" s="68"/>
      <c r="AV24" s="68"/>
      <c r="AX24" s="68" t="s">
        <v>324</v>
      </c>
      <c r="AY24" s="68"/>
      <c r="AZ24" s="68"/>
      <c r="BA24" s="68"/>
      <c r="BB24" s="68"/>
      <c r="BC24" s="68"/>
      <c r="BE24" s="68" t="s">
        <v>293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279</v>
      </c>
      <c r="C25" s="66" t="s">
        <v>280</v>
      </c>
      <c r="D25" s="66" t="s">
        <v>315</v>
      </c>
      <c r="E25" s="66" t="s">
        <v>281</v>
      </c>
      <c r="F25" s="66" t="s">
        <v>277</v>
      </c>
      <c r="H25" s="66"/>
      <c r="I25" s="66" t="s">
        <v>279</v>
      </c>
      <c r="J25" s="66" t="s">
        <v>280</v>
      </c>
      <c r="K25" s="66" t="s">
        <v>315</v>
      </c>
      <c r="L25" s="66" t="s">
        <v>281</v>
      </c>
      <c r="M25" s="66" t="s">
        <v>277</v>
      </c>
      <c r="O25" s="66"/>
      <c r="P25" s="66" t="s">
        <v>279</v>
      </c>
      <c r="Q25" s="66" t="s">
        <v>280</v>
      </c>
      <c r="R25" s="66" t="s">
        <v>315</v>
      </c>
      <c r="S25" s="66" t="s">
        <v>281</v>
      </c>
      <c r="T25" s="66" t="s">
        <v>277</v>
      </c>
      <c r="V25" s="66"/>
      <c r="W25" s="66" t="s">
        <v>279</v>
      </c>
      <c r="X25" s="66" t="s">
        <v>280</v>
      </c>
      <c r="Y25" s="66" t="s">
        <v>315</v>
      </c>
      <c r="Z25" s="66" t="s">
        <v>281</v>
      </c>
      <c r="AA25" s="66" t="s">
        <v>277</v>
      </c>
      <c r="AC25" s="66"/>
      <c r="AD25" s="66" t="s">
        <v>279</v>
      </c>
      <c r="AE25" s="66" t="s">
        <v>280</v>
      </c>
      <c r="AF25" s="66" t="s">
        <v>315</v>
      </c>
      <c r="AG25" s="66" t="s">
        <v>336</v>
      </c>
      <c r="AH25" s="66" t="s">
        <v>277</v>
      </c>
      <c r="AJ25" s="66"/>
      <c r="AK25" s="66" t="s">
        <v>279</v>
      </c>
      <c r="AL25" s="66" t="s">
        <v>337</v>
      </c>
      <c r="AM25" s="66" t="s">
        <v>315</v>
      </c>
      <c r="AN25" s="66" t="s">
        <v>336</v>
      </c>
      <c r="AO25" s="66" t="s">
        <v>277</v>
      </c>
      <c r="AQ25" s="66"/>
      <c r="AR25" s="66" t="s">
        <v>279</v>
      </c>
      <c r="AS25" s="66" t="s">
        <v>280</v>
      </c>
      <c r="AT25" s="66" t="s">
        <v>315</v>
      </c>
      <c r="AU25" s="66" t="s">
        <v>281</v>
      </c>
      <c r="AV25" s="66" t="s">
        <v>277</v>
      </c>
      <c r="AX25" s="66"/>
      <c r="AY25" s="66" t="s">
        <v>279</v>
      </c>
      <c r="AZ25" s="66" t="s">
        <v>280</v>
      </c>
      <c r="BA25" s="66" t="s">
        <v>315</v>
      </c>
      <c r="BB25" s="66" t="s">
        <v>281</v>
      </c>
      <c r="BC25" s="66" t="s">
        <v>277</v>
      </c>
      <c r="BE25" s="66"/>
      <c r="BF25" s="66" t="s">
        <v>279</v>
      </c>
      <c r="BG25" s="66" t="s">
        <v>280</v>
      </c>
      <c r="BH25" s="66" t="s">
        <v>315</v>
      </c>
      <c r="BI25" s="66" t="s">
        <v>281</v>
      </c>
      <c r="BJ25" s="66" t="s">
        <v>277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208.28055000000001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1.7977909999999999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1.5748869000000001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16.868124000000002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2.3145506</v>
      </c>
      <c r="AJ26" s="66" t="s">
        <v>294</v>
      </c>
      <c r="AK26" s="66">
        <v>320</v>
      </c>
      <c r="AL26" s="66">
        <v>400</v>
      </c>
      <c r="AM26" s="66">
        <v>0</v>
      </c>
      <c r="AN26" s="66">
        <v>1000</v>
      </c>
      <c r="AO26" s="66">
        <v>586.05706999999995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8.0567080000000004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3.3460871999999999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6.3950662999999999</v>
      </c>
    </row>
    <row r="33" spans="1:68" x14ac:dyDescent="0.3">
      <c r="A33" s="67" t="s">
        <v>295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178</v>
      </c>
      <c r="B34" s="68"/>
      <c r="C34" s="68"/>
      <c r="D34" s="68"/>
      <c r="E34" s="68"/>
      <c r="F34" s="68"/>
      <c r="H34" s="68" t="s">
        <v>296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325</v>
      </c>
      <c r="W34" s="68"/>
      <c r="X34" s="68"/>
      <c r="Y34" s="68"/>
      <c r="Z34" s="68"/>
      <c r="AA34" s="68"/>
      <c r="AC34" s="68" t="s">
        <v>297</v>
      </c>
      <c r="AD34" s="68"/>
      <c r="AE34" s="68"/>
      <c r="AF34" s="68"/>
      <c r="AG34" s="68"/>
      <c r="AH34" s="68"/>
      <c r="AJ34" s="68" t="s">
        <v>338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279</v>
      </c>
      <c r="C35" s="66" t="s">
        <v>280</v>
      </c>
      <c r="D35" s="66" t="s">
        <v>315</v>
      </c>
      <c r="E35" s="66" t="s">
        <v>336</v>
      </c>
      <c r="F35" s="66" t="s">
        <v>277</v>
      </c>
      <c r="H35" s="66"/>
      <c r="I35" s="66" t="s">
        <v>279</v>
      </c>
      <c r="J35" s="66" t="s">
        <v>280</v>
      </c>
      <c r="K35" s="66" t="s">
        <v>315</v>
      </c>
      <c r="L35" s="66" t="s">
        <v>281</v>
      </c>
      <c r="M35" s="66" t="s">
        <v>277</v>
      </c>
      <c r="O35" s="66"/>
      <c r="P35" s="66" t="s">
        <v>279</v>
      </c>
      <c r="Q35" s="66" t="s">
        <v>280</v>
      </c>
      <c r="R35" s="66" t="s">
        <v>315</v>
      </c>
      <c r="S35" s="66" t="s">
        <v>281</v>
      </c>
      <c r="T35" s="66" t="s">
        <v>277</v>
      </c>
      <c r="V35" s="66"/>
      <c r="W35" s="66" t="s">
        <v>279</v>
      </c>
      <c r="X35" s="66" t="s">
        <v>280</v>
      </c>
      <c r="Y35" s="66" t="s">
        <v>339</v>
      </c>
      <c r="Z35" s="66" t="s">
        <v>336</v>
      </c>
      <c r="AA35" s="66" t="s">
        <v>277</v>
      </c>
      <c r="AC35" s="66"/>
      <c r="AD35" s="66" t="s">
        <v>279</v>
      </c>
      <c r="AE35" s="66" t="s">
        <v>280</v>
      </c>
      <c r="AF35" s="66" t="s">
        <v>315</v>
      </c>
      <c r="AG35" s="66" t="s">
        <v>281</v>
      </c>
      <c r="AH35" s="66" t="s">
        <v>277</v>
      </c>
      <c r="AJ35" s="66"/>
      <c r="AK35" s="66" t="s">
        <v>279</v>
      </c>
      <c r="AL35" s="66" t="s">
        <v>280</v>
      </c>
      <c r="AM35" s="66" t="s">
        <v>315</v>
      </c>
      <c r="AN35" s="66" t="s">
        <v>281</v>
      </c>
      <c r="AO35" s="66" t="s">
        <v>277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493.69389999999999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1361.2155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4257.6819999999998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3645.3896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129.40637000000001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157.42249000000001</v>
      </c>
    </row>
    <row r="43" spans="1:68" x14ac:dyDescent="0.3">
      <c r="A43" s="67" t="s">
        <v>326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298</v>
      </c>
      <c r="B44" s="68"/>
      <c r="C44" s="68"/>
      <c r="D44" s="68"/>
      <c r="E44" s="68"/>
      <c r="F44" s="68"/>
      <c r="H44" s="68" t="s">
        <v>327</v>
      </c>
      <c r="I44" s="68"/>
      <c r="J44" s="68"/>
      <c r="K44" s="68"/>
      <c r="L44" s="68"/>
      <c r="M44" s="68"/>
      <c r="O44" s="68" t="s">
        <v>299</v>
      </c>
      <c r="P44" s="68"/>
      <c r="Q44" s="68"/>
      <c r="R44" s="68"/>
      <c r="S44" s="68"/>
      <c r="T44" s="68"/>
      <c r="V44" s="68" t="s">
        <v>300</v>
      </c>
      <c r="W44" s="68"/>
      <c r="X44" s="68"/>
      <c r="Y44" s="68"/>
      <c r="Z44" s="68"/>
      <c r="AA44" s="68"/>
      <c r="AC44" s="68" t="s">
        <v>301</v>
      </c>
      <c r="AD44" s="68"/>
      <c r="AE44" s="68"/>
      <c r="AF44" s="68"/>
      <c r="AG44" s="68"/>
      <c r="AH44" s="68"/>
      <c r="AJ44" s="68" t="s">
        <v>302</v>
      </c>
      <c r="AK44" s="68"/>
      <c r="AL44" s="68"/>
      <c r="AM44" s="68"/>
      <c r="AN44" s="68"/>
      <c r="AO44" s="68"/>
      <c r="AQ44" s="68" t="s">
        <v>328</v>
      </c>
      <c r="AR44" s="68"/>
      <c r="AS44" s="68"/>
      <c r="AT44" s="68"/>
      <c r="AU44" s="68"/>
      <c r="AV44" s="68"/>
      <c r="AX44" s="68" t="s">
        <v>329</v>
      </c>
      <c r="AY44" s="68"/>
      <c r="AZ44" s="68"/>
      <c r="BA44" s="68"/>
      <c r="BB44" s="68"/>
      <c r="BC44" s="68"/>
      <c r="BE44" s="68" t="s">
        <v>303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279</v>
      </c>
      <c r="C45" s="66" t="s">
        <v>280</v>
      </c>
      <c r="D45" s="66" t="s">
        <v>315</v>
      </c>
      <c r="E45" s="66" t="s">
        <v>336</v>
      </c>
      <c r="F45" s="66" t="s">
        <v>277</v>
      </c>
      <c r="H45" s="66"/>
      <c r="I45" s="66" t="s">
        <v>279</v>
      </c>
      <c r="J45" s="66" t="s">
        <v>280</v>
      </c>
      <c r="K45" s="66" t="s">
        <v>315</v>
      </c>
      <c r="L45" s="66" t="s">
        <v>281</v>
      </c>
      <c r="M45" s="66" t="s">
        <v>277</v>
      </c>
      <c r="O45" s="66"/>
      <c r="P45" s="66" t="s">
        <v>279</v>
      </c>
      <c r="Q45" s="66" t="s">
        <v>280</v>
      </c>
      <c r="R45" s="66" t="s">
        <v>315</v>
      </c>
      <c r="S45" s="66" t="s">
        <v>281</v>
      </c>
      <c r="T45" s="66" t="s">
        <v>277</v>
      </c>
      <c r="V45" s="66"/>
      <c r="W45" s="66" t="s">
        <v>279</v>
      </c>
      <c r="X45" s="66" t="s">
        <v>280</v>
      </c>
      <c r="Y45" s="66" t="s">
        <v>315</v>
      </c>
      <c r="Z45" s="66" t="s">
        <v>281</v>
      </c>
      <c r="AA45" s="66" t="s">
        <v>277</v>
      </c>
      <c r="AC45" s="66"/>
      <c r="AD45" s="66" t="s">
        <v>279</v>
      </c>
      <c r="AE45" s="66" t="s">
        <v>280</v>
      </c>
      <c r="AF45" s="66" t="s">
        <v>315</v>
      </c>
      <c r="AG45" s="66" t="s">
        <v>281</v>
      </c>
      <c r="AH45" s="66" t="s">
        <v>277</v>
      </c>
      <c r="AJ45" s="66"/>
      <c r="AK45" s="66" t="s">
        <v>279</v>
      </c>
      <c r="AL45" s="66" t="s">
        <v>280</v>
      </c>
      <c r="AM45" s="66" t="s">
        <v>315</v>
      </c>
      <c r="AN45" s="66" t="s">
        <v>281</v>
      </c>
      <c r="AO45" s="66" t="s">
        <v>277</v>
      </c>
      <c r="AQ45" s="66"/>
      <c r="AR45" s="66" t="s">
        <v>279</v>
      </c>
      <c r="AS45" s="66" t="s">
        <v>280</v>
      </c>
      <c r="AT45" s="66" t="s">
        <v>315</v>
      </c>
      <c r="AU45" s="66" t="s">
        <v>336</v>
      </c>
      <c r="AV45" s="66" t="s">
        <v>277</v>
      </c>
      <c r="AX45" s="66"/>
      <c r="AY45" s="66" t="s">
        <v>279</v>
      </c>
      <c r="AZ45" s="66" t="s">
        <v>280</v>
      </c>
      <c r="BA45" s="66" t="s">
        <v>315</v>
      </c>
      <c r="BB45" s="66" t="s">
        <v>281</v>
      </c>
      <c r="BC45" s="66" t="s">
        <v>334</v>
      </c>
      <c r="BE45" s="66"/>
      <c r="BF45" s="66" t="s">
        <v>279</v>
      </c>
      <c r="BG45" s="66" t="s">
        <v>280</v>
      </c>
      <c r="BH45" s="66" t="s">
        <v>315</v>
      </c>
      <c r="BI45" s="66" t="s">
        <v>281</v>
      </c>
      <c r="BJ45" s="66" t="s">
        <v>277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14.725671999999999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11.951041999999999</v>
      </c>
      <c r="O46" s="66" t="s">
        <v>304</v>
      </c>
      <c r="P46" s="66">
        <v>600</v>
      </c>
      <c r="Q46" s="66">
        <v>800</v>
      </c>
      <c r="R46" s="66">
        <v>0</v>
      </c>
      <c r="S46" s="66">
        <v>10000</v>
      </c>
      <c r="T46" s="66">
        <v>861.90650000000005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1.5980540000000001E-2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3.9234110000000002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178.63622000000001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94.357050000000001</v>
      </c>
      <c r="AX46" s="66" t="s">
        <v>305</v>
      </c>
      <c r="AY46" s="66"/>
      <c r="AZ46" s="66"/>
      <c r="BA46" s="66"/>
      <c r="BB46" s="66"/>
      <c r="BC46" s="66"/>
      <c r="BE46" s="66" t="s">
        <v>330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26" sqref="L26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340</v>
      </c>
      <c r="B2" s="62" t="s">
        <v>341</v>
      </c>
      <c r="C2" s="62" t="s">
        <v>331</v>
      </c>
      <c r="D2" s="62">
        <v>58</v>
      </c>
      <c r="E2" s="62">
        <v>2254.6264999999999</v>
      </c>
      <c r="F2" s="62">
        <v>389.5926</v>
      </c>
      <c r="G2" s="62">
        <v>43.148654999999998</v>
      </c>
      <c r="H2" s="62">
        <v>23.344404000000001</v>
      </c>
      <c r="I2" s="62">
        <v>19.804248999999999</v>
      </c>
      <c r="J2" s="62">
        <v>75.609245000000001</v>
      </c>
      <c r="K2" s="62">
        <v>43.579704</v>
      </c>
      <c r="L2" s="62">
        <v>32.029539999999997</v>
      </c>
      <c r="M2" s="62">
        <v>29.341877</v>
      </c>
      <c r="N2" s="62">
        <v>4.3079109999999998</v>
      </c>
      <c r="O2" s="62">
        <v>17.168734000000001</v>
      </c>
      <c r="P2" s="62">
        <v>1138.5166999999999</v>
      </c>
      <c r="Q2" s="62">
        <v>21.787306000000001</v>
      </c>
      <c r="R2" s="62">
        <v>593.98193000000003</v>
      </c>
      <c r="S2" s="62">
        <v>157.77341999999999</v>
      </c>
      <c r="T2" s="62">
        <v>5234.4989999999998</v>
      </c>
      <c r="U2" s="62">
        <v>4.4983582000000002</v>
      </c>
      <c r="V2" s="62">
        <v>21.270803000000001</v>
      </c>
      <c r="W2" s="62">
        <v>241.78764000000001</v>
      </c>
      <c r="X2" s="62">
        <v>208.28055000000001</v>
      </c>
      <c r="Y2" s="62">
        <v>1.7977909999999999</v>
      </c>
      <c r="Z2" s="62">
        <v>1.5748869000000001</v>
      </c>
      <c r="AA2" s="62">
        <v>16.868124000000002</v>
      </c>
      <c r="AB2" s="62">
        <v>2.3145506</v>
      </c>
      <c r="AC2" s="62">
        <v>586.05706999999995</v>
      </c>
      <c r="AD2" s="62">
        <v>8.0567080000000004</v>
      </c>
      <c r="AE2" s="62">
        <v>3.3460871999999999</v>
      </c>
      <c r="AF2" s="62">
        <v>6.3950662999999999</v>
      </c>
      <c r="AG2" s="62">
        <v>493.69389999999999</v>
      </c>
      <c r="AH2" s="62">
        <v>273.85964999999999</v>
      </c>
      <c r="AI2" s="62">
        <v>219.83427</v>
      </c>
      <c r="AJ2" s="62">
        <v>1361.2155</v>
      </c>
      <c r="AK2" s="62">
        <v>4257.6819999999998</v>
      </c>
      <c r="AL2" s="62">
        <v>129.40637000000001</v>
      </c>
      <c r="AM2" s="62">
        <v>3645.3896</v>
      </c>
      <c r="AN2" s="62">
        <v>157.42249000000001</v>
      </c>
      <c r="AO2" s="62">
        <v>14.725671999999999</v>
      </c>
      <c r="AP2" s="62">
        <v>11.073986</v>
      </c>
      <c r="AQ2" s="62">
        <v>3.6516861999999999</v>
      </c>
      <c r="AR2" s="62">
        <v>11.951041999999999</v>
      </c>
      <c r="AS2" s="62">
        <v>861.90650000000005</v>
      </c>
      <c r="AT2" s="62">
        <v>1.5980540000000001E-2</v>
      </c>
      <c r="AU2" s="62">
        <v>3.9234110000000002</v>
      </c>
      <c r="AV2" s="62">
        <v>178.63622000000001</v>
      </c>
      <c r="AW2" s="62">
        <v>94.357050000000001</v>
      </c>
      <c r="AX2" s="62">
        <v>0.12500960999999999</v>
      </c>
      <c r="AY2" s="62">
        <v>1.2777175000000001</v>
      </c>
      <c r="AZ2" s="62">
        <v>386.07080000000002</v>
      </c>
      <c r="BA2" s="62">
        <v>48.195732</v>
      </c>
      <c r="BB2" s="62">
        <v>14.337607999999999</v>
      </c>
      <c r="BC2" s="62">
        <v>16.816894999999999</v>
      </c>
      <c r="BD2" s="62">
        <v>16.998063999999999</v>
      </c>
      <c r="BE2" s="62">
        <v>1.4118147000000001</v>
      </c>
      <c r="BF2" s="62">
        <v>6.5359309999999997</v>
      </c>
      <c r="BG2" s="62">
        <v>1.3877448000000001E-2</v>
      </c>
      <c r="BH2" s="62">
        <v>2.2366440000000001E-2</v>
      </c>
      <c r="BI2" s="62">
        <v>1.8724019000000001E-2</v>
      </c>
      <c r="BJ2" s="62">
        <v>8.9466889999999993E-2</v>
      </c>
      <c r="BK2" s="62">
        <v>1.067496E-3</v>
      </c>
      <c r="BL2" s="62">
        <v>0.31206774999999998</v>
      </c>
      <c r="BM2" s="62">
        <v>2.7705780999999998</v>
      </c>
      <c r="BN2" s="62">
        <v>0.68246883000000003</v>
      </c>
      <c r="BO2" s="62">
        <v>50.538955999999999</v>
      </c>
      <c r="BP2" s="62">
        <v>7.3504649999999998</v>
      </c>
      <c r="BQ2" s="62">
        <v>15.995931000000001</v>
      </c>
      <c r="BR2" s="62">
        <v>63.149734000000002</v>
      </c>
      <c r="BS2" s="62">
        <v>41.456721999999999</v>
      </c>
      <c r="BT2" s="62">
        <v>6.8090763000000001</v>
      </c>
      <c r="BU2" s="62">
        <v>0.10202656</v>
      </c>
      <c r="BV2" s="62">
        <v>5.1546494999999998E-2</v>
      </c>
      <c r="BW2" s="62">
        <v>0.51309689999999997</v>
      </c>
      <c r="BX2" s="62">
        <v>1.3256623000000001</v>
      </c>
      <c r="BY2" s="62">
        <v>0.15413959999999999</v>
      </c>
      <c r="BZ2" s="62">
        <v>1.3762729999999999E-3</v>
      </c>
      <c r="CA2" s="62">
        <v>1.2088166</v>
      </c>
      <c r="CB2" s="62">
        <v>2.8926826999999999E-2</v>
      </c>
      <c r="CC2" s="62">
        <v>0.20655345999999999</v>
      </c>
      <c r="CD2" s="62">
        <v>1.8223442000000001</v>
      </c>
      <c r="CE2" s="62">
        <v>0.11532243</v>
      </c>
      <c r="CF2" s="62">
        <v>0.51191229999999999</v>
      </c>
      <c r="CG2" s="62">
        <v>2.4899998E-6</v>
      </c>
      <c r="CH2" s="62">
        <v>4.9491885999999999E-2</v>
      </c>
      <c r="CI2" s="62">
        <v>6.3708406000000002E-3</v>
      </c>
      <c r="CJ2" s="62">
        <v>4.3771877000000003</v>
      </c>
      <c r="CK2" s="62">
        <v>2.9202446E-2</v>
      </c>
      <c r="CL2" s="62">
        <v>1.1791049</v>
      </c>
      <c r="CM2" s="62">
        <v>2.6185117</v>
      </c>
      <c r="CN2" s="62">
        <v>2643.7269999999999</v>
      </c>
      <c r="CO2" s="62">
        <v>4645.3643000000002</v>
      </c>
      <c r="CP2" s="62">
        <v>2727.9589999999998</v>
      </c>
      <c r="CQ2" s="62">
        <v>977.60834</v>
      </c>
      <c r="CR2" s="62">
        <v>536.12750000000005</v>
      </c>
      <c r="CS2" s="62">
        <v>512.33529999999996</v>
      </c>
      <c r="CT2" s="62">
        <v>2689.7917000000002</v>
      </c>
      <c r="CU2" s="62">
        <v>1621.9590000000001</v>
      </c>
      <c r="CV2" s="62">
        <v>1580.9058</v>
      </c>
      <c r="CW2" s="62">
        <v>1803.5093999999999</v>
      </c>
      <c r="CX2" s="62">
        <v>555.46510000000001</v>
      </c>
      <c r="CY2" s="62">
        <v>3339.0124999999998</v>
      </c>
      <c r="CZ2" s="62">
        <v>1584.0378000000001</v>
      </c>
      <c r="DA2" s="62">
        <v>3898.6581999999999</v>
      </c>
      <c r="DB2" s="62">
        <v>3646.5929999999998</v>
      </c>
      <c r="DC2" s="62">
        <v>5750.1377000000002</v>
      </c>
      <c r="DD2" s="62">
        <v>9731.5589999999993</v>
      </c>
      <c r="DE2" s="62">
        <v>1903.4059</v>
      </c>
      <c r="DF2" s="62">
        <v>4395.3852999999999</v>
      </c>
      <c r="DG2" s="62">
        <v>2224.7420000000002</v>
      </c>
      <c r="DH2" s="62">
        <v>91.788539999999998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48.195732</v>
      </c>
      <c r="B6">
        <f>BB2</f>
        <v>14.337607999999999</v>
      </c>
      <c r="C6">
        <f>BC2</f>
        <v>16.816894999999999</v>
      </c>
      <c r="D6">
        <f>BD2</f>
        <v>16.998063999999999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23387</v>
      </c>
      <c r="C2" s="57">
        <f ca="1">YEAR(TODAY())-YEAR(B2)+IF(TODAY()&gt;=DATE(YEAR(TODAY()),MONTH(B2),DAY(B2)),0,-1)</f>
        <v>58</v>
      </c>
      <c r="E2" s="53">
        <v>152.4</v>
      </c>
      <c r="F2" s="54" t="s">
        <v>40</v>
      </c>
      <c r="G2" s="53">
        <v>47.3</v>
      </c>
      <c r="H2" s="52" t="s">
        <v>42</v>
      </c>
      <c r="I2" s="73">
        <f>ROUND(G3/E3^2,1)</f>
        <v>20.399999999999999</v>
      </c>
    </row>
    <row r="3" spans="1:9" x14ac:dyDescent="0.3">
      <c r="E3" s="52">
        <f>E2/100</f>
        <v>1.524</v>
      </c>
      <c r="F3" s="52" t="s">
        <v>41</v>
      </c>
      <c r="G3" s="52">
        <f>G2</f>
        <v>47.3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박미영, ID : H1310216)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08월 24일 14:13:17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V24" sqref="V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 x14ac:dyDescent="0.3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 x14ac:dyDescent="0.35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 x14ac:dyDescent="0.3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 x14ac:dyDescent="0.3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03" t="s">
        <v>31</v>
      </c>
      <c r="D10" s="103"/>
      <c r="E10" s="104"/>
      <c r="F10" s="107">
        <f>'개인정보 및 신체계측 입력'!B5</f>
        <v>44797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103" t="s">
        <v>33</v>
      </c>
      <c r="D12" s="103"/>
      <c r="E12" s="104"/>
      <c r="F12" s="113">
        <f ca="1">'개인정보 및 신체계측 입력'!C2</f>
        <v>58</v>
      </c>
      <c r="G12" s="113"/>
      <c r="H12" s="113"/>
      <c r="I12" s="113"/>
      <c r="K12" s="141">
        <f>'개인정보 및 신체계측 입력'!E2</f>
        <v>152.4</v>
      </c>
      <c r="L12" s="142"/>
      <c r="M12" s="135">
        <f>'개인정보 및 신체계측 입력'!G2</f>
        <v>47.3</v>
      </c>
      <c r="N12" s="136"/>
      <c r="O12" s="131" t="s">
        <v>272</v>
      </c>
      <c r="P12" s="128"/>
      <c r="Q12" s="108">
        <f>'개인정보 및 신체계측 입력'!I2</f>
        <v>20.399999999999999</v>
      </c>
      <c r="R12" s="108"/>
      <c r="S12" s="108"/>
    </row>
    <row r="13" spans="1:19" ht="18" customHeight="1" thickBot="1" x14ac:dyDescent="0.35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 x14ac:dyDescent="0.3">
      <c r="C14" s="105" t="s">
        <v>32</v>
      </c>
      <c r="D14" s="105"/>
      <c r="E14" s="106"/>
      <c r="F14" s="109" t="str">
        <f>MID('DRIs DATA'!B1,28,3)</f>
        <v>박미영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 x14ac:dyDescent="0.35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 x14ac:dyDescent="0.3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76.638999999999996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 x14ac:dyDescent="0.3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 x14ac:dyDescent="0.3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 x14ac:dyDescent="0.35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8.4879999999999995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 x14ac:dyDescent="0.3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14.872999999999999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 x14ac:dyDescent="0.3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 x14ac:dyDescent="0.3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1</v>
      </c>
      <c r="P69" s="9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17.2</v>
      </c>
      <c r="L72" s="37" t="s">
        <v>54</v>
      </c>
      <c r="M72" s="37">
        <f>ROUND('DRIs DATA'!K8,1)</f>
        <v>4.5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 x14ac:dyDescent="0.3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 x14ac:dyDescent="0.35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76" t="s">
        <v>269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 x14ac:dyDescent="0.3">
      <c r="B94" s="91" t="s">
        <v>172</v>
      </c>
      <c r="C94" s="86"/>
      <c r="D94" s="86"/>
      <c r="E94" s="86"/>
      <c r="F94" s="92">
        <f>ROUND('DRIs DATA'!F16/'DRIs DATA'!C16*100,2)</f>
        <v>79.2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177.26</v>
      </c>
      <c r="R94" s="86" t="s">
        <v>168</v>
      </c>
      <c r="S94" s="86"/>
      <c r="T94" s="8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 x14ac:dyDescent="0.35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8" t="s">
        <v>265</v>
      </c>
      <c r="C120" s="89"/>
      <c r="D120" s="89"/>
      <c r="E120" s="89"/>
      <c r="F120" s="89"/>
      <c r="G120" s="89"/>
      <c r="H120" s="89"/>
      <c r="I120" s="89"/>
      <c r="J120" s="90"/>
      <c r="L120" s="88" t="s">
        <v>266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208.28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154.30000000000001</v>
      </c>
      <c r="R121" s="86" t="s">
        <v>167</v>
      </c>
      <c r="S121" s="86"/>
      <c r="T121" s="8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270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 x14ac:dyDescent="0.3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 x14ac:dyDescent="0.3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 x14ac:dyDescent="0.3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 x14ac:dyDescent="0.3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 x14ac:dyDescent="0.35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1" t="s">
        <v>263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264</v>
      </c>
      <c r="P130" s="122"/>
      <c r="Q130" s="122"/>
      <c r="R130" s="122"/>
      <c r="S130" s="122"/>
      <c r="T130" s="123"/>
    </row>
    <row r="131" spans="2:21" ht="18" customHeight="1" thickBot="1" x14ac:dyDescent="0.35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 x14ac:dyDescent="0.35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8" t="s">
        <v>267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61.71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283.85000000000002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 x14ac:dyDescent="0.3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 x14ac:dyDescent="0.3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 x14ac:dyDescent="0.3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 x14ac:dyDescent="0.3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 x14ac:dyDescent="0.35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 x14ac:dyDescent="0.35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8" t="s">
        <v>268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147.26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 x14ac:dyDescent="0.3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 x14ac:dyDescent="0.3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 x14ac:dyDescent="0.3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 x14ac:dyDescent="0.3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 x14ac:dyDescent="0.35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 x14ac:dyDescent="0.35">
      <c r="K205" s="10"/>
    </row>
    <row r="206" spans="2:20" ht="18" customHeight="1" x14ac:dyDescent="0.3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 x14ac:dyDescent="0.35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306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2022-08-24T05:26:01Z</dcterms:modified>
</cp:coreProperties>
</file>