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<sst xmlns="http://schemas.openxmlformats.org/spreadsheetml/2006/main" count="692" uniqueCount="338">
  <si>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</si>
  <si>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</si>
  <si>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</si>
  <si>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</si>
  <si>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</si>
  <si>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</si>
  <si>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</si>
  <si>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</si>
  <si>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</si>
  <si>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</si>
  <si>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</si>
  <si>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</si>
  <si>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</si>
  <si>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</si>
  <si>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</si>
  <si>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</si>
  <si>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</si>
  <si>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</si>
  <si>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</si>
  <si>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</si>
  <si>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</si>
  <si>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</si>
  <si>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</si>
  <si>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</si>
  <si>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</si>
  <si>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</si>
  <si>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</si>
  <si>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</si>
  <si>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</si>
  <si>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</si>
  <si>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</si>
  <si>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</si>
  <si>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</si>
  <si>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</si>
  <si>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</si>
  <si>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</si>
  <si>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</si>
  <si>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</si>
  <si>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</si>
  <si>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</si>
  <si>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</si>
  <si>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</si>
  <si>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</si>
  <si>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</si>
  <si>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</si>
  <si>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</si>
  <si>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</si>
  <si>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</si>
  <si>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</si>
  <si>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</si>
  <si>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</si>
  <si>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</si>
  <si>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</si>
  <si>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</si>
  <si>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</si>
  <si>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</si>
  <si>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</si>
  <si>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</si>
  <si>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</si>
  <si>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</si>
  <si>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</si>
  <si>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</si>
  <si>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</si>
  <si>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</si>
  <si>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</si>
  <si>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</si>
  <si>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</si>
  <si>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</si>
  <si>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</si>
  <si>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</si>
  <si>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</si>
  <si>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</si>
  <si>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</si>
  <si>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</si>
  <si>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</si>
  <si>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</si>
  <si>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</si>
  <si>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</si>
  <si>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</si>
  <si>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</si>
  <si>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</si>
  <si>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</si>
  <si>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</si>
  <si>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</si>
  <si>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</si>
  <si>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</si>
  <si>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</si>
  <si>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</si>
  <si>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</si>
  <si>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</si>
  <si>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</si>
  <si>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</si>
  <si>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</si>
  <si>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</si>
  <si>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</si>
  <si>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</si>
  <si>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</si>
  <si>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</si>
  <si>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</si>
  <si>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</si>
  <si>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</si>
  <si>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</si>
  <si>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</si>
  <si>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</si>
  <si>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</si>
  <si>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</si>
  <si>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</si>
  <si>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</si>
  <si>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</si>
  <si>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</si>
  <si>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</si>
  <si>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</si>
  <si>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</si>
  <si>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</si>
  <si>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</si>
  <si>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</si>
  <si>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</si>
  <si>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</si>
  <si>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</si>
  <si>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</si>
  <si>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</si>
  <si>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</si>
  <si>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</si>
  <si>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</si>
  <si>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</si>
  <si>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</si>
  <si>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</si>
  <si>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</si>
  <si>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</si>
  <si>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</si>
  <si>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</si>
  <si>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</si>
  <si>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</si>
  <si>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</si>
  <si>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</si>
  <si>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</si>
  <si>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</si>
  <si>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</si>
  <si>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</si>
  <si>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</si>
  <si>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</si>
  <si>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</si>
  <si>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</si>
  <si>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</si>
  <si>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</si>
  <si>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</si>
  <si>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</si>
  <si>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</si>
  <si>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</si>
  <si>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</si>
  <si>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</si>
  <si>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</si>
  <si>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</si>
  <si>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</si>
  <si>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</si>
  <si>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</si>
  <si>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</si>
  <si>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</si>
  <si>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</si>
  <si>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</si>
  <si>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</si>
  <si>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</si>
  <si>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</si>
  <si>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</si>
  <si>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</si>
  <si>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</si>
  <si>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</si>
  <si>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</si>
  <si>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</si>
  <si>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</si>
  <si>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</si>
  <si>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</si>
  <si>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</si>
  <si>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</si>
  <si>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</si>
  <si>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</si>
  <si>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</si>
  <si>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</si>
  <si>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</si>
  <si>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</si>
  <si>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</si>
  <si>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</si>
  <si>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</si>
  <si>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</si>
  <si>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</si>
  <si>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</si>
  <si>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</si>
  <si>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</si>
  <si>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</si>
  <si>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</si>
  <si>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</si>
  <si>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</si>
  <si>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</si>
  <si>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</si>
  <si>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</si>
  <si>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</si>
  <si>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</si>
  <si>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</si>
  <si>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</si>
  <si>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</si>
  <si>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</si>
  <si>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</si>
  <si>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</si>
  <si>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</si>
  <si>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</si>
  <si>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</si>
  <si>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</si>
  <si>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</si>
  <si>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</si>
  <si>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</si>
  <si>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</si>
  <si>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</si>
  <si>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</si>
  <si>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</si>
  <si>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</si>
  <si>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</si>
  <si>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</si>
  <si>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</si>
  <si>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</si>
  <si>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</si>
  <si>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</si>
  <si>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</si>
  <si>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</si>
  <si>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</si>
  <si>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</si>
  <si>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</si>
  <si>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</si>
  <si>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</si>
  <si>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</si>
  <si>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</si>
  <si>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</si>
  <si>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</si>
  <si>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</si>
  <si>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</si>
  <si>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</si>
  <si>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</si>
  <si>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</si>
  <si>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</si>
  <si>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</si>
  <si>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</si>
  <si>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</si>
  <si>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</si>
  <si>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</si>
  <si>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</si>
  <si>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</si>
  <si>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</si>
  <si>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</si>
  <si>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</si>
  <si>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</si>
  <si>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</si>
  <si>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</si>
  <si>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</si>
  <si>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</si>
  <si>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</si>
  <si>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</si>
  <si>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</si>
  <si>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</si>
  <si>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</si>
  <si>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</si>
  <si>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</si>
  <si>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</si>
  <si>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</si>
  <si>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</si>
  <si>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</si>
  <si>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</si>
  <si>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</si>
  <si>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</si>
  <si>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</si>
  <si>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</si>
  <si>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</si>
  <si>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</si>
  <si>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</si>
  <si>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</si>
  <si>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</si>
  <si>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</si>
  <si>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에너지(kcal)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</si>
  <si>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</si>
  <si>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</si>
  <si>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</si>
  <si>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</si>
  <si>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</si>
  <si>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</si>
  <si>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</si>
  <si>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</si>
  <si>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</si>
  <si>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</si>
  <si>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</si>
  <si>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</si>
  <si>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</si>
  <si>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</si>
  <si>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</si>
  <si>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</si>
  <si>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</si>
  <si>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</si>
  <si>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</si>
  <si>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</si>
  <si>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</si>
  <si>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</si>
  <si>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</si>
  <si>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</si>
  <si>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</si>
  <si>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</si>
  <si>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</si>
  <si>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</si>
  <si>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</si>
  <si>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</si>
  <si>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</si>
  <si>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</si>
  <si>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</si>
  <si>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</si>
  <si>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</si>
  <si>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</si>
  <si>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</si>
  <si>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</si>
  <si>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</si>
  <si>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</si>
  <si>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</si>
  <si>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</si>
  <si>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</si>
  <si>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</si>
  <si>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</si>
  <si>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</si>
  <si>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</si>
  <si>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</si>
  <si>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칼륨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</si>
  <si>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</si>
  <si>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</si>
  <si>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</si>
  <si>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</si>
  <si>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F</t>
  </si>
  <si>
    <t>마그네슘</t>
    <phoneticPr fontId="1" type="noConversion"/>
  </si>
  <si>
    <t>(설문지 : FFQ 95문항 설문지, 사용자 : 오순덕, ID : H1310229)</t>
  </si>
  <si>
    <t>2022년 09월 29일 13:36:29</t>
  </si>
  <si>
    <t>다량영양소</t>
    <phoneticPr fontId="1" type="noConversion"/>
  </si>
  <si>
    <t>충분섭취량</t>
    <phoneticPr fontId="1" type="noConversion"/>
  </si>
  <si>
    <t>크롬(ug/일)</t>
    <phoneticPr fontId="1" type="noConversion"/>
  </si>
  <si>
    <t>H1310229</t>
  </si>
  <si>
    <t>오순덕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</si>
</sst>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37.877560000000003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71632"/>
        <c:axId val="195774768"/>
      </c:barChart>
      <c:catAx>
        <c:axId val="1957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74768"/>
        <c:crosses val="autoZero"/>
        <c:auto val="1"/>
        <c:lblAlgn val="ctr"/>
        <c:lblOffset val="100"/>
        <c:noMultiLvlLbl val="0"/>
      </c:catAx>
      <c:valAx>
        <c:axId val="195774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7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2.881767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75944"/>
        <c:axId val="195777120"/>
      </c:barChart>
      <c:catAx>
        <c:axId val="19577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77120"/>
        <c:crosses val="autoZero"/>
        <c:auto val="1"/>
        <c:lblAlgn val="ctr"/>
        <c:lblOffset val="100"/>
        <c:noMultiLvlLbl val="0"/>
      </c:catAx>
      <c:valAx>
        <c:axId val="19577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7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1.7455792000000001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344024"/>
        <c:axId val="696840640"/>
      </c:barChart>
      <c:catAx>
        <c:axId val="425344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0640"/>
        <c:crosses val="autoZero"/>
        <c:auto val="1"/>
        <c:lblAlgn val="ctr"/>
        <c:lblOffset val="100"/>
        <c:noMultiLvlLbl val="0"/>
      </c:catAx>
      <c:valAx>
        <c:axId val="696840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344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684.52606000000003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1032"/>
        <c:axId val="696847696"/>
      </c:barChart>
      <c:catAx>
        <c:axId val="69684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7696"/>
        <c:crosses val="autoZero"/>
        <c:auto val="1"/>
        <c:lblAlgn val="ctr"/>
        <c:lblOffset val="100"/>
        <c:noMultiLvlLbl val="0"/>
      </c:catAx>
      <c:valAx>
        <c:axId val="69684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2124.6709999999998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3384"/>
        <c:axId val="696842600"/>
      </c:barChart>
      <c:catAx>
        <c:axId val="69684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2600"/>
        <c:crosses val="autoZero"/>
        <c:auto val="1"/>
        <c:lblAlgn val="ctr"/>
        <c:lblOffset val="100"/>
        <c:noMultiLvlLbl val="0"/>
      </c:catAx>
      <c:valAx>
        <c:axId val="6968426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210.33063000000001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3776"/>
        <c:axId val="696842992"/>
      </c:barChart>
      <c:catAx>
        <c:axId val="6968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2992"/>
        <c:crosses val="autoZero"/>
        <c:auto val="1"/>
        <c:lblAlgn val="ctr"/>
        <c:lblOffset val="100"/>
        <c:noMultiLvlLbl val="0"/>
      </c:catAx>
      <c:valAx>
        <c:axId val="6968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66.911649999999995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1816"/>
        <c:axId val="696841424"/>
      </c:barChart>
      <c:catAx>
        <c:axId val="696841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1424"/>
        <c:crosses val="autoZero"/>
        <c:auto val="1"/>
        <c:lblAlgn val="ctr"/>
        <c:lblOffset val="100"/>
        <c:noMultiLvlLbl val="0"/>
      </c:catAx>
      <c:valAx>
        <c:axId val="696841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6.1255436000000003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4560"/>
        <c:axId val="696844952"/>
      </c:barChart>
      <c:catAx>
        <c:axId val="69684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4952"/>
        <c:crosses val="autoZero"/>
        <c:auto val="1"/>
        <c:lblAlgn val="ctr"/>
        <c:lblOffset val="100"/>
        <c:noMultiLvlLbl val="0"/>
      </c:catAx>
      <c:valAx>
        <c:axId val="696844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665.15204000000006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6846520"/>
        <c:axId val="696846912"/>
      </c:barChart>
      <c:catAx>
        <c:axId val="69684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6846912"/>
        <c:crosses val="autoZero"/>
        <c:auto val="1"/>
        <c:lblAlgn val="ctr"/>
        <c:lblOffset val="100"/>
        <c:noMultiLvlLbl val="0"/>
      </c:catAx>
      <c:valAx>
        <c:axId val="6968469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684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2.9226476000000001E-2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16496"/>
        <c:axId val="697315712"/>
      </c:barChart>
      <c:catAx>
        <c:axId val="69731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15712"/>
        <c:crosses val="autoZero"/>
        <c:auto val="1"/>
        <c:lblAlgn val="ctr"/>
        <c:lblOffset val="100"/>
        <c:noMultiLvlLbl val="0"/>
      </c:catAx>
      <c:valAx>
        <c:axId val="6973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1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1.0456217999999999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18848"/>
        <c:axId val="697321200"/>
      </c:barChart>
      <c:catAx>
        <c:axId val="69731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21200"/>
        <c:crosses val="autoZero"/>
        <c:auto val="1"/>
        <c:lblAlgn val="ctr"/>
        <c:lblOffset val="100"/>
        <c:noMultiLvlLbl val="0"/>
      </c:catAx>
      <c:valAx>
        <c:axId val="69732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15.435589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76728"/>
        <c:axId val="195775160"/>
      </c:barChart>
      <c:catAx>
        <c:axId val="19577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775160"/>
        <c:crosses val="autoZero"/>
        <c:auto val="1"/>
        <c:lblAlgn val="ctr"/>
        <c:lblOffset val="100"/>
        <c:noMultiLvlLbl val="0"/>
      </c:catAx>
      <c:valAx>
        <c:axId val="195775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7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275.04556000000002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19632"/>
        <c:axId val="697318456"/>
      </c:barChart>
      <c:catAx>
        <c:axId val="6973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18456"/>
        <c:crosses val="autoZero"/>
        <c:auto val="1"/>
        <c:lblAlgn val="ctr"/>
        <c:lblOffset val="100"/>
        <c:noMultiLvlLbl val="0"/>
      </c:catAx>
      <c:valAx>
        <c:axId val="697318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19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43.599482999999999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20024"/>
        <c:axId val="697320808"/>
      </c:barChart>
      <c:catAx>
        <c:axId val="6973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20808"/>
        <c:crosses val="autoZero"/>
        <c:auto val="1"/>
        <c:lblAlgn val="ctr"/>
        <c:lblOffset val="100"/>
        <c:noMultiLvlLbl val="0"/>
      </c:catAx>
      <c:valAx>
        <c:axId val="697320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2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2.1960000000000002</c:v>
                </c:pt>
                <c:pt idx="1">
                  <c:v>6.0940000000000003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7321592"/>
        <c:axId val="697322768"/>
      </c:barChart>
      <c:catAx>
        <c:axId val="69732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22768"/>
        <c:crosses val="autoZero"/>
        <c:auto val="1"/>
        <c:lblAlgn val="ctr"/>
        <c:lblOffset val="100"/>
        <c:noMultiLvlLbl val="0"/>
      </c:catAx>
      <c:valAx>
        <c:axId val="697322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21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8.2144569999999995</c:v>
                </c:pt>
                <c:pt idx="1">
                  <c:v>8.1913859999999996</c:v>
                </c:pt>
                <c:pt idx="2">
                  <c:v>5.2864633000000003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237.40758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21984"/>
        <c:axId val="697318064"/>
      </c:barChart>
      <c:catAx>
        <c:axId val="69732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18064"/>
        <c:crosses val="autoZero"/>
        <c:auto val="1"/>
        <c:lblAlgn val="ctr"/>
        <c:lblOffset val="100"/>
        <c:noMultiLvlLbl val="0"/>
      </c:catAx>
      <c:valAx>
        <c:axId val="697318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2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6.9631004000000001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316888"/>
        <c:axId val="425018488"/>
      </c:barChart>
      <c:catAx>
        <c:axId val="69731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18488"/>
        <c:crosses val="autoZero"/>
        <c:auto val="1"/>
        <c:lblAlgn val="ctr"/>
        <c:lblOffset val="100"/>
        <c:noMultiLvlLbl val="0"/>
      </c:catAx>
      <c:valAx>
        <c:axId val="42501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31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67.257000000000005</c:v>
                </c:pt>
                <c:pt idx="1">
                  <c:v>14.624000000000001</c:v>
                </c:pt>
                <c:pt idx="2">
                  <c:v>18.117999999999999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021624"/>
        <c:axId val="425021232"/>
      </c:barChart>
      <c:catAx>
        <c:axId val="4250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21232"/>
        <c:crosses val="autoZero"/>
        <c:auto val="1"/>
        <c:lblAlgn val="ctr"/>
        <c:lblOffset val="100"/>
        <c:noMultiLvlLbl val="0"/>
      </c:catAx>
      <c:valAx>
        <c:axId val="425021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2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973.60799999999995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22016"/>
        <c:axId val="425022408"/>
      </c:barChart>
      <c:catAx>
        <c:axId val="42502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22408"/>
        <c:crosses val="autoZero"/>
        <c:auto val="1"/>
        <c:lblAlgn val="ctr"/>
        <c:lblOffset val="100"/>
        <c:noMultiLvlLbl val="0"/>
      </c:catAx>
      <c:valAx>
        <c:axId val="425022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70.854979999999998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15352"/>
        <c:axId val="425014960"/>
      </c:barChart>
      <c:catAx>
        <c:axId val="42501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14960"/>
        <c:crosses val="autoZero"/>
        <c:auto val="1"/>
        <c:lblAlgn val="ctr"/>
        <c:lblOffset val="100"/>
        <c:noMultiLvlLbl val="0"/>
      </c:catAx>
      <c:valAx>
        <c:axId val="42501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15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465.59429999999998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18880"/>
        <c:axId val="425015744"/>
      </c:barChart>
      <c:catAx>
        <c:axId val="42501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15744"/>
        <c:crosses val="autoZero"/>
        <c:auto val="1"/>
        <c:lblAlgn val="ctr"/>
        <c:lblOffset val="100"/>
        <c:noMultiLvlLbl val="0"/>
      </c:catAx>
      <c:valAx>
        <c:axId val="42501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3.1992533000000001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59912"/>
        <c:axId val="716955208"/>
      </c:barChart>
      <c:catAx>
        <c:axId val="71695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55208"/>
        <c:crosses val="autoZero"/>
        <c:auto val="1"/>
        <c:lblAlgn val="ctr"/>
        <c:lblOffset val="100"/>
        <c:noMultiLvlLbl val="0"/>
      </c:catAx>
      <c:valAx>
        <c:axId val="716955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5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1799.8942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20056"/>
        <c:axId val="425019664"/>
      </c:barChart>
      <c:catAx>
        <c:axId val="4250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19664"/>
        <c:crosses val="autoZero"/>
        <c:auto val="1"/>
        <c:lblAlgn val="ctr"/>
        <c:lblOffset val="100"/>
        <c:noMultiLvlLbl val="0"/>
      </c:catAx>
      <c:valAx>
        <c:axId val="42501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20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7.9870700000000001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016528"/>
        <c:axId val="425020448"/>
      </c:barChart>
      <c:catAx>
        <c:axId val="425016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020448"/>
        <c:crosses val="autoZero"/>
        <c:auto val="1"/>
        <c:lblAlgn val="ctr"/>
        <c:lblOffset val="100"/>
        <c:noMultiLvlLbl val="0"/>
      </c:catAx>
      <c:valAx>
        <c:axId val="42502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016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1.0275638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548864"/>
        <c:axId val="662551216"/>
      </c:barChart>
      <c:catAx>
        <c:axId val="66254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551216"/>
        <c:crosses val="autoZero"/>
        <c:auto val="1"/>
        <c:lblAlgn val="ctr"/>
        <c:lblOffset val="100"/>
        <c:noMultiLvlLbl val="0"/>
      </c:catAx>
      <c:valAx>
        <c:axId val="6625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54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103.880135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55992"/>
        <c:axId val="716956776"/>
      </c:barChart>
      <c:catAx>
        <c:axId val="71695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56776"/>
        <c:crosses val="autoZero"/>
        <c:auto val="1"/>
        <c:lblAlgn val="ctr"/>
        <c:lblOffset val="100"/>
        <c:noMultiLvlLbl val="0"/>
      </c:catAx>
      <c:valAx>
        <c:axId val="716956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5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0.97282270000000004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57168"/>
        <c:axId val="716955600"/>
      </c:barChart>
      <c:catAx>
        <c:axId val="71695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55600"/>
        <c:crosses val="autoZero"/>
        <c:auto val="1"/>
        <c:lblAlgn val="ctr"/>
        <c:lblOffset val="100"/>
        <c:noMultiLvlLbl val="0"/>
      </c:catAx>
      <c:valAx>
        <c:axId val="716955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5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7.6446100000000001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58736"/>
        <c:axId val="716959128"/>
      </c:barChart>
      <c:catAx>
        <c:axId val="7169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59128"/>
        <c:crosses val="autoZero"/>
        <c:auto val="1"/>
        <c:lblAlgn val="ctr"/>
        <c:lblOffset val="100"/>
        <c:noMultiLvlLbl val="0"/>
      </c:catAx>
      <c:valAx>
        <c:axId val="71695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5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1.0275638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16960696"/>
        <c:axId val="716953640"/>
      </c:barChart>
      <c:catAx>
        <c:axId val="71696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16953640"/>
        <c:crosses val="autoZero"/>
        <c:auto val="1"/>
        <c:lblAlgn val="ctr"/>
        <c:lblOffset val="100"/>
        <c:noMultiLvlLbl val="0"/>
      </c:catAx>
      <c:valAx>
        <c:axId val="716953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16960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224.28584000000001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432448"/>
        <c:axId val="662430096"/>
      </c:barChart>
      <c:catAx>
        <c:axId val="66243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430096"/>
        <c:crosses val="autoZero"/>
        <c:auto val="1"/>
        <c:lblAlgn val="ctr"/>
        <c:lblOffset val="100"/>
        <c:noMultiLvlLbl val="0"/>
      </c:catAx>
      <c:valAx>
        <c:axId val="662430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43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7.5005794000000003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2430488"/>
        <c:axId val="662430880"/>
      </c:barChart>
      <c:catAx>
        <c:axId val="662430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2430880"/>
        <c:crosses val="autoZero"/>
        <c:auto val="1"/>
        <c:lblAlgn val="ctr"/>
        <c:lblOffset val="100"/>
        <c:noMultiLvlLbl val="0"/>
      </c:catAx>
      <c:valAx>
        <c:axId val="66243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2430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오순덕, ID : H1310229)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09월 29일 13:36:29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1600</v>
      </c>
      <c r="C6" s="60">
        <f>'DRIs DATA 입력'!C6</f>
        <v>973.60799999999995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37.877560000000003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15.435589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67.257000000000005</v>
      </c>
      <c r="G8" s="60">
        <f>'DRIs DATA 입력'!G8</f>
        <v>14.624000000000001</v>
      </c>
      <c r="H8" s="60">
        <f>'DRIs DATA 입력'!H8</f>
        <v>18.117999999999999</v>
      </c>
      <c r="I8" s="47"/>
      <c r="J8" s="60" t="s">
        <v>217</v>
      </c>
      <c r="K8" s="60">
        <f>'DRIs DATA 입력'!K8</f>
        <v>2.1960000000000002</v>
      </c>
      <c r="L8" s="60">
        <f>'DRIs DATA 입력'!L8</f>
        <v>6.0940000000000003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237.40758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6.9631004000000001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3.1992533000000001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103.880135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70.854979999999998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0.80274420000000002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0.97282270000000004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7.6446100000000001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1.0275638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224.28584000000001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7.5005794000000003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2.881767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1.7455792000000001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465.59429999999998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684.52606000000003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1799.8942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2124.6709999999998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210.33063000000001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66.911649999999995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3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7.9870700000000001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6.1255436000000003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665.15204000000006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2.9226476000000001E-2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1.0456217999999999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275.04556000000002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43.599482999999999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307</v>
      </c>
      <c r="B1" s="62" t="s">
        <v>331</v>
      </c>
      <c r="G1" s="63" t="s">
        <v>308</v>
      </c>
      <c r="H1" s="62" t="s">
        <v>332</v>
      </c>
    </row>
    <row r="3" spans="1:27" x14ac:dyDescent="0.3">
      <c r="A3" s="72" t="s">
        <v>333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3">
      <c r="A4" s="70" t="s">
        <v>275</v>
      </c>
      <c r="B4" s="70"/>
      <c r="C4" s="70"/>
      <c r="E4" s="67" t="s">
        <v>309</v>
      </c>
      <c r="F4" s="68"/>
      <c r="G4" s="68"/>
      <c r="H4" s="69"/>
      <c r="J4" s="67" t="s">
        <v>310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311</v>
      </c>
      <c r="V4" s="70"/>
      <c r="W4" s="70"/>
      <c r="X4" s="70"/>
      <c r="Y4" s="70"/>
      <c r="Z4" s="70"/>
    </row>
    <row r="5" spans="1:27" x14ac:dyDescent="0.3">
      <c r="A5" s="66"/>
      <c r="B5" s="66" t="s">
        <v>276</v>
      </c>
      <c r="C5" s="66" t="s">
        <v>277</v>
      </c>
      <c r="E5" s="66"/>
      <c r="F5" s="66" t="s">
        <v>51</v>
      </c>
      <c r="G5" s="66" t="s">
        <v>278</v>
      </c>
      <c r="H5" s="66" t="s">
        <v>47</v>
      </c>
      <c r="J5" s="66"/>
      <c r="K5" s="66" t="s">
        <v>312</v>
      </c>
      <c r="L5" s="66" t="s">
        <v>313</v>
      </c>
      <c r="N5" s="66"/>
      <c r="O5" s="66" t="s">
        <v>279</v>
      </c>
      <c r="P5" s="66" t="s">
        <v>280</v>
      </c>
      <c r="Q5" s="66" t="s">
        <v>314</v>
      </c>
      <c r="R5" s="66" t="s">
        <v>281</v>
      </c>
      <c r="S5" s="66" t="s">
        <v>277</v>
      </c>
      <c r="U5" s="66"/>
      <c r="V5" s="66" t="s">
        <v>279</v>
      </c>
      <c r="W5" s="66" t="s">
        <v>280</v>
      </c>
      <c r="X5" s="66" t="s">
        <v>314</v>
      </c>
      <c r="Y5" s="66" t="s">
        <v>281</v>
      </c>
      <c r="Z5" s="66" t="s">
        <v>277</v>
      </c>
    </row>
    <row r="6" spans="1:27" x14ac:dyDescent="0.3">
      <c r="A6" s="66" t="s">
        <v>275</v>
      </c>
      <c r="B6" s="66">
        <v>1600</v>
      </c>
      <c r="C6" s="66">
        <v>973.60799999999995</v>
      </c>
      <c r="E6" s="66" t="s">
        <v>282</v>
      </c>
      <c r="F6" s="66">
        <v>55</v>
      </c>
      <c r="G6" s="66">
        <v>15</v>
      </c>
      <c r="H6" s="66">
        <v>7</v>
      </c>
      <c r="J6" s="66" t="s">
        <v>282</v>
      </c>
      <c r="K6" s="66">
        <v>0.1</v>
      </c>
      <c r="L6" s="66">
        <v>4</v>
      </c>
      <c r="N6" s="66" t="s">
        <v>283</v>
      </c>
      <c r="O6" s="66">
        <v>40</v>
      </c>
      <c r="P6" s="66">
        <v>45</v>
      </c>
      <c r="Q6" s="66">
        <v>0</v>
      </c>
      <c r="R6" s="66">
        <v>0</v>
      </c>
      <c r="S6" s="66">
        <v>37.877560000000003</v>
      </c>
      <c r="U6" s="66" t="s">
        <v>315</v>
      </c>
      <c r="V6" s="66">
        <v>0</v>
      </c>
      <c r="W6" s="66">
        <v>0</v>
      </c>
      <c r="X6" s="66">
        <v>20</v>
      </c>
      <c r="Y6" s="66">
        <v>0</v>
      </c>
      <c r="Z6" s="66">
        <v>15.435589</v>
      </c>
    </row>
    <row r="7" spans="1:27" x14ac:dyDescent="0.3">
      <c r="E7" s="66" t="s">
        <v>316</v>
      </c>
      <c r="F7" s="66">
        <v>65</v>
      </c>
      <c r="G7" s="66">
        <v>30</v>
      </c>
      <c r="H7" s="66">
        <v>20</v>
      </c>
      <c r="J7" s="66" t="s">
        <v>316</v>
      </c>
      <c r="K7" s="66">
        <v>1</v>
      </c>
      <c r="L7" s="66">
        <v>10</v>
      </c>
    </row>
    <row r="8" spans="1:27" x14ac:dyDescent="0.3">
      <c r="E8" s="66" t="s">
        <v>284</v>
      </c>
      <c r="F8" s="66">
        <v>67.257000000000005</v>
      </c>
      <c r="G8" s="66">
        <v>14.624000000000001</v>
      </c>
      <c r="H8" s="66">
        <v>18.117999999999999</v>
      </c>
      <c r="J8" s="66" t="s">
        <v>284</v>
      </c>
      <c r="K8" s="66">
        <v>2.1960000000000002</v>
      </c>
      <c r="L8" s="66">
        <v>6.0940000000000003</v>
      </c>
    </row>
    <row r="13" spans="1:27" x14ac:dyDescent="0.3">
      <c r="A13" s="71" t="s">
        <v>285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3">
      <c r="A14" s="70" t="s">
        <v>286</v>
      </c>
      <c r="B14" s="70"/>
      <c r="C14" s="70"/>
      <c r="D14" s="70"/>
      <c r="E14" s="70"/>
      <c r="F14" s="70"/>
      <c r="H14" s="70" t="s">
        <v>317</v>
      </c>
      <c r="I14" s="70"/>
      <c r="J14" s="70"/>
      <c r="K14" s="70"/>
      <c r="L14" s="70"/>
      <c r="M14" s="70"/>
      <c r="O14" s="70" t="s">
        <v>318</v>
      </c>
      <c r="P14" s="70"/>
      <c r="Q14" s="70"/>
      <c r="R14" s="70"/>
      <c r="S14" s="70"/>
      <c r="T14" s="70"/>
      <c r="V14" s="70" t="s">
        <v>287</v>
      </c>
      <c r="W14" s="70"/>
      <c r="X14" s="70"/>
      <c r="Y14" s="70"/>
      <c r="Z14" s="70"/>
      <c r="AA14" s="70"/>
    </row>
    <row r="15" spans="1:27" x14ac:dyDescent="0.3">
      <c r="A15" s="66"/>
      <c r="B15" s="66" t="s">
        <v>279</v>
      </c>
      <c r="C15" s="66" t="s">
        <v>280</v>
      </c>
      <c r="D15" s="66" t="s">
        <v>314</v>
      </c>
      <c r="E15" s="66" t="s">
        <v>281</v>
      </c>
      <c r="F15" s="66" t="s">
        <v>277</v>
      </c>
      <c r="H15" s="66"/>
      <c r="I15" s="66" t="s">
        <v>279</v>
      </c>
      <c r="J15" s="66" t="s">
        <v>280</v>
      </c>
      <c r="K15" s="66" t="s">
        <v>314</v>
      </c>
      <c r="L15" s="66" t="s">
        <v>281</v>
      </c>
      <c r="M15" s="66" t="s">
        <v>277</v>
      </c>
      <c r="O15" s="66"/>
      <c r="P15" s="66" t="s">
        <v>279</v>
      </c>
      <c r="Q15" s="66" t="s">
        <v>280</v>
      </c>
      <c r="R15" s="66" t="s">
        <v>314</v>
      </c>
      <c r="S15" s="66" t="s">
        <v>281</v>
      </c>
      <c r="T15" s="66" t="s">
        <v>277</v>
      </c>
      <c r="V15" s="66"/>
      <c r="W15" s="66" t="s">
        <v>279</v>
      </c>
      <c r="X15" s="66" t="s">
        <v>280</v>
      </c>
      <c r="Y15" s="66" t="s">
        <v>314</v>
      </c>
      <c r="Z15" s="66" t="s">
        <v>281</v>
      </c>
      <c r="AA15" s="66" t="s">
        <v>277</v>
      </c>
    </row>
    <row r="16" spans="1:27" x14ac:dyDescent="0.3">
      <c r="A16" s="66" t="s">
        <v>288</v>
      </c>
      <c r="B16" s="66">
        <v>410</v>
      </c>
      <c r="C16" s="66">
        <v>550</v>
      </c>
      <c r="D16" s="66">
        <v>0</v>
      </c>
      <c r="E16" s="66">
        <v>3000</v>
      </c>
      <c r="F16" s="66">
        <v>237.40758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6.9631004000000001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3.1992533000000001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103.880135</v>
      </c>
    </row>
    <row r="23" spans="1:62" x14ac:dyDescent="0.3">
      <c r="A23" s="71" t="s">
        <v>289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0" t="s">
        <v>319</v>
      </c>
      <c r="B24" s="70"/>
      <c r="C24" s="70"/>
      <c r="D24" s="70"/>
      <c r="E24" s="70"/>
      <c r="F24" s="70"/>
      <c r="H24" s="70" t="s">
        <v>320</v>
      </c>
      <c r="I24" s="70"/>
      <c r="J24" s="70"/>
      <c r="K24" s="70"/>
      <c r="L24" s="70"/>
      <c r="M24" s="70"/>
      <c r="O24" s="70" t="s">
        <v>321</v>
      </c>
      <c r="P24" s="70"/>
      <c r="Q24" s="70"/>
      <c r="R24" s="70"/>
      <c r="S24" s="70"/>
      <c r="T24" s="70"/>
      <c r="V24" s="70" t="s">
        <v>290</v>
      </c>
      <c r="W24" s="70"/>
      <c r="X24" s="70"/>
      <c r="Y24" s="70"/>
      <c r="Z24" s="70"/>
      <c r="AA24" s="70"/>
      <c r="AC24" s="70" t="s">
        <v>291</v>
      </c>
      <c r="AD24" s="70"/>
      <c r="AE24" s="70"/>
      <c r="AF24" s="70"/>
      <c r="AG24" s="70"/>
      <c r="AH24" s="70"/>
      <c r="AJ24" s="70" t="s">
        <v>292</v>
      </c>
      <c r="AK24" s="70"/>
      <c r="AL24" s="70"/>
      <c r="AM24" s="70"/>
      <c r="AN24" s="70"/>
      <c r="AO24" s="70"/>
      <c r="AQ24" s="70" t="s">
        <v>322</v>
      </c>
      <c r="AR24" s="70"/>
      <c r="AS24" s="70"/>
      <c r="AT24" s="70"/>
      <c r="AU24" s="70"/>
      <c r="AV24" s="70"/>
      <c r="AX24" s="70" t="s">
        <v>323</v>
      </c>
      <c r="AY24" s="70"/>
      <c r="AZ24" s="70"/>
      <c r="BA24" s="70"/>
      <c r="BB24" s="70"/>
      <c r="BC24" s="70"/>
      <c r="BE24" s="70" t="s">
        <v>293</v>
      </c>
      <c r="BF24" s="70"/>
      <c r="BG24" s="70"/>
      <c r="BH24" s="70"/>
      <c r="BI24" s="70"/>
      <c r="BJ24" s="70"/>
    </row>
    <row r="25" spans="1:62" x14ac:dyDescent="0.3">
      <c r="A25" s="66"/>
      <c r="B25" s="66" t="s">
        <v>279</v>
      </c>
      <c r="C25" s="66" t="s">
        <v>280</v>
      </c>
      <c r="D25" s="66" t="s">
        <v>314</v>
      </c>
      <c r="E25" s="66" t="s">
        <v>281</v>
      </c>
      <c r="F25" s="66" t="s">
        <v>277</v>
      </c>
      <c r="H25" s="66"/>
      <c r="I25" s="66" t="s">
        <v>279</v>
      </c>
      <c r="J25" s="66" t="s">
        <v>280</v>
      </c>
      <c r="K25" s="66" t="s">
        <v>314</v>
      </c>
      <c r="L25" s="66" t="s">
        <v>281</v>
      </c>
      <c r="M25" s="66" t="s">
        <v>277</v>
      </c>
      <c r="O25" s="66"/>
      <c r="P25" s="66" t="s">
        <v>279</v>
      </c>
      <c r="Q25" s="66" t="s">
        <v>280</v>
      </c>
      <c r="R25" s="66" t="s">
        <v>314</v>
      </c>
      <c r="S25" s="66" t="s">
        <v>281</v>
      </c>
      <c r="T25" s="66" t="s">
        <v>277</v>
      </c>
      <c r="V25" s="66"/>
      <c r="W25" s="66" t="s">
        <v>279</v>
      </c>
      <c r="X25" s="66" t="s">
        <v>280</v>
      </c>
      <c r="Y25" s="66" t="s">
        <v>334</v>
      </c>
      <c r="Z25" s="66" t="s">
        <v>281</v>
      </c>
      <c r="AA25" s="66" t="s">
        <v>277</v>
      </c>
      <c r="AC25" s="66"/>
      <c r="AD25" s="66" t="s">
        <v>279</v>
      </c>
      <c r="AE25" s="66" t="s">
        <v>280</v>
      </c>
      <c r="AF25" s="66" t="s">
        <v>314</v>
      </c>
      <c r="AG25" s="66" t="s">
        <v>281</v>
      </c>
      <c r="AH25" s="66" t="s">
        <v>277</v>
      </c>
      <c r="AJ25" s="66"/>
      <c r="AK25" s="66" t="s">
        <v>279</v>
      </c>
      <c r="AL25" s="66" t="s">
        <v>280</v>
      </c>
      <c r="AM25" s="66" t="s">
        <v>314</v>
      </c>
      <c r="AN25" s="66" t="s">
        <v>281</v>
      </c>
      <c r="AO25" s="66" t="s">
        <v>277</v>
      </c>
      <c r="AQ25" s="66"/>
      <c r="AR25" s="66" t="s">
        <v>279</v>
      </c>
      <c r="AS25" s="66" t="s">
        <v>280</v>
      </c>
      <c r="AT25" s="66" t="s">
        <v>314</v>
      </c>
      <c r="AU25" s="66" t="s">
        <v>281</v>
      </c>
      <c r="AV25" s="66" t="s">
        <v>277</v>
      </c>
      <c r="AX25" s="66"/>
      <c r="AY25" s="66" t="s">
        <v>279</v>
      </c>
      <c r="AZ25" s="66" t="s">
        <v>280</v>
      </c>
      <c r="BA25" s="66" t="s">
        <v>314</v>
      </c>
      <c r="BB25" s="66" t="s">
        <v>281</v>
      </c>
      <c r="BC25" s="66" t="s">
        <v>277</v>
      </c>
      <c r="BE25" s="66"/>
      <c r="BF25" s="66" t="s">
        <v>279</v>
      </c>
      <c r="BG25" s="66" t="s">
        <v>280</v>
      </c>
      <c r="BH25" s="66" t="s">
        <v>314</v>
      </c>
      <c r="BI25" s="66" t="s">
        <v>281</v>
      </c>
      <c r="BJ25" s="66" t="s">
        <v>277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70.854979999999998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0.80274420000000002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0.97282270000000004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7.6446100000000001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1.0275638</v>
      </c>
      <c r="AJ26" s="66" t="s">
        <v>294</v>
      </c>
      <c r="AK26" s="66">
        <v>320</v>
      </c>
      <c r="AL26" s="66">
        <v>400</v>
      </c>
      <c r="AM26" s="66">
        <v>0</v>
      </c>
      <c r="AN26" s="66">
        <v>1000</v>
      </c>
      <c r="AO26" s="66">
        <v>224.28584000000001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7.5005794000000003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2.881767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1.7455792000000001</v>
      </c>
    </row>
    <row r="33" spans="1:68" x14ac:dyDescent="0.3">
      <c r="A33" s="71" t="s">
        <v>295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70" t="s">
        <v>178</v>
      </c>
      <c r="B34" s="70"/>
      <c r="C34" s="70"/>
      <c r="D34" s="70"/>
      <c r="E34" s="70"/>
      <c r="F34" s="70"/>
      <c r="H34" s="70" t="s">
        <v>296</v>
      </c>
      <c r="I34" s="70"/>
      <c r="J34" s="70"/>
      <c r="K34" s="70"/>
      <c r="L34" s="70"/>
      <c r="M34" s="70"/>
      <c r="O34" s="70" t="s">
        <v>179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297</v>
      </c>
      <c r="AD34" s="70"/>
      <c r="AE34" s="70"/>
      <c r="AF34" s="70"/>
      <c r="AG34" s="70"/>
      <c r="AH34" s="70"/>
      <c r="AJ34" s="70" t="s">
        <v>330</v>
      </c>
      <c r="AK34" s="70"/>
      <c r="AL34" s="70"/>
      <c r="AM34" s="70"/>
      <c r="AN34" s="70"/>
      <c r="AO34" s="70"/>
    </row>
    <row r="35" spans="1:68" x14ac:dyDescent="0.3">
      <c r="A35" s="66"/>
      <c r="B35" s="66" t="s">
        <v>279</v>
      </c>
      <c r="C35" s="66" t="s">
        <v>280</v>
      </c>
      <c r="D35" s="66" t="s">
        <v>314</v>
      </c>
      <c r="E35" s="66" t="s">
        <v>281</v>
      </c>
      <c r="F35" s="66" t="s">
        <v>277</v>
      </c>
      <c r="H35" s="66"/>
      <c r="I35" s="66" t="s">
        <v>279</v>
      </c>
      <c r="J35" s="66" t="s">
        <v>280</v>
      </c>
      <c r="K35" s="66" t="s">
        <v>314</v>
      </c>
      <c r="L35" s="66" t="s">
        <v>281</v>
      </c>
      <c r="M35" s="66" t="s">
        <v>277</v>
      </c>
      <c r="O35" s="66"/>
      <c r="P35" s="66" t="s">
        <v>279</v>
      </c>
      <c r="Q35" s="66" t="s">
        <v>280</v>
      </c>
      <c r="R35" s="66" t="s">
        <v>314</v>
      </c>
      <c r="S35" s="66" t="s">
        <v>281</v>
      </c>
      <c r="T35" s="66" t="s">
        <v>277</v>
      </c>
      <c r="V35" s="66"/>
      <c r="W35" s="66" t="s">
        <v>279</v>
      </c>
      <c r="X35" s="66" t="s">
        <v>280</v>
      </c>
      <c r="Y35" s="66" t="s">
        <v>314</v>
      </c>
      <c r="Z35" s="66" t="s">
        <v>281</v>
      </c>
      <c r="AA35" s="66" t="s">
        <v>277</v>
      </c>
      <c r="AC35" s="66"/>
      <c r="AD35" s="66" t="s">
        <v>279</v>
      </c>
      <c r="AE35" s="66" t="s">
        <v>280</v>
      </c>
      <c r="AF35" s="66" t="s">
        <v>314</v>
      </c>
      <c r="AG35" s="66" t="s">
        <v>281</v>
      </c>
      <c r="AH35" s="66" t="s">
        <v>277</v>
      </c>
      <c r="AJ35" s="66"/>
      <c r="AK35" s="66" t="s">
        <v>279</v>
      </c>
      <c r="AL35" s="66" t="s">
        <v>280</v>
      </c>
      <c r="AM35" s="66" t="s">
        <v>314</v>
      </c>
      <c r="AN35" s="66" t="s">
        <v>281</v>
      </c>
      <c r="AO35" s="66" t="s">
        <v>277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2000</v>
      </c>
      <c r="F36" s="66">
        <v>465.59429999999998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684.52606000000003</v>
      </c>
      <c r="O36" s="66" t="s">
        <v>19</v>
      </c>
      <c r="P36" s="66">
        <v>0</v>
      </c>
      <c r="Q36" s="66">
        <v>0</v>
      </c>
      <c r="R36" s="66">
        <v>1300</v>
      </c>
      <c r="S36" s="66">
        <v>2000</v>
      </c>
      <c r="T36" s="66">
        <v>1799.8942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2124.6709999999998</v>
      </c>
      <c r="AC36" s="66" t="s">
        <v>21</v>
      </c>
      <c r="AD36" s="66">
        <v>0</v>
      </c>
      <c r="AE36" s="66">
        <v>0</v>
      </c>
      <c r="AF36" s="66">
        <v>2000</v>
      </c>
      <c r="AG36" s="66">
        <v>0</v>
      </c>
      <c r="AH36" s="66">
        <v>210.33063000000001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66.911649999999995</v>
      </c>
    </row>
    <row r="43" spans="1:68" x14ac:dyDescent="0.3">
      <c r="A43" s="71" t="s">
        <v>325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3">
      <c r="A44" s="70" t="s">
        <v>298</v>
      </c>
      <c r="B44" s="70"/>
      <c r="C44" s="70"/>
      <c r="D44" s="70"/>
      <c r="E44" s="70"/>
      <c r="F44" s="70"/>
      <c r="H44" s="70" t="s">
        <v>326</v>
      </c>
      <c r="I44" s="70"/>
      <c r="J44" s="70"/>
      <c r="K44" s="70"/>
      <c r="L44" s="70"/>
      <c r="M44" s="70"/>
      <c r="O44" s="70" t="s">
        <v>299</v>
      </c>
      <c r="P44" s="70"/>
      <c r="Q44" s="70"/>
      <c r="R44" s="70"/>
      <c r="S44" s="70"/>
      <c r="T44" s="70"/>
      <c r="V44" s="70" t="s">
        <v>300</v>
      </c>
      <c r="W44" s="70"/>
      <c r="X44" s="70"/>
      <c r="Y44" s="70"/>
      <c r="Z44" s="70"/>
      <c r="AA44" s="70"/>
      <c r="AC44" s="70" t="s">
        <v>301</v>
      </c>
      <c r="AD44" s="70"/>
      <c r="AE44" s="70"/>
      <c r="AF44" s="70"/>
      <c r="AG44" s="70"/>
      <c r="AH44" s="70"/>
      <c r="AJ44" s="70" t="s">
        <v>302</v>
      </c>
      <c r="AK44" s="70"/>
      <c r="AL44" s="70"/>
      <c r="AM44" s="70"/>
      <c r="AN44" s="70"/>
      <c r="AO44" s="70"/>
      <c r="AQ44" s="70" t="s">
        <v>327</v>
      </c>
      <c r="AR44" s="70"/>
      <c r="AS44" s="70"/>
      <c r="AT44" s="70"/>
      <c r="AU44" s="70"/>
      <c r="AV44" s="70"/>
      <c r="AX44" s="70" t="s">
        <v>328</v>
      </c>
      <c r="AY44" s="70"/>
      <c r="AZ44" s="70"/>
      <c r="BA44" s="70"/>
      <c r="BB44" s="70"/>
      <c r="BC44" s="70"/>
      <c r="BE44" s="70" t="s">
        <v>303</v>
      </c>
      <c r="BF44" s="70"/>
      <c r="BG44" s="70"/>
      <c r="BH44" s="70"/>
      <c r="BI44" s="70"/>
      <c r="BJ44" s="70"/>
    </row>
    <row r="45" spans="1:68" x14ac:dyDescent="0.3">
      <c r="A45" s="66"/>
      <c r="B45" s="66" t="s">
        <v>279</v>
      </c>
      <c r="C45" s="66" t="s">
        <v>280</v>
      </c>
      <c r="D45" s="66" t="s">
        <v>314</v>
      </c>
      <c r="E45" s="66" t="s">
        <v>281</v>
      </c>
      <c r="F45" s="66" t="s">
        <v>277</v>
      </c>
      <c r="H45" s="66"/>
      <c r="I45" s="66" t="s">
        <v>279</v>
      </c>
      <c r="J45" s="66" t="s">
        <v>280</v>
      </c>
      <c r="K45" s="66" t="s">
        <v>334</v>
      </c>
      <c r="L45" s="66" t="s">
        <v>281</v>
      </c>
      <c r="M45" s="66" t="s">
        <v>277</v>
      </c>
      <c r="O45" s="66"/>
      <c r="P45" s="66" t="s">
        <v>279</v>
      </c>
      <c r="Q45" s="66" t="s">
        <v>280</v>
      </c>
      <c r="R45" s="66" t="s">
        <v>314</v>
      </c>
      <c r="S45" s="66" t="s">
        <v>281</v>
      </c>
      <c r="T45" s="66" t="s">
        <v>277</v>
      </c>
      <c r="V45" s="66"/>
      <c r="W45" s="66" t="s">
        <v>279</v>
      </c>
      <c r="X45" s="66" t="s">
        <v>280</v>
      </c>
      <c r="Y45" s="66" t="s">
        <v>314</v>
      </c>
      <c r="Z45" s="66" t="s">
        <v>281</v>
      </c>
      <c r="AA45" s="66" t="s">
        <v>277</v>
      </c>
      <c r="AC45" s="66"/>
      <c r="AD45" s="66" t="s">
        <v>279</v>
      </c>
      <c r="AE45" s="66" t="s">
        <v>280</v>
      </c>
      <c r="AF45" s="66" t="s">
        <v>314</v>
      </c>
      <c r="AG45" s="66" t="s">
        <v>281</v>
      </c>
      <c r="AH45" s="66" t="s">
        <v>277</v>
      </c>
      <c r="AJ45" s="66"/>
      <c r="AK45" s="66" t="s">
        <v>279</v>
      </c>
      <c r="AL45" s="66" t="s">
        <v>280</v>
      </c>
      <c r="AM45" s="66" t="s">
        <v>314</v>
      </c>
      <c r="AN45" s="66" t="s">
        <v>281</v>
      </c>
      <c r="AO45" s="66" t="s">
        <v>277</v>
      </c>
      <c r="AQ45" s="66"/>
      <c r="AR45" s="66" t="s">
        <v>279</v>
      </c>
      <c r="AS45" s="66" t="s">
        <v>280</v>
      </c>
      <c r="AT45" s="66" t="s">
        <v>314</v>
      </c>
      <c r="AU45" s="66" t="s">
        <v>281</v>
      </c>
      <c r="AV45" s="66" t="s">
        <v>277</v>
      </c>
      <c r="AX45" s="66"/>
      <c r="AY45" s="66" t="s">
        <v>279</v>
      </c>
      <c r="AZ45" s="66" t="s">
        <v>280</v>
      </c>
      <c r="BA45" s="66" t="s">
        <v>314</v>
      </c>
      <c r="BB45" s="66" t="s">
        <v>281</v>
      </c>
      <c r="BC45" s="66" t="s">
        <v>277</v>
      </c>
      <c r="BE45" s="66"/>
      <c r="BF45" s="66" t="s">
        <v>279</v>
      </c>
      <c r="BG45" s="66" t="s">
        <v>280</v>
      </c>
      <c r="BH45" s="66" t="s">
        <v>314</v>
      </c>
      <c r="BI45" s="66" t="s">
        <v>281</v>
      </c>
      <c r="BJ45" s="66" t="s">
        <v>277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7.9870700000000001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6.1255436000000003</v>
      </c>
      <c r="O46" s="66" t="s">
        <v>304</v>
      </c>
      <c r="P46" s="66">
        <v>600</v>
      </c>
      <c r="Q46" s="66">
        <v>800</v>
      </c>
      <c r="R46" s="66">
        <v>0</v>
      </c>
      <c r="S46" s="66">
        <v>10000</v>
      </c>
      <c r="T46" s="66">
        <v>665.15204000000006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2.9226476000000001E-2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1.0456217999999999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275.04556000000002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43.599482999999999</v>
      </c>
      <c r="AX46" s="66" t="s">
        <v>305</v>
      </c>
      <c r="AY46" s="66"/>
      <c r="AZ46" s="66"/>
      <c r="BA46" s="66"/>
      <c r="BB46" s="66"/>
      <c r="BC46" s="66"/>
      <c r="BE46" s="66" t="s">
        <v>335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336</v>
      </c>
      <c r="B2" s="62" t="s">
        <v>337</v>
      </c>
      <c r="C2" s="62" t="s">
        <v>329</v>
      </c>
      <c r="D2" s="62">
        <v>69</v>
      </c>
      <c r="E2" s="62">
        <v>973.60799999999995</v>
      </c>
      <c r="F2" s="62">
        <v>140.60535999999999</v>
      </c>
      <c r="G2" s="62">
        <v>30.573215000000001</v>
      </c>
      <c r="H2" s="62">
        <v>14.976222</v>
      </c>
      <c r="I2" s="62">
        <v>15.596994</v>
      </c>
      <c r="J2" s="62">
        <v>37.877560000000003</v>
      </c>
      <c r="K2" s="62">
        <v>16.703869999999998</v>
      </c>
      <c r="L2" s="62">
        <v>21.173689</v>
      </c>
      <c r="M2" s="62">
        <v>15.435589</v>
      </c>
      <c r="N2" s="62">
        <v>2.4633004999999999</v>
      </c>
      <c r="O2" s="62">
        <v>8.0674270000000003</v>
      </c>
      <c r="P2" s="62">
        <v>946.96699999999998</v>
      </c>
      <c r="Q2" s="62">
        <v>10.836384000000001</v>
      </c>
      <c r="R2" s="62">
        <v>237.40758</v>
      </c>
      <c r="S2" s="62">
        <v>101.159424</v>
      </c>
      <c r="T2" s="62">
        <v>1634.9777999999999</v>
      </c>
      <c r="U2" s="62">
        <v>3.1992533000000001</v>
      </c>
      <c r="V2" s="62">
        <v>6.9631004000000001</v>
      </c>
      <c r="W2" s="62">
        <v>103.880135</v>
      </c>
      <c r="X2" s="62">
        <v>70.854979999999998</v>
      </c>
      <c r="Y2" s="62">
        <v>0.80274420000000002</v>
      </c>
      <c r="Z2" s="62">
        <v>0.97282270000000004</v>
      </c>
      <c r="AA2" s="62">
        <v>7.6446100000000001</v>
      </c>
      <c r="AB2" s="62">
        <v>1.0275638</v>
      </c>
      <c r="AC2" s="62">
        <v>224.28584000000001</v>
      </c>
      <c r="AD2" s="62">
        <v>7.5005794000000003</v>
      </c>
      <c r="AE2" s="62">
        <v>2.881767</v>
      </c>
      <c r="AF2" s="62">
        <v>1.7455792000000001</v>
      </c>
      <c r="AG2" s="62">
        <v>465.59429999999998</v>
      </c>
      <c r="AH2" s="62">
        <v>195.79506000000001</v>
      </c>
      <c r="AI2" s="62">
        <v>269.79921999999999</v>
      </c>
      <c r="AJ2" s="62">
        <v>684.52606000000003</v>
      </c>
      <c r="AK2" s="62">
        <v>1799.8942</v>
      </c>
      <c r="AL2" s="62">
        <v>210.33063000000001</v>
      </c>
      <c r="AM2" s="62">
        <v>2124.6709999999998</v>
      </c>
      <c r="AN2" s="62">
        <v>66.911649999999995</v>
      </c>
      <c r="AO2" s="62">
        <v>7.9870700000000001</v>
      </c>
      <c r="AP2" s="62">
        <v>5.9678807000000003</v>
      </c>
      <c r="AQ2" s="62">
        <v>2.0191894000000001</v>
      </c>
      <c r="AR2" s="62">
        <v>6.1255436000000003</v>
      </c>
      <c r="AS2" s="62">
        <v>665.15204000000006</v>
      </c>
      <c r="AT2" s="62">
        <v>2.9226476000000001E-2</v>
      </c>
      <c r="AU2" s="62">
        <v>1.0456217999999999</v>
      </c>
      <c r="AV2" s="62">
        <v>275.04556000000002</v>
      </c>
      <c r="AW2" s="62">
        <v>43.599482999999999</v>
      </c>
      <c r="AX2" s="62">
        <v>4.6596006000000002E-2</v>
      </c>
      <c r="AY2" s="62">
        <v>0.53300449999999999</v>
      </c>
      <c r="AZ2" s="62">
        <v>177.56049999999999</v>
      </c>
      <c r="BA2" s="62">
        <v>21.703952999999998</v>
      </c>
      <c r="BB2" s="62">
        <v>8.2144569999999995</v>
      </c>
      <c r="BC2" s="62">
        <v>8.1913859999999996</v>
      </c>
      <c r="BD2" s="62">
        <v>5.2864633000000003</v>
      </c>
      <c r="BE2" s="62">
        <v>0.34240723000000001</v>
      </c>
      <c r="BF2" s="62">
        <v>1.2439587999999999</v>
      </c>
      <c r="BG2" s="62">
        <v>6.9387240000000003E-3</v>
      </c>
      <c r="BH2" s="62">
        <v>4.9407090000000001E-2</v>
      </c>
      <c r="BI2" s="62">
        <v>3.6823439999999999E-2</v>
      </c>
      <c r="BJ2" s="62">
        <v>0.10829609</v>
      </c>
      <c r="BK2" s="62">
        <v>5.3374800000000001E-4</v>
      </c>
      <c r="BL2" s="62">
        <v>0.1796344</v>
      </c>
      <c r="BM2" s="62">
        <v>1.1795043000000001</v>
      </c>
      <c r="BN2" s="62">
        <v>0.19529252</v>
      </c>
      <c r="BO2" s="62">
        <v>12.771013</v>
      </c>
      <c r="BP2" s="62">
        <v>2.0530846</v>
      </c>
      <c r="BQ2" s="62">
        <v>5.2368107000000004</v>
      </c>
      <c r="BR2" s="62">
        <v>17.427544000000001</v>
      </c>
      <c r="BS2" s="62">
        <v>5.9491506000000003</v>
      </c>
      <c r="BT2" s="62">
        <v>0.92952095999999995</v>
      </c>
      <c r="BU2" s="62">
        <v>0.25612652000000002</v>
      </c>
      <c r="BV2" s="62">
        <v>2.7651848E-2</v>
      </c>
      <c r="BW2" s="62">
        <v>0.11143941</v>
      </c>
      <c r="BX2" s="62">
        <v>0.33742802999999999</v>
      </c>
      <c r="BY2" s="62">
        <v>8.1014509999999998E-2</v>
      </c>
      <c r="BZ2" s="62">
        <v>1.5963789000000001E-4</v>
      </c>
      <c r="CA2" s="62">
        <v>0.42825595</v>
      </c>
      <c r="CB2" s="62">
        <v>1.2715324E-2</v>
      </c>
      <c r="CC2" s="62">
        <v>0.13402003000000001</v>
      </c>
      <c r="CD2" s="62">
        <v>0.68749780000000005</v>
      </c>
      <c r="CE2" s="62">
        <v>4.3674060000000001E-2</v>
      </c>
      <c r="CF2" s="62">
        <v>0.11177942</v>
      </c>
      <c r="CG2" s="62">
        <v>0</v>
      </c>
      <c r="CH2" s="62">
        <v>1.6482205999999999E-2</v>
      </c>
      <c r="CI2" s="62">
        <v>0</v>
      </c>
      <c r="CJ2" s="62">
        <v>1.3887522999999999</v>
      </c>
      <c r="CK2" s="62">
        <v>3.4884921999999998E-3</v>
      </c>
      <c r="CL2" s="62">
        <v>2.0274489999999998</v>
      </c>
      <c r="CM2" s="62">
        <v>0.82550599999999996</v>
      </c>
      <c r="CN2" s="62">
        <v>978.7989</v>
      </c>
      <c r="CO2" s="62">
        <v>1764.0663</v>
      </c>
      <c r="CP2" s="62">
        <v>1183.7360000000001</v>
      </c>
      <c r="CQ2" s="62">
        <v>443.98950000000002</v>
      </c>
      <c r="CR2" s="62">
        <v>163.28467000000001</v>
      </c>
      <c r="CS2" s="62">
        <v>225.09048000000001</v>
      </c>
      <c r="CT2" s="62">
        <v>947.31799999999998</v>
      </c>
      <c r="CU2" s="62">
        <v>689.65204000000006</v>
      </c>
      <c r="CV2" s="62">
        <v>708.83954000000006</v>
      </c>
      <c r="CW2" s="62">
        <v>788.0086</v>
      </c>
      <c r="CX2" s="62">
        <v>200.53371999999999</v>
      </c>
      <c r="CY2" s="62">
        <v>1175.7778000000001</v>
      </c>
      <c r="CZ2" s="62">
        <v>723.11019999999996</v>
      </c>
      <c r="DA2" s="62">
        <v>1378.0471</v>
      </c>
      <c r="DB2" s="62">
        <v>1200.4804999999999</v>
      </c>
      <c r="DC2" s="62">
        <v>2012.9819</v>
      </c>
      <c r="DD2" s="62">
        <v>3237.1415999999999</v>
      </c>
      <c r="DE2" s="62">
        <v>680.93589999999995</v>
      </c>
      <c r="DF2" s="62">
        <v>1494.7440999999999</v>
      </c>
      <c r="DG2" s="62">
        <v>822.59469999999999</v>
      </c>
      <c r="DH2" s="62">
        <v>49.332222000000002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21.703952999999998</v>
      </c>
      <c r="B6">
        <f>BB2</f>
        <v>8.2144569999999995</v>
      </c>
      <c r="C6">
        <f>BC2</f>
        <v>8.1913859999999996</v>
      </c>
      <c r="D6">
        <f>BD2</f>
        <v>5.2864633000000003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19462</v>
      </c>
      <c r="C2" s="57">
        <f ca="1">YEAR(TODAY())-YEAR(B2)+IF(TODAY()&gt;=DATE(YEAR(TODAY()),MONTH(B2),DAY(B2)),0,-1)</f>
        <v>69</v>
      </c>
      <c r="E2" s="53">
        <v>148.30000000000001</v>
      </c>
      <c r="F2" s="54" t="s">
        <v>40</v>
      </c>
      <c r="G2" s="53">
        <v>45.2</v>
      </c>
      <c r="H2" s="52" t="s">
        <v>42</v>
      </c>
      <c r="I2" s="73">
        <f>ROUND(G3/E3^2,1)</f>
        <v>20.6</v>
      </c>
    </row>
    <row r="3" spans="1:9" x14ac:dyDescent="0.3">
      <c r="E3" s="52">
        <f>E2/100</f>
        <v>1.4830000000000001</v>
      </c>
      <c r="F3" s="52" t="s">
        <v>41</v>
      </c>
      <c r="G3" s="52">
        <f>G2</f>
        <v>45.2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44832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오순덕, ID : H1310229)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09월 29일 13:36:29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24" sqref="V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4" t="s">
        <v>197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</row>
    <row r="3" spans="1:19" ht="18" customHeight="1" x14ac:dyDescent="0.3">
      <c r="A3" s="6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</row>
    <row r="4" spans="1:19" ht="18" customHeight="1" thickBot="1" x14ac:dyDescent="0.35">
      <c r="A4" s="6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</row>
    <row r="5" spans="1:19" ht="18" customHeight="1" x14ac:dyDescent="0.3">
      <c r="A5" s="6"/>
      <c r="B5" s="146" t="s">
        <v>30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50" t="s">
        <v>31</v>
      </c>
      <c r="D10" s="150"/>
      <c r="E10" s="151"/>
      <c r="F10" s="154">
        <f>'개인정보 및 신체계측 입력'!B5</f>
        <v>44832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35">
      <c r="C11" s="152"/>
      <c r="D11" s="152"/>
      <c r="E11" s="153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50" t="s">
        <v>33</v>
      </c>
      <c r="D12" s="150"/>
      <c r="E12" s="151"/>
      <c r="F12" s="135">
        <f ca="1">'개인정보 및 신체계측 입력'!C2</f>
        <v>69</v>
      </c>
      <c r="G12" s="135"/>
      <c r="H12" s="135"/>
      <c r="I12" s="135"/>
      <c r="K12" s="123">
        <f>'개인정보 및 신체계측 입력'!E2</f>
        <v>148.30000000000001</v>
      </c>
      <c r="L12" s="124"/>
      <c r="M12" s="117">
        <f>'개인정보 및 신체계측 입력'!G2</f>
        <v>45.2</v>
      </c>
      <c r="N12" s="118"/>
      <c r="O12" s="113" t="s">
        <v>272</v>
      </c>
      <c r="P12" s="107"/>
      <c r="Q12" s="110">
        <f>'개인정보 및 신체계측 입력'!I2</f>
        <v>20.6</v>
      </c>
      <c r="R12" s="110"/>
      <c r="S12" s="110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52" t="s">
        <v>32</v>
      </c>
      <c r="D14" s="152"/>
      <c r="E14" s="153"/>
      <c r="F14" s="111" t="str">
        <f>MID('DRIs DATA'!B1,28,3)</f>
        <v>오순덕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5"/>
      <c r="D15" s="155"/>
      <c r="E15" s="156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3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141" t="s">
        <v>44</v>
      </c>
      <c r="E36" s="141"/>
      <c r="F36" s="141"/>
      <c r="G36" s="141"/>
      <c r="H36" s="141"/>
      <c r="I36" s="35">
        <f>'DRIs DATA'!F8</f>
        <v>67.257000000000005</v>
      </c>
      <c r="J36" s="142" t="s">
        <v>45</v>
      </c>
      <c r="K36" s="142"/>
      <c r="L36" s="142"/>
      <c r="M36" s="142"/>
      <c r="N36" s="36"/>
      <c r="O36" s="140" t="s">
        <v>46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183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141" t="s">
        <v>44</v>
      </c>
      <c r="E41" s="141"/>
      <c r="F41" s="141"/>
      <c r="G41" s="141"/>
      <c r="H41" s="141"/>
      <c r="I41" s="35">
        <f>'DRIs DATA'!G8</f>
        <v>14.624000000000001</v>
      </c>
      <c r="J41" s="142" t="s">
        <v>45</v>
      </c>
      <c r="K41" s="142"/>
      <c r="L41" s="142"/>
      <c r="M41" s="142"/>
      <c r="N41" s="36"/>
      <c r="O41" s="139" t="s">
        <v>50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3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3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43" t="s">
        <v>44</v>
      </c>
      <c r="E46" s="143"/>
      <c r="F46" s="143"/>
      <c r="G46" s="143"/>
      <c r="H46" s="143"/>
      <c r="I46" s="35">
        <f>'DRIs DATA'!H8</f>
        <v>18.117999999999999</v>
      </c>
      <c r="J46" s="142" t="s">
        <v>45</v>
      </c>
      <c r="K46" s="142"/>
      <c r="L46" s="142"/>
      <c r="M46" s="142"/>
      <c r="N46" s="36"/>
      <c r="O46" s="139" t="s">
        <v>49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3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3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165</v>
      </c>
      <c r="D69" s="148"/>
      <c r="E69" s="148"/>
      <c r="F69" s="148"/>
      <c r="G69" s="148"/>
      <c r="H69" s="141" t="s">
        <v>171</v>
      </c>
      <c r="I69" s="141"/>
      <c r="J69" s="141"/>
      <c r="K69" s="37">
        <f>ROUND('그룹 전체 사용자의 일일 입력'!B6/MAX('그룹 전체 사용자의 일일 입력'!$B$6,'그룹 전체 사용자의 일일 입력'!$C$6,'그룹 전체 사용자의 일일 입력'!$D$6),1)</f>
        <v>1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49">
        <f>ROUND('그룹 전체 사용자의 일일 입력'!D6/MAX('그룹 전체 사용자의 일일 입력'!$B$6,'그룹 전체 사용자의 일일 입력'!$C$6,'그룹 전체 사용자의 일일 입력'!$D$6),1)</f>
        <v>0.6</v>
      </c>
      <c r="P69" s="14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52</v>
      </c>
      <c r="D72" s="148"/>
      <c r="E72" s="148"/>
      <c r="F72" s="148"/>
      <c r="G72" s="148"/>
      <c r="H72" s="39"/>
      <c r="I72" s="141" t="s">
        <v>53</v>
      </c>
      <c r="J72" s="141"/>
      <c r="K72" s="37">
        <f>ROUND('DRIs DATA'!L8,1)</f>
        <v>6.1</v>
      </c>
      <c r="L72" s="37" t="s">
        <v>54</v>
      </c>
      <c r="M72" s="37">
        <f>ROUND('DRIs DATA'!K8,1)</f>
        <v>2.2000000000000002</v>
      </c>
      <c r="N72" s="142" t="s">
        <v>55</v>
      </c>
      <c r="O72" s="142"/>
      <c r="P72" s="142"/>
      <c r="Q72" s="142"/>
      <c r="R72" s="40"/>
      <c r="S72" s="36"/>
      <c r="T72" s="6"/>
    </row>
    <row r="73" spans="2:21" ht="18" customHeight="1" x14ac:dyDescent="0.3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3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3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3">
      <c r="B94" s="159" t="s">
        <v>172</v>
      </c>
      <c r="C94" s="157"/>
      <c r="D94" s="157"/>
      <c r="E94" s="157"/>
      <c r="F94" s="95">
        <f>ROUND('DRIs DATA'!F16/'DRIs DATA'!C16*100,2)</f>
        <v>31.65</v>
      </c>
      <c r="G94" s="95"/>
      <c r="H94" s="157" t="s">
        <v>168</v>
      </c>
      <c r="I94" s="157"/>
      <c r="J94" s="158"/>
      <c r="L94" s="159" t="s">
        <v>172</v>
      </c>
      <c r="M94" s="157"/>
      <c r="N94" s="157"/>
      <c r="O94" s="157"/>
      <c r="P94" s="157"/>
      <c r="Q94" s="23">
        <f>ROUND('DRIs DATA'!M16/'DRIs DATA'!K16*100,2)</f>
        <v>58.03</v>
      </c>
      <c r="R94" s="157" t="s">
        <v>168</v>
      </c>
      <c r="S94" s="157"/>
      <c r="T94" s="158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3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3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3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3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3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3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3">
      <c r="B121" s="44" t="s">
        <v>172</v>
      </c>
      <c r="C121" s="16"/>
      <c r="D121" s="16"/>
      <c r="E121" s="15"/>
      <c r="F121" s="95">
        <f>ROUND('DRIs DATA'!F26/'DRIs DATA'!C26*100,2)</f>
        <v>70.849999999999994</v>
      </c>
      <c r="G121" s="95"/>
      <c r="H121" s="157" t="s">
        <v>167</v>
      </c>
      <c r="I121" s="157"/>
      <c r="J121" s="158"/>
      <c r="L121" s="43" t="s">
        <v>172</v>
      </c>
      <c r="M121" s="20"/>
      <c r="N121" s="20"/>
      <c r="O121" s="23"/>
      <c r="P121" s="6"/>
      <c r="Q121" s="59">
        <f>ROUND('DRIs DATA'!AH26/'DRIs DATA'!AE26*100,2)</f>
        <v>68.5</v>
      </c>
      <c r="R121" s="157" t="s">
        <v>167</v>
      </c>
      <c r="S121" s="157"/>
      <c r="T121" s="158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3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3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3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3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 x14ac:dyDescent="0.3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3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3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3">
      <c r="B172" s="43" t="s">
        <v>172</v>
      </c>
      <c r="C172" s="20"/>
      <c r="D172" s="20"/>
      <c r="E172" s="6"/>
      <c r="F172" s="95">
        <f>ROUND('DRIs DATA'!F36/'DRIs DATA'!C36*100,2)</f>
        <v>58.2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119.99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3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3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3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3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3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3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3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3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5">
        <f>ROUND('DRIs DATA'!F46/'DRIs DATA'!C46*100,2)</f>
        <v>79.87</v>
      </c>
      <c r="G197" s="95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3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3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3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3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3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35">
      <c r="K205" s="10"/>
    </row>
    <row r="206" spans="2:20" ht="18" customHeight="1" x14ac:dyDescent="0.3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3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1600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3">
      <c r="N211" s="6"/>
    </row>
    <row r="212" spans="2:14" ht="18" customHeight="1" x14ac:dyDescent="0.3">
      <c r="C212" t="s">
        <v>306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2022-09-29T04:39:57Z</dcterms:modified>
</cp:coreProperties>
</file>