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06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<sst xmlns="http://schemas.openxmlformats.org/spreadsheetml/2006/main" count="692" uniqueCount="349">
  <si>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</si>
  <si>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</si>
  <si>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</si>
  <si>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</si>
  <si>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</si>
  <si>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</si>
  <si>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</si>
  <si>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</si>
  <si>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</si>
  <si>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</si>
  <si>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</si>
  <si>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</si>
  <si>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</si>
  <si>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</si>
  <si>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</si>
  <si>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</si>
  <si>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</si>
  <si>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</si>
  <si>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</si>
  <si>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</si>
  <si>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</si>
  <si>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</si>
  <si>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</si>
  <si>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</si>
  <si>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</si>
  <si>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</si>
  <si>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</si>
  <si>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</si>
  <si>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</si>
  <si>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</si>
  <si>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</si>
  <si>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</si>
  <si>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</si>
  <si>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</si>
  <si>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</si>
  <si>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</si>
  <si>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</si>
  <si>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</si>
  <si>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</si>
  <si>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</si>
  <si>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</si>
  <si>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</si>
  <si>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</si>
  <si>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</si>
  <si>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</si>
  <si>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</si>
  <si>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</si>
  <si>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</si>
  <si>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</si>
  <si>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</si>
  <si>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</si>
  <si>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</si>
  <si>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</si>
  <si>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</si>
  <si>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</si>
  <si>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</si>
  <si>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</si>
  <si>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</si>
  <si>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</si>
  <si>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</si>
  <si>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</si>
  <si>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</si>
  <si>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</si>
  <si>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</si>
  <si>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</si>
  <si>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</si>
  <si>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</si>
  <si>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</si>
  <si>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</si>
  <si>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</si>
  <si>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</si>
  <si>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</si>
  <si>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</si>
  <si>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</si>
  <si>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</si>
  <si>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</si>
  <si>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</si>
  <si>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</si>
  <si>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</si>
  <si>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</si>
  <si>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</si>
  <si>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</si>
  <si>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</si>
  <si>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</si>
  <si>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</si>
  <si>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</si>
  <si>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</si>
  <si>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</si>
  <si>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</si>
  <si>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</si>
  <si>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</si>
  <si>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</si>
  <si>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</si>
  <si>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</si>
  <si>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</si>
  <si>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</si>
  <si>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</si>
  <si>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</si>
  <si>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</si>
  <si>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</si>
  <si>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</si>
  <si>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</si>
  <si>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</si>
  <si>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</si>
  <si>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</si>
  <si>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</si>
  <si>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</si>
  <si>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</si>
  <si>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</si>
  <si>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</si>
  <si>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</si>
  <si>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</si>
  <si>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</si>
  <si>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</si>
  <si>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</si>
  <si>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</si>
  <si>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</si>
  <si>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</si>
  <si>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</si>
  <si>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</si>
  <si>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</si>
  <si>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</si>
  <si>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</si>
  <si>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</si>
  <si>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</si>
  <si>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</si>
  <si>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</si>
  <si>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</si>
  <si>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</si>
  <si>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</si>
  <si>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</si>
  <si>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</si>
  <si>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</si>
  <si>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</si>
  <si>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</si>
  <si>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</si>
  <si>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</si>
  <si>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</si>
  <si>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</si>
  <si>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</si>
  <si>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</si>
  <si>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</si>
  <si>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</si>
  <si>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</si>
  <si>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</si>
  <si>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</si>
  <si>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</si>
  <si>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</si>
  <si>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</si>
  <si>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</si>
  <si>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</si>
  <si>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</si>
  <si>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</si>
  <si>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</si>
  <si>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</si>
  <si>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</si>
  <si>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</si>
  <si>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</si>
  <si>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</si>
  <si>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</si>
  <si>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</si>
  <si>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</si>
  <si>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</si>
  <si>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</si>
  <si>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</si>
  <si>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</si>
  <si>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</si>
  <si>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</si>
  <si>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</si>
  <si>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</si>
  <si>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</si>
  <si>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</si>
  <si>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</si>
  <si>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</si>
  <si>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</si>
  <si>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</si>
  <si>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</si>
  <si>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</si>
  <si>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</si>
  <si>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</si>
  <si>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</si>
  <si>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</si>
  <si>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</si>
  <si>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</si>
  <si>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</si>
  <si>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</si>
  <si>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</si>
  <si>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</si>
  <si>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</si>
  <si>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</si>
  <si>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</si>
  <si>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</si>
  <si>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</si>
  <si>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</si>
  <si>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</si>
  <si>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</si>
  <si>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</si>
  <si>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</si>
  <si>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</si>
  <si>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</si>
  <si>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</si>
  <si>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</si>
  <si>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</si>
  <si>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</si>
  <si>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</si>
  <si>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</si>
  <si>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</si>
  <si>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</si>
  <si>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</si>
  <si>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</si>
  <si>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</si>
  <si>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</si>
  <si>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</si>
  <si>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</si>
  <si>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</si>
  <si>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</si>
  <si>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</si>
  <si>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</si>
  <si>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</si>
  <si>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</si>
  <si>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</si>
  <si>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</si>
  <si>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</si>
  <si>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</si>
  <si>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</si>
  <si>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</si>
  <si>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</si>
  <si>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</si>
  <si>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</si>
  <si>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</si>
  <si>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</si>
  <si>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</si>
  <si>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</si>
  <si>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</si>
  <si>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</si>
  <si>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</si>
  <si>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</si>
  <si>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</si>
  <si>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</si>
  <si>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</si>
  <si>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</si>
  <si>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</si>
  <si>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</si>
  <si>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</si>
  <si>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</si>
  <si>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</si>
  <si>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</si>
  <si>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</si>
  <si>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</si>
  <si>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</si>
  <si>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</si>
  <si>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</si>
  <si>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</si>
  <si>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</si>
  <si>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</si>
  <si>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</si>
  <si>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</si>
  <si>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</si>
  <si>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</si>
  <si>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</si>
  <si>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</si>
  <si>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</si>
  <si>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</si>
  <si>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</si>
  <si>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</si>
  <si>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</si>
  <si>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</si>
  <si>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</si>
  <si>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</si>
  <si>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</si>
  <si>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</si>
  <si>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</si>
  <si>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</si>
  <si>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</si>
  <si>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</si>
  <si>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</si>
  <si>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n-6불포화</t>
    <phoneticPr fontId="1" type="noConversion"/>
  </si>
  <si>
    <t>권장섭취량</t>
    <phoneticPr fontId="1" type="noConversion"/>
  </si>
  <si>
    <t>염소</t>
    <phoneticPr fontId="1" type="noConversion"/>
  </si>
  <si>
    <t>섭취량</t>
    <phoneticPr fontId="1" type="noConversion"/>
  </si>
  <si>
    <t>미량 무기질</t>
    <phoneticPr fontId="1" type="noConversion"/>
  </si>
  <si>
    <t>요오드</t>
    <phoneticPr fontId="1" type="noConversion"/>
  </si>
  <si>
    <t>크롬(ug/일)</t>
    <phoneticPr fontId="1" type="noConversion"/>
  </si>
  <si>
    <t>불포화지방산</t>
    <phoneticPr fontId="1" type="noConversion"/>
  </si>
  <si>
    <t>평균필요량</t>
    <phoneticPr fontId="1" type="noConversion"/>
  </si>
  <si>
    <t>적정비율(최소)</t>
    <phoneticPr fontId="1" type="noConversion"/>
  </si>
  <si>
    <t>섭취비율</t>
    <phoneticPr fontId="1" type="noConversion"/>
  </si>
  <si>
    <t>비타민D</t>
    <phoneticPr fontId="1" type="noConversion"/>
  </si>
  <si>
    <t>비타민K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</si>
  <si>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</si>
  <si>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</si>
  <si>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</si>
  <si>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비타민B12</t>
    <phoneticPr fontId="1" type="noConversion"/>
  </si>
  <si>
    <t>다량 무기질</t>
    <phoneticPr fontId="1" type="noConversion"/>
  </si>
  <si>
    <t>몰리브덴(ug/일)</t>
    <phoneticPr fontId="1" type="noConversion"/>
  </si>
  <si>
    <t>적정비율(최대)</t>
    <phoneticPr fontId="1" type="noConversion"/>
  </si>
  <si>
    <t>충분섭취량</t>
    <phoneticPr fontId="1" type="noConversion"/>
  </si>
  <si>
    <t>상한섭취량</t>
    <phoneticPr fontId="1" type="noConversion"/>
  </si>
  <si>
    <t>비오틴</t>
    <phoneticPr fontId="1" type="noConversion"/>
  </si>
  <si>
    <t>구리</t>
    <phoneticPr fontId="1" type="noConversion"/>
  </si>
  <si>
    <t>셀레늄</t>
    <phoneticPr fontId="1" type="noConversion"/>
  </si>
  <si>
    <t>정보</t>
    <phoneticPr fontId="1" type="noConversion"/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</si>
  <si>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</si>
  <si>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</si>
  <si>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</si>
  <si>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</si>
  <si>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필요추정량</t>
    <phoneticPr fontId="1" type="noConversion"/>
  </si>
  <si>
    <t>지방</t>
    <phoneticPr fontId="1" type="noConversion"/>
  </si>
  <si>
    <t>n-3불포화</t>
    <phoneticPr fontId="1" type="noConversion"/>
  </si>
  <si>
    <t>단백질(g/일)</t>
    <phoneticPr fontId="1" type="noConversion"/>
  </si>
  <si>
    <t>식이섬유(g/일)</t>
    <phoneticPr fontId="1" type="noConversion"/>
  </si>
  <si>
    <t>비타민E</t>
    <phoneticPr fontId="1" type="noConversion"/>
  </si>
  <si>
    <t>비타민A(μg RAE/일)</t>
    <phoneticPr fontId="1" type="noConversion"/>
  </si>
  <si>
    <t>리보플라빈</t>
    <phoneticPr fontId="1" type="noConversion"/>
  </si>
  <si>
    <t>엽산</t>
    <phoneticPr fontId="1" type="noConversion"/>
  </si>
  <si>
    <t>엽산(μg DFE/일)</t>
    <phoneticPr fontId="1" type="noConversion"/>
  </si>
  <si>
    <t>인</t>
    <phoneticPr fontId="1" type="noConversion"/>
  </si>
  <si>
    <t>나트륨</t>
    <phoneticPr fontId="1" type="noConversion"/>
  </si>
  <si>
    <t>마그네슘</t>
    <phoneticPr fontId="1" type="noConversion"/>
  </si>
  <si>
    <t>철</t>
    <phoneticPr fontId="1" type="noConversion"/>
  </si>
  <si>
    <t>아연</t>
    <phoneticPr fontId="1" type="noConversion"/>
  </si>
  <si>
    <t>불소</t>
    <phoneticPr fontId="1" type="noConversion"/>
  </si>
  <si>
    <t>H1310284</t>
  </si>
  <si>
    <t>엄향은</t>
  </si>
  <si>
    <t>F</t>
  </si>
  <si>
    <t>(설문지 : FFQ 95문항 설문지, 사용자 : 엄향은, ID : H1310284)</t>
  </si>
  <si>
    <t>2023년 05월 30일 08:53:02</t>
  </si>
  <si>
    <t>식이섬유</t>
    <phoneticPr fontId="1" type="noConversion"/>
  </si>
  <si>
    <t>탄수화물</t>
    <phoneticPr fontId="1" type="noConversion"/>
  </si>
  <si>
    <t>단백질</t>
    <phoneticPr fontId="1" type="noConversion"/>
  </si>
  <si>
    <t>평균필요량</t>
    <phoneticPr fontId="1" type="noConversion"/>
  </si>
  <si>
    <t>충분섭취량</t>
    <phoneticPr fontId="1" type="noConversion"/>
  </si>
  <si>
    <t>적정비율(최소)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</si>
  <si>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</si>
  <si>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</si>
  <si>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</si>
  <si>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</si>
  <si>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니아신</t>
    <phoneticPr fontId="1" type="noConversion"/>
  </si>
  <si>
    <t>비타민B6</t>
    <phoneticPr fontId="1" type="noConversion"/>
  </si>
  <si>
    <t>판토텐산</t>
    <phoneticPr fontId="1" type="noConversion"/>
  </si>
  <si>
    <t>권장섭취량</t>
    <phoneticPr fontId="1" type="noConversion"/>
  </si>
  <si>
    <t>상한섭취량</t>
    <phoneticPr fontId="1" type="noConversion"/>
  </si>
  <si>
    <t>섭취량</t>
    <phoneticPr fontId="1" type="noConversion"/>
  </si>
  <si>
    <t>칼슘</t>
    <phoneticPr fontId="1" type="noConversion"/>
  </si>
  <si>
    <t>칼륨</t>
    <phoneticPr fontId="1" type="noConversion"/>
  </si>
  <si>
    <t>망간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</si>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</sst>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38.586627999999997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612368"/>
        <c:axId val="537611192"/>
      </c:barChart>
      <c:catAx>
        <c:axId val="537612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611192"/>
        <c:crosses val="autoZero"/>
        <c:auto val="1"/>
        <c:lblAlgn val="ctr"/>
        <c:lblOffset val="100"/>
        <c:noMultiLvlLbl val="0"/>
      </c:catAx>
      <c:valAx>
        <c:axId val="5376111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612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19.423027000000001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613544"/>
        <c:axId val="537611584"/>
      </c:barChart>
      <c:catAx>
        <c:axId val="537613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611584"/>
        <c:crosses val="autoZero"/>
        <c:auto val="1"/>
        <c:lblAlgn val="ctr"/>
        <c:lblOffset val="100"/>
        <c:noMultiLvlLbl val="0"/>
      </c:catAx>
      <c:valAx>
        <c:axId val="5376115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613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1.9049651999999999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611976"/>
        <c:axId val="537615112"/>
      </c:barChart>
      <c:catAx>
        <c:axId val="537611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615112"/>
        <c:crosses val="autoZero"/>
        <c:auto val="1"/>
        <c:lblAlgn val="ctr"/>
        <c:lblOffset val="100"/>
        <c:noMultiLvlLbl val="0"/>
      </c:catAx>
      <c:valAx>
        <c:axId val="5376151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611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184.48867999999999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610800"/>
        <c:axId val="537616288"/>
      </c:barChart>
      <c:catAx>
        <c:axId val="537610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616288"/>
        <c:crosses val="autoZero"/>
        <c:auto val="1"/>
        <c:lblAlgn val="ctr"/>
        <c:lblOffset val="100"/>
        <c:noMultiLvlLbl val="0"/>
      </c:catAx>
      <c:valAx>
        <c:axId val="5376162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610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0.99994400000000006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617072"/>
        <c:axId val="537613936"/>
      </c:barChart>
      <c:catAx>
        <c:axId val="537617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613936"/>
        <c:crosses val="autoZero"/>
        <c:auto val="1"/>
        <c:lblAlgn val="ctr"/>
        <c:lblOffset val="100"/>
        <c:noMultiLvlLbl val="0"/>
      </c:catAx>
      <c:valAx>
        <c:axId val="5376139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617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10.451508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8485312"/>
        <c:axId val="538482568"/>
      </c:barChart>
      <c:catAx>
        <c:axId val="538485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8482568"/>
        <c:crosses val="autoZero"/>
        <c:auto val="1"/>
        <c:lblAlgn val="ctr"/>
        <c:lblOffset val="100"/>
        <c:noMultiLvlLbl val="0"/>
      </c:catAx>
      <c:valAx>
        <c:axId val="5384825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8485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1.1949375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8483744"/>
        <c:axId val="538485704"/>
      </c:barChart>
      <c:catAx>
        <c:axId val="538483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8485704"/>
        <c:crosses val="autoZero"/>
        <c:auto val="1"/>
        <c:lblAlgn val="ctr"/>
        <c:lblOffset val="100"/>
        <c:noMultiLvlLbl val="0"/>
      </c:catAx>
      <c:valAx>
        <c:axId val="5384857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8483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416.36599999999999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8482176"/>
        <c:axId val="538486096"/>
      </c:barChart>
      <c:catAx>
        <c:axId val="538482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8486096"/>
        <c:crosses val="autoZero"/>
        <c:auto val="1"/>
        <c:lblAlgn val="ctr"/>
        <c:lblOffset val="100"/>
        <c:noMultiLvlLbl val="0"/>
      </c:catAx>
      <c:valAx>
        <c:axId val="5384860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848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5.6489963999999997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8482960"/>
        <c:axId val="538480608"/>
      </c:barChart>
      <c:catAx>
        <c:axId val="538482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8480608"/>
        <c:crosses val="autoZero"/>
        <c:auto val="1"/>
        <c:lblAlgn val="ctr"/>
        <c:lblOffset val="100"/>
        <c:noMultiLvlLbl val="0"/>
      </c:catAx>
      <c:valAx>
        <c:axId val="5384806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848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2.0461154000000001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8486880"/>
        <c:axId val="538480216"/>
      </c:barChart>
      <c:catAx>
        <c:axId val="538486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8480216"/>
        <c:crosses val="autoZero"/>
        <c:auto val="1"/>
        <c:lblAlgn val="ctr"/>
        <c:lblOffset val="100"/>
        <c:noMultiLvlLbl val="0"/>
      </c:catAx>
      <c:valAx>
        <c:axId val="538480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8486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8.5419669999999996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8487272"/>
        <c:axId val="538481392"/>
      </c:barChart>
      <c:catAx>
        <c:axId val="538487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8481392"/>
        <c:crosses val="autoZero"/>
        <c:auto val="1"/>
        <c:lblAlgn val="ctr"/>
        <c:lblOffset val="100"/>
        <c:noMultiLvlLbl val="0"/>
      </c:catAx>
      <c:valAx>
        <c:axId val="5384813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8487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732.73350000000005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8487664"/>
        <c:axId val="538481000"/>
      </c:barChart>
      <c:catAx>
        <c:axId val="538487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8481000"/>
        <c:crosses val="autoZero"/>
        <c:auto val="1"/>
        <c:lblAlgn val="ctr"/>
        <c:lblOffset val="100"/>
        <c:noMultiLvlLbl val="0"/>
      </c:catAx>
      <c:valAx>
        <c:axId val="5384810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8487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2427.1354999999999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612760"/>
        <c:axId val="537618248"/>
      </c:barChart>
      <c:catAx>
        <c:axId val="537612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618248"/>
        <c:crosses val="autoZero"/>
        <c:auto val="1"/>
        <c:lblAlgn val="ctr"/>
        <c:lblOffset val="100"/>
        <c:noMultiLvlLbl val="0"/>
      </c:catAx>
      <c:valAx>
        <c:axId val="537618248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612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113.88066000000001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613152"/>
        <c:axId val="548831696"/>
      </c:barChart>
      <c:catAx>
        <c:axId val="537613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8831696"/>
        <c:crosses val="autoZero"/>
        <c:auto val="1"/>
        <c:lblAlgn val="ctr"/>
        <c:lblOffset val="100"/>
        <c:noMultiLvlLbl val="0"/>
      </c:catAx>
      <c:valAx>
        <c:axId val="5488316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613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100.27871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8825816"/>
        <c:axId val="548832480"/>
      </c:barChart>
      <c:catAx>
        <c:axId val="548825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8832480"/>
        <c:crosses val="autoZero"/>
        <c:auto val="1"/>
        <c:lblAlgn val="ctr"/>
        <c:lblOffset val="100"/>
        <c:noMultiLvlLbl val="0"/>
      </c:catAx>
      <c:valAx>
        <c:axId val="5488324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8825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5.4947452999999999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8826992"/>
        <c:axId val="548826600"/>
      </c:barChart>
      <c:catAx>
        <c:axId val="548826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8826600"/>
        <c:crosses val="autoZero"/>
        <c:auto val="1"/>
        <c:lblAlgn val="ctr"/>
        <c:lblOffset val="100"/>
        <c:noMultiLvlLbl val="0"/>
      </c:catAx>
      <c:valAx>
        <c:axId val="5488266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8826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962.74310000000003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8832872"/>
        <c:axId val="548827384"/>
      </c:barChart>
      <c:catAx>
        <c:axId val="548832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8827384"/>
        <c:crosses val="autoZero"/>
        <c:auto val="1"/>
        <c:lblAlgn val="ctr"/>
        <c:lblOffset val="100"/>
        <c:noMultiLvlLbl val="0"/>
      </c:catAx>
      <c:valAx>
        <c:axId val="548827384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8832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9.7717079999999998E-2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8827776"/>
        <c:axId val="548825424"/>
      </c:barChart>
      <c:catAx>
        <c:axId val="548827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8825424"/>
        <c:crosses val="autoZero"/>
        <c:auto val="1"/>
        <c:lblAlgn val="ctr"/>
        <c:lblOffset val="100"/>
        <c:noMultiLvlLbl val="0"/>
      </c:catAx>
      <c:valAx>
        <c:axId val="5488254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8827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1.8624988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8830520"/>
        <c:axId val="548828168"/>
      </c:barChart>
      <c:catAx>
        <c:axId val="548830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8828168"/>
        <c:crosses val="autoZero"/>
        <c:auto val="1"/>
        <c:lblAlgn val="ctr"/>
        <c:lblOffset val="100"/>
        <c:noMultiLvlLbl val="0"/>
      </c:catAx>
      <c:valAx>
        <c:axId val="5488281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8830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70.575590000000005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8829736"/>
        <c:axId val="548830128"/>
      </c:barChart>
      <c:catAx>
        <c:axId val="548829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8830128"/>
        <c:crosses val="autoZero"/>
        <c:auto val="1"/>
        <c:lblAlgn val="ctr"/>
        <c:lblOffset val="100"/>
        <c:noMultiLvlLbl val="0"/>
      </c:catAx>
      <c:valAx>
        <c:axId val="5488301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8829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44.906104999999997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899504"/>
        <c:axId val="544903032"/>
      </c:barChart>
      <c:catAx>
        <c:axId val="54489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03032"/>
        <c:crosses val="autoZero"/>
        <c:auto val="1"/>
        <c:lblAlgn val="ctr"/>
        <c:lblOffset val="100"/>
        <c:noMultiLvlLbl val="0"/>
      </c:catAx>
      <c:valAx>
        <c:axId val="5449030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899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5.9850000000000003</c:v>
                </c:pt>
                <c:pt idx="1">
                  <c:v>22.806999999999999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44901464"/>
        <c:axId val="544903424"/>
      </c:barChart>
      <c:catAx>
        <c:axId val="544901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03424"/>
        <c:crosses val="autoZero"/>
        <c:auto val="1"/>
        <c:lblAlgn val="ctr"/>
        <c:lblOffset val="100"/>
        <c:noMultiLvlLbl val="0"/>
      </c:catAx>
      <c:valAx>
        <c:axId val="5449034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01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6.3428716999999999</c:v>
                </c:pt>
                <c:pt idx="1">
                  <c:v>7.7240029999999997</c:v>
                </c:pt>
                <c:pt idx="2">
                  <c:v>8.1630579999999995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440.58994000000001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03816"/>
        <c:axId val="544904208"/>
      </c:barChart>
      <c:catAx>
        <c:axId val="544903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04208"/>
        <c:crosses val="autoZero"/>
        <c:auto val="1"/>
        <c:lblAlgn val="ctr"/>
        <c:lblOffset val="100"/>
        <c:noMultiLvlLbl val="0"/>
      </c:catAx>
      <c:valAx>
        <c:axId val="54490420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03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16.085370999999999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04600"/>
        <c:axId val="544898720"/>
      </c:barChart>
      <c:catAx>
        <c:axId val="544904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898720"/>
        <c:crosses val="autoZero"/>
        <c:auto val="1"/>
        <c:lblAlgn val="ctr"/>
        <c:lblOffset val="100"/>
        <c:noMultiLvlLbl val="0"/>
      </c:catAx>
      <c:valAx>
        <c:axId val="5448987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04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77.540999999999997</c:v>
                </c:pt>
                <c:pt idx="1">
                  <c:v>9.06</c:v>
                </c:pt>
                <c:pt idx="2">
                  <c:v>13.398999999999999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44902248"/>
        <c:axId val="544899896"/>
      </c:barChart>
      <c:catAx>
        <c:axId val="544902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899896"/>
        <c:crosses val="autoZero"/>
        <c:auto val="1"/>
        <c:lblAlgn val="ctr"/>
        <c:lblOffset val="100"/>
        <c:noMultiLvlLbl val="0"/>
      </c:catAx>
      <c:valAx>
        <c:axId val="544899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02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1271.2292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00680"/>
        <c:axId val="544901072"/>
      </c:barChart>
      <c:catAx>
        <c:axId val="544900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01072"/>
        <c:crosses val="autoZero"/>
        <c:auto val="1"/>
        <c:lblAlgn val="ctr"/>
        <c:lblOffset val="100"/>
        <c:noMultiLvlLbl val="0"/>
      </c:catAx>
      <c:valAx>
        <c:axId val="5449010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00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166.1756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02640"/>
        <c:axId val="551562880"/>
      </c:barChart>
      <c:catAx>
        <c:axId val="544902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562880"/>
        <c:crosses val="autoZero"/>
        <c:auto val="1"/>
        <c:lblAlgn val="ctr"/>
        <c:lblOffset val="100"/>
        <c:noMultiLvlLbl val="0"/>
      </c:catAx>
      <c:valAx>
        <c:axId val="5515628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02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365.72913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563664"/>
        <c:axId val="551564056"/>
      </c:barChart>
      <c:catAx>
        <c:axId val="551563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564056"/>
        <c:crosses val="autoZero"/>
        <c:auto val="1"/>
        <c:lblAlgn val="ctr"/>
        <c:lblOffset val="100"/>
        <c:noMultiLvlLbl val="0"/>
      </c:catAx>
      <c:valAx>
        <c:axId val="5515640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56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3559.1039999999998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567976"/>
        <c:axId val="551565232"/>
      </c:barChart>
      <c:catAx>
        <c:axId val="551567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565232"/>
        <c:crosses val="autoZero"/>
        <c:auto val="1"/>
        <c:lblAlgn val="ctr"/>
        <c:lblOffset val="100"/>
        <c:noMultiLvlLbl val="0"/>
      </c:catAx>
      <c:valAx>
        <c:axId val="551565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567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10.202192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565624"/>
        <c:axId val="551568760"/>
      </c:barChart>
      <c:catAx>
        <c:axId val="551565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568760"/>
        <c:crosses val="autoZero"/>
        <c:auto val="1"/>
        <c:lblAlgn val="ctr"/>
        <c:lblOffset val="100"/>
        <c:noMultiLvlLbl val="0"/>
      </c:catAx>
      <c:valAx>
        <c:axId val="5515687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565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1.1949375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1569152"/>
        <c:axId val="551563272"/>
      </c:barChart>
      <c:catAx>
        <c:axId val="551569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563272"/>
        <c:crosses val="autoZero"/>
        <c:auto val="1"/>
        <c:lblAlgn val="ctr"/>
        <c:lblOffset val="100"/>
        <c:noMultiLvlLbl val="0"/>
      </c:catAx>
      <c:valAx>
        <c:axId val="5515632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1569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엄향은, ID : H1310284)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2023년 05월 30일 08:53:02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8" t="s">
        <v>197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56</v>
      </c>
      <c r="B4" s="67"/>
      <c r="C4" s="67"/>
      <c r="D4" s="46"/>
      <c r="E4" s="69" t="s">
        <v>198</v>
      </c>
      <c r="F4" s="70"/>
      <c r="G4" s="70"/>
      <c r="H4" s="71"/>
      <c r="I4" s="46"/>
      <c r="J4" s="69" t="s">
        <v>199</v>
      </c>
      <c r="K4" s="70"/>
      <c r="L4" s="71"/>
      <c r="M4" s="46"/>
      <c r="N4" s="67" t="s">
        <v>200</v>
      </c>
      <c r="O4" s="67"/>
      <c r="P4" s="67"/>
      <c r="Q4" s="67"/>
      <c r="R4" s="67"/>
      <c r="S4" s="67"/>
      <c r="T4" s="46"/>
      <c r="U4" s="67" t="s">
        <v>201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1800</v>
      </c>
      <c r="C6" s="59">
        <f>'DRIs DATA 입력'!C6</f>
        <v>1271.2292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38.586627999999997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19.423027000000001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77.540999999999997</v>
      </c>
      <c r="G8" s="59">
        <f>'DRIs DATA 입력'!G8</f>
        <v>9.06</v>
      </c>
      <c r="H8" s="59">
        <f>'DRIs DATA 입력'!H8</f>
        <v>13.398999999999999</v>
      </c>
      <c r="I8" s="46"/>
      <c r="J8" s="59" t="s">
        <v>216</v>
      </c>
      <c r="K8" s="59">
        <f>'DRIs DATA 입력'!K8</f>
        <v>5.9850000000000003</v>
      </c>
      <c r="L8" s="59">
        <f>'DRIs DATA 입력'!L8</f>
        <v>22.806999999999999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6" t="s">
        <v>217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218</v>
      </c>
      <c r="B14" s="67"/>
      <c r="C14" s="67"/>
      <c r="D14" s="67"/>
      <c r="E14" s="67"/>
      <c r="F14" s="67"/>
      <c r="G14" s="46"/>
      <c r="H14" s="67" t="s">
        <v>219</v>
      </c>
      <c r="I14" s="67"/>
      <c r="J14" s="67"/>
      <c r="K14" s="67"/>
      <c r="L14" s="67"/>
      <c r="M14" s="67"/>
      <c r="N14" s="46"/>
      <c r="O14" s="67" t="s">
        <v>220</v>
      </c>
      <c r="P14" s="67"/>
      <c r="Q14" s="67"/>
      <c r="R14" s="67"/>
      <c r="S14" s="67"/>
      <c r="T14" s="67"/>
      <c r="U14" s="46"/>
      <c r="V14" s="67" t="s">
        <v>221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440.58994000000001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16.085370999999999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1.9049651999999999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184.48867999999999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6" t="s">
        <v>223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224</v>
      </c>
      <c r="B24" s="67"/>
      <c r="C24" s="67"/>
      <c r="D24" s="67"/>
      <c r="E24" s="67"/>
      <c r="F24" s="67"/>
      <c r="G24" s="46"/>
      <c r="H24" s="67" t="s">
        <v>225</v>
      </c>
      <c r="I24" s="67"/>
      <c r="J24" s="67"/>
      <c r="K24" s="67"/>
      <c r="L24" s="67"/>
      <c r="M24" s="67"/>
      <c r="N24" s="46"/>
      <c r="O24" s="67" t="s">
        <v>226</v>
      </c>
      <c r="P24" s="67"/>
      <c r="Q24" s="67"/>
      <c r="R24" s="67"/>
      <c r="S24" s="67"/>
      <c r="T24" s="67"/>
      <c r="U24" s="46"/>
      <c r="V24" s="67" t="s">
        <v>227</v>
      </c>
      <c r="W24" s="67"/>
      <c r="X24" s="67"/>
      <c r="Y24" s="67"/>
      <c r="Z24" s="67"/>
      <c r="AA24" s="67"/>
      <c r="AB24" s="46"/>
      <c r="AC24" s="67" t="s">
        <v>228</v>
      </c>
      <c r="AD24" s="67"/>
      <c r="AE24" s="67"/>
      <c r="AF24" s="67"/>
      <c r="AG24" s="67"/>
      <c r="AH24" s="67"/>
      <c r="AI24" s="46"/>
      <c r="AJ24" s="67" t="s">
        <v>229</v>
      </c>
      <c r="AK24" s="67"/>
      <c r="AL24" s="67"/>
      <c r="AM24" s="67"/>
      <c r="AN24" s="67"/>
      <c r="AO24" s="67"/>
      <c r="AP24" s="46"/>
      <c r="AQ24" s="67" t="s">
        <v>230</v>
      </c>
      <c r="AR24" s="67"/>
      <c r="AS24" s="67"/>
      <c r="AT24" s="67"/>
      <c r="AU24" s="67"/>
      <c r="AV24" s="67"/>
      <c r="AW24" s="46"/>
      <c r="AX24" s="67" t="s">
        <v>231</v>
      </c>
      <c r="AY24" s="67"/>
      <c r="AZ24" s="67"/>
      <c r="BA24" s="67"/>
      <c r="BB24" s="67"/>
      <c r="BC24" s="67"/>
      <c r="BD24" s="46"/>
      <c r="BE24" s="67" t="s">
        <v>232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166.1756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1.1449518999999999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0.99994400000000006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10.451508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1.1949375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416.36599999999999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5.6489963999999997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2.0461154000000001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8.5419669999999996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6" t="s">
        <v>234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235</v>
      </c>
      <c r="B34" s="67"/>
      <c r="C34" s="67"/>
      <c r="D34" s="67"/>
      <c r="E34" s="67"/>
      <c r="F34" s="67"/>
      <c r="G34" s="46"/>
      <c r="H34" s="67" t="s">
        <v>236</v>
      </c>
      <c r="I34" s="67"/>
      <c r="J34" s="67"/>
      <c r="K34" s="67"/>
      <c r="L34" s="67"/>
      <c r="M34" s="67"/>
      <c r="N34" s="46"/>
      <c r="O34" s="67" t="s">
        <v>237</v>
      </c>
      <c r="P34" s="67"/>
      <c r="Q34" s="67"/>
      <c r="R34" s="67"/>
      <c r="S34" s="67"/>
      <c r="T34" s="67"/>
      <c r="U34" s="46"/>
      <c r="V34" s="67" t="s">
        <v>238</v>
      </c>
      <c r="W34" s="67"/>
      <c r="X34" s="67"/>
      <c r="Y34" s="67"/>
      <c r="Z34" s="67"/>
      <c r="AA34" s="67"/>
      <c r="AB34" s="46"/>
      <c r="AC34" s="67" t="s">
        <v>239</v>
      </c>
      <c r="AD34" s="67"/>
      <c r="AE34" s="67"/>
      <c r="AF34" s="67"/>
      <c r="AG34" s="67"/>
      <c r="AH34" s="67"/>
      <c r="AI34" s="46"/>
      <c r="AJ34" s="67" t="s">
        <v>240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365.72913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732.73350000000005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3559.1039999999998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2427.1354999999999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113.88066000000001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100.27871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6" t="s">
        <v>241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 x14ac:dyDescent="0.3">
      <c r="A44" s="67" t="s">
        <v>242</v>
      </c>
      <c r="B44" s="67"/>
      <c r="C44" s="67"/>
      <c r="D44" s="67"/>
      <c r="E44" s="67"/>
      <c r="F44" s="67"/>
      <c r="G44" s="46"/>
      <c r="H44" s="67" t="s">
        <v>243</v>
      </c>
      <c r="I44" s="67"/>
      <c r="J44" s="67"/>
      <c r="K44" s="67"/>
      <c r="L44" s="67"/>
      <c r="M44" s="67"/>
      <c r="N44" s="46"/>
      <c r="O44" s="67" t="s">
        <v>244</v>
      </c>
      <c r="P44" s="67"/>
      <c r="Q44" s="67"/>
      <c r="R44" s="67"/>
      <c r="S44" s="67"/>
      <c r="T44" s="67"/>
      <c r="U44" s="46"/>
      <c r="V44" s="67" t="s">
        <v>245</v>
      </c>
      <c r="W44" s="67"/>
      <c r="X44" s="67"/>
      <c r="Y44" s="67"/>
      <c r="Z44" s="67"/>
      <c r="AA44" s="67"/>
      <c r="AB44" s="46"/>
      <c r="AC44" s="67" t="s">
        <v>246</v>
      </c>
      <c r="AD44" s="67"/>
      <c r="AE44" s="67"/>
      <c r="AF44" s="67"/>
      <c r="AG44" s="67"/>
      <c r="AH44" s="67"/>
      <c r="AI44" s="46"/>
      <c r="AJ44" s="67" t="s">
        <v>247</v>
      </c>
      <c r="AK44" s="67"/>
      <c r="AL44" s="67"/>
      <c r="AM44" s="67"/>
      <c r="AN44" s="67"/>
      <c r="AO44" s="67"/>
      <c r="AP44" s="46"/>
      <c r="AQ44" s="67" t="s">
        <v>248</v>
      </c>
      <c r="AR44" s="67"/>
      <c r="AS44" s="67"/>
      <c r="AT44" s="67"/>
      <c r="AU44" s="67"/>
      <c r="AV44" s="67"/>
      <c r="AW44" s="46"/>
      <c r="AX44" s="67" t="s">
        <v>249</v>
      </c>
      <c r="AY44" s="67"/>
      <c r="AZ44" s="67"/>
      <c r="BA44" s="67"/>
      <c r="BB44" s="67"/>
      <c r="BC44" s="67"/>
      <c r="BD44" s="46"/>
      <c r="BE44" s="67" t="s">
        <v>250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10.202192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5.4947452999999999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962.74310000000003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9.7717079999999998E-2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1.8624988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70.575590000000005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44.906104999999997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E59" sqref="E59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301</v>
      </c>
      <c r="B1" s="61" t="s">
        <v>325</v>
      </c>
      <c r="G1" s="62" t="s">
        <v>302</v>
      </c>
      <c r="H1" s="61" t="s">
        <v>326</v>
      </c>
    </row>
    <row r="3" spans="1:27" x14ac:dyDescent="0.3">
      <c r="A3" s="68" t="s">
        <v>303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 x14ac:dyDescent="0.3">
      <c r="A4" s="67" t="s">
        <v>304</v>
      </c>
      <c r="B4" s="67"/>
      <c r="C4" s="67"/>
      <c r="E4" s="69" t="s">
        <v>305</v>
      </c>
      <c r="F4" s="70"/>
      <c r="G4" s="70"/>
      <c r="H4" s="71"/>
      <c r="J4" s="69" t="s">
        <v>283</v>
      </c>
      <c r="K4" s="70"/>
      <c r="L4" s="71"/>
      <c r="N4" s="67" t="s">
        <v>46</v>
      </c>
      <c r="O4" s="67"/>
      <c r="P4" s="67"/>
      <c r="Q4" s="67"/>
      <c r="R4" s="67"/>
      <c r="S4" s="67"/>
      <c r="U4" s="67" t="s">
        <v>327</v>
      </c>
      <c r="V4" s="67"/>
      <c r="W4" s="67"/>
      <c r="X4" s="67"/>
      <c r="Y4" s="67"/>
      <c r="Z4" s="67"/>
    </row>
    <row r="5" spans="1:27" x14ac:dyDescent="0.3">
      <c r="A5" s="65"/>
      <c r="B5" s="65" t="s">
        <v>306</v>
      </c>
      <c r="C5" s="65" t="s">
        <v>279</v>
      </c>
      <c r="E5" s="65"/>
      <c r="F5" s="65" t="s">
        <v>328</v>
      </c>
      <c r="G5" s="65" t="s">
        <v>307</v>
      </c>
      <c r="H5" s="65" t="s">
        <v>329</v>
      </c>
      <c r="J5" s="65"/>
      <c r="K5" s="65" t="s">
        <v>308</v>
      </c>
      <c r="L5" s="65" t="s">
        <v>276</v>
      </c>
      <c r="N5" s="65"/>
      <c r="O5" s="65" t="s">
        <v>330</v>
      </c>
      <c r="P5" s="65" t="s">
        <v>277</v>
      </c>
      <c r="Q5" s="65" t="s">
        <v>331</v>
      </c>
      <c r="R5" s="65" t="s">
        <v>297</v>
      </c>
      <c r="S5" s="65" t="s">
        <v>279</v>
      </c>
      <c r="U5" s="65"/>
      <c r="V5" s="65" t="s">
        <v>284</v>
      </c>
      <c r="W5" s="65" t="s">
        <v>277</v>
      </c>
      <c r="X5" s="65" t="s">
        <v>296</v>
      </c>
      <c r="Y5" s="65" t="s">
        <v>297</v>
      </c>
      <c r="Z5" s="65" t="s">
        <v>279</v>
      </c>
    </row>
    <row r="6" spans="1:27" x14ac:dyDescent="0.3">
      <c r="A6" s="65" t="s">
        <v>304</v>
      </c>
      <c r="B6" s="65">
        <v>1800</v>
      </c>
      <c r="C6" s="65">
        <v>1271.2292</v>
      </c>
      <c r="E6" s="65" t="s">
        <v>332</v>
      </c>
      <c r="F6" s="65">
        <v>55</v>
      </c>
      <c r="G6" s="65">
        <v>15</v>
      </c>
      <c r="H6" s="65">
        <v>7</v>
      </c>
      <c r="J6" s="65" t="s">
        <v>285</v>
      </c>
      <c r="K6" s="65">
        <v>0.1</v>
      </c>
      <c r="L6" s="65">
        <v>4</v>
      </c>
      <c r="N6" s="65" t="s">
        <v>309</v>
      </c>
      <c r="O6" s="65">
        <v>40</v>
      </c>
      <c r="P6" s="65">
        <v>50</v>
      </c>
      <c r="Q6" s="65">
        <v>0</v>
      </c>
      <c r="R6" s="65">
        <v>0</v>
      </c>
      <c r="S6" s="65">
        <v>38.586627999999997</v>
      </c>
      <c r="U6" s="65" t="s">
        <v>310</v>
      </c>
      <c r="V6" s="65">
        <v>0</v>
      </c>
      <c r="W6" s="65">
        <v>0</v>
      </c>
      <c r="X6" s="65">
        <v>20</v>
      </c>
      <c r="Y6" s="65">
        <v>0</v>
      </c>
      <c r="Z6" s="65">
        <v>19.423027000000001</v>
      </c>
    </row>
    <row r="7" spans="1:27" x14ac:dyDescent="0.3">
      <c r="E7" s="65" t="s">
        <v>295</v>
      </c>
      <c r="F7" s="65">
        <v>65</v>
      </c>
      <c r="G7" s="65">
        <v>30</v>
      </c>
      <c r="H7" s="65">
        <v>20</v>
      </c>
      <c r="J7" s="65" t="s">
        <v>333</v>
      </c>
      <c r="K7" s="65">
        <v>1</v>
      </c>
      <c r="L7" s="65">
        <v>10</v>
      </c>
    </row>
    <row r="8" spans="1:27" x14ac:dyDescent="0.3">
      <c r="E8" s="65" t="s">
        <v>334</v>
      </c>
      <c r="F8" s="65">
        <v>77.540999999999997</v>
      </c>
      <c r="G8" s="65">
        <v>9.06</v>
      </c>
      <c r="H8" s="65">
        <v>13.398999999999999</v>
      </c>
      <c r="J8" s="65" t="s">
        <v>286</v>
      </c>
      <c r="K8" s="65">
        <v>5.9850000000000003</v>
      </c>
      <c r="L8" s="65">
        <v>22.806999999999999</v>
      </c>
    </row>
    <row r="13" spans="1:27" x14ac:dyDescent="0.3">
      <c r="A13" s="66" t="s">
        <v>335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x14ac:dyDescent="0.3">
      <c r="A14" s="67" t="s">
        <v>336</v>
      </c>
      <c r="B14" s="67"/>
      <c r="C14" s="67"/>
      <c r="D14" s="67"/>
      <c r="E14" s="67"/>
      <c r="F14" s="67"/>
      <c r="H14" s="67" t="s">
        <v>311</v>
      </c>
      <c r="I14" s="67"/>
      <c r="J14" s="67"/>
      <c r="K14" s="67"/>
      <c r="L14" s="67"/>
      <c r="M14" s="67"/>
      <c r="O14" s="67" t="s">
        <v>287</v>
      </c>
      <c r="P14" s="67"/>
      <c r="Q14" s="67"/>
      <c r="R14" s="67"/>
      <c r="S14" s="67"/>
      <c r="T14" s="67"/>
      <c r="V14" s="67" t="s">
        <v>288</v>
      </c>
      <c r="W14" s="67"/>
      <c r="X14" s="67"/>
      <c r="Y14" s="67"/>
      <c r="Z14" s="67"/>
      <c r="AA14" s="67"/>
    </row>
    <row r="15" spans="1:27" x14ac:dyDescent="0.3">
      <c r="A15" s="65"/>
      <c r="B15" s="65" t="s">
        <v>284</v>
      </c>
      <c r="C15" s="65" t="s">
        <v>277</v>
      </c>
      <c r="D15" s="65" t="s">
        <v>296</v>
      </c>
      <c r="E15" s="65" t="s">
        <v>297</v>
      </c>
      <c r="F15" s="65" t="s">
        <v>279</v>
      </c>
      <c r="H15" s="65"/>
      <c r="I15" s="65" t="s">
        <v>284</v>
      </c>
      <c r="J15" s="65" t="s">
        <v>277</v>
      </c>
      <c r="K15" s="65" t="s">
        <v>296</v>
      </c>
      <c r="L15" s="65" t="s">
        <v>297</v>
      </c>
      <c r="M15" s="65" t="s">
        <v>279</v>
      </c>
      <c r="O15" s="65"/>
      <c r="P15" s="65" t="s">
        <v>284</v>
      </c>
      <c r="Q15" s="65" t="s">
        <v>277</v>
      </c>
      <c r="R15" s="65" t="s">
        <v>331</v>
      </c>
      <c r="S15" s="65" t="s">
        <v>297</v>
      </c>
      <c r="T15" s="65" t="s">
        <v>279</v>
      </c>
      <c r="V15" s="65"/>
      <c r="W15" s="65" t="s">
        <v>330</v>
      </c>
      <c r="X15" s="65" t="s">
        <v>277</v>
      </c>
      <c r="Y15" s="65" t="s">
        <v>331</v>
      </c>
      <c r="Z15" s="65" t="s">
        <v>297</v>
      </c>
      <c r="AA15" s="65" t="s">
        <v>279</v>
      </c>
    </row>
    <row r="16" spans="1:27" x14ac:dyDescent="0.3">
      <c r="A16" s="65" t="s">
        <v>312</v>
      </c>
      <c r="B16" s="65">
        <v>430</v>
      </c>
      <c r="C16" s="65">
        <v>600</v>
      </c>
      <c r="D16" s="65">
        <v>0</v>
      </c>
      <c r="E16" s="65">
        <v>3000</v>
      </c>
      <c r="F16" s="65">
        <v>440.58994000000001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16.085370999999999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1.9049651999999999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184.48867999999999</v>
      </c>
    </row>
    <row r="23" spans="1:62" x14ac:dyDescent="0.3">
      <c r="A23" s="66" t="s">
        <v>289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290</v>
      </c>
      <c r="B24" s="67"/>
      <c r="C24" s="67"/>
      <c r="D24" s="67"/>
      <c r="E24" s="67"/>
      <c r="F24" s="67"/>
      <c r="H24" s="67" t="s">
        <v>291</v>
      </c>
      <c r="I24" s="67"/>
      <c r="J24" s="67"/>
      <c r="K24" s="67"/>
      <c r="L24" s="67"/>
      <c r="M24" s="67"/>
      <c r="O24" s="67" t="s">
        <v>313</v>
      </c>
      <c r="P24" s="67"/>
      <c r="Q24" s="67"/>
      <c r="R24" s="67"/>
      <c r="S24" s="67"/>
      <c r="T24" s="67"/>
      <c r="V24" s="67" t="s">
        <v>337</v>
      </c>
      <c r="W24" s="67"/>
      <c r="X24" s="67"/>
      <c r="Y24" s="67"/>
      <c r="Z24" s="67"/>
      <c r="AA24" s="67"/>
      <c r="AC24" s="67" t="s">
        <v>338</v>
      </c>
      <c r="AD24" s="67"/>
      <c r="AE24" s="67"/>
      <c r="AF24" s="67"/>
      <c r="AG24" s="67"/>
      <c r="AH24" s="67"/>
      <c r="AJ24" s="67" t="s">
        <v>314</v>
      </c>
      <c r="AK24" s="67"/>
      <c r="AL24" s="67"/>
      <c r="AM24" s="67"/>
      <c r="AN24" s="67"/>
      <c r="AO24" s="67"/>
      <c r="AQ24" s="67" t="s">
        <v>292</v>
      </c>
      <c r="AR24" s="67"/>
      <c r="AS24" s="67"/>
      <c r="AT24" s="67"/>
      <c r="AU24" s="67"/>
      <c r="AV24" s="67"/>
      <c r="AX24" s="67" t="s">
        <v>339</v>
      </c>
      <c r="AY24" s="67"/>
      <c r="AZ24" s="67"/>
      <c r="BA24" s="67"/>
      <c r="BB24" s="67"/>
      <c r="BC24" s="67"/>
      <c r="BE24" s="67" t="s">
        <v>298</v>
      </c>
      <c r="BF24" s="67"/>
      <c r="BG24" s="67"/>
      <c r="BH24" s="67"/>
      <c r="BI24" s="67"/>
      <c r="BJ24" s="67"/>
    </row>
    <row r="25" spans="1:62" x14ac:dyDescent="0.3">
      <c r="A25" s="65"/>
      <c r="B25" s="65" t="s">
        <v>330</v>
      </c>
      <c r="C25" s="65" t="s">
        <v>340</v>
      </c>
      <c r="D25" s="65" t="s">
        <v>331</v>
      </c>
      <c r="E25" s="65" t="s">
        <v>297</v>
      </c>
      <c r="F25" s="65" t="s">
        <v>279</v>
      </c>
      <c r="H25" s="65"/>
      <c r="I25" s="65" t="s">
        <v>284</v>
      </c>
      <c r="J25" s="65" t="s">
        <v>277</v>
      </c>
      <c r="K25" s="65" t="s">
        <v>296</v>
      </c>
      <c r="L25" s="65" t="s">
        <v>297</v>
      </c>
      <c r="M25" s="65" t="s">
        <v>279</v>
      </c>
      <c r="O25" s="65"/>
      <c r="P25" s="65" t="s">
        <v>330</v>
      </c>
      <c r="Q25" s="65" t="s">
        <v>277</v>
      </c>
      <c r="R25" s="65" t="s">
        <v>296</v>
      </c>
      <c r="S25" s="65" t="s">
        <v>341</v>
      </c>
      <c r="T25" s="65" t="s">
        <v>279</v>
      </c>
      <c r="V25" s="65"/>
      <c r="W25" s="65" t="s">
        <v>284</v>
      </c>
      <c r="X25" s="65" t="s">
        <v>277</v>
      </c>
      <c r="Y25" s="65" t="s">
        <v>296</v>
      </c>
      <c r="Z25" s="65" t="s">
        <v>297</v>
      </c>
      <c r="AA25" s="65" t="s">
        <v>342</v>
      </c>
      <c r="AC25" s="65"/>
      <c r="AD25" s="65" t="s">
        <v>284</v>
      </c>
      <c r="AE25" s="65" t="s">
        <v>277</v>
      </c>
      <c r="AF25" s="65" t="s">
        <v>296</v>
      </c>
      <c r="AG25" s="65" t="s">
        <v>297</v>
      </c>
      <c r="AH25" s="65" t="s">
        <v>279</v>
      </c>
      <c r="AJ25" s="65"/>
      <c r="AK25" s="65" t="s">
        <v>284</v>
      </c>
      <c r="AL25" s="65" t="s">
        <v>277</v>
      </c>
      <c r="AM25" s="65" t="s">
        <v>296</v>
      </c>
      <c r="AN25" s="65" t="s">
        <v>297</v>
      </c>
      <c r="AO25" s="65" t="s">
        <v>342</v>
      </c>
      <c r="AQ25" s="65"/>
      <c r="AR25" s="65" t="s">
        <v>284</v>
      </c>
      <c r="AS25" s="65" t="s">
        <v>277</v>
      </c>
      <c r="AT25" s="65" t="s">
        <v>296</v>
      </c>
      <c r="AU25" s="65" t="s">
        <v>297</v>
      </c>
      <c r="AV25" s="65" t="s">
        <v>279</v>
      </c>
      <c r="AX25" s="65"/>
      <c r="AY25" s="65" t="s">
        <v>284</v>
      </c>
      <c r="AZ25" s="65" t="s">
        <v>277</v>
      </c>
      <c r="BA25" s="65" t="s">
        <v>331</v>
      </c>
      <c r="BB25" s="65" t="s">
        <v>297</v>
      </c>
      <c r="BC25" s="65" t="s">
        <v>279</v>
      </c>
      <c r="BE25" s="65"/>
      <c r="BF25" s="65" t="s">
        <v>330</v>
      </c>
      <c r="BG25" s="65" t="s">
        <v>277</v>
      </c>
      <c r="BH25" s="65" t="s">
        <v>296</v>
      </c>
      <c r="BI25" s="65" t="s">
        <v>297</v>
      </c>
      <c r="BJ25" s="65" t="s">
        <v>342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166.1756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1.1449518999999999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0.99994400000000006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10.451508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1.1949375</v>
      </c>
      <c r="AJ26" s="65" t="s">
        <v>315</v>
      </c>
      <c r="AK26" s="65">
        <v>320</v>
      </c>
      <c r="AL26" s="65">
        <v>400</v>
      </c>
      <c r="AM26" s="65">
        <v>0</v>
      </c>
      <c r="AN26" s="65">
        <v>1000</v>
      </c>
      <c r="AO26" s="65">
        <v>416.36599999999999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5.6489963999999997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2.0461154000000001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8.5419669999999996</v>
      </c>
    </row>
    <row r="33" spans="1:68" x14ac:dyDescent="0.3">
      <c r="A33" s="66" t="s">
        <v>293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7" t="s">
        <v>343</v>
      </c>
      <c r="B34" s="67"/>
      <c r="C34" s="67"/>
      <c r="D34" s="67"/>
      <c r="E34" s="67"/>
      <c r="F34" s="67"/>
      <c r="H34" s="67" t="s">
        <v>316</v>
      </c>
      <c r="I34" s="67"/>
      <c r="J34" s="67"/>
      <c r="K34" s="67"/>
      <c r="L34" s="67"/>
      <c r="M34" s="67"/>
      <c r="O34" s="67" t="s">
        <v>317</v>
      </c>
      <c r="P34" s="67"/>
      <c r="Q34" s="67"/>
      <c r="R34" s="67"/>
      <c r="S34" s="67"/>
      <c r="T34" s="67"/>
      <c r="V34" s="67" t="s">
        <v>344</v>
      </c>
      <c r="W34" s="67"/>
      <c r="X34" s="67"/>
      <c r="Y34" s="67"/>
      <c r="Z34" s="67"/>
      <c r="AA34" s="67"/>
      <c r="AC34" s="67" t="s">
        <v>278</v>
      </c>
      <c r="AD34" s="67"/>
      <c r="AE34" s="67"/>
      <c r="AF34" s="67"/>
      <c r="AG34" s="67"/>
      <c r="AH34" s="67"/>
      <c r="AJ34" s="67" t="s">
        <v>318</v>
      </c>
      <c r="AK34" s="67"/>
      <c r="AL34" s="67"/>
      <c r="AM34" s="67"/>
      <c r="AN34" s="67"/>
      <c r="AO34" s="67"/>
    </row>
    <row r="35" spans="1:68" x14ac:dyDescent="0.3">
      <c r="A35" s="65"/>
      <c r="B35" s="65" t="s">
        <v>284</v>
      </c>
      <c r="C35" s="65" t="s">
        <v>277</v>
      </c>
      <c r="D35" s="65" t="s">
        <v>296</v>
      </c>
      <c r="E35" s="65" t="s">
        <v>297</v>
      </c>
      <c r="F35" s="65" t="s">
        <v>279</v>
      </c>
      <c r="H35" s="65"/>
      <c r="I35" s="65" t="s">
        <v>284</v>
      </c>
      <c r="J35" s="65" t="s">
        <v>277</v>
      </c>
      <c r="K35" s="65" t="s">
        <v>296</v>
      </c>
      <c r="L35" s="65" t="s">
        <v>297</v>
      </c>
      <c r="M35" s="65" t="s">
        <v>279</v>
      </c>
      <c r="O35" s="65"/>
      <c r="P35" s="65" t="s">
        <v>284</v>
      </c>
      <c r="Q35" s="65" t="s">
        <v>277</v>
      </c>
      <c r="R35" s="65" t="s">
        <v>331</v>
      </c>
      <c r="S35" s="65" t="s">
        <v>341</v>
      </c>
      <c r="T35" s="65" t="s">
        <v>279</v>
      </c>
      <c r="V35" s="65"/>
      <c r="W35" s="65" t="s">
        <v>284</v>
      </c>
      <c r="X35" s="65" t="s">
        <v>277</v>
      </c>
      <c r="Y35" s="65" t="s">
        <v>296</v>
      </c>
      <c r="Z35" s="65" t="s">
        <v>341</v>
      </c>
      <c r="AA35" s="65" t="s">
        <v>279</v>
      </c>
      <c r="AC35" s="65"/>
      <c r="AD35" s="65" t="s">
        <v>284</v>
      </c>
      <c r="AE35" s="65" t="s">
        <v>277</v>
      </c>
      <c r="AF35" s="65" t="s">
        <v>296</v>
      </c>
      <c r="AG35" s="65" t="s">
        <v>297</v>
      </c>
      <c r="AH35" s="65" t="s">
        <v>342</v>
      </c>
      <c r="AJ35" s="65"/>
      <c r="AK35" s="65" t="s">
        <v>284</v>
      </c>
      <c r="AL35" s="65" t="s">
        <v>277</v>
      </c>
      <c r="AM35" s="65" t="s">
        <v>296</v>
      </c>
      <c r="AN35" s="65" t="s">
        <v>341</v>
      </c>
      <c r="AO35" s="65" t="s">
        <v>279</v>
      </c>
    </row>
    <row r="36" spans="1:68" x14ac:dyDescent="0.3">
      <c r="A36" s="65" t="s">
        <v>17</v>
      </c>
      <c r="B36" s="65">
        <v>580</v>
      </c>
      <c r="C36" s="65">
        <v>800</v>
      </c>
      <c r="D36" s="65">
        <v>0</v>
      </c>
      <c r="E36" s="65">
        <v>2000</v>
      </c>
      <c r="F36" s="65">
        <v>365.72913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732.73350000000005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3559.1039999999998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2427.1354999999999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113.88066000000001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100.27871</v>
      </c>
    </row>
    <row r="43" spans="1:68" x14ac:dyDescent="0.3">
      <c r="A43" s="66" t="s">
        <v>280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 x14ac:dyDescent="0.3">
      <c r="A44" s="67" t="s">
        <v>319</v>
      </c>
      <c r="B44" s="67"/>
      <c r="C44" s="67"/>
      <c r="D44" s="67"/>
      <c r="E44" s="67"/>
      <c r="F44" s="67"/>
      <c r="H44" s="67" t="s">
        <v>320</v>
      </c>
      <c r="I44" s="67"/>
      <c r="J44" s="67"/>
      <c r="K44" s="67"/>
      <c r="L44" s="67"/>
      <c r="M44" s="67"/>
      <c r="O44" s="67" t="s">
        <v>299</v>
      </c>
      <c r="P44" s="67"/>
      <c r="Q44" s="67"/>
      <c r="R44" s="67"/>
      <c r="S44" s="67"/>
      <c r="T44" s="67"/>
      <c r="V44" s="67" t="s">
        <v>321</v>
      </c>
      <c r="W44" s="67"/>
      <c r="X44" s="67"/>
      <c r="Y44" s="67"/>
      <c r="Z44" s="67"/>
      <c r="AA44" s="67"/>
      <c r="AC44" s="67" t="s">
        <v>345</v>
      </c>
      <c r="AD44" s="67"/>
      <c r="AE44" s="67"/>
      <c r="AF44" s="67"/>
      <c r="AG44" s="67"/>
      <c r="AH44" s="67"/>
      <c r="AJ44" s="67" t="s">
        <v>281</v>
      </c>
      <c r="AK44" s="67"/>
      <c r="AL44" s="67"/>
      <c r="AM44" s="67"/>
      <c r="AN44" s="67"/>
      <c r="AO44" s="67"/>
      <c r="AQ44" s="67" t="s">
        <v>300</v>
      </c>
      <c r="AR44" s="67"/>
      <c r="AS44" s="67"/>
      <c r="AT44" s="67"/>
      <c r="AU44" s="67"/>
      <c r="AV44" s="67"/>
      <c r="AX44" s="67" t="s">
        <v>346</v>
      </c>
      <c r="AY44" s="67"/>
      <c r="AZ44" s="67"/>
      <c r="BA44" s="67"/>
      <c r="BB44" s="67"/>
      <c r="BC44" s="67"/>
      <c r="BE44" s="67" t="s">
        <v>347</v>
      </c>
      <c r="BF44" s="67"/>
      <c r="BG44" s="67"/>
      <c r="BH44" s="67"/>
      <c r="BI44" s="67"/>
      <c r="BJ44" s="67"/>
    </row>
    <row r="45" spans="1:68" x14ac:dyDescent="0.3">
      <c r="A45" s="65"/>
      <c r="B45" s="65" t="s">
        <v>284</v>
      </c>
      <c r="C45" s="65" t="s">
        <v>277</v>
      </c>
      <c r="D45" s="65" t="s">
        <v>296</v>
      </c>
      <c r="E45" s="65" t="s">
        <v>297</v>
      </c>
      <c r="F45" s="65" t="s">
        <v>279</v>
      </c>
      <c r="H45" s="65"/>
      <c r="I45" s="65" t="s">
        <v>284</v>
      </c>
      <c r="J45" s="65" t="s">
        <v>277</v>
      </c>
      <c r="K45" s="65" t="s">
        <v>296</v>
      </c>
      <c r="L45" s="65" t="s">
        <v>297</v>
      </c>
      <c r="M45" s="65" t="s">
        <v>279</v>
      </c>
      <c r="O45" s="65"/>
      <c r="P45" s="65" t="s">
        <v>284</v>
      </c>
      <c r="Q45" s="65" t="s">
        <v>277</v>
      </c>
      <c r="R45" s="65" t="s">
        <v>331</v>
      </c>
      <c r="S45" s="65" t="s">
        <v>297</v>
      </c>
      <c r="T45" s="65" t="s">
        <v>342</v>
      </c>
      <c r="V45" s="65"/>
      <c r="W45" s="65" t="s">
        <v>330</v>
      </c>
      <c r="X45" s="65" t="s">
        <v>277</v>
      </c>
      <c r="Y45" s="65" t="s">
        <v>331</v>
      </c>
      <c r="Z45" s="65" t="s">
        <v>341</v>
      </c>
      <c r="AA45" s="65" t="s">
        <v>279</v>
      </c>
      <c r="AC45" s="65"/>
      <c r="AD45" s="65" t="s">
        <v>284</v>
      </c>
      <c r="AE45" s="65" t="s">
        <v>277</v>
      </c>
      <c r="AF45" s="65" t="s">
        <v>331</v>
      </c>
      <c r="AG45" s="65" t="s">
        <v>297</v>
      </c>
      <c r="AH45" s="65" t="s">
        <v>279</v>
      </c>
      <c r="AJ45" s="65"/>
      <c r="AK45" s="65" t="s">
        <v>330</v>
      </c>
      <c r="AL45" s="65" t="s">
        <v>277</v>
      </c>
      <c r="AM45" s="65" t="s">
        <v>296</v>
      </c>
      <c r="AN45" s="65" t="s">
        <v>297</v>
      </c>
      <c r="AO45" s="65" t="s">
        <v>279</v>
      </c>
      <c r="AQ45" s="65"/>
      <c r="AR45" s="65" t="s">
        <v>330</v>
      </c>
      <c r="AS45" s="65" t="s">
        <v>277</v>
      </c>
      <c r="AT45" s="65" t="s">
        <v>331</v>
      </c>
      <c r="AU45" s="65" t="s">
        <v>297</v>
      </c>
      <c r="AV45" s="65" t="s">
        <v>279</v>
      </c>
      <c r="AX45" s="65"/>
      <c r="AY45" s="65" t="s">
        <v>284</v>
      </c>
      <c r="AZ45" s="65" t="s">
        <v>340</v>
      </c>
      <c r="BA45" s="65" t="s">
        <v>296</v>
      </c>
      <c r="BB45" s="65" t="s">
        <v>297</v>
      </c>
      <c r="BC45" s="65" t="s">
        <v>279</v>
      </c>
      <c r="BE45" s="65"/>
      <c r="BF45" s="65" t="s">
        <v>284</v>
      </c>
      <c r="BG45" s="65" t="s">
        <v>277</v>
      </c>
      <c r="BH45" s="65" t="s">
        <v>296</v>
      </c>
      <c r="BI45" s="65" t="s">
        <v>297</v>
      </c>
      <c r="BJ45" s="65" t="s">
        <v>279</v>
      </c>
    </row>
    <row r="46" spans="1:68" x14ac:dyDescent="0.3">
      <c r="A46" s="65" t="s">
        <v>23</v>
      </c>
      <c r="B46" s="65">
        <v>6</v>
      </c>
      <c r="C46" s="65">
        <v>8</v>
      </c>
      <c r="D46" s="65">
        <v>0</v>
      </c>
      <c r="E46" s="65">
        <v>45</v>
      </c>
      <c r="F46" s="65">
        <v>10.202192</v>
      </c>
      <c r="H46" s="65" t="s">
        <v>24</v>
      </c>
      <c r="I46" s="65">
        <v>6</v>
      </c>
      <c r="J46" s="65">
        <v>7</v>
      </c>
      <c r="K46" s="65">
        <v>0</v>
      </c>
      <c r="L46" s="65">
        <v>35</v>
      </c>
      <c r="M46" s="65">
        <v>5.4947452999999999</v>
      </c>
      <c r="O46" s="65" t="s">
        <v>348</v>
      </c>
      <c r="P46" s="65">
        <v>600</v>
      </c>
      <c r="Q46" s="65">
        <v>800</v>
      </c>
      <c r="R46" s="65">
        <v>0</v>
      </c>
      <c r="S46" s="65">
        <v>10000</v>
      </c>
      <c r="T46" s="65">
        <v>962.74310000000003</v>
      </c>
      <c r="V46" s="65" t="s">
        <v>29</v>
      </c>
      <c r="W46" s="65">
        <v>0</v>
      </c>
      <c r="X46" s="65">
        <v>0</v>
      </c>
      <c r="Y46" s="65">
        <v>2.5</v>
      </c>
      <c r="Z46" s="65">
        <v>10</v>
      </c>
      <c r="AA46" s="65">
        <v>9.7717079999999998E-2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1.8624988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70.575590000000005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44.906104999999997</v>
      </c>
      <c r="AX46" s="65" t="s">
        <v>294</v>
      </c>
      <c r="AY46" s="65"/>
      <c r="AZ46" s="65"/>
      <c r="BA46" s="65"/>
      <c r="BB46" s="65"/>
      <c r="BC46" s="65"/>
      <c r="BE46" s="65" t="s">
        <v>282</v>
      </c>
      <c r="BF46" s="65"/>
      <c r="BG46" s="65"/>
      <c r="BH46" s="65"/>
      <c r="BI46" s="65"/>
      <c r="BJ46" s="65"/>
    </row>
  </sheetData>
  <mergeCells count="38">
    <mergeCell ref="A3:Z3"/>
    <mergeCell ref="AJ34:AO34"/>
    <mergeCell ref="A33:AO33"/>
    <mergeCell ref="A34:F34"/>
    <mergeCell ref="H34:M34"/>
    <mergeCell ref="O34:T34"/>
    <mergeCell ref="V34:AA34"/>
    <mergeCell ref="AC34:AH34"/>
    <mergeCell ref="A14:F14"/>
    <mergeCell ref="H14:M14"/>
    <mergeCell ref="O14:T14"/>
    <mergeCell ref="V14:AA14"/>
    <mergeCell ref="A13:AA13"/>
    <mergeCell ref="U4:Z4"/>
    <mergeCell ref="A4:C4"/>
    <mergeCell ref="E4:H4"/>
    <mergeCell ref="N4:S4"/>
    <mergeCell ref="J4:L4"/>
    <mergeCell ref="AX24:BC24"/>
    <mergeCell ref="BE24:BJ24"/>
    <mergeCell ref="A24:F24"/>
    <mergeCell ref="H24:M24"/>
    <mergeCell ref="O24:T24"/>
    <mergeCell ref="V24:AA24"/>
    <mergeCell ref="AC24:AH24"/>
    <mergeCell ref="AJ24:AO24"/>
    <mergeCell ref="AQ24:AV24"/>
    <mergeCell ref="A23:BJ23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I23" sqref="I23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322</v>
      </c>
      <c r="B2" s="61" t="s">
        <v>323</v>
      </c>
      <c r="C2" s="61" t="s">
        <v>324</v>
      </c>
      <c r="D2" s="61">
        <v>57</v>
      </c>
      <c r="E2" s="61">
        <v>1271.2292</v>
      </c>
      <c r="F2" s="61">
        <v>223.30834999999999</v>
      </c>
      <c r="G2" s="61">
        <v>26.09083</v>
      </c>
      <c r="H2" s="61">
        <v>17.552807000000001</v>
      </c>
      <c r="I2" s="61">
        <v>8.5380230000000008</v>
      </c>
      <c r="J2" s="61">
        <v>38.586627999999997</v>
      </c>
      <c r="K2" s="61">
        <v>23.009775000000001</v>
      </c>
      <c r="L2" s="61">
        <v>15.576855</v>
      </c>
      <c r="M2" s="61">
        <v>19.423027000000001</v>
      </c>
      <c r="N2" s="61">
        <v>2.0712001</v>
      </c>
      <c r="O2" s="61">
        <v>10.504580499999999</v>
      </c>
      <c r="P2" s="61">
        <v>850.86789999999996</v>
      </c>
      <c r="Q2" s="61">
        <v>15.955571000000001</v>
      </c>
      <c r="R2" s="61">
        <v>440.58994000000001</v>
      </c>
      <c r="S2" s="61">
        <v>91.605069999999998</v>
      </c>
      <c r="T2" s="61">
        <v>4187.8173999999999</v>
      </c>
      <c r="U2" s="61">
        <v>1.9049651999999999</v>
      </c>
      <c r="V2" s="61">
        <v>16.085370999999999</v>
      </c>
      <c r="W2" s="61">
        <v>184.48867999999999</v>
      </c>
      <c r="X2" s="61">
        <v>166.1756</v>
      </c>
      <c r="Y2" s="61">
        <v>1.1449518999999999</v>
      </c>
      <c r="Z2" s="61">
        <v>0.99994400000000006</v>
      </c>
      <c r="AA2" s="61">
        <v>10.451508</v>
      </c>
      <c r="AB2" s="61">
        <v>1.1949375</v>
      </c>
      <c r="AC2" s="61">
        <v>416.36599999999999</v>
      </c>
      <c r="AD2" s="61">
        <v>5.6489963999999997</v>
      </c>
      <c r="AE2" s="61">
        <v>2.0461154000000001</v>
      </c>
      <c r="AF2" s="61">
        <v>8.5419669999999996</v>
      </c>
      <c r="AG2" s="61">
        <v>365.72913</v>
      </c>
      <c r="AH2" s="61">
        <v>198.87021999999999</v>
      </c>
      <c r="AI2" s="61">
        <v>166.85890000000001</v>
      </c>
      <c r="AJ2" s="61">
        <v>732.73350000000005</v>
      </c>
      <c r="AK2" s="61">
        <v>3559.1039999999998</v>
      </c>
      <c r="AL2" s="61">
        <v>113.88066000000001</v>
      </c>
      <c r="AM2" s="61">
        <v>2427.1354999999999</v>
      </c>
      <c r="AN2" s="61">
        <v>100.27871</v>
      </c>
      <c r="AO2" s="61">
        <v>10.202192</v>
      </c>
      <c r="AP2" s="61">
        <v>8.0488614999999992</v>
      </c>
      <c r="AQ2" s="61">
        <v>2.1533305999999999</v>
      </c>
      <c r="AR2" s="61">
        <v>5.4947452999999999</v>
      </c>
      <c r="AS2" s="61">
        <v>962.74310000000003</v>
      </c>
      <c r="AT2" s="61">
        <v>9.7717079999999998E-2</v>
      </c>
      <c r="AU2" s="61">
        <v>1.8624988</v>
      </c>
      <c r="AV2" s="61">
        <v>70.575590000000005</v>
      </c>
      <c r="AW2" s="61">
        <v>44.906104999999997</v>
      </c>
      <c r="AX2" s="61">
        <v>8.2213800000000004E-2</v>
      </c>
      <c r="AY2" s="61">
        <v>0.74183666999999998</v>
      </c>
      <c r="AZ2" s="61">
        <v>256.27634</v>
      </c>
      <c r="BA2" s="61">
        <v>22.273980000000002</v>
      </c>
      <c r="BB2" s="61">
        <v>6.3428716999999999</v>
      </c>
      <c r="BC2" s="61">
        <v>7.7240029999999997</v>
      </c>
      <c r="BD2" s="61">
        <v>8.1630579999999995</v>
      </c>
      <c r="BE2" s="61">
        <v>0.36623109999999998</v>
      </c>
      <c r="BF2" s="61">
        <v>1.6594907000000001</v>
      </c>
      <c r="BG2" s="61">
        <v>1.3877448000000001E-2</v>
      </c>
      <c r="BH2" s="61">
        <v>1.8834495999999999E-2</v>
      </c>
      <c r="BI2" s="61">
        <v>1.3761051E-2</v>
      </c>
      <c r="BJ2" s="61">
        <v>4.3849550000000001E-2</v>
      </c>
      <c r="BK2" s="61">
        <v>1.067496E-3</v>
      </c>
      <c r="BL2" s="61">
        <v>0.16543658</v>
      </c>
      <c r="BM2" s="61">
        <v>1.7930815</v>
      </c>
      <c r="BN2" s="61">
        <v>0.46913510000000003</v>
      </c>
      <c r="BO2" s="61">
        <v>38.595820000000003</v>
      </c>
      <c r="BP2" s="61">
        <v>5.3431625</v>
      </c>
      <c r="BQ2" s="61">
        <v>11.080610999999999</v>
      </c>
      <c r="BR2" s="61">
        <v>44.781500000000001</v>
      </c>
      <c r="BS2" s="61">
        <v>31.116503000000002</v>
      </c>
      <c r="BT2" s="61">
        <v>6.1374754999999999</v>
      </c>
      <c r="BU2" s="61">
        <v>0.11050103</v>
      </c>
      <c r="BV2" s="61">
        <v>1.7911248000000001E-2</v>
      </c>
      <c r="BW2" s="61">
        <v>0.40238604</v>
      </c>
      <c r="BX2" s="61">
        <v>0.84236109999999997</v>
      </c>
      <c r="BY2" s="61">
        <v>9.1766669999999995E-2</v>
      </c>
      <c r="BZ2" s="61">
        <v>8.683521E-4</v>
      </c>
      <c r="CA2" s="61">
        <v>0.8960823</v>
      </c>
      <c r="CB2" s="61">
        <v>9.1467400000000004E-3</v>
      </c>
      <c r="CC2" s="61">
        <v>0.1031504</v>
      </c>
      <c r="CD2" s="61">
        <v>0.94064210000000004</v>
      </c>
      <c r="CE2" s="61">
        <v>3.2539730000000003E-2</v>
      </c>
      <c r="CF2" s="61">
        <v>0.12317257400000001</v>
      </c>
      <c r="CG2" s="61">
        <v>0</v>
      </c>
      <c r="CH2" s="61">
        <v>1.6609933E-2</v>
      </c>
      <c r="CI2" s="61">
        <v>6.3715430000000003E-3</v>
      </c>
      <c r="CJ2" s="61">
        <v>2.273088</v>
      </c>
      <c r="CK2" s="61">
        <v>6.3315719999999997E-3</v>
      </c>
      <c r="CL2" s="61">
        <v>1.1652708000000001</v>
      </c>
      <c r="CM2" s="61">
        <v>1.7862146999999999</v>
      </c>
      <c r="CN2" s="61">
        <v>1141.6718000000001</v>
      </c>
      <c r="CO2" s="61">
        <v>1948.9041999999999</v>
      </c>
      <c r="CP2" s="61">
        <v>1192.2247</v>
      </c>
      <c r="CQ2" s="61">
        <v>455.00335999999999</v>
      </c>
      <c r="CR2" s="61">
        <v>240.76096999999999</v>
      </c>
      <c r="CS2" s="61">
        <v>201.17330999999999</v>
      </c>
      <c r="CT2" s="61">
        <v>1131.5763999999999</v>
      </c>
      <c r="CU2" s="61">
        <v>714.56560000000002</v>
      </c>
      <c r="CV2" s="61">
        <v>635.30773999999997</v>
      </c>
      <c r="CW2" s="61">
        <v>800.55309999999997</v>
      </c>
      <c r="CX2" s="61">
        <v>255.27198999999999</v>
      </c>
      <c r="CY2" s="61">
        <v>1429.0654</v>
      </c>
      <c r="CZ2" s="61">
        <v>708.85515999999996</v>
      </c>
      <c r="DA2" s="61">
        <v>1608.8176000000001</v>
      </c>
      <c r="DB2" s="61">
        <v>1496.2418</v>
      </c>
      <c r="DC2" s="61">
        <v>2356.8764999999999</v>
      </c>
      <c r="DD2" s="61">
        <v>4377.4926999999998</v>
      </c>
      <c r="DE2" s="61">
        <v>810.04070000000002</v>
      </c>
      <c r="DF2" s="61">
        <v>2168.7530000000002</v>
      </c>
      <c r="DG2" s="61">
        <v>943.32100000000003</v>
      </c>
      <c r="DH2" s="61">
        <v>84.517814999999999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22.273980000000002</v>
      </c>
      <c r="B6">
        <f>BB2</f>
        <v>6.3428716999999999</v>
      </c>
      <c r="C6">
        <f>BC2</f>
        <v>7.7240029999999997</v>
      </c>
      <c r="D6">
        <f>BD2</f>
        <v>8.1630579999999995</v>
      </c>
    </row>
    <row r="7" spans="1:113" x14ac:dyDescent="0.3">
      <c r="B7">
        <f>ROUND(B6/MAX($B$6,$C$6,$D$6),1)</f>
        <v>0.8</v>
      </c>
      <c r="C7">
        <f>ROUND(C6/MAX($B$6,$C$6,$D$6),1)</f>
        <v>0.9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255</v>
      </c>
      <c r="B2" s="55">
        <v>23946</v>
      </c>
      <c r="C2" s="56">
        <f ca="1">YEAR(TODAY())-YEAR(B2)+IF(TODAY()&gt;=DATE(YEAR(TODAY()),MONTH(B2),DAY(B2)),0,-1)</f>
        <v>57</v>
      </c>
      <c r="E2" s="52">
        <v>159.69999999999999</v>
      </c>
      <c r="F2" s="53" t="s">
        <v>39</v>
      </c>
      <c r="G2" s="52">
        <v>55.7</v>
      </c>
      <c r="H2" s="51" t="s">
        <v>41</v>
      </c>
      <c r="I2" s="72">
        <f>ROUND(G3/E3^2,1)</f>
        <v>21.8</v>
      </c>
    </row>
    <row r="3" spans="1:9" x14ac:dyDescent="0.3">
      <c r="E3" s="51">
        <f>E2/100</f>
        <v>1.597</v>
      </c>
      <c r="F3" s="51" t="s">
        <v>40</v>
      </c>
      <c r="G3" s="51">
        <f>G2</f>
        <v>55.7</v>
      </c>
      <c r="H3" s="51" t="s">
        <v>41</v>
      </c>
      <c r="I3" s="72"/>
    </row>
    <row r="4" spans="1:9" x14ac:dyDescent="0.3">
      <c r="A4" t="s">
        <v>273</v>
      </c>
    </row>
    <row r="5" spans="1:9" x14ac:dyDescent="0.3">
      <c r="B5" s="60">
        <v>45072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엄향은, ID : H1310284)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2023년 05월 30일 08:53:02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AG6" sqref="AG6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77" t="s">
        <v>196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 x14ac:dyDescent="0.3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 x14ac:dyDescent="0.35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 x14ac:dyDescent="0.3">
      <c r="A5" s="6"/>
      <c r="B5" s="75" t="s">
        <v>275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 x14ac:dyDescent="0.3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 x14ac:dyDescent="0.3">
      <c r="C10" s="85" t="s">
        <v>30</v>
      </c>
      <c r="D10" s="85"/>
      <c r="E10" s="86"/>
      <c r="F10" s="89">
        <f>'개인정보 및 신체계측 입력'!B5</f>
        <v>45072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85" t="s">
        <v>32</v>
      </c>
      <c r="D12" s="85"/>
      <c r="E12" s="86"/>
      <c r="F12" s="94">
        <f ca="1">'개인정보 및 신체계측 입력'!C2</f>
        <v>57</v>
      </c>
      <c r="G12" s="94"/>
      <c r="H12" s="94"/>
      <c r="I12" s="94"/>
      <c r="K12" s="123">
        <f>'개인정보 및 신체계측 입력'!E2</f>
        <v>159.69999999999999</v>
      </c>
      <c r="L12" s="124"/>
      <c r="M12" s="117">
        <f>'개인정보 및 신체계측 입력'!G2</f>
        <v>55.7</v>
      </c>
      <c r="N12" s="118"/>
      <c r="O12" s="113" t="s">
        <v>271</v>
      </c>
      <c r="P12" s="107"/>
      <c r="Q12" s="90">
        <f>'개인정보 및 신체계측 입력'!I2</f>
        <v>21.8</v>
      </c>
      <c r="R12" s="90"/>
      <c r="S12" s="90"/>
    </row>
    <row r="13" spans="1:19" ht="18" customHeight="1" thickBot="1" x14ac:dyDescent="0.35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 x14ac:dyDescent="0.3">
      <c r="C14" s="87" t="s">
        <v>31</v>
      </c>
      <c r="D14" s="87"/>
      <c r="E14" s="88"/>
      <c r="F14" s="91" t="str">
        <f>MID('DRIs DATA'!B1,28,3)</f>
        <v>엄향은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 x14ac:dyDescent="0.35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29" t="s">
        <v>42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0" ht="18" customHeight="1" thickBot="1" x14ac:dyDescent="0.3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80" t="s">
        <v>43</v>
      </c>
      <c r="E36" s="80"/>
      <c r="F36" s="80"/>
      <c r="G36" s="80"/>
      <c r="H36" s="80"/>
      <c r="I36" s="34">
        <f>'DRIs DATA'!F8</f>
        <v>77.540999999999997</v>
      </c>
      <c r="J36" s="83" t="s">
        <v>44</v>
      </c>
      <c r="K36" s="83"/>
      <c r="L36" s="83"/>
      <c r="M36" s="83"/>
      <c r="N36" s="35"/>
      <c r="O36" s="103" t="s">
        <v>45</v>
      </c>
      <c r="P36" s="103"/>
      <c r="Q36" s="103"/>
      <c r="R36" s="103"/>
      <c r="S36" s="103"/>
      <c r="T36" s="6"/>
    </row>
    <row r="37" spans="2:20" ht="18" customHeight="1" x14ac:dyDescent="0.3">
      <c r="B37" s="12"/>
      <c r="C37" s="101" t="s">
        <v>182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 x14ac:dyDescent="0.3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 x14ac:dyDescent="0.35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80" t="s">
        <v>43</v>
      </c>
      <c r="E41" s="80"/>
      <c r="F41" s="80"/>
      <c r="G41" s="80"/>
      <c r="H41" s="80"/>
      <c r="I41" s="34">
        <f>'DRIs DATA'!G8</f>
        <v>9.06</v>
      </c>
      <c r="J41" s="83" t="s">
        <v>44</v>
      </c>
      <c r="K41" s="83"/>
      <c r="L41" s="83"/>
      <c r="M41" s="83"/>
      <c r="N41" s="35"/>
      <c r="O41" s="84" t="s">
        <v>49</v>
      </c>
      <c r="P41" s="84"/>
      <c r="Q41" s="84"/>
      <c r="R41" s="84"/>
      <c r="S41" s="84"/>
      <c r="T41" s="6"/>
    </row>
    <row r="42" spans="2:20" ht="18" customHeight="1" x14ac:dyDescent="0.3">
      <c r="B42" s="6"/>
      <c r="C42" s="105" t="s">
        <v>184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 x14ac:dyDescent="0.3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 x14ac:dyDescent="0.35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04" t="s">
        <v>43</v>
      </c>
      <c r="E46" s="104"/>
      <c r="F46" s="104"/>
      <c r="G46" s="104"/>
      <c r="H46" s="104"/>
      <c r="I46" s="34">
        <f>'DRIs DATA'!H8</f>
        <v>13.398999999999999</v>
      </c>
      <c r="J46" s="83" t="s">
        <v>44</v>
      </c>
      <c r="K46" s="83"/>
      <c r="L46" s="83"/>
      <c r="M46" s="83"/>
      <c r="N46" s="35"/>
      <c r="O46" s="84" t="s">
        <v>48</v>
      </c>
      <c r="P46" s="84"/>
      <c r="Q46" s="84"/>
      <c r="R46" s="84"/>
      <c r="S46" s="84"/>
      <c r="T46" s="6"/>
    </row>
    <row r="47" spans="2:20" ht="18" customHeight="1" x14ac:dyDescent="0.3">
      <c r="B47" s="6"/>
      <c r="C47" s="105" t="s">
        <v>183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 x14ac:dyDescent="0.35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29" t="s">
        <v>191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1"/>
    </row>
    <row r="54" spans="1:20" ht="18" customHeight="1" thickBot="1" x14ac:dyDescent="0.35">
      <c r="B54" s="13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4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79" t="s">
        <v>164</v>
      </c>
      <c r="D69" s="79"/>
      <c r="E69" s="79"/>
      <c r="F69" s="79"/>
      <c r="G69" s="79"/>
      <c r="H69" s="80" t="s">
        <v>170</v>
      </c>
      <c r="I69" s="80"/>
      <c r="J69" s="80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0.9</v>
      </c>
      <c r="N69" s="36" t="s">
        <v>53</v>
      </c>
      <c r="O69" s="81">
        <f>ROUND('그룹 전체 사용자의 일일 입력'!D6/MAX('그룹 전체 사용자의 일일 입력'!$B$6,'그룹 전체 사용자의 일일 입력'!$C$6,'그룹 전체 사용자의 일일 입력'!$D$6),1)</f>
        <v>1</v>
      </c>
      <c r="P69" s="81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2" t="s">
        <v>165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79" t="s">
        <v>51</v>
      </c>
      <c r="D72" s="79"/>
      <c r="E72" s="79"/>
      <c r="F72" s="79"/>
      <c r="G72" s="79"/>
      <c r="H72" s="38"/>
      <c r="I72" s="80" t="s">
        <v>52</v>
      </c>
      <c r="J72" s="80"/>
      <c r="K72" s="36">
        <f>ROUND('DRIs DATA'!L8,1)</f>
        <v>22.8</v>
      </c>
      <c r="L72" s="36" t="s">
        <v>53</v>
      </c>
      <c r="M72" s="36">
        <f>ROUND('DRIs DATA'!K8,1)</f>
        <v>6</v>
      </c>
      <c r="N72" s="83" t="s">
        <v>54</v>
      </c>
      <c r="O72" s="83"/>
      <c r="P72" s="83"/>
      <c r="Q72" s="83"/>
      <c r="R72" s="39"/>
      <c r="S72" s="35"/>
      <c r="T72" s="6"/>
    </row>
    <row r="73" spans="2:21" ht="18" customHeight="1" x14ac:dyDescent="0.3">
      <c r="B73" s="6"/>
      <c r="C73" s="105" t="s">
        <v>181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6"/>
      <c r="U73" s="13"/>
    </row>
    <row r="74" spans="2:21" ht="18" customHeight="1" thickBot="1" x14ac:dyDescent="0.35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29" t="s">
        <v>192</v>
      </c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1"/>
    </row>
    <row r="78" spans="2:21" ht="18" customHeight="1" thickBot="1" x14ac:dyDescent="0.35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4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96" t="s">
        <v>168</v>
      </c>
      <c r="C80" s="96"/>
      <c r="D80" s="96"/>
      <c r="E80" s="96"/>
      <c r="F80" s="21"/>
      <c r="G80" s="21"/>
      <c r="H80" s="21"/>
      <c r="L80" s="96" t="s">
        <v>172</v>
      </c>
      <c r="M80" s="96"/>
      <c r="N80" s="96"/>
      <c r="O80" s="96"/>
      <c r="P80" s="9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97" t="s">
        <v>268</v>
      </c>
      <c r="C93" s="98"/>
      <c r="D93" s="98"/>
      <c r="E93" s="98"/>
      <c r="F93" s="98"/>
      <c r="G93" s="98"/>
      <c r="H93" s="98"/>
      <c r="I93" s="98"/>
      <c r="J93" s="99"/>
      <c r="L93" s="97" t="s">
        <v>175</v>
      </c>
      <c r="M93" s="98"/>
      <c r="N93" s="98"/>
      <c r="O93" s="98"/>
      <c r="P93" s="98"/>
      <c r="Q93" s="98"/>
      <c r="R93" s="98"/>
      <c r="S93" s="98"/>
      <c r="T93" s="99"/>
    </row>
    <row r="94" spans="1:21" ht="18" customHeight="1" x14ac:dyDescent="0.3">
      <c r="B94" s="158" t="s">
        <v>171</v>
      </c>
      <c r="C94" s="156"/>
      <c r="D94" s="156"/>
      <c r="E94" s="156"/>
      <c r="F94" s="154">
        <f>ROUND('DRIs DATA'!F16/'DRIs DATA'!C16*100,2)</f>
        <v>58.75</v>
      </c>
      <c r="G94" s="154"/>
      <c r="H94" s="156" t="s">
        <v>167</v>
      </c>
      <c r="I94" s="156"/>
      <c r="J94" s="157"/>
      <c r="L94" s="158" t="s">
        <v>171</v>
      </c>
      <c r="M94" s="156"/>
      <c r="N94" s="156"/>
      <c r="O94" s="156"/>
      <c r="P94" s="156"/>
      <c r="Q94" s="23">
        <f>ROUND('DRIs DATA'!M16/'DRIs DATA'!K16*100,2)</f>
        <v>134.04</v>
      </c>
      <c r="R94" s="156" t="s">
        <v>167</v>
      </c>
      <c r="S94" s="156"/>
      <c r="T94" s="157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2" t="s">
        <v>180</v>
      </c>
      <c r="C96" s="143"/>
      <c r="D96" s="143"/>
      <c r="E96" s="143"/>
      <c r="F96" s="143"/>
      <c r="G96" s="143"/>
      <c r="H96" s="143"/>
      <c r="I96" s="143"/>
      <c r="J96" s="144"/>
      <c r="L96" s="148" t="s">
        <v>173</v>
      </c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 x14ac:dyDescent="0.3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 x14ac:dyDescent="0.3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 x14ac:dyDescent="0.3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</row>
    <row r="100" spans="2:21" ht="18" customHeight="1" x14ac:dyDescent="0.3">
      <c r="B100" s="142"/>
      <c r="C100" s="143"/>
      <c r="D100" s="143"/>
      <c r="E100" s="143"/>
      <c r="F100" s="143"/>
      <c r="G100" s="143"/>
      <c r="H100" s="143"/>
      <c r="I100" s="143"/>
      <c r="J100" s="144"/>
      <c r="L100" s="148"/>
      <c r="M100" s="149"/>
      <c r="N100" s="149"/>
      <c r="O100" s="149"/>
      <c r="P100" s="149"/>
      <c r="Q100" s="149"/>
      <c r="R100" s="149"/>
      <c r="S100" s="149"/>
      <c r="T100" s="150"/>
      <c r="U100" s="17"/>
    </row>
    <row r="101" spans="2:21" ht="18" customHeight="1" thickBot="1" x14ac:dyDescent="0.35">
      <c r="B101" s="145"/>
      <c r="C101" s="146"/>
      <c r="D101" s="146"/>
      <c r="E101" s="146"/>
      <c r="F101" s="146"/>
      <c r="G101" s="146"/>
      <c r="H101" s="146"/>
      <c r="I101" s="146"/>
      <c r="J101" s="147"/>
      <c r="L101" s="151"/>
      <c r="M101" s="152"/>
      <c r="N101" s="152"/>
      <c r="O101" s="152"/>
      <c r="P101" s="152"/>
      <c r="Q101" s="152"/>
      <c r="R101" s="152"/>
      <c r="S101" s="152"/>
      <c r="T101" s="15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29" t="s">
        <v>193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1"/>
    </row>
    <row r="105" spans="2:21" ht="18" customHeight="1" thickBot="1" x14ac:dyDescent="0.35"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4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96" t="s">
        <v>169</v>
      </c>
      <c r="C107" s="96"/>
      <c r="D107" s="96"/>
      <c r="E107" s="96"/>
      <c r="F107" s="6"/>
      <c r="G107" s="6"/>
      <c r="H107" s="6"/>
      <c r="I107" s="6"/>
      <c r="L107" s="96" t="s">
        <v>270</v>
      </c>
      <c r="M107" s="96"/>
      <c r="N107" s="96"/>
      <c r="O107" s="96"/>
      <c r="P107" s="9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0" t="s">
        <v>264</v>
      </c>
      <c r="C120" s="111"/>
      <c r="D120" s="111"/>
      <c r="E120" s="111"/>
      <c r="F120" s="111"/>
      <c r="G120" s="111"/>
      <c r="H120" s="111"/>
      <c r="I120" s="111"/>
      <c r="J120" s="112"/>
      <c r="L120" s="110" t="s">
        <v>265</v>
      </c>
      <c r="M120" s="111"/>
      <c r="N120" s="111"/>
      <c r="O120" s="111"/>
      <c r="P120" s="111"/>
      <c r="Q120" s="111"/>
      <c r="R120" s="111"/>
      <c r="S120" s="111"/>
      <c r="T120" s="112"/>
    </row>
    <row r="121" spans="2:20" ht="18" customHeight="1" x14ac:dyDescent="0.3">
      <c r="B121" s="43" t="s">
        <v>171</v>
      </c>
      <c r="C121" s="16"/>
      <c r="D121" s="16"/>
      <c r="E121" s="15"/>
      <c r="F121" s="154">
        <f>ROUND('DRIs DATA'!F26/'DRIs DATA'!C26*100,2)</f>
        <v>166.18</v>
      </c>
      <c r="G121" s="154"/>
      <c r="H121" s="156" t="s">
        <v>166</v>
      </c>
      <c r="I121" s="156"/>
      <c r="J121" s="157"/>
      <c r="L121" s="42" t="s">
        <v>171</v>
      </c>
      <c r="M121" s="20"/>
      <c r="N121" s="20"/>
      <c r="O121" s="23"/>
      <c r="P121" s="6"/>
      <c r="Q121" s="58">
        <f>ROUND('DRIs DATA'!AH26/'DRIs DATA'!AE26*100,2)</f>
        <v>79.66</v>
      </c>
      <c r="R121" s="156" t="s">
        <v>166</v>
      </c>
      <c r="S121" s="156"/>
      <c r="T121" s="157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35" t="s">
        <v>174</v>
      </c>
      <c r="C123" s="136"/>
      <c r="D123" s="136"/>
      <c r="E123" s="136"/>
      <c r="F123" s="136"/>
      <c r="G123" s="136"/>
      <c r="H123" s="136"/>
      <c r="I123" s="136"/>
      <c r="J123" s="137"/>
      <c r="L123" s="135" t="s">
        <v>269</v>
      </c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 x14ac:dyDescent="0.3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 x14ac:dyDescent="0.3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 x14ac:dyDescent="0.3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8" customHeight="1" x14ac:dyDescent="0.3">
      <c r="B127" s="135"/>
      <c r="C127" s="136"/>
      <c r="D127" s="136"/>
      <c r="E127" s="136"/>
      <c r="F127" s="136"/>
      <c r="G127" s="136"/>
      <c r="H127" s="136"/>
      <c r="I127" s="136"/>
      <c r="J127" s="137"/>
      <c r="L127" s="135"/>
      <c r="M127" s="136"/>
      <c r="N127" s="136"/>
      <c r="O127" s="136"/>
      <c r="P127" s="136"/>
      <c r="Q127" s="136"/>
      <c r="R127" s="136"/>
      <c r="S127" s="136"/>
      <c r="T127" s="137"/>
    </row>
    <row r="128" spans="2:20" ht="17.25" thickBot="1" x14ac:dyDescent="0.35">
      <c r="B128" s="138"/>
      <c r="C128" s="139"/>
      <c r="D128" s="139"/>
      <c r="E128" s="139"/>
      <c r="F128" s="139"/>
      <c r="G128" s="139"/>
      <c r="H128" s="139"/>
      <c r="I128" s="139"/>
      <c r="J128" s="140"/>
      <c r="L128" s="138"/>
      <c r="M128" s="139"/>
      <c r="N128" s="139"/>
      <c r="O128" s="139"/>
      <c r="P128" s="139"/>
      <c r="Q128" s="139"/>
      <c r="R128" s="139"/>
      <c r="S128" s="139"/>
      <c r="T128" s="140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29" t="s">
        <v>262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1"/>
      <c r="N130" s="57"/>
      <c r="O130" s="129" t="s">
        <v>263</v>
      </c>
      <c r="P130" s="130"/>
      <c r="Q130" s="130"/>
      <c r="R130" s="130"/>
      <c r="S130" s="130"/>
      <c r="T130" s="131"/>
    </row>
    <row r="131" spans="2:21" ht="18" customHeight="1" thickBot="1" x14ac:dyDescent="0.35"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4"/>
      <c r="N131" s="57"/>
      <c r="O131" s="132"/>
      <c r="P131" s="133"/>
      <c r="Q131" s="133"/>
      <c r="R131" s="133"/>
      <c r="S131" s="133"/>
      <c r="T131" s="134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29" t="s">
        <v>194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1"/>
    </row>
    <row r="156" spans="2:21" ht="18" customHeight="1" thickBot="1" x14ac:dyDescent="0.35">
      <c r="B156" s="132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4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96" t="s">
        <v>177</v>
      </c>
      <c r="C158" s="96"/>
      <c r="D158" s="96"/>
      <c r="E158" s="6"/>
      <c r="F158" s="6"/>
      <c r="G158" s="6"/>
      <c r="H158" s="6"/>
      <c r="I158" s="6"/>
      <c r="L158" s="96" t="s">
        <v>178</v>
      </c>
      <c r="M158" s="96"/>
      <c r="N158" s="9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0" t="s">
        <v>266</v>
      </c>
      <c r="C171" s="111"/>
      <c r="D171" s="111"/>
      <c r="E171" s="111"/>
      <c r="F171" s="111"/>
      <c r="G171" s="111"/>
      <c r="H171" s="111"/>
      <c r="I171" s="111"/>
      <c r="J171" s="112"/>
      <c r="L171" s="110" t="s">
        <v>176</v>
      </c>
      <c r="M171" s="111"/>
      <c r="N171" s="111"/>
      <c r="O171" s="111"/>
      <c r="P171" s="111"/>
      <c r="Q171" s="111"/>
      <c r="R171" s="111"/>
      <c r="S171" s="112"/>
    </row>
    <row r="172" spans="2:19" ht="18" customHeight="1" x14ac:dyDescent="0.3">
      <c r="B172" s="42" t="s">
        <v>171</v>
      </c>
      <c r="C172" s="20"/>
      <c r="D172" s="20"/>
      <c r="E172" s="6"/>
      <c r="F172" s="154">
        <f>ROUND('DRIs DATA'!F36/'DRIs DATA'!C36*100,2)</f>
        <v>45.72</v>
      </c>
      <c r="G172" s="154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237.27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35" t="s">
        <v>185</v>
      </c>
      <c r="C174" s="136"/>
      <c r="D174" s="136"/>
      <c r="E174" s="136"/>
      <c r="F174" s="136"/>
      <c r="G174" s="136"/>
      <c r="H174" s="136"/>
      <c r="I174" s="136"/>
      <c r="J174" s="137"/>
      <c r="L174" s="135" t="s">
        <v>187</v>
      </c>
      <c r="M174" s="136"/>
      <c r="N174" s="136"/>
      <c r="O174" s="136"/>
      <c r="P174" s="136"/>
      <c r="Q174" s="136"/>
      <c r="R174" s="136"/>
      <c r="S174" s="137"/>
    </row>
    <row r="175" spans="2:19" ht="18" customHeight="1" x14ac:dyDescent="0.3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 x14ac:dyDescent="0.3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 x14ac:dyDescent="0.3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 x14ac:dyDescent="0.3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 x14ac:dyDescent="0.3">
      <c r="B179" s="135"/>
      <c r="C179" s="136"/>
      <c r="D179" s="136"/>
      <c r="E179" s="136"/>
      <c r="F179" s="136"/>
      <c r="G179" s="136"/>
      <c r="H179" s="136"/>
      <c r="I179" s="136"/>
      <c r="J179" s="137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thickBot="1" x14ac:dyDescent="0.35">
      <c r="B180" s="138"/>
      <c r="C180" s="139"/>
      <c r="D180" s="139"/>
      <c r="E180" s="139"/>
      <c r="F180" s="139"/>
      <c r="G180" s="139"/>
      <c r="H180" s="139"/>
      <c r="I180" s="139"/>
      <c r="J180" s="140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35"/>
      <c r="M181" s="136"/>
      <c r="N181" s="136"/>
      <c r="O181" s="136"/>
      <c r="P181" s="136"/>
      <c r="Q181" s="136"/>
      <c r="R181" s="136"/>
      <c r="S181" s="137"/>
    </row>
    <row r="182" spans="2:19" ht="18" customHeight="1" thickBot="1" x14ac:dyDescent="0.35">
      <c r="L182" s="138"/>
      <c r="M182" s="139"/>
      <c r="N182" s="139"/>
      <c r="O182" s="139"/>
      <c r="P182" s="139"/>
      <c r="Q182" s="139"/>
      <c r="R182" s="139"/>
      <c r="S182" s="140"/>
    </row>
    <row r="183" spans="2:19" ht="18" customHeight="1" x14ac:dyDescent="0.3">
      <c r="B183" s="96" t="s">
        <v>179</v>
      </c>
      <c r="C183" s="96"/>
      <c r="D183" s="9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0" t="s">
        <v>267</v>
      </c>
      <c r="C196" s="111"/>
      <c r="D196" s="111"/>
      <c r="E196" s="111"/>
      <c r="F196" s="111"/>
      <c r="G196" s="111"/>
      <c r="H196" s="111"/>
      <c r="I196" s="111"/>
      <c r="J196" s="112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154">
        <f>ROUND('DRIs DATA'!F46/'DRIs DATA'!C46*100,2)</f>
        <v>102.02</v>
      </c>
      <c r="G197" s="154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35" t="s">
        <v>186</v>
      </c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 x14ac:dyDescent="0.3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 x14ac:dyDescent="0.3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 x14ac:dyDescent="0.3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 x14ac:dyDescent="0.3">
      <c r="B203" s="135"/>
      <c r="C203" s="136"/>
      <c r="D203" s="136"/>
      <c r="E203" s="136"/>
      <c r="F203" s="136"/>
      <c r="G203" s="136"/>
      <c r="H203" s="136"/>
      <c r="I203" s="136"/>
      <c r="J203" s="137"/>
      <c r="S203" s="6"/>
    </row>
    <row r="204" spans="2:20" ht="18" customHeight="1" thickBot="1" x14ac:dyDescent="0.35">
      <c r="B204" s="138"/>
      <c r="C204" s="139"/>
      <c r="D204" s="139"/>
      <c r="E204" s="139"/>
      <c r="F204" s="139"/>
      <c r="G204" s="139"/>
      <c r="H204" s="139"/>
      <c r="I204" s="139"/>
      <c r="J204" s="140"/>
      <c r="S204" s="6"/>
    </row>
    <row r="205" spans="2:20" ht="18" customHeight="1" thickBot="1" x14ac:dyDescent="0.35">
      <c r="K205" s="10"/>
    </row>
    <row r="206" spans="2:20" ht="18" customHeight="1" x14ac:dyDescent="0.3">
      <c r="B206" s="129" t="s">
        <v>195</v>
      </c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1"/>
    </row>
    <row r="207" spans="2:20" ht="18" customHeight="1" thickBot="1" x14ac:dyDescent="0.35">
      <c r="B207" s="132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4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55" t="s">
        <v>188</v>
      </c>
      <c r="C209" s="155"/>
      <c r="D209" s="155"/>
      <c r="E209" s="155"/>
      <c r="F209" s="155"/>
      <c r="G209" s="155"/>
      <c r="H209" s="155"/>
      <c r="I209" s="24">
        <f>'DRIs DATA'!B6</f>
        <v>1800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141" t="s">
        <v>190</v>
      </c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2023-05-29T23:57:50Z</dcterms:modified>
</cp:coreProperties>
</file>