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17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<sst xmlns="http://schemas.openxmlformats.org/spreadsheetml/2006/main" count="692" uniqueCount="337">
  <si>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</si>
  <si>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</si>
  <si>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</si>
  <si>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</si>
  <si>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</si>
  <si>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</si>
  <si>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</si>
  <si>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</si>
  <si>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</si>
  <si>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</si>
  <si>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</si>
  <si>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</si>
  <si>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</si>
  <si>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</si>
  <si>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</si>
  <si>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</si>
  <si>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</si>
  <si>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</si>
  <si>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</si>
  <si>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</si>
  <si>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</si>
  <si>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</si>
  <si>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</si>
  <si>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</si>
  <si>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</si>
  <si>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</si>
  <si>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</si>
  <si>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</si>
  <si>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</si>
  <si>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</si>
  <si>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</si>
  <si>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</si>
  <si>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</si>
  <si>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</si>
  <si>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</si>
  <si>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</si>
  <si>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</si>
  <si>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</si>
  <si>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</si>
  <si>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</si>
  <si>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</si>
  <si>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</si>
  <si>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</si>
  <si>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</si>
  <si>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</si>
  <si>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</si>
  <si>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</si>
  <si>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</si>
  <si>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</si>
  <si>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</si>
  <si>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</si>
  <si>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</si>
  <si>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</si>
  <si>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</si>
  <si>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</si>
  <si>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</si>
  <si>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</si>
  <si>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</si>
  <si>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</si>
  <si>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</si>
  <si>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</si>
  <si>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</si>
  <si>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</si>
  <si>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</si>
  <si>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</si>
  <si>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</si>
  <si>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</si>
  <si>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</si>
  <si>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</si>
  <si>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</si>
  <si>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</si>
  <si>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</si>
  <si>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</si>
  <si>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</si>
  <si>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</si>
  <si>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</si>
  <si>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</si>
  <si>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</si>
  <si>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</si>
  <si>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</si>
  <si>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</si>
  <si>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</si>
  <si>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</si>
  <si>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</si>
  <si>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</si>
  <si>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</si>
  <si>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</si>
  <si>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</si>
  <si>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</si>
  <si>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</si>
  <si>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</si>
  <si>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</si>
  <si>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</si>
  <si>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</si>
  <si>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</si>
  <si>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</si>
  <si>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</si>
  <si>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</si>
  <si>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</si>
  <si>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</si>
  <si>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</si>
  <si>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</si>
  <si>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</si>
  <si>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</si>
  <si>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</si>
  <si>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</si>
  <si>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</si>
  <si>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</si>
  <si>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</si>
  <si>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</si>
  <si>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</si>
  <si>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</si>
  <si>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</si>
  <si>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</si>
  <si>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</si>
  <si>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</si>
  <si>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</si>
  <si>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</si>
  <si>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</si>
  <si>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</si>
  <si>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</si>
  <si>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</si>
  <si>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</si>
  <si>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</si>
  <si>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</si>
  <si>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</si>
  <si>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</si>
  <si>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</si>
  <si>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</si>
  <si>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</si>
  <si>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</si>
  <si>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</si>
  <si>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</si>
  <si>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</si>
  <si>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</si>
  <si>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</si>
  <si>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</si>
  <si>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</si>
  <si>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</si>
  <si>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</si>
  <si>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</si>
  <si>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</si>
  <si>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</si>
  <si>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</si>
  <si>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</si>
  <si>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</si>
  <si>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</si>
  <si>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</si>
  <si>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</si>
  <si>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</si>
  <si>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</si>
  <si>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</si>
  <si>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</si>
  <si>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</si>
  <si>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</si>
  <si>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</si>
  <si>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</si>
  <si>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</si>
  <si>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</si>
  <si>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</si>
  <si>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</si>
  <si>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</si>
  <si>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</si>
  <si>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</si>
  <si>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</si>
  <si>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</si>
  <si>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</si>
  <si>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</si>
  <si>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</si>
  <si>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</si>
  <si>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</si>
  <si>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</si>
  <si>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</si>
  <si>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</si>
  <si>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</si>
  <si>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</si>
  <si>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</si>
  <si>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</si>
  <si>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</si>
  <si>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</si>
  <si>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</si>
  <si>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</si>
  <si>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</si>
  <si>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</si>
  <si>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</si>
  <si>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</si>
  <si>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</si>
  <si>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</si>
  <si>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</si>
  <si>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</si>
  <si>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</si>
  <si>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</si>
  <si>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</si>
  <si>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</si>
  <si>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</si>
  <si>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</si>
  <si>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</si>
  <si>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</si>
  <si>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</si>
  <si>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</si>
  <si>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</si>
  <si>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</si>
  <si>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</si>
  <si>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</si>
  <si>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</si>
  <si>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</si>
  <si>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</si>
  <si>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</si>
  <si>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</si>
  <si>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</si>
  <si>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</si>
  <si>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</si>
  <si>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</si>
  <si>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</si>
  <si>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</si>
  <si>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</si>
  <si>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</si>
  <si>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</si>
  <si>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</si>
  <si>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</si>
  <si>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</si>
  <si>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</si>
  <si>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</si>
  <si>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</si>
  <si>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</si>
  <si>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</si>
  <si>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</si>
  <si>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</si>
  <si>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</si>
  <si>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</si>
  <si>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</si>
  <si>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</si>
  <si>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</si>
  <si>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</si>
  <si>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</si>
  <si>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</si>
  <si>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</si>
  <si>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</si>
  <si>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</si>
  <si>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</si>
  <si>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</si>
  <si>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</si>
  <si>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</si>
  <si>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</si>
  <si>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</si>
  <si>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</si>
  <si>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</si>
  <si>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</si>
  <si>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</si>
  <si>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</si>
  <si>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</si>
  <si>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</si>
  <si>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</si>
  <si>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</si>
  <si>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</si>
  <si>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</si>
  <si>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</si>
  <si>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</si>
  <si>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</si>
  <si>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</si>
  <si>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</si>
  <si>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</si>
  <si>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</si>
  <si>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</si>
  <si>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</si>
  <si>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</si>
  <si>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</si>
  <si>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</si>
  <si>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</si>
  <si>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</si>
  <si>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</si>
  <si>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</si>
  <si>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</si>
  <si>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</si>
  <si>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</si>
  <si>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</si>
  <si>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</si>
  <si>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식이섬유(g/일)</t>
    <phoneticPr fontId="1" type="noConversion"/>
  </si>
  <si>
    <t>충분섭취량</t>
    <phoneticPr fontId="1" type="noConversion"/>
  </si>
  <si>
    <t>적정비율(최대)</t>
    <phoneticPr fontId="1" type="noConversion"/>
  </si>
  <si>
    <t>비타민E</t>
    <phoneticPr fontId="1" type="noConversion"/>
  </si>
  <si>
    <t>정보</t>
    <phoneticPr fontId="1" type="noConversion"/>
  </si>
  <si>
    <t>n-3불포화</t>
    <phoneticPr fontId="1" type="noConversion"/>
  </si>
  <si>
    <t>불포화지방산</t>
    <phoneticPr fontId="1" type="noConversion"/>
  </si>
  <si>
    <t>평균필요량</t>
    <phoneticPr fontId="1" type="noConversion"/>
  </si>
  <si>
    <t>섭취량</t>
    <phoneticPr fontId="1" type="noConversion"/>
  </si>
  <si>
    <t>비타민B6</t>
    <phoneticPr fontId="1" type="noConversion"/>
  </si>
  <si>
    <t>인</t>
    <phoneticPr fontId="1" type="noConversion"/>
  </si>
  <si>
    <t>망간</t>
    <phoneticPr fontId="1" type="noConversion"/>
  </si>
  <si>
    <t>적정비율(최소)</t>
    <phoneticPr fontId="1" type="noConversion"/>
  </si>
  <si>
    <t>단백질(g/일)</t>
    <phoneticPr fontId="1" type="noConversion"/>
  </si>
  <si>
    <t>판토텐산</t>
    <phoneticPr fontId="1" type="noConversion"/>
  </si>
  <si>
    <t>구리(ug/일)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</si>
  <si>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</si>
  <si>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</si>
  <si>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</si>
  <si>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권장섭취량</t>
    <phoneticPr fontId="1" type="noConversion"/>
  </si>
  <si>
    <t>지용성 비타민</t>
    <phoneticPr fontId="1" type="noConversion"/>
  </si>
  <si>
    <t>수용성 비타민</t>
    <phoneticPr fontId="1" type="noConversion"/>
  </si>
  <si>
    <t>리보플라빈</t>
    <phoneticPr fontId="1" type="noConversion"/>
  </si>
  <si>
    <t>엽산(μg DFE/일)</t>
    <phoneticPr fontId="1" type="noConversion"/>
  </si>
  <si>
    <t>다량 무기질</t>
    <phoneticPr fontId="1" type="noConversion"/>
  </si>
  <si>
    <t>구리</t>
    <phoneticPr fontId="1" type="noConversion"/>
  </si>
  <si>
    <t>열량영양소</t>
    <phoneticPr fontId="1" type="noConversion"/>
  </si>
  <si>
    <t>식이섬유</t>
    <phoneticPr fontId="1" type="noConversion"/>
  </si>
  <si>
    <t>필요추정량</t>
    <phoneticPr fontId="1" type="noConversion"/>
  </si>
  <si>
    <t>지방</t>
    <phoneticPr fontId="1" type="noConversion"/>
  </si>
  <si>
    <t>n-6불포화</t>
    <phoneticPr fontId="1" type="noConversion"/>
  </si>
  <si>
    <t>상한섭취량</t>
    <phoneticPr fontId="1" type="noConversion"/>
  </si>
  <si>
    <t>섭취비율</t>
    <phoneticPr fontId="1" type="noConversion"/>
  </si>
  <si>
    <t>비타민A</t>
    <phoneticPr fontId="1" type="noConversion"/>
  </si>
  <si>
    <t>비타민D</t>
    <phoneticPr fontId="1" type="noConversion"/>
  </si>
  <si>
    <t>비타민A(μg RAE/일)</t>
    <phoneticPr fontId="1" type="noConversion"/>
  </si>
  <si>
    <t>비타민C</t>
    <phoneticPr fontId="1" type="noConversion"/>
  </si>
  <si>
    <t>티아민</t>
    <phoneticPr fontId="1" type="noConversion"/>
  </si>
  <si>
    <t>니아신</t>
    <phoneticPr fontId="1" type="noConversion"/>
  </si>
  <si>
    <t>엽산</t>
    <phoneticPr fontId="1" type="noConversion"/>
  </si>
  <si>
    <t>비타민B12</t>
    <phoneticPr fontId="1" type="noConversion"/>
  </si>
  <si>
    <t>비오틴</t>
    <phoneticPr fontId="1" type="noConversion"/>
  </si>
  <si>
    <t>칼륨</t>
    <phoneticPr fontId="1" type="noConversion"/>
  </si>
  <si>
    <t>마그네슘</t>
    <phoneticPr fontId="1" type="noConversion"/>
  </si>
  <si>
    <t>철</t>
    <phoneticPr fontId="1" type="noConversion"/>
  </si>
  <si>
    <t>셀레늄</t>
    <phoneticPr fontId="1" type="noConversion"/>
  </si>
  <si>
    <t>몰리브덴</t>
    <phoneticPr fontId="1" type="noConversion"/>
  </si>
  <si>
    <t>몰리브덴(ug/일)</t>
    <phoneticPr fontId="1" type="noConversion"/>
  </si>
  <si>
    <t>크롬(ug/일)</t>
    <phoneticPr fontId="1" type="noConversion"/>
  </si>
  <si>
    <t>H1330008</t>
  </si>
  <si>
    <t>이준학</t>
  </si>
  <si>
    <t>M</t>
  </si>
  <si>
    <t>(설문지 : FFQ 95문항 설문지, 사용자 : 이준학, ID : H1330008)</t>
  </si>
  <si>
    <t>2023년 03월 07일 10:09:59</t>
  </si>
  <si>
    <t>비타민K</t>
    <phoneticPr fontId="1" type="noConversion"/>
  </si>
  <si>
    <t>염소</t>
    <phoneticPr fontId="1" type="noConversion"/>
  </si>
  <si>
    <t>미량 무기질</t>
    <phoneticPr fontId="1" type="noConversion"/>
  </si>
  <si>
    <t>불소</t>
    <phoneticPr fontId="1" type="noConversion"/>
  </si>
  <si>
    <t>요오드</t>
    <phoneticPr fontId="1" type="noConversion"/>
  </si>
  <si>
    <t>크롬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</si>
</sst>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102.67955000000001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1623904"/>
        <c:axId val="609348104"/>
      </c:barChart>
      <c:catAx>
        <c:axId val="211623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9348104"/>
        <c:crosses val="autoZero"/>
        <c:auto val="1"/>
        <c:lblAlgn val="ctr"/>
        <c:lblOffset val="100"/>
        <c:noMultiLvlLbl val="0"/>
      </c:catAx>
      <c:valAx>
        <c:axId val="609348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1623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2.5362322000000002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1778208"/>
        <c:axId val="611777032"/>
      </c:barChart>
      <c:catAx>
        <c:axId val="611778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1777032"/>
        <c:crosses val="autoZero"/>
        <c:auto val="1"/>
        <c:lblAlgn val="ctr"/>
        <c:lblOffset val="100"/>
        <c:noMultiLvlLbl val="0"/>
      </c:catAx>
      <c:valAx>
        <c:axId val="611777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1778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0.47542298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1780952"/>
        <c:axId val="611782128"/>
      </c:barChart>
      <c:catAx>
        <c:axId val="611780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1782128"/>
        <c:crosses val="autoZero"/>
        <c:auto val="1"/>
        <c:lblAlgn val="ctr"/>
        <c:lblOffset val="100"/>
        <c:noMultiLvlLbl val="0"/>
      </c:catAx>
      <c:valAx>
        <c:axId val="611782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1780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1654.6385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1782520"/>
        <c:axId val="611776248"/>
      </c:barChart>
      <c:catAx>
        <c:axId val="611782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1776248"/>
        <c:crosses val="autoZero"/>
        <c:auto val="1"/>
        <c:lblAlgn val="ctr"/>
        <c:lblOffset val="100"/>
        <c:noMultiLvlLbl val="0"/>
      </c:catAx>
      <c:valAx>
        <c:axId val="611776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1782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3291.1538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9348888"/>
        <c:axId val="609344184"/>
      </c:barChart>
      <c:catAx>
        <c:axId val="609348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9344184"/>
        <c:crosses val="autoZero"/>
        <c:auto val="1"/>
        <c:lblAlgn val="ctr"/>
        <c:lblOffset val="100"/>
        <c:noMultiLvlLbl val="0"/>
      </c:catAx>
      <c:valAx>
        <c:axId val="60934418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9348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101.77297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9344576"/>
        <c:axId val="609345752"/>
      </c:barChart>
      <c:catAx>
        <c:axId val="609344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9345752"/>
        <c:crosses val="autoZero"/>
        <c:auto val="1"/>
        <c:lblAlgn val="ctr"/>
        <c:lblOffset val="100"/>
        <c:noMultiLvlLbl val="0"/>
      </c:catAx>
      <c:valAx>
        <c:axId val="609345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9344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115.422325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695232"/>
        <c:axId val="605698368"/>
      </c:barChart>
      <c:catAx>
        <c:axId val="605695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698368"/>
        <c:crosses val="autoZero"/>
        <c:auto val="1"/>
        <c:lblAlgn val="ctr"/>
        <c:lblOffset val="100"/>
        <c:noMultiLvlLbl val="0"/>
      </c:catAx>
      <c:valAx>
        <c:axId val="605698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69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15.298463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694448"/>
        <c:axId val="605699544"/>
      </c:barChart>
      <c:catAx>
        <c:axId val="605694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699544"/>
        <c:crosses val="autoZero"/>
        <c:auto val="1"/>
        <c:lblAlgn val="ctr"/>
        <c:lblOffset val="100"/>
        <c:noMultiLvlLbl val="0"/>
      </c:catAx>
      <c:valAx>
        <c:axId val="6056995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694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639.9556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692096"/>
        <c:axId val="605695624"/>
      </c:barChart>
      <c:catAx>
        <c:axId val="605692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695624"/>
        <c:crosses val="autoZero"/>
        <c:auto val="1"/>
        <c:lblAlgn val="ctr"/>
        <c:lblOffset val="100"/>
        <c:noMultiLvlLbl val="0"/>
      </c:catAx>
      <c:valAx>
        <c:axId val="60569562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692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4.635483E-2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692880"/>
        <c:axId val="605696016"/>
      </c:barChart>
      <c:catAx>
        <c:axId val="605692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696016"/>
        <c:crosses val="autoZero"/>
        <c:auto val="1"/>
        <c:lblAlgn val="ctr"/>
        <c:lblOffset val="100"/>
        <c:noMultiLvlLbl val="0"/>
      </c:catAx>
      <c:valAx>
        <c:axId val="605696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692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4.5468320000000002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697584"/>
        <c:axId val="605694840"/>
      </c:barChart>
      <c:catAx>
        <c:axId val="605697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694840"/>
        <c:crosses val="autoZero"/>
        <c:auto val="1"/>
        <c:lblAlgn val="ctr"/>
        <c:lblOffset val="100"/>
        <c:noMultiLvlLbl val="0"/>
      </c:catAx>
      <c:valAx>
        <c:axId val="6056948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697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27.076588000000001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9346928"/>
        <c:axId val="609343792"/>
      </c:barChart>
      <c:catAx>
        <c:axId val="609346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9343792"/>
        <c:crosses val="autoZero"/>
        <c:auto val="1"/>
        <c:lblAlgn val="ctr"/>
        <c:lblOffset val="100"/>
        <c:noMultiLvlLbl val="0"/>
      </c:catAx>
      <c:valAx>
        <c:axId val="6093437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9346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346.96346999999997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694056"/>
        <c:axId val="605696800"/>
      </c:barChart>
      <c:catAx>
        <c:axId val="605694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696800"/>
        <c:crosses val="autoZero"/>
        <c:auto val="1"/>
        <c:lblAlgn val="ctr"/>
        <c:lblOffset val="100"/>
        <c:noMultiLvlLbl val="0"/>
      </c:catAx>
      <c:valAx>
        <c:axId val="605696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694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142.25566000000001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697192"/>
        <c:axId val="606557792"/>
      </c:barChart>
      <c:catAx>
        <c:axId val="605697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6557792"/>
        <c:crosses val="autoZero"/>
        <c:auto val="1"/>
        <c:lblAlgn val="ctr"/>
        <c:lblOffset val="100"/>
        <c:noMultiLvlLbl val="0"/>
      </c:catAx>
      <c:valAx>
        <c:axId val="606557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697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4.2290000000000001</c:v>
                </c:pt>
                <c:pt idx="1">
                  <c:v>14.298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06559360"/>
        <c:axId val="606559752"/>
      </c:barChart>
      <c:catAx>
        <c:axId val="606559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6559752"/>
        <c:crosses val="autoZero"/>
        <c:auto val="1"/>
        <c:lblAlgn val="ctr"/>
        <c:lblOffset val="100"/>
        <c:noMultiLvlLbl val="0"/>
      </c:catAx>
      <c:valAx>
        <c:axId val="606559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6559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16.381163000000001</c:v>
                </c:pt>
                <c:pt idx="1">
                  <c:v>19.067532</c:v>
                </c:pt>
                <c:pt idx="2">
                  <c:v>22.590810000000001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519.14355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6560536"/>
        <c:axId val="606558184"/>
      </c:barChart>
      <c:catAx>
        <c:axId val="606560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6558184"/>
        <c:crosses val="autoZero"/>
        <c:auto val="1"/>
        <c:lblAlgn val="ctr"/>
        <c:lblOffset val="100"/>
        <c:noMultiLvlLbl val="0"/>
      </c:catAx>
      <c:valAx>
        <c:axId val="6065581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6560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23.034524999999999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6558968"/>
        <c:axId val="606561712"/>
      </c:barChart>
      <c:catAx>
        <c:axId val="606558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6561712"/>
        <c:crosses val="autoZero"/>
        <c:auto val="1"/>
        <c:lblAlgn val="ctr"/>
        <c:lblOffset val="100"/>
        <c:noMultiLvlLbl val="0"/>
      </c:catAx>
      <c:valAx>
        <c:axId val="606561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6558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71.786000000000001</c:v>
                </c:pt>
                <c:pt idx="1">
                  <c:v>10.603</c:v>
                </c:pt>
                <c:pt idx="2">
                  <c:v>17.611000000000001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06557400"/>
        <c:axId val="606562104"/>
      </c:barChart>
      <c:catAx>
        <c:axId val="606557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6562104"/>
        <c:crosses val="autoZero"/>
        <c:auto val="1"/>
        <c:lblAlgn val="ctr"/>
        <c:lblOffset val="100"/>
        <c:noMultiLvlLbl val="0"/>
      </c:catAx>
      <c:valAx>
        <c:axId val="606562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6557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2838.424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6563280"/>
        <c:axId val="606563672"/>
      </c:barChart>
      <c:catAx>
        <c:axId val="606563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6563672"/>
        <c:crosses val="autoZero"/>
        <c:auto val="1"/>
        <c:lblAlgn val="ctr"/>
        <c:lblOffset val="100"/>
        <c:noMultiLvlLbl val="0"/>
      </c:catAx>
      <c:valAx>
        <c:axId val="6065636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6563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67.153499999999994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6556224"/>
        <c:axId val="606556616"/>
      </c:barChart>
      <c:catAx>
        <c:axId val="606556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6556616"/>
        <c:crosses val="autoZero"/>
        <c:auto val="1"/>
        <c:lblAlgn val="ctr"/>
        <c:lblOffset val="100"/>
        <c:noMultiLvlLbl val="0"/>
      </c:catAx>
      <c:valAx>
        <c:axId val="606556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6556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564.57556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476040"/>
        <c:axId val="553479176"/>
      </c:barChart>
      <c:catAx>
        <c:axId val="553476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479176"/>
        <c:crosses val="autoZero"/>
        <c:auto val="1"/>
        <c:lblAlgn val="ctr"/>
        <c:lblOffset val="100"/>
        <c:noMultiLvlLbl val="0"/>
      </c:catAx>
      <c:valAx>
        <c:axId val="553479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476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4.2138257000000001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9346144"/>
        <c:axId val="609347320"/>
      </c:barChart>
      <c:catAx>
        <c:axId val="609346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9347320"/>
        <c:crosses val="autoZero"/>
        <c:auto val="1"/>
        <c:lblAlgn val="ctr"/>
        <c:lblOffset val="100"/>
        <c:noMultiLvlLbl val="0"/>
      </c:catAx>
      <c:valAx>
        <c:axId val="609347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9346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5869.2075000000004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474080"/>
        <c:axId val="553478000"/>
      </c:barChart>
      <c:catAx>
        <c:axId val="553474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478000"/>
        <c:crosses val="autoZero"/>
        <c:auto val="1"/>
        <c:lblAlgn val="ctr"/>
        <c:lblOffset val="100"/>
        <c:noMultiLvlLbl val="0"/>
      </c:catAx>
      <c:valAx>
        <c:axId val="553478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474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17.458355000000001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474864"/>
        <c:axId val="553477216"/>
      </c:barChart>
      <c:catAx>
        <c:axId val="553474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477216"/>
        <c:crosses val="autoZero"/>
        <c:auto val="1"/>
        <c:lblAlgn val="ctr"/>
        <c:lblOffset val="100"/>
        <c:noMultiLvlLbl val="0"/>
      </c:catAx>
      <c:valAx>
        <c:axId val="553477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474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2.0212045000000001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479568"/>
        <c:axId val="553481136"/>
      </c:barChart>
      <c:catAx>
        <c:axId val="553479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481136"/>
        <c:crosses val="autoZero"/>
        <c:auto val="1"/>
        <c:lblAlgn val="ctr"/>
        <c:lblOffset val="100"/>
        <c:noMultiLvlLbl val="0"/>
      </c:catAx>
      <c:valAx>
        <c:axId val="553481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479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206.5712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9349672"/>
        <c:axId val="609351240"/>
      </c:barChart>
      <c:catAx>
        <c:axId val="609349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9351240"/>
        <c:crosses val="autoZero"/>
        <c:auto val="1"/>
        <c:lblAlgn val="ctr"/>
        <c:lblOffset val="100"/>
        <c:noMultiLvlLbl val="0"/>
      </c:catAx>
      <c:valAx>
        <c:axId val="609351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9349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1.8120513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9350456"/>
        <c:axId val="609350848"/>
      </c:barChart>
      <c:catAx>
        <c:axId val="609350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9350848"/>
        <c:crosses val="autoZero"/>
        <c:auto val="1"/>
        <c:lblAlgn val="ctr"/>
        <c:lblOffset val="100"/>
        <c:noMultiLvlLbl val="0"/>
      </c:catAx>
      <c:valAx>
        <c:axId val="6093508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9350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19.660097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9345360"/>
        <c:axId val="611778600"/>
      </c:barChart>
      <c:catAx>
        <c:axId val="609345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1778600"/>
        <c:crosses val="autoZero"/>
        <c:auto val="1"/>
        <c:lblAlgn val="ctr"/>
        <c:lblOffset val="100"/>
        <c:noMultiLvlLbl val="0"/>
      </c:catAx>
      <c:valAx>
        <c:axId val="611778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9345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2.0212045000000001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1780560"/>
        <c:axId val="611779384"/>
      </c:barChart>
      <c:catAx>
        <c:axId val="611780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1779384"/>
        <c:crosses val="autoZero"/>
        <c:auto val="1"/>
        <c:lblAlgn val="ctr"/>
        <c:lblOffset val="100"/>
        <c:noMultiLvlLbl val="0"/>
      </c:catAx>
      <c:valAx>
        <c:axId val="611779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1780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606.1644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1776640"/>
        <c:axId val="611780168"/>
      </c:barChart>
      <c:catAx>
        <c:axId val="611776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1780168"/>
        <c:crosses val="autoZero"/>
        <c:auto val="1"/>
        <c:lblAlgn val="ctr"/>
        <c:lblOffset val="100"/>
        <c:noMultiLvlLbl val="0"/>
      </c:catAx>
      <c:valAx>
        <c:axId val="611780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1776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14.155925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1777816"/>
        <c:axId val="611781736"/>
      </c:barChart>
      <c:catAx>
        <c:axId val="611777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1781736"/>
        <c:crosses val="autoZero"/>
        <c:auto val="1"/>
        <c:lblAlgn val="ctr"/>
        <c:lblOffset val="100"/>
        <c:noMultiLvlLbl val="0"/>
      </c:catAx>
      <c:valAx>
        <c:axId val="611781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1777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이준학, ID : H1330008)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2023년 03월 07일 10:09:59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55</v>
      </c>
      <c r="B4" s="69"/>
      <c r="C4" s="69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9" t="s">
        <v>199</v>
      </c>
      <c r="O4" s="69"/>
      <c r="P4" s="69"/>
      <c r="Q4" s="69"/>
      <c r="R4" s="69"/>
      <c r="S4" s="69"/>
      <c r="T4" s="46"/>
      <c r="U4" s="69" t="s">
        <v>200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2400</v>
      </c>
      <c r="C6" s="59">
        <f>'DRIs DATA 입력'!C6</f>
        <v>2838.424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102.67955000000001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27.076588000000001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71.786000000000001</v>
      </c>
      <c r="G8" s="59">
        <f>'DRIs DATA 입력'!G8</f>
        <v>10.603</v>
      </c>
      <c r="H8" s="59">
        <f>'DRIs DATA 입력'!H8</f>
        <v>17.611000000000001</v>
      </c>
      <c r="I8" s="46"/>
      <c r="J8" s="59" t="s">
        <v>215</v>
      </c>
      <c r="K8" s="59">
        <f>'DRIs DATA 입력'!K8</f>
        <v>4.2290000000000001</v>
      </c>
      <c r="L8" s="59">
        <f>'DRIs DATA 입력'!L8</f>
        <v>14.298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217</v>
      </c>
      <c r="B14" s="69"/>
      <c r="C14" s="69"/>
      <c r="D14" s="69"/>
      <c r="E14" s="69"/>
      <c r="F14" s="69"/>
      <c r="G14" s="46"/>
      <c r="H14" s="69" t="s">
        <v>218</v>
      </c>
      <c r="I14" s="69"/>
      <c r="J14" s="69"/>
      <c r="K14" s="69"/>
      <c r="L14" s="69"/>
      <c r="M14" s="69"/>
      <c r="N14" s="46"/>
      <c r="O14" s="69" t="s">
        <v>219</v>
      </c>
      <c r="P14" s="69"/>
      <c r="Q14" s="69"/>
      <c r="R14" s="69"/>
      <c r="S14" s="69"/>
      <c r="T14" s="69"/>
      <c r="U14" s="46"/>
      <c r="V14" s="69" t="s">
        <v>220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519.14355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23.034524999999999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4.2138257000000001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206.5712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223</v>
      </c>
      <c r="B24" s="69"/>
      <c r="C24" s="69"/>
      <c r="D24" s="69"/>
      <c r="E24" s="69"/>
      <c r="F24" s="69"/>
      <c r="G24" s="46"/>
      <c r="H24" s="69" t="s">
        <v>224</v>
      </c>
      <c r="I24" s="69"/>
      <c r="J24" s="69"/>
      <c r="K24" s="69"/>
      <c r="L24" s="69"/>
      <c r="M24" s="69"/>
      <c r="N24" s="46"/>
      <c r="O24" s="69" t="s">
        <v>225</v>
      </c>
      <c r="P24" s="69"/>
      <c r="Q24" s="69"/>
      <c r="R24" s="69"/>
      <c r="S24" s="69"/>
      <c r="T24" s="69"/>
      <c r="U24" s="46"/>
      <c r="V24" s="69" t="s">
        <v>226</v>
      </c>
      <c r="W24" s="69"/>
      <c r="X24" s="69"/>
      <c r="Y24" s="69"/>
      <c r="Z24" s="69"/>
      <c r="AA24" s="69"/>
      <c r="AB24" s="46"/>
      <c r="AC24" s="69" t="s">
        <v>227</v>
      </c>
      <c r="AD24" s="69"/>
      <c r="AE24" s="69"/>
      <c r="AF24" s="69"/>
      <c r="AG24" s="69"/>
      <c r="AH24" s="69"/>
      <c r="AI24" s="46"/>
      <c r="AJ24" s="69" t="s">
        <v>228</v>
      </c>
      <c r="AK24" s="69"/>
      <c r="AL24" s="69"/>
      <c r="AM24" s="69"/>
      <c r="AN24" s="69"/>
      <c r="AO24" s="69"/>
      <c r="AP24" s="46"/>
      <c r="AQ24" s="69" t="s">
        <v>229</v>
      </c>
      <c r="AR24" s="69"/>
      <c r="AS24" s="69"/>
      <c r="AT24" s="69"/>
      <c r="AU24" s="69"/>
      <c r="AV24" s="69"/>
      <c r="AW24" s="46"/>
      <c r="AX24" s="69" t="s">
        <v>230</v>
      </c>
      <c r="AY24" s="69"/>
      <c r="AZ24" s="69"/>
      <c r="BA24" s="69"/>
      <c r="BB24" s="69"/>
      <c r="BC24" s="69"/>
      <c r="BD24" s="46"/>
      <c r="BE24" s="69" t="s">
        <v>231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67.153499999999994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2.316859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1.8120513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19.660097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2.0212045000000001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606.1644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14.155925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2.5362322000000002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0.47542298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234</v>
      </c>
      <c r="B34" s="69"/>
      <c r="C34" s="69"/>
      <c r="D34" s="69"/>
      <c r="E34" s="69"/>
      <c r="F34" s="69"/>
      <c r="G34" s="46"/>
      <c r="H34" s="69" t="s">
        <v>235</v>
      </c>
      <c r="I34" s="69"/>
      <c r="J34" s="69"/>
      <c r="K34" s="69"/>
      <c r="L34" s="69"/>
      <c r="M34" s="69"/>
      <c r="N34" s="46"/>
      <c r="O34" s="69" t="s">
        <v>236</v>
      </c>
      <c r="P34" s="69"/>
      <c r="Q34" s="69"/>
      <c r="R34" s="69"/>
      <c r="S34" s="69"/>
      <c r="T34" s="69"/>
      <c r="U34" s="46"/>
      <c r="V34" s="69" t="s">
        <v>237</v>
      </c>
      <c r="W34" s="69"/>
      <c r="X34" s="69"/>
      <c r="Y34" s="69"/>
      <c r="Z34" s="69"/>
      <c r="AA34" s="69"/>
      <c r="AB34" s="46"/>
      <c r="AC34" s="69" t="s">
        <v>238</v>
      </c>
      <c r="AD34" s="69"/>
      <c r="AE34" s="69"/>
      <c r="AF34" s="69"/>
      <c r="AG34" s="69"/>
      <c r="AH34" s="69"/>
      <c r="AI34" s="46"/>
      <c r="AJ34" s="69" t="s">
        <v>239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564.57556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1654.6385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5869.2075000000004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3291.1538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101.77297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115.422325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241</v>
      </c>
      <c r="B44" s="69"/>
      <c r="C44" s="69"/>
      <c r="D44" s="69"/>
      <c r="E44" s="69"/>
      <c r="F44" s="69"/>
      <c r="G44" s="46"/>
      <c r="H44" s="69" t="s">
        <v>242</v>
      </c>
      <c r="I44" s="69"/>
      <c r="J44" s="69"/>
      <c r="K44" s="69"/>
      <c r="L44" s="69"/>
      <c r="M44" s="69"/>
      <c r="N44" s="46"/>
      <c r="O44" s="69" t="s">
        <v>243</v>
      </c>
      <c r="P44" s="69"/>
      <c r="Q44" s="69"/>
      <c r="R44" s="69"/>
      <c r="S44" s="69"/>
      <c r="T44" s="69"/>
      <c r="U44" s="46"/>
      <c r="V44" s="69" t="s">
        <v>244</v>
      </c>
      <c r="W44" s="69"/>
      <c r="X44" s="69"/>
      <c r="Y44" s="69"/>
      <c r="Z44" s="69"/>
      <c r="AA44" s="69"/>
      <c r="AB44" s="46"/>
      <c r="AC44" s="69" t="s">
        <v>245</v>
      </c>
      <c r="AD44" s="69"/>
      <c r="AE44" s="69"/>
      <c r="AF44" s="69"/>
      <c r="AG44" s="69"/>
      <c r="AH44" s="69"/>
      <c r="AI44" s="46"/>
      <c r="AJ44" s="69" t="s">
        <v>246</v>
      </c>
      <c r="AK44" s="69"/>
      <c r="AL44" s="69"/>
      <c r="AM44" s="69"/>
      <c r="AN44" s="69"/>
      <c r="AO44" s="69"/>
      <c r="AP44" s="46"/>
      <c r="AQ44" s="69" t="s">
        <v>247</v>
      </c>
      <c r="AR44" s="69"/>
      <c r="AS44" s="69"/>
      <c r="AT44" s="69"/>
      <c r="AU44" s="69"/>
      <c r="AV44" s="69"/>
      <c r="AW44" s="46"/>
      <c r="AX44" s="69" t="s">
        <v>248</v>
      </c>
      <c r="AY44" s="69"/>
      <c r="AZ44" s="69"/>
      <c r="BA44" s="69"/>
      <c r="BB44" s="69"/>
      <c r="BC44" s="69"/>
      <c r="BD44" s="46"/>
      <c r="BE44" s="69" t="s">
        <v>249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17.458355000000001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15.298463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639.9556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4.635483E-2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4.5468320000000002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346.96346999999997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142.25566000000001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G54" sqref="G54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281</v>
      </c>
      <c r="B1" s="61" t="s">
        <v>329</v>
      </c>
      <c r="G1" s="62" t="s">
        <v>293</v>
      </c>
      <c r="H1" s="61" t="s">
        <v>330</v>
      </c>
    </row>
    <row r="3" spans="1:27" x14ac:dyDescent="0.3">
      <c r="A3" s="71" t="s">
        <v>294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295</v>
      </c>
      <c r="B4" s="69"/>
      <c r="C4" s="69"/>
      <c r="E4" s="66" t="s">
        <v>303</v>
      </c>
      <c r="F4" s="67"/>
      <c r="G4" s="67"/>
      <c r="H4" s="68"/>
      <c r="J4" s="66" t="s">
        <v>283</v>
      </c>
      <c r="K4" s="67"/>
      <c r="L4" s="68"/>
      <c r="N4" s="69" t="s">
        <v>45</v>
      </c>
      <c r="O4" s="69"/>
      <c r="P4" s="69"/>
      <c r="Q4" s="69"/>
      <c r="R4" s="69"/>
      <c r="S4" s="69"/>
      <c r="U4" s="69" t="s">
        <v>304</v>
      </c>
      <c r="V4" s="69"/>
      <c r="W4" s="69"/>
      <c r="X4" s="69"/>
      <c r="Y4" s="69"/>
      <c r="Z4" s="69"/>
    </row>
    <row r="5" spans="1:27" x14ac:dyDescent="0.3">
      <c r="A5" s="65"/>
      <c r="B5" s="65" t="s">
        <v>305</v>
      </c>
      <c r="C5" s="65" t="s">
        <v>285</v>
      </c>
      <c r="E5" s="65"/>
      <c r="F5" s="65" t="s">
        <v>49</v>
      </c>
      <c r="G5" s="65" t="s">
        <v>306</v>
      </c>
      <c r="H5" s="65" t="s">
        <v>45</v>
      </c>
      <c r="J5" s="65"/>
      <c r="K5" s="65" t="s">
        <v>282</v>
      </c>
      <c r="L5" s="65" t="s">
        <v>307</v>
      </c>
      <c r="N5" s="65"/>
      <c r="O5" s="65" t="s">
        <v>284</v>
      </c>
      <c r="P5" s="65" t="s">
        <v>296</v>
      </c>
      <c r="Q5" s="65" t="s">
        <v>278</v>
      </c>
      <c r="R5" s="65" t="s">
        <v>308</v>
      </c>
      <c r="S5" s="65" t="s">
        <v>285</v>
      </c>
      <c r="U5" s="65"/>
      <c r="V5" s="65" t="s">
        <v>284</v>
      </c>
      <c r="W5" s="65" t="s">
        <v>296</v>
      </c>
      <c r="X5" s="65" t="s">
        <v>278</v>
      </c>
      <c r="Y5" s="65" t="s">
        <v>308</v>
      </c>
      <c r="Z5" s="65" t="s">
        <v>285</v>
      </c>
    </row>
    <row r="6" spans="1:27" x14ac:dyDescent="0.3">
      <c r="A6" s="65" t="s">
        <v>295</v>
      </c>
      <c r="B6" s="65">
        <v>2400</v>
      </c>
      <c r="C6" s="65">
        <v>2838.424</v>
      </c>
      <c r="E6" s="65" t="s">
        <v>289</v>
      </c>
      <c r="F6" s="65">
        <v>55</v>
      </c>
      <c r="G6" s="65">
        <v>15</v>
      </c>
      <c r="H6" s="65">
        <v>7</v>
      </c>
      <c r="J6" s="65" t="s">
        <v>289</v>
      </c>
      <c r="K6" s="65">
        <v>0.1</v>
      </c>
      <c r="L6" s="65">
        <v>4</v>
      </c>
      <c r="N6" s="65" t="s">
        <v>290</v>
      </c>
      <c r="O6" s="65">
        <v>50</v>
      </c>
      <c r="P6" s="65">
        <v>60</v>
      </c>
      <c r="Q6" s="65">
        <v>0</v>
      </c>
      <c r="R6" s="65">
        <v>0</v>
      </c>
      <c r="S6" s="65">
        <v>102.67955000000001</v>
      </c>
      <c r="U6" s="65" t="s">
        <v>277</v>
      </c>
      <c r="V6" s="65">
        <v>0</v>
      </c>
      <c r="W6" s="65">
        <v>0</v>
      </c>
      <c r="X6" s="65">
        <v>25</v>
      </c>
      <c r="Y6" s="65">
        <v>0</v>
      </c>
      <c r="Z6" s="65">
        <v>27.076588000000001</v>
      </c>
    </row>
    <row r="7" spans="1:27" x14ac:dyDescent="0.3">
      <c r="E7" s="65" t="s">
        <v>279</v>
      </c>
      <c r="F7" s="65">
        <v>65</v>
      </c>
      <c r="G7" s="65">
        <v>30</v>
      </c>
      <c r="H7" s="65">
        <v>20</v>
      </c>
      <c r="J7" s="65" t="s">
        <v>279</v>
      </c>
      <c r="K7" s="65">
        <v>1</v>
      </c>
      <c r="L7" s="65">
        <v>10</v>
      </c>
    </row>
    <row r="8" spans="1:27" x14ac:dyDescent="0.3">
      <c r="E8" s="65" t="s">
        <v>309</v>
      </c>
      <c r="F8" s="65">
        <v>71.786000000000001</v>
      </c>
      <c r="G8" s="65">
        <v>10.603</v>
      </c>
      <c r="H8" s="65">
        <v>17.611000000000001</v>
      </c>
      <c r="J8" s="65" t="s">
        <v>309</v>
      </c>
      <c r="K8" s="65">
        <v>4.2290000000000001</v>
      </c>
      <c r="L8" s="65">
        <v>14.298</v>
      </c>
    </row>
    <row r="13" spans="1:27" x14ac:dyDescent="0.3">
      <c r="A13" s="70" t="s">
        <v>297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310</v>
      </c>
      <c r="B14" s="69"/>
      <c r="C14" s="69"/>
      <c r="D14" s="69"/>
      <c r="E14" s="69"/>
      <c r="F14" s="69"/>
      <c r="H14" s="69" t="s">
        <v>280</v>
      </c>
      <c r="I14" s="69"/>
      <c r="J14" s="69"/>
      <c r="K14" s="69"/>
      <c r="L14" s="69"/>
      <c r="M14" s="69"/>
      <c r="O14" s="69" t="s">
        <v>311</v>
      </c>
      <c r="P14" s="69"/>
      <c r="Q14" s="69"/>
      <c r="R14" s="69"/>
      <c r="S14" s="69"/>
      <c r="T14" s="69"/>
      <c r="V14" s="69" t="s">
        <v>331</v>
      </c>
      <c r="W14" s="69"/>
      <c r="X14" s="69"/>
      <c r="Y14" s="69"/>
      <c r="Z14" s="69"/>
      <c r="AA14" s="69"/>
    </row>
    <row r="15" spans="1:27" x14ac:dyDescent="0.3">
      <c r="A15" s="65"/>
      <c r="B15" s="65" t="s">
        <v>284</v>
      </c>
      <c r="C15" s="65" t="s">
        <v>296</v>
      </c>
      <c r="D15" s="65" t="s">
        <v>278</v>
      </c>
      <c r="E15" s="65" t="s">
        <v>308</v>
      </c>
      <c r="F15" s="65" t="s">
        <v>285</v>
      </c>
      <c r="H15" s="65"/>
      <c r="I15" s="65" t="s">
        <v>284</v>
      </c>
      <c r="J15" s="65" t="s">
        <v>296</v>
      </c>
      <c r="K15" s="65" t="s">
        <v>278</v>
      </c>
      <c r="L15" s="65" t="s">
        <v>308</v>
      </c>
      <c r="M15" s="65" t="s">
        <v>285</v>
      </c>
      <c r="O15" s="65"/>
      <c r="P15" s="65" t="s">
        <v>284</v>
      </c>
      <c r="Q15" s="65" t="s">
        <v>296</v>
      </c>
      <c r="R15" s="65" t="s">
        <v>278</v>
      </c>
      <c r="S15" s="65" t="s">
        <v>308</v>
      </c>
      <c r="T15" s="65" t="s">
        <v>285</v>
      </c>
      <c r="V15" s="65"/>
      <c r="W15" s="65" t="s">
        <v>284</v>
      </c>
      <c r="X15" s="65" t="s">
        <v>296</v>
      </c>
      <c r="Y15" s="65" t="s">
        <v>278</v>
      </c>
      <c r="Z15" s="65" t="s">
        <v>308</v>
      </c>
      <c r="AA15" s="65" t="s">
        <v>285</v>
      </c>
    </row>
    <row r="16" spans="1:27" x14ac:dyDescent="0.3">
      <c r="A16" s="65" t="s">
        <v>312</v>
      </c>
      <c r="B16" s="65">
        <v>550</v>
      </c>
      <c r="C16" s="65">
        <v>750</v>
      </c>
      <c r="D16" s="65">
        <v>0</v>
      </c>
      <c r="E16" s="65">
        <v>3000</v>
      </c>
      <c r="F16" s="65">
        <v>519.14355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23.034524999999999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4.2138257000000001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206.5712</v>
      </c>
    </row>
    <row r="23" spans="1:62" x14ac:dyDescent="0.3">
      <c r="A23" s="70" t="s">
        <v>298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313</v>
      </c>
      <c r="B24" s="69"/>
      <c r="C24" s="69"/>
      <c r="D24" s="69"/>
      <c r="E24" s="69"/>
      <c r="F24" s="69"/>
      <c r="H24" s="69" t="s">
        <v>314</v>
      </c>
      <c r="I24" s="69"/>
      <c r="J24" s="69"/>
      <c r="K24" s="69"/>
      <c r="L24" s="69"/>
      <c r="M24" s="69"/>
      <c r="O24" s="69" t="s">
        <v>299</v>
      </c>
      <c r="P24" s="69"/>
      <c r="Q24" s="69"/>
      <c r="R24" s="69"/>
      <c r="S24" s="69"/>
      <c r="T24" s="69"/>
      <c r="V24" s="69" t="s">
        <v>315</v>
      </c>
      <c r="W24" s="69"/>
      <c r="X24" s="69"/>
      <c r="Y24" s="69"/>
      <c r="Z24" s="69"/>
      <c r="AA24" s="69"/>
      <c r="AC24" s="69" t="s">
        <v>286</v>
      </c>
      <c r="AD24" s="69"/>
      <c r="AE24" s="69"/>
      <c r="AF24" s="69"/>
      <c r="AG24" s="69"/>
      <c r="AH24" s="69"/>
      <c r="AJ24" s="69" t="s">
        <v>316</v>
      </c>
      <c r="AK24" s="69"/>
      <c r="AL24" s="69"/>
      <c r="AM24" s="69"/>
      <c r="AN24" s="69"/>
      <c r="AO24" s="69"/>
      <c r="AQ24" s="69" t="s">
        <v>317</v>
      </c>
      <c r="AR24" s="69"/>
      <c r="AS24" s="69"/>
      <c r="AT24" s="69"/>
      <c r="AU24" s="69"/>
      <c r="AV24" s="69"/>
      <c r="AX24" s="69" t="s">
        <v>291</v>
      </c>
      <c r="AY24" s="69"/>
      <c r="AZ24" s="69"/>
      <c r="BA24" s="69"/>
      <c r="BB24" s="69"/>
      <c r="BC24" s="69"/>
      <c r="BE24" s="69" t="s">
        <v>318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284</v>
      </c>
      <c r="C25" s="65" t="s">
        <v>296</v>
      </c>
      <c r="D25" s="65" t="s">
        <v>278</v>
      </c>
      <c r="E25" s="65" t="s">
        <v>308</v>
      </c>
      <c r="F25" s="65" t="s">
        <v>285</v>
      </c>
      <c r="H25" s="65"/>
      <c r="I25" s="65" t="s">
        <v>284</v>
      </c>
      <c r="J25" s="65" t="s">
        <v>296</v>
      </c>
      <c r="K25" s="65" t="s">
        <v>278</v>
      </c>
      <c r="L25" s="65" t="s">
        <v>308</v>
      </c>
      <c r="M25" s="65" t="s">
        <v>285</v>
      </c>
      <c r="O25" s="65"/>
      <c r="P25" s="65" t="s">
        <v>284</v>
      </c>
      <c r="Q25" s="65" t="s">
        <v>296</v>
      </c>
      <c r="R25" s="65" t="s">
        <v>278</v>
      </c>
      <c r="S25" s="65" t="s">
        <v>308</v>
      </c>
      <c r="T25" s="65" t="s">
        <v>285</v>
      </c>
      <c r="V25" s="65"/>
      <c r="W25" s="65" t="s">
        <v>284</v>
      </c>
      <c r="X25" s="65" t="s">
        <v>296</v>
      </c>
      <c r="Y25" s="65" t="s">
        <v>278</v>
      </c>
      <c r="Z25" s="65" t="s">
        <v>308</v>
      </c>
      <c r="AA25" s="65" t="s">
        <v>285</v>
      </c>
      <c r="AC25" s="65"/>
      <c r="AD25" s="65" t="s">
        <v>284</v>
      </c>
      <c r="AE25" s="65" t="s">
        <v>296</v>
      </c>
      <c r="AF25" s="65" t="s">
        <v>278</v>
      </c>
      <c r="AG25" s="65" t="s">
        <v>308</v>
      </c>
      <c r="AH25" s="65" t="s">
        <v>285</v>
      </c>
      <c r="AJ25" s="65"/>
      <c r="AK25" s="65" t="s">
        <v>284</v>
      </c>
      <c r="AL25" s="65" t="s">
        <v>296</v>
      </c>
      <c r="AM25" s="65" t="s">
        <v>278</v>
      </c>
      <c r="AN25" s="65" t="s">
        <v>308</v>
      </c>
      <c r="AO25" s="65" t="s">
        <v>285</v>
      </c>
      <c r="AQ25" s="65"/>
      <c r="AR25" s="65" t="s">
        <v>284</v>
      </c>
      <c r="AS25" s="65" t="s">
        <v>296</v>
      </c>
      <c r="AT25" s="65" t="s">
        <v>278</v>
      </c>
      <c r="AU25" s="65" t="s">
        <v>308</v>
      </c>
      <c r="AV25" s="65" t="s">
        <v>285</v>
      </c>
      <c r="AX25" s="65"/>
      <c r="AY25" s="65" t="s">
        <v>284</v>
      </c>
      <c r="AZ25" s="65" t="s">
        <v>296</v>
      </c>
      <c r="BA25" s="65" t="s">
        <v>278</v>
      </c>
      <c r="BB25" s="65" t="s">
        <v>308</v>
      </c>
      <c r="BC25" s="65" t="s">
        <v>285</v>
      </c>
      <c r="BE25" s="65"/>
      <c r="BF25" s="65" t="s">
        <v>284</v>
      </c>
      <c r="BG25" s="65" t="s">
        <v>296</v>
      </c>
      <c r="BH25" s="65" t="s">
        <v>278</v>
      </c>
      <c r="BI25" s="65" t="s">
        <v>308</v>
      </c>
      <c r="BJ25" s="65" t="s">
        <v>285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67.153499999999994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2.316859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1.8120513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19.660097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2.0212045000000001</v>
      </c>
      <c r="AJ26" s="65" t="s">
        <v>300</v>
      </c>
      <c r="AK26" s="65">
        <v>320</v>
      </c>
      <c r="AL26" s="65">
        <v>400</v>
      </c>
      <c r="AM26" s="65">
        <v>0</v>
      </c>
      <c r="AN26" s="65">
        <v>1000</v>
      </c>
      <c r="AO26" s="65">
        <v>606.1644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14.155925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2.5362322000000002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0.47542298</v>
      </c>
    </row>
    <row r="33" spans="1:68" x14ac:dyDescent="0.3">
      <c r="A33" s="70" t="s">
        <v>301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176</v>
      </c>
      <c r="B34" s="69"/>
      <c r="C34" s="69"/>
      <c r="D34" s="69"/>
      <c r="E34" s="69"/>
      <c r="F34" s="69"/>
      <c r="H34" s="69" t="s">
        <v>287</v>
      </c>
      <c r="I34" s="69"/>
      <c r="J34" s="69"/>
      <c r="K34" s="69"/>
      <c r="L34" s="69"/>
      <c r="M34" s="69"/>
      <c r="O34" s="69" t="s">
        <v>177</v>
      </c>
      <c r="P34" s="69"/>
      <c r="Q34" s="69"/>
      <c r="R34" s="69"/>
      <c r="S34" s="69"/>
      <c r="T34" s="69"/>
      <c r="V34" s="69" t="s">
        <v>319</v>
      </c>
      <c r="W34" s="69"/>
      <c r="X34" s="69"/>
      <c r="Y34" s="69"/>
      <c r="Z34" s="69"/>
      <c r="AA34" s="69"/>
      <c r="AC34" s="69" t="s">
        <v>332</v>
      </c>
      <c r="AD34" s="69"/>
      <c r="AE34" s="69"/>
      <c r="AF34" s="69"/>
      <c r="AG34" s="69"/>
      <c r="AH34" s="69"/>
      <c r="AJ34" s="69" t="s">
        <v>320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284</v>
      </c>
      <c r="C35" s="65" t="s">
        <v>296</v>
      </c>
      <c r="D35" s="65" t="s">
        <v>278</v>
      </c>
      <c r="E35" s="65" t="s">
        <v>308</v>
      </c>
      <c r="F35" s="65" t="s">
        <v>285</v>
      </c>
      <c r="H35" s="65"/>
      <c r="I35" s="65" t="s">
        <v>284</v>
      </c>
      <c r="J35" s="65" t="s">
        <v>296</v>
      </c>
      <c r="K35" s="65" t="s">
        <v>278</v>
      </c>
      <c r="L35" s="65" t="s">
        <v>308</v>
      </c>
      <c r="M35" s="65" t="s">
        <v>285</v>
      </c>
      <c r="O35" s="65"/>
      <c r="P35" s="65" t="s">
        <v>284</v>
      </c>
      <c r="Q35" s="65" t="s">
        <v>296</v>
      </c>
      <c r="R35" s="65" t="s">
        <v>278</v>
      </c>
      <c r="S35" s="65" t="s">
        <v>308</v>
      </c>
      <c r="T35" s="65" t="s">
        <v>285</v>
      </c>
      <c r="V35" s="65"/>
      <c r="W35" s="65" t="s">
        <v>284</v>
      </c>
      <c r="X35" s="65" t="s">
        <v>296</v>
      </c>
      <c r="Y35" s="65" t="s">
        <v>278</v>
      </c>
      <c r="Z35" s="65" t="s">
        <v>308</v>
      </c>
      <c r="AA35" s="65" t="s">
        <v>285</v>
      </c>
      <c r="AC35" s="65"/>
      <c r="AD35" s="65" t="s">
        <v>284</v>
      </c>
      <c r="AE35" s="65" t="s">
        <v>296</v>
      </c>
      <c r="AF35" s="65" t="s">
        <v>278</v>
      </c>
      <c r="AG35" s="65" t="s">
        <v>308</v>
      </c>
      <c r="AH35" s="65" t="s">
        <v>285</v>
      </c>
      <c r="AJ35" s="65"/>
      <c r="AK35" s="65" t="s">
        <v>284</v>
      </c>
      <c r="AL35" s="65" t="s">
        <v>296</v>
      </c>
      <c r="AM35" s="65" t="s">
        <v>278</v>
      </c>
      <c r="AN35" s="65" t="s">
        <v>308</v>
      </c>
      <c r="AO35" s="65" t="s">
        <v>285</v>
      </c>
    </row>
    <row r="36" spans="1:68" x14ac:dyDescent="0.3">
      <c r="A36" s="65" t="s">
        <v>17</v>
      </c>
      <c r="B36" s="65">
        <v>630</v>
      </c>
      <c r="C36" s="65">
        <v>800</v>
      </c>
      <c r="D36" s="65">
        <v>0</v>
      </c>
      <c r="E36" s="65">
        <v>2500</v>
      </c>
      <c r="F36" s="65">
        <v>564.57556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1654.6385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5869.2075000000004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3291.1538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101.77297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115.422325</v>
      </c>
    </row>
    <row r="43" spans="1:68" x14ac:dyDescent="0.3">
      <c r="A43" s="70" t="s">
        <v>333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321</v>
      </c>
      <c r="B44" s="69"/>
      <c r="C44" s="69"/>
      <c r="D44" s="69"/>
      <c r="E44" s="69"/>
      <c r="F44" s="69"/>
      <c r="H44" s="69" t="s">
        <v>276</v>
      </c>
      <c r="I44" s="69"/>
      <c r="J44" s="69"/>
      <c r="K44" s="69"/>
      <c r="L44" s="69"/>
      <c r="M44" s="69"/>
      <c r="O44" s="69" t="s">
        <v>302</v>
      </c>
      <c r="P44" s="69"/>
      <c r="Q44" s="69"/>
      <c r="R44" s="69"/>
      <c r="S44" s="69"/>
      <c r="T44" s="69"/>
      <c r="V44" s="69" t="s">
        <v>334</v>
      </c>
      <c r="W44" s="69"/>
      <c r="X44" s="69"/>
      <c r="Y44" s="69"/>
      <c r="Z44" s="69"/>
      <c r="AA44" s="69"/>
      <c r="AC44" s="69" t="s">
        <v>288</v>
      </c>
      <c r="AD44" s="69"/>
      <c r="AE44" s="69"/>
      <c r="AF44" s="69"/>
      <c r="AG44" s="69"/>
      <c r="AH44" s="69"/>
      <c r="AJ44" s="69" t="s">
        <v>335</v>
      </c>
      <c r="AK44" s="69"/>
      <c r="AL44" s="69"/>
      <c r="AM44" s="69"/>
      <c r="AN44" s="69"/>
      <c r="AO44" s="69"/>
      <c r="AQ44" s="69" t="s">
        <v>322</v>
      </c>
      <c r="AR44" s="69"/>
      <c r="AS44" s="69"/>
      <c r="AT44" s="69"/>
      <c r="AU44" s="69"/>
      <c r="AV44" s="69"/>
      <c r="AX44" s="69" t="s">
        <v>323</v>
      </c>
      <c r="AY44" s="69"/>
      <c r="AZ44" s="69"/>
      <c r="BA44" s="69"/>
      <c r="BB44" s="69"/>
      <c r="BC44" s="69"/>
      <c r="BE44" s="69" t="s">
        <v>336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284</v>
      </c>
      <c r="C45" s="65" t="s">
        <v>296</v>
      </c>
      <c r="D45" s="65" t="s">
        <v>278</v>
      </c>
      <c r="E45" s="65" t="s">
        <v>308</v>
      </c>
      <c r="F45" s="65" t="s">
        <v>285</v>
      </c>
      <c r="H45" s="65"/>
      <c r="I45" s="65" t="s">
        <v>284</v>
      </c>
      <c r="J45" s="65" t="s">
        <v>296</v>
      </c>
      <c r="K45" s="65" t="s">
        <v>278</v>
      </c>
      <c r="L45" s="65" t="s">
        <v>308</v>
      </c>
      <c r="M45" s="65" t="s">
        <v>285</v>
      </c>
      <c r="O45" s="65"/>
      <c r="P45" s="65" t="s">
        <v>284</v>
      </c>
      <c r="Q45" s="65" t="s">
        <v>296</v>
      </c>
      <c r="R45" s="65" t="s">
        <v>278</v>
      </c>
      <c r="S45" s="65" t="s">
        <v>308</v>
      </c>
      <c r="T45" s="65" t="s">
        <v>285</v>
      </c>
      <c r="V45" s="65"/>
      <c r="W45" s="65" t="s">
        <v>284</v>
      </c>
      <c r="X45" s="65" t="s">
        <v>296</v>
      </c>
      <c r="Y45" s="65" t="s">
        <v>278</v>
      </c>
      <c r="Z45" s="65" t="s">
        <v>308</v>
      </c>
      <c r="AA45" s="65" t="s">
        <v>285</v>
      </c>
      <c r="AC45" s="65"/>
      <c r="AD45" s="65" t="s">
        <v>284</v>
      </c>
      <c r="AE45" s="65" t="s">
        <v>296</v>
      </c>
      <c r="AF45" s="65" t="s">
        <v>278</v>
      </c>
      <c r="AG45" s="65" t="s">
        <v>308</v>
      </c>
      <c r="AH45" s="65" t="s">
        <v>285</v>
      </c>
      <c r="AJ45" s="65"/>
      <c r="AK45" s="65" t="s">
        <v>284</v>
      </c>
      <c r="AL45" s="65" t="s">
        <v>296</v>
      </c>
      <c r="AM45" s="65" t="s">
        <v>278</v>
      </c>
      <c r="AN45" s="65" t="s">
        <v>308</v>
      </c>
      <c r="AO45" s="65" t="s">
        <v>285</v>
      </c>
      <c r="AQ45" s="65"/>
      <c r="AR45" s="65" t="s">
        <v>284</v>
      </c>
      <c r="AS45" s="65" t="s">
        <v>296</v>
      </c>
      <c r="AT45" s="65" t="s">
        <v>278</v>
      </c>
      <c r="AU45" s="65" t="s">
        <v>308</v>
      </c>
      <c r="AV45" s="65" t="s">
        <v>285</v>
      </c>
      <c r="AX45" s="65"/>
      <c r="AY45" s="65" t="s">
        <v>284</v>
      </c>
      <c r="AZ45" s="65" t="s">
        <v>296</v>
      </c>
      <c r="BA45" s="65" t="s">
        <v>278</v>
      </c>
      <c r="BB45" s="65" t="s">
        <v>308</v>
      </c>
      <c r="BC45" s="65" t="s">
        <v>285</v>
      </c>
      <c r="BE45" s="65"/>
      <c r="BF45" s="65" t="s">
        <v>284</v>
      </c>
      <c r="BG45" s="65" t="s">
        <v>296</v>
      </c>
      <c r="BH45" s="65" t="s">
        <v>278</v>
      </c>
      <c r="BI45" s="65" t="s">
        <v>308</v>
      </c>
      <c r="BJ45" s="65" t="s">
        <v>285</v>
      </c>
    </row>
    <row r="46" spans="1:68" x14ac:dyDescent="0.3">
      <c r="A46" s="65" t="s">
        <v>23</v>
      </c>
      <c r="B46" s="65">
        <v>8</v>
      </c>
      <c r="C46" s="65">
        <v>10</v>
      </c>
      <c r="D46" s="65">
        <v>0</v>
      </c>
      <c r="E46" s="65">
        <v>45</v>
      </c>
      <c r="F46" s="65">
        <v>17.458355000000001</v>
      </c>
      <c r="H46" s="65" t="s">
        <v>24</v>
      </c>
      <c r="I46" s="65">
        <v>8</v>
      </c>
      <c r="J46" s="65">
        <v>10</v>
      </c>
      <c r="K46" s="65">
        <v>0</v>
      </c>
      <c r="L46" s="65">
        <v>35</v>
      </c>
      <c r="M46" s="65">
        <v>15.298463</v>
      </c>
      <c r="O46" s="65" t="s">
        <v>292</v>
      </c>
      <c r="P46" s="65">
        <v>600</v>
      </c>
      <c r="Q46" s="65">
        <v>800</v>
      </c>
      <c r="R46" s="65">
        <v>0</v>
      </c>
      <c r="S46" s="65">
        <v>10000</v>
      </c>
      <c r="T46" s="65">
        <v>639.9556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4.635483E-2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4.5468320000000002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346.96346999999997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142.25566000000001</v>
      </c>
      <c r="AX46" s="65" t="s">
        <v>324</v>
      </c>
      <c r="AY46" s="65"/>
      <c r="AZ46" s="65"/>
      <c r="BA46" s="65"/>
      <c r="BB46" s="65"/>
      <c r="BC46" s="65"/>
      <c r="BE46" s="65" t="s">
        <v>325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L25" sqref="L25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326</v>
      </c>
      <c r="B2" s="61" t="s">
        <v>327</v>
      </c>
      <c r="C2" s="61" t="s">
        <v>328</v>
      </c>
      <c r="D2" s="61">
        <v>37</v>
      </c>
      <c r="E2" s="61">
        <v>2838.424</v>
      </c>
      <c r="F2" s="61">
        <v>418.53748000000002</v>
      </c>
      <c r="G2" s="61">
        <v>61.817875000000001</v>
      </c>
      <c r="H2" s="61">
        <v>30.716059999999999</v>
      </c>
      <c r="I2" s="61">
        <v>31.101811999999999</v>
      </c>
      <c r="J2" s="61">
        <v>102.67955000000001</v>
      </c>
      <c r="K2" s="61">
        <v>50.225524999999998</v>
      </c>
      <c r="L2" s="61">
        <v>52.454030000000003</v>
      </c>
      <c r="M2" s="61">
        <v>27.076588000000001</v>
      </c>
      <c r="N2" s="61">
        <v>2.7798015999999999</v>
      </c>
      <c r="O2" s="61">
        <v>14.25109</v>
      </c>
      <c r="P2" s="61">
        <v>893.2287</v>
      </c>
      <c r="Q2" s="61">
        <v>26.912426</v>
      </c>
      <c r="R2" s="61">
        <v>519.14355</v>
      </c>
      <c r="S2" s="61">
        <v>117.608284</v>
      </c>
      <c r="T2" s="61">
        <v>4818.4233000000004</v>
      </c>
      <c r="U2" s="61">
        <v>4.2138257000000001</v>
      </c>
      <c r="V2" s="61">
        <v>23.034524999999999</v>
      </c>
      <c r="W2" s="61">
        <v>206.5712</v>
      </c>
      <c r="X2" s="61">
        <v>67.153499999999994</v>
      </c>
      <c r="Y2" s="61">
        <v>2.316859</v>
      </c>
      <c r="Z2" s="61">
        <v>1.8120513</v>
      </c>
      <c r="AA2" s="61">
        <v>19.660097</v>
      </c>
      <c r="AB2" s="61">
        <v>2.0212045000000001</v>
      </c>
      <c r="AC2" s="61">
        <v>606.1644</v>
      </c>
      <c r="AD2" s="61">
        <v>14.155925</v>
      </c>
      <c r="AE2" s="61">
        <v>2.5362322000000002</v>
      </c>
      <c r="AF2" s="61">
        <v>0.47542298</v>
      </c>
      <c r="AG2" s="61">
        <v>564.57556</v>
      </c>
      <c r="AH2" s="61">
        <v>295.47116</v>
      </c>
      <c r="AI2" s="61">
        <v>269.10437000000002</v>
      </c>
      <c r="AJ2" s="61">
        <v>1654.6385</v>
      </c>
      <c r="AK2" s="61">
        <v>5869.2075000000004</v>
      </c>
      <c r="AL2" s="61">
        <v>101.77297</v>
      </c>
      <c r="AM2" s="61">
        <v>3291.1538</v>
      </c>
      <c r="AN2" s="61">
        <v>115.422325</v>
      </c>
      <c r="AO2" s="61">
        <v>17.458355000000001</v>
      </c>
      <c r="AP2" s="61">
        <v>10.844688</v>
      </c>
      <c r="AQ2" s="61">
        <v>6.6136656</v>
      </c>
      <c r="AR2" s="61">
        <v>15.298463</v>
      </c>
      <c r="AS2" s="61">
        <v>639.9556</v>
      </c>
      <c r="AT2" s="61">
        <v>4.635483E-2</v>
      </c>
      <c r="AU2" s="61">
        <v>4.5468320000000002</v>
      </c>
      <c r="AV2" s="61">
        <v>346.96346999999997</v>
      </c>
      <c r="AW2" s="61">
        <v>142.25566000000001</v>
      </c>
      <c r="AX2" s="61">
        <v>7.8899815999999998E-2</v>
      </c>
      <c r="AY2" s="61">
        <v>2.1715974999999998</v>
      </c>
      <c r="AZ2" s="61">
        <v>419.35520000000002</v>
      </c>
      <c r="BA2" s="61">
        <v>58.050069999999998</v>
      </c>
      <c r="BB2" s="61">
        <v>16.381163000000001</v>
      </c>
      <c r="BC2" s="61">
        <v>19.067532</v>
      </c>
      <c r="BD2" s="61">
        <v>22.590810000000001</v>
      </c>
      <c r="BE2" s="61">
        <v>1.7735163</v>
      </c>
      <c r="BF2" s="61">
        <v>9.6443919999999999</v>
      </c>
      <c r="BG2" s="61">
        <v>5.7591404999999998E-4</v>
      </c>
      <c r="BH2" s="61">
        <v>1.0975864E-2</v>
      </c>
      <c r="BI2" s="61">
        <v>9.3863190000000006E-3</v>
      </c>
      <c r="BJ2" s="61">
        <v>7.5583979999999995E-2</v>
      </c>
      <c r="BK2" s="61">
        <v>4.4301083000000002E-5</v>
      </c>
      <c r="BL2" s="61">
        <v>0.24811725000000001</v>
      </c>
      <c r="BM2" s="61">
        <v>2.7928274000000002</v>
      </c>
      <c r="BN2" s="61">
        <v>0.81025760000000002</v>
      </c>
      <c r="BO2" s="61">
        <v>55.677880000000002</v>
      </c>
      <c r="BP2" s="61">
        <v>7.7017160000000002</v>
      </c>
      <c r="BQ2" s="61">
        <v>17.711887000000001</v>
      </c>
      <c r="BR2" s="61">
        <v>69.208420000000004</v>
      </c>
      <c r="BS2" s="61">
        <v>43.521683000000003</v>
      </c>
      <c r="BT2" s="61">
        <v>9.4952170000000002</v>
      </c>
      <c r="BU2" s="61">
        <v>6.8945154999999994E-2</v>
      </c>
      <c r="BV2" s="61">
        <v>3.7024732999999997E-2</v>
      </c>
      <c r="BW2" s="61">
        <v>0.64264109999999997</v>
      </c>
      <c r="BX2" s="61">
        <v>1.3188496000000001</v>
      </c>
      <c r="BY2" s="61">
        <v>0.15314546000000001</v>
      </c>
      <c r="BZ2" s="61">
        <v>1.3011844000000001E-3</v>
      </c>
      <c r="CA2" s="61">
        <v>1.2261112000000001</v>
      </c>
      <c r="CB2" s="61">
        <v>1.0003801999999999E-2</v>
      </c>
      <c r="CC2" s="61">
        <v>0.18711560999999999</v>
      </c>
      <c r="CD2" s="61">
        <v>1.5578091999999999</v>
      </c>
      <c r="CE2" s="61">
        <v>9.9831216E-2</v>
      </c>
      <c r="CF2" s="61">
        <v>0.39333030000000002</v>
      </c>
      <c r="CG2" s="61">
        <v>9.9000000000000005E-7</v>
      </c>
      <c r="CH2" s="61">
        <v>3.9478064E-2</v>
      </c>
      <c r="CI2" s="61">
        <v>6.3705669999999997E-3</v>
      </c>
      <c r="CJ2" s="61">
        <v>3.7549787000000001</v>
      </c>
      <c r="CK2" s="61">
        <v>2.6930164999999999E-2</v>
      </c>
      <c r="CL2" s="61">
        <v>0.97426175999999998</v>
      </c>
      <c r="CM2" s="61">
        <v>2.6311879999999999</v>
      </c>
      <c r="CN2" s="61">
        <v>3924.0985999999998</v>
      </c>
      <c r="CO2" s="61">
        <v>6768.473</v>
      </c>
      <c r="CP2" s="61">
        <v>3970.8908999999999</v>
      </c>
      <c r="CQ2" s="61">
        <v>1306.0926999999999</v>
      </c>
      <c r="CR2" s="61">
        <v>760.66980000000001</v>
      </c>
      <c r="CS2" s="61">
        <v>696.21795999999995</v>
      </c>
      <c r="CT2" s="61">
        <v>3928.2669999999998</v>
      </c>
      <c r="CU2" s="61">
        <v>2342.4949000000001</v>
      </c>
      <c r="CV2" s="61">
        <v>2222.6401000000001</v>
      </c>
      <c r="CW2" s="61">
        <v>2608.7404999999999</v>
      </c>
      <c r="CX2" s="61">
        <v>770.99255000000005</v>
      </c>
      <c r="CY2" s="61">
        <v>4898.1440000000002</v>
      </c>
      <c r="CZ2" s="61">
        <v>2213.9780000000001</v>
      </c>
      <c r="DA2" s="61">
        <v>6143.3037000000004</v>
      </c>
      <c r="DB2" s="61">
        <v>5625.8119999999999</v>
      </c>
      <c r="DC2" s="61">
        <v>8703.4709999999995</v>
      </c>
      <c r="DD2" s="61">
        <v>13530.569</v>
      </c>
      <c r="DE2" s="61">
        <v>2935.4749000000002</v>
      </c>
      <c r="DF2" s="61">
        <v>6244.1445000000003</v>
      </c>
      <c r="DG2" s="61">
        <v>3199.0756999999999</v>
      </c>
      <c r="DH2" s="61">
        <v>144.60237000000001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58.050069999999998</v>
      </c>
      <c r="B6">
        <f>BB2</f>
        <v>16.381163000000001</v>
      </c>
      <c r="C6">
        <f>BC2</f>
        <v>19.067532</v>
      </c>
      <c r="D6">
        <f>BD2</f>
        <v>22.590810000000001</v>
      </c>
    </row>
    <row r="7" spans="1:113" x14ac:dyDescent="0.3">
      <c r="B7">
        <f>ROUND(B6/MAX($B$6,$C$6,$D$6),1)</f>
        <v>0.7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3" sqref="B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31107</v>
      </c>
      <c r="C2" s="56">
        <f ca="1">YEAR(TODAY())-YEAR(B2)+IF(TODAY()&gt;=DATE(YEAR(TODAY()),MONTH(B2),DAY(B2)),0,-1)</f>
        <v>38</v>
      </c>
      <c r="E2" s="52">
        <v>169</v>
      </c>
      <c r="F2" s="53" t="s">
        <v>275</v>
      </c>
      <c r="G2" s="52">
        <v>76</v>
      </c>
      <c r="H2" s="51" t="s">
        <v>40</v>
      </c>
      <c r="I2" s="72">
        <f>ROUND(G3/E3^2,1)</f>
        <v>26.6</v>
      </c>
    </row>
    <row r="3" spans="1:9" x14ac:dyDescent="0.3">
      <c r="E3" s="51">
        <f>E2/100</f>
        <v>1.69</v>
      </c>
      <c r="F3" s="51" t="s">
        <v>39</v>
      </c>
      <c r="G3" s="51">
        <f>G2</f>
        <v>76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44901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이준학, ID : H1330008)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2023년 03월 07일 10:09:59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Z17" sqref="Z17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195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44901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38</v>
      </c>
      <c r="G12" s="137"/>
      <c r="H12" s="137"/>
      <c r="I12" s="137"/>
      <c r="K12" s="128">
        <f>'개인정보 및 신체계측 입력'!E2</f>
        <v>169</v>
      </c>
      <c r="L12" s="129"/>
      <c r="M12" s="122">
        <f>'개인정보 및 신체계측 입력'!G2</f>
        <v>76</v>
      </c>
      <c r="N12" s="123"/>
      <c r="O12" s="118" t="s">
        <v>270</v>
      </c>
      <c r="P12" s="112"/>
      <c r="Q12" s="115">
        <f>'개인정보 및 신체계측 입력'!I2</f>
        <v>26.6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이준학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41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3" t="s">
        <v>42</v>
      </c>
      <c r="E36" s="143"/>
      <c r="F36" s="143"/>
      <c r="G36" s="143"/>
      <c r="H36" s="143"/>
      <c r="I36" s="34">
        <f>'DRIs DATA'!F8</f>
        <v>71.786000000000001</v>
      </c>
      <c r="J36" s="144" t="s">
        <v>43</v>
      </c>
      <c r="K36" s="144"/>
      <c r="L36" s="144"/>
      <c r="M36" s="144"/>
      <c r="N36" s="35"/>
      <c r="O36" s="142" t="s">
        <v>44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181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3" t="s">
        <v>42</v>
      </c>
      <c r="E41" s="143"/>
      <c r="F41" s="143"/>
      <c r="G41" s="143"/>
      <c r="H41" s="143"/>
      <c r="I41" s="34">
        <f>'DRIs DATA'!G8</f>
        <v>10.603</v>
      </c>
      <c r="J41" s="144" t="s">
        <v>43</v>
      </c>
      <c r="K41" s="144"/>
      <c r="L41" s="144"/>
      <c r="M41" s="144"/>
      <c r="N41" s="35"/>
      <c r="O41" s="141" t="s">
        <v>48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183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5" t="s">
        <v>42</v>
      </c>
      <c r="E46" s="145"/>
      <c r="F46" s="145"/>
      <c r="G46" s="145"/>
      <c r="H46" s="145"/>
      <c r="I46" s="34">
        <f>'DRIs DATA'!H8</f>
        <v>17.611000000000001</v>
      </c>
      <c r="J46" s="144" t="s">
        <v>43</v>
      </c>
      <c r="K46" s="144"/>
      <c r="L46" s="144"/>
      <c r="M46" s="144"/>
      <c r="N46" s="35"/>
      <c r="O46" s="141" t="s">
        <v>47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182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190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163</v>
      </c>
      <c r="D69" s="150"/>
      <c r="E69" s="150"/>
      <c r="F69" s="150"/>
      <c r="G69" s="150"/>
      <c r="H69" s="143" t="s">
        <v>169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52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5" t="s">
        <v>164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50</v>
      </c>
      <c r="D72" s="150"/>
      <c r="E72" s="150"/>
      <c r="F72" s="150"/>
      <c r="G72" s="150"/>
      <c r="H72" s="38"/>
      <c r="I72" s="143" t="s">
        <v>51</v>
      </c>
      <c r="J72" s="143"/>
      <c r="K72" s="36">
        <f>ROUND('DRIs DATA'!L8,1)</f>
        <v>14.3</v>
      </c>
      <c r="L72" s="36" t="s">
        <v>52</v>
      </c>
      <c r="M72" s="36">
        <f>ROUND('DRIs DATA'!K8,1)</f>
        <v>4.2</v>
      </c>
      <c r="N72" s="144" t="s">
        <v>53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180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191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167</v>
      </c>
      <c r="C80" s="86"/>
      <c r="D80" s="86"/>
      <c r="E80" s="86"/>
      <c r="F80" s="21"/>
      <c r="G80" s="21"/>
      <c r="H80" s="21"/>
      <c r="L80" s="86" t="s">
        <v>171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267</v>
      </c>
      <c r="C93" s="135"/>
      <c r="D93" s="135"/>
      <c r="E93" s="135"/>
      <c r="F93" s="135"/>
      <c r="G93" s="135"/>
      <c r="H93" s="135"/>
      <c r="I93" s="135"/>
      <c r="J93" s="136"/>
      <c r="L93" s="134" t="s">
        <v>174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170</v>
      </c>
      <c r="C94" s="87"/>
      <c r="D94" s="87"/>
      <c r="E94" s="87"/>
      <c r="F94" s="90">
        <f>ROUND('DRIs DATA'!F16/'DRIs DATA'!C16*100,2)</f>
        <v>69.22</v>
      </c>
      <c r="G94" s="90"/>
      <c r="H94" s="87" t="s">
        <v>166</v>
      </c>
      <c r="I94" s="87"/>
      <c r="J94" s="88"/>
      <c r="L94" s="89" t="s">
        <v>170</v>
      </c>
      <c r="M94" s="87"/>
      <c r="N94" s="87"/>
      <c r="O94" s="87"/>
      <c r="P94" s="87"/>
      <c r="Q94" s="23">
        <f>ROUND('DRIs DATA'!M16/'DRIs DATA'!K16*100,2)</f>
        <v>191.95</v>
      </c>
      <c r="R94" s="87" t="s">
        <v>166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179</v>
      </c>
      <c r="C96" s="93"/>
      <c r="D96" s="93"/>
      <c r="E96" s="93"/>
      <c r="F96" s="93"/>
      <c r="G96" s="93"/>
      <c r="H96" s="93"/>
      <c r="I96" s="93"/>
      <c r="J96" s="94"/>
      <c r="L96" s="98" t="s">
        <v>172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192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168</v>
      </c>
      <c r="C107" s="86"/>
      <c r="D107" s="86"/>
      <c r="E107" s="86"/>
      <c r="F107" s="6"/>
      <c r="G107" s="6"/>
      <c r="H107" s="6"/>
      <c r="I107" s="6"/>
      <c r="L107" s="86" t="s">
        <v>269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263</v>
      </c>
      <c r="C120" s="82"/>
      <c r="D120" s="82"/>
      <c r="E120" s="82"/>
      <c r="F120" s="82"/>
      <c r="G120" s="82"/>
      <c r="H120" s="82"/>
      <c r="I120" s="82"/>
      <c r="J120" s="83"/>
      <c r="L120" s="81" t="s">
        <v>264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170</v>
      </c>
      <c r="C121" s="16"/>
      <c r="D121" s="16"/>
      <c r="E121" s="15"/>
      <c r="F121" s="90">
        <f>ROUND('DRIs DATA'!F26/'DRIs DATA'!C26*100,2)</f>
        <v>67.150000000000006</v>
      </c>
      <c r="G121" s="90"/>
      <c r="H121" s="87" t="s">
        <v>165</v>
      </c>
      <c r="I121" s="87"/>
      <c r="J121" s="88"/>
      <c r="L121" s="42" t="s">
        <v>170</v>
      </c>
      <c r="M121" s="20"/>
      <c r="N121" s="20"/>
      <c r="O121" s="23"/>
      <c r="P121" s="6"/>
      <c r="Q121" s="58">
        <f>ROUND('DRIs DATA'!AH26/'DRIs DATA'!AE26*100,2)</f>
        <v>134.75</v>
      </c>
      <c r="R121" s="87" t="s">
        <v>165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173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268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261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262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193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176</v>
      </c>
      <c r="C158" s="86"/>
      <c r="D158" s="86"/>
      <c r="E158" s="6"/>
      <c r="F158" s="6"/>
      <c r="G158" s="6"/>
      <c r="H158" s="6"/>
      <c r="I158" s="6"/>
      <c r="L158" s="86" t="s">
        <v>177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265</v>
      </c>
      <c r="C171" s="82"/>
      <c r="D171" s="82"/>
      <c r="E171" s="82"/>
      <c r="F171" s="82"/>
      <c r="G171" s="82"/>
      <c r="H171" s="82"/>
      <c r="I171" s="82"/>
      <c r="J171" s="83"/>
      <c r="L171" s="81" t="s">
        <v>175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170</v>
      </c>
      <c r="C172" s="20"/>
      <c r="D172" s="20"/>
      <c r="E172" s="6"/>
      <c r="F172" s="90">
        <f>ROUND('DRIs DATA'!F36/'DRIs DATA'!C36*100,2)</f>
        <v>70.569999999999993</v>
      </c>
      <c r="G172" s="9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391.28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184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186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178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266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0">
        <f>ROUND('DRIs DATA'!F46/'DRIs DATA'!C46*100,2)</f>
        <v>174.58</v>
      </c>
      <c r="G197" s="90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185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194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187</v>
      </c>
      <c r="C209" s="110"/>
      <c r="D209" s="110"/>
      <c r="E209" s="110"/>
      <c r="F209" s="110"/>
      <c r="G209" s="110"/>
      <c r="H209" s="110"/>
      <c r="I209" s="24">
        <f>'DRIs DATA'!B6</f>
        <v>2400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1" t="s">
        <v>189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2023-03-07T01:13:29Z</dcterms:modified>
</cp:coreProperties>
</file>