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<sst xmlns="http://schemas.openxmlformats.org/spreadsheetml/2006/main" count="691" uniqueCount="349">
  <si>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</si>
  <si>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</si>
  <si>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</si>
  <si>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</si>
  <si>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</si>
  <si>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</si>
  <si>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</si>
  <si>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</si>
  <si>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</si>
  <si>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</si>
  <si>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</si>
  <si>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</si>
  <si>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</si>
  <si>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</si>
  <si>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</si>
  <si>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</si>
  <si>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</si>
  <si>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</si>
  <si>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</si>
  <si>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</si>
  <si>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</si>
  <si>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</si>
  <si>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</si>
  <si>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</si>
  <si>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</si>
  <si>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</si>
  <si>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</si>
  <si>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</si>
  <si>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</si>
  <si>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</si>
  <si>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</si>
  <si>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</si>
  <si>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</si>
  <si>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</si>
  <si>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</si>
  <si>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</si>
  <si>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</si>
  <si>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</si>
  <si>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</si>
  <si>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</si>
  <si>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</si>
  <si>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</si>
  <si>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</si>
  <si>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</si>
  <si>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</si>
  <si>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</si>
  <si>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</si>
  <si>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</si>
  <si>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</si>
  <si>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</si>
  <si>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</si>
  <si>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</si>
  <si>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</si>
  <si>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</si>
  <si>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</si>
  <si>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</si>
  <si>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</si>
  <si>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</si>
  <si>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</si>
  <si>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</si>
  <si>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</si>
  <si>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</si>
  <si>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</si>
  <si>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</si>
  <si>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</si>
  <si>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</si>
  <si>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</si>
  <si>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</si>
  <si>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</si>
  <si>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</si>
  <si>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</si>
  <si>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</si>
  <si>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</si>
  <si>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</si>
  <si>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</si>
  <si>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</si>
  <si>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</si>
  <si>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</si>
  <si>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</si>
  <si>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</si>
  <si>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</si>
  <si>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</si>
  <si>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</si>
  <si>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</si>
  <si>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</si>
  <si>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</si>
  <si>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</si>
  <si>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</si>
  <si>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</si>
  <si>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</si>
  <si>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</si>
  <si>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</si>
  <si>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</si>
  <si>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</si>
  <si>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</si>
  <si>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</si>
  <si>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</si>
  <si>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</si>
  <si>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</si>
  <si>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</si>
  <si>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</si>
  <si>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</si>
  <si>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</si>
  <si>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</si>
  <si>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</si>
  <si>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</si>
  <si>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</si>
  <si>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</si>
  <si>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</si>
  <si>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</si>
  <si>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</si>
  <si>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</si>
  <si>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</si>
  <si>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</si>
  <si>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</si>
  <si>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</si>
  <si>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</si>
  <si>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</si>
  <si>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</si>
  <si>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</si>
  <si>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</si>
  <si>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</si>
  <si>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</si>
  <si>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</si>
  <si>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</si>
  <si>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</si>
  <si>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</si>
  <si>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</si>
  <si>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</si>
  <si>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</si>
  <si>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</si>
  <si>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</si>
  <si>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</si>
  <si>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</si>
  <si>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</si>
  <si>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</si>
  <si>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</si>
  <si>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</si>
  <si>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</si>
  <si>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</si>
  <si>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</si>
  <si>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</si>
  <si>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</si>
  <si>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</si>
  <si>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</si>
  <si>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</si>
  <si>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</si>
  <si>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</si>
  <si>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</si>
  <si>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</si>
  <si>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</si>
  <si>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</si>
  <si>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</si>
  <si>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</si>
  <si>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</si>
  <si>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</si>
  <si>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</si>
  <si>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</si>
  <si>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</si>
  <si>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</si>
  <si>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</si>
  <si>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</si>
  <si>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</si>
  <si>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</si>
  <si>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</si>
  <si>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</si>
  <si>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</si>
  <si>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</si>
  <si>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</si>
  <si>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</si>
  <si>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</si>
  <si>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</si>
  <si>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</si>
  <si>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</si>
  <si>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</si>
  <si>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</si>
  <si>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</si>
  <si>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</si>
  <si>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</si>
  <si>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</si>
  <si>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</si>
  <si>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</si>
  <si>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</si>
  <si>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</si>
  <si>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</si>
  <si>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</si>
  <si>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</si>
  <si>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</si>
  <si>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</si>
  <si>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</si>
  <si>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</si>
  <si>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</si>
  <si>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</si>
  <si>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</si>
  <si>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</si>
  <si>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</si>
  <si>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</si>
  <si>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</si>
  <si>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</si>
  <si>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</si>
  <si>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</si>
  <si>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</si>
  <si>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</si>
  <si>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</si>
  <si>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</si>
  <si>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</si>
  <si>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</si>
  <si>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</si>
  <si>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</si>
  <si>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</si>
  <si>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</si>
  <si>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</si>
  <si>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</si>
  <si>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</si>
  <si>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</si>
  <si>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</si>
  <si>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</si>
  <si>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</si>
  <si>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</si>
  <si>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</si>
  <si>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</si>
  <si>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</si>
  <si>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</si>
  <si>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</si>
  <si>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</si>
  <si>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</si>
  <si>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</si>
  <si>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</si>
  <si>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</si>
  <si>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</si>
  <si>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</si>
  <si>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</si>
  <si>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</si>
  <si>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</si>
  <si>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</si>
  <si>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</si>
  <si>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</si>
  <si>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</si>
  <si>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</si>
  <si>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</si>
  <si>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</si>
  <si>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</si>
  <si>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</si>
  <si>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</si>
  <si>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</si>
  <si>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</si>
  <si>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</si>
  <si>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</si>
  <si>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</si>
  <si>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</si>
  <si>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</si>
  <si>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</si>
  <si>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</si>
  <si>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</si>
  <si>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</si>
  <si>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</si>
  <si>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</si>
  <si>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</si>
  <si>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</si>
  <si>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</si>
  <si>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</si>
  <si>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</si>
  <si>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</si>
  <si>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</si>
  <si>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</si>
  <si>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</si>
  <si>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</si>
  <si>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</si>
  <si>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</si>
  <si>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</si>
  <si>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</si>
  <si>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</si>
  <si>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</si>
  <si>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</si>
  <si>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</si>
  <si>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불포화지방산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</si>
  <si>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</si>
  <si>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</si>
  <si>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</si>
  <si>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</si>
  <si>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적정비율(최소)</t>
    <phoneticPr fontId="1" type="noConversion"/>
  </si>
  <si>
    <t>단백질(g/일)</t>
    <phoneticPr fontId="1" type="noConversion"/>
  </si>
  <si>
    <t>지용성 비타민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</si>
  <si>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</si>
  <si>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</si>
  <si>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</si>
  <si>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</si>
  <si>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</si>
  <si>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</si>
  <si>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</si>
  <si>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</si>
  <si>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</si>
  <si>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</si>
  <si>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</si>
  <si>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</si>
  <si>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</si>
  <si>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</si>
  <si>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</si>
  <si>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</si>
  <si>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</si>
  <si>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</si>
  <si>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</si>
  <si>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</si>
  <si>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</si>
  <si>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</si>
  <si>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1일 교환단위수</t>
    <phoneticPr fontId="1" type="noConversion"/>
  </si>
  <si>
    <t>정보</t>
    <phoneticPr fontId="1" type="noConversion"/>
  </si>
  <si>
    <t>(설문지 : FFQ 95문항 설문지, 사용자 : 박양님, ID : 33366139)</t>
  </si>
  <si>
    <t>출력시각</t>
    <phoneticPr fontId="1" type="noConversion"/>
  </si>
  <si>
    <t>2020년 01월 02일 13:09:56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</si>
  <si>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</si>
  <si>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</si>
  <si>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</si>
  <si>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</si>
  <si>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</si>
  <si>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</si>
  <si>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</si>
  <si>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</si>
  <si>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</si>
  <si>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</si>
  <si>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상한섭취량</t>
    <phoneticPr fontId="1" type="noConversion"/>
  </si>
  <si>
    <t>권장섭취량</t>
    <phoneticPr fontId="1" type="noConversion"/>
  </si>
  <si>
    <t>충분섭취량</t>
    <phoneticPr fontId="1" type="noConversion"/>
  </si>
  <si>
    <t>에너지(kcal)</t>
    <phoneticPr fontId="1" type="noConversion"/>
  </si>
  <si>
    <t>식이섬유(g/일)</t>
    <phoneticPr fontId="1" type="noConversion"/>
  </si>
  <si>
    <t>적정비율(최대)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</si>
  <si>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</si>
  <si>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</si>
  <si>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</si>
  <si>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</si>
  <si>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</si>
  <si>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</si>
  <si>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권장섭취량</t>
    <phoneticPr fontId="1" type="noConversion"/>
  </si>
  <si>
    <t>섭취량</t>
    <phoneticPr fontId="1" type="noConversion"/>
  </si>
  <si>
    <t>평균필요량</t>
    <phoneticPr fontId="1" type="noConversion"/>
  </si>
  <si>
    <t>섭취량</t>
    <phoneticPr fontId="1" type="noConversion"/>
  </si>
  <si>
    <t>충분섭취량</t>
    <phoneticPr fontId="1" type="noConversion"/>
  </si>
  <si>
    <t>상한섭취량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</si>
  <si>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</si>
  <si>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</si>
  <si>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</si>
  <si>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</si>
  <si>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</si>
  <si>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</si>
  <si>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</si>
  <si>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칼슘</t>
    <phoneticPr fontId="1" type="noConversion"/>
  </si>
  <si>
    <t>크롬</t>
    <phoneticPr fontId="1" type="noConversion"/>
  </si>
  <si>
    <t>박양님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</si>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</sst>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106.05669399999999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6605568"/>
        <c:axId val="146621184"/>
      </c:barChart>
      <c:catAx>
        <c:axId val="146605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6621184"/>
        <c:crosses val="autoZero"/>
        <c:auto val="1"/>
        <c:lblAlgn val="ctr"/>
        <c:lblOffset val="100"/>
        <c:noMultiLvlLbl val="0"/>
      </c:catAx>
      <c:valAx>
        <c:axId val="146621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6605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3.6688844999999999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6018432"/>
        <c:axId val="310780288"/>
      </c:barChart>
      <c:catAx>
        <c:axId val="246018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0780288"/>
        <c:crosses val="autoZero"/>
        <c:auto val="1"/>
        <c:lblAlgn val="ctr"/>
        <c:lblOffset val="100"/>
        <c:noMultiLvlLbl val="0"/>
      </c:catAx>
      <c:valAx>
        <c:axId val="310780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601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1.7157530999999999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0316032"/>
        <c:axId val="160321920"/>
      </c:barChart>
      <c:catAx>
        <c:axId val="160316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321920"/>
        <c:crosses val="autoZero"/>
        <c:auto val="1"/>
        <c:lblAlgn val="ctr"/>
        <c:lblOffset val="100"/>
        <c:noMultiLvlLbl val="0"/>
      </c:catAx>
      <c:valAx>
        <c:axId val="160321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0316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1810.6619000000001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0339456"/>
        <c:axId val="160340992"/>
      </c:barChart>
      <c:catAx>
        <c:axId val="160339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340992"/>
        <c:crosses val="autoZero"/>
        <c:auto val="1"/>
        <c:lblAlgn val="ctr"/>
        <c:lblOffset val="100"/>
        <c:noMultiLvlLbl val="0"/>
      </c:catAx>
      <c:valAx>
        <c:axId val="160340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033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5715.3212999999996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0825728"/>
        <c:axId val="160827264"/>
      </c:barChart>
      <c:catAx>
        <c:axId val="160825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827264"/>
        <c:crosses val="autoZero"/>
        <c:auto val="1"/>
        <c:lblAlgn val="ctr"/>
        <c:lblOffset val="100"/>
        <c:noMultiLvlLbl val="0"/>
      </c:catAx>
      <c:valAx>
        <c:axId val="1608272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082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388.88306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0845824"/>
        <c:axId val="160847360"/>
      </c:barChart>
      <c:catAx>
        <c:axId val="16084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847360"/>
        <c:crosses val="autoZero"/>
        <c:auto val="1"/>
        <c:lblAlgn val="ctr"/>
        <c:lblOffset val="100"/>
        <c:noMultiLvlLbl val="0"/>
      </c:catAx>
      <c:valAx>
        <c:axId val="160847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084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211.59950000000001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0869760"/>
        <c:axId val="160871552"/>
      </c:barChart>
      <c:catAx>
        <c:axId val="160869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871552"/>
        <c:crosses val="autoZero"/>
        <c:auto val="1"/>
        <c:lblAlgn val="ctr"/>
        <c:lblOffset val="100"/>
        <c:noMultiLvlLbl val="0"/>
      </c:catAx>
      <c:valAx>
        <c:axId val="16087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086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17.724526999999998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0889856"/>
        <c:axId val="160916224"/>
      </c:barChart>
      <c:catAx>
        <c:axId val="160889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916224"/>
        <c:crosses val="autoZero"/>
        <c:auto val="1"/>
        <c:lblAlgn val="ctr"/>
        <c:lblOffset val="100"/>
        <c:noMultiLvlLbl val="0"/>
      </c:catAx>
      <c:valAx>
        <c:axId val="160916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0889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1166.3131000000001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0936320"/>
        <c:axId val="160919936"/>
      </c:barChart>
      <c:catAx>
        <c:axId val="160936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919936"/>
        <c:crosses val="autoZero"/>
        <c:auto val="1"/>
        <c:lblAlgn val="ctr"/>
        <c:lblOffset val="100"/>
        <c:noMultiLvlLbl val="0"/>
      </c:catAx>
      <c:valAx>
        <c:axId val="1609199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093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2.8154591E-2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1035776"/>
        <c:axId val="161037312"/>
      </c:barChart>
      <c:catAx>
        <c:axId val="161035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1037312"/>
        <c:crosses val="autoZero"/>
        <c:auto val="1"/>
        <c:lblAlgn val="ctr"/>
        <c:lblOffset val="100"/>
        <c:noMultiLvlLbl val="0"/>
      </c:catAx>
      <c:valAx>
        <c:axId val="161037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103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4.4739870000000002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1064064"/>
        <c:axId val="161065600"/>
      </c:barChart>
      <c:catAx>
        <c:axId val="161064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1065600"/>
        <c:crosses val="autoZero"/>
        <c:auto val="1"/>
        <c:lblAlgn val="ctr"/>
        <c:lblOffset val="100"/>
        <c:noMultiLvlLbl val="0"/>
      </c:catAx>
      <c:valAx>
        <c:axId val="161065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106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50.374130000000001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0170752"/>
        <c:axId val="160172672"/>
      </c:barChart>
      <c:catAx>
        <c:axId val="160170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172672"/>
        <c:crosses val="autoZero"/>
        <c:auto val="1"/>
        <c:lblAlgn val="ctr"/>
        <c:lblOffset val="100"/>
        <c:noMultiLvlLbl val="0"/>
      </c:catAx>
      <c:valAx>
        <c:axId val="160172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0170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951.19200000000001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1157888"/>
        <c:axId val="161159424"/>
      </c:barChart>
      <c:catAx>
        <c:axId val="161157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1159424"/>
        <c:crosses val="autoZero"/>
        <c:auto val="1"/>
        <c:lblAlgn val="ctr"/>
        <c:lblOffset val="100"/>
        <c:noMultiLvlLbl val="0"/>
      </c:catAx>
      <c:valAx>
        <c:axId val="161159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115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109.58244000000001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1194752"/>
        <c:axId val="161196288"/>
      </c:barChart>
      <c:catAx>
        <c:axId val="161194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1196288"/>
        <c:crosses val="autoZero"/>
        <c:auto val="1"/>
        <c:lblAlgn val="ctr"/>
        <c:lblOffset val="100"/>
        <c:noMultiLvlLbl val="0"/>
      </c:catAx>
      <c:valAx>
        <c:axId val="161196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1194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15.641</c:v>
                </c:pt>
                <c:pt idx="1">
                  <c:v>12.567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61223040"/>
        <c:axId val="161224576"/>
      </c:barChart>
      <c:catAx>
        <c:axId val="161223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1224576"/>
        <c:crosses val="autoZero"/>
        <c:auto val="1"/>
        <c:lblAlgn val="ctr"/>
        <c:lblOffset val="100"/>
        <c:noMultiLvlLbl val="0"/>
      </c:catAx>
      <c:valAx>
        <c:axId val="161224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1223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14.929926</c:v>
                </c:pt>
                <c:pt idx="1">
                  <c:v>15.645856999999999</c:v>
                </c:pt>
                <c:pt idx="2">
                  <c:v>17.620628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1177.1301000000001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2221440"/>
        <c:axId val="162296960"/>
      </c:barChart>
      <c:catAx>
        <c:axId val="162221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296960"/>
        <c:crosses val="autoZero"/>
        <c:auto val="1"/>
        <c:lblAlgn val="ctr"/>
        <c:lblOffset val="100"/>
        <c:noMultiLvlLbl val="0"/>
      </c:catAx>
      <c:valAx>
        <c:axId val="162296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2221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29.865168000000001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2495488"/>
        <c:axId val="162501376"/>
      </c:barChart>
      <c:catAx>
        <c:axId val="162495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501376"/>
        <c:crosses val="autoZero"/>
        <c:auto val="1"/>
        <c:lblAlgn val="ctr"/>
        <c:lblOffset val="100"/>
        <c:noMultiLvlLbl val="0"/>
      </c:catAx>
      <c:valAx>
        <c:axId val="16250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2495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65.658000000000001</c:v>
                </c:pt>
                <c:pt idx="1">
                  <c:v>11.98</c:v>
                </c:pt>
                <c:pt idx="2">
                  <c:v>22.361999999999998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62523392"/>
        <c:axId val="162603008"/>
      </c:barChart>
      <c:catAx>
        <c:axId val="162523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603008"/>
        <c:crosses val="autoZero"/>
        <c:auto val="1"/>
        <c:lblAlgn val="ctr"/>
        <c:lblOffset val="100"/>
        <c:noMultiLvlLbl val="0"/>
      </c:catAx>
      <c:valAx>
        <c:axId val="162603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2523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2133.4258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2629504"/>
        <c:axId val="162631040"/>
      </c:barChart>
      <c:catAx>
        <c:axId val="162629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631040"/>
        <c:crosses val="autoZero"/>
        <c:auto val="1"/>
        <c:lblAlgn val="ctr"/>
        <c:lblOffset val="100"/>
        <c:noMultiLvlLbl val="0"/>
      </c:catAx>
      <c:valAx>
        <c:axId val="1626310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2629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181.20517000000001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2686464"/>
        <c:axId val="162688000"/>
      </c:barChart>
      <c:catAx>
        <c:axId val="162686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688000"/>
        <c:crosses val="autoZero"/>
        <c:auto val="1"/>
        <c:lblAlgn val="ctr"/>
        <c:lblOffset val="100"/>
        <c:noMultiLvlLbl val="0"/>
      </c:catAx>
      <c:valAx>
        <c:axId val="162688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2686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1220.3005000000001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2727040"/>
        <c:axId val="162728576"/>
      </c:barChart>
      <c:catAx>
        <c:axId val="162727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728576"/>
        <c:crosses val="autoZero"/>
        <c:auto val="1"/>
        <c:lblAlgn val="ctr"/>
        <c:lblOffset val="100"/>
        <c:noMultiLvlLbl val="0"/>
      </c:catAx>
      <c:valAx>
        <c:axId val="162728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2727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5.999015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3202944"/>
        <c:axId val="163204480"/>
      </c:barChart>
      <c:catAx>
        <c:axId val="16320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3204480"/>
        <c:crosses val="autoZero"/>
        <c:auto val="1"/>
        <c:lblAlgn val="ctr"/>
        <c:lblOffset val="100"/>
        <c:noMultiLvlLbl val="0"/>
      </c:catAx>
      <c:valAx>
        <c:axId val="163204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3202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13322.797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2775808"/>
        <c:axId val="162777344"/>
      </c:barChart>
      <c:catAx>
        <c:axId val="162775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777344"/>
        <c:crosses val="autoZero"/>
        <c:auto val="1"/>
        <c:lblAlgn val="ctr"/>
        <c:lblOffset val="100"/>
        <c:noMultiLvlLbl val="0"/>
      </c:catAx>
      <c:valAx>
        <c:axId val="162777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2775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34.757297999999999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2869632"/>
        <c:axId val="162871168"/>
      </c:barChart>
      <c:catAx>
        <c:axId val="162869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871168"/>
        <c:crosses val="autoZero"/>
        <c:auto val="1"/>
        <c:lblAlgn val="ctr"/>
        <c:lblOffset val="100"/>
        <c:noMultiLvlLbl val="0"/>
      </c:catAx>
      <c:valAx>
        <c:axId val="162871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2869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2.593712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2893824"/>
        <c:axId val="162895360"/>
      </c:barChart>
      <c:catAx>
        <c:axId val="162893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895360"/>
        <c:crosses val="autoZero"/>
        <c:auto val="1"/>
        <c:lblAlgn val="ctr"/>
        <c:lblOffset val="100"/>
        <c:noMultiLvlLbl val="0"/>
      </c:catAx>
      <c:valAx>
        <c:axId val="162895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2893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608.47749999999996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3452416"/>
        <c:axId val="163454336"/>
      </c:barChart>
      <c:catAx>
        <c:axId val="16345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3454336"/>
        <c:crosses val="autoZero"/>
        <c:auto val="1"/>
        <c:lblAlgn val="ctr"/>
        <c:lblOffset val="100"/>
        <c:noMultiLvlLbl val="0"/>
      </c:catAx>
      <c:valAx>
        <c:axId val="163454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3452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2.3801260000000002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4298112"/>
        <c:axId val="167490688"/>
      </c:barChart>
      <c:catAx>
        <c:axId val="164298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7490688"/>
        <c:crosses val="autoZero"/>
        <c:auto val="1"/>
        <c:lblAlgn val="ctr"/>
        <c:lblOffset val="100"/>
        <c:noMultiLvlLbl val="0"/>
      </c:catAx>
      <c:valAx>
        <c:axId val="167490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4298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26.790645999999999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421184"/>
        <c:axId val="183475200"/>
      </c:barChart>
      <c:catAx>
        <c:axId val="18342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475200"/>
        <c:crosses val="autoZero"/>
        <c:auto val="1"/>
        <c:lblAlgn val="ctr"/>
        <c:lblOffset val="100"/>
        <c:noMultiLvlLbl val="0"/>
      </c:catAx>
      <c:valAx>
        <c:axId val="183475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42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2.593712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0309248"/>
        <c:axId val="230331520"/>
      </c:barChart>
      <c:catAx>
        <c:axId val="230309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0331520"/>
        <c:crosses val="autoZero"/>
        <c:auto val="1"/>
        <c:lblAlgn val="ctr"/>
        <c:lblOffset val="100"/>
        <c:noMultiLvlLbl val="0"/>
      </c:catAx>
      <c:valAx>
        <c:axId val="230331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0309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1020.9855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4941824"/>
        <c:axId val="236782720"/>
      </c:barChart>
      <c:catAx>
        <c:axId val="234941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6782720"/>
        <c:crosses val="autoZero"/>
        <c:auto val="1"/>
        <c:lblAlgn val="ctr"/>
        <c:lblOffset val="100"/>
        <c:noMultiLvlLbl val="0"/>
      </c:catAx>
      <c:valAx>
        <c:axId val="236782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4941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34.731144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6833408"/>
        <c:axId val="236975232"/>
      </c:barChart>
      <c:catAx>
        <c:axId val="236833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6975232"/>
        <c:crosses val="autoZero"/>
        <c:auto val="1"/>
        <c:lblAlgn val="ctr"/>
        <c:lblOffset val="100"/>
        <c:noMultiLvlLbl val="0"/>
      </c:catAx>
      <c:valAx>
        <c:axId val="236975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683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H8" sqref="H8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박양님, ID : 33366139)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01월 02일 13:09:56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1600</v>
      </c>
      <c r="C6" s="60">
        <f>'DRIs DATA 입력'!C6</f>
        <v>2133.4258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106.05669399999999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50.374130000000001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65.658000000000001</v>
      </c>
      <c r="G8" s="60">
        <f>'DRIs DATA 입력'!G8</f>
        <v>11.98</v>
      </c>
      <c r="H8" s="60">
        <f>'DRIs DATA 입력'!H8</f>
        <v>22.361999999999998</v>
      </c>
      <c r="I8" s="47"/>
      <c r="J8" s="60" t="s">
        <v>217</v>
      </c>
      <c r="K8" s="60">
        <f>'DRIs DATA 입력'!K8</f>
        <v>15.641</v>
      </c>
      <c r="L8" s="60">
        <f>'DRIs DATA 입력'!L8</f>
        <v>12.567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1177.1301000000001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29.865168000000001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5.999015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608.47749999999996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181.20517000000001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2.8523223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2.3801260000000002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26.790645999999999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2.593712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1020.9855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34.731144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3.6688844999999999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1.7157530999999999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1220.3005000000001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1810.6619000000001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13322.797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5715.3212999999996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388.88306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211.59950000000001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34.757297999999999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17.724526999999998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1166.3131000000001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2.8154591E-2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4.4739870000000002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951.19200000000001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109.58244000000001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0" sqref="J50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306</v>
      </c>
      <c r="B1" s="62" t="s">
        <v>307</v>
      </c>
      <c r="G1" s="63" t="s">
        <v>308</v>
      </c>
      <c r="H1" s="62" t="s">
        <v>309</v>
      </c>
    </row>
    <row r="3" spans="1:27">
      <c r="A3" s="72" t="s">
        <v>310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>
      <c r="A4" s="70" t="s">
        <v>311</v>
      </c>
      <c r="B4" s="70"/>
      <c r="C4" s="70"/>
      <c r="E4" s="67" t="s">
        <v>312</v>
      </c>
      <c r="F4" s="68"/>
      <c r="G4" s="68"/>
      <c r="H4" s="69"/>
      <c r="J4" s="67" t="s">
        <v>275</v>
      </c>
      <c r="K4" s="68"/>
      <c r="L4" s="69"/>
      <c r="N4" s="70" t="s">
        <v>47</v>
      </c>
      <c r="O4" s="70"/>
      <c r="P4" s="70"/>
      <c r="Q4" s="70"/>
      <c r="R4" s="70"/>
      <c r="S4" s="70"/>
      <c r="U4" s="70" t="s">
        <v>313</v>
      </c>
      <c r="V4" s="70"/>
      <c r="W4" s="70"/>
      <c r="X4" s="70"/>
      <c r="Y4" s="70"/>
      <c r="Z4" s="70"/>
    </row>
    <row r="5" spans="1:27">
      <c r="A5" s="66"/>
      <c r="B5" s="66" t="s">
        <v>314</v>
      </c>
      <c r="C5" s="66" t="s">
        <v>315</v>
      </c>
      <c r="E5" s="66"/>
      <c r="F5" s="66" t="s">
        <v>51</v>
      </c>
      <c r="G5" s="66" t="s">
        <v>277</v>
      </c>
      <c r="H5" s="66" t="s">
        <v>47</v>
      </c>
      <c r="J5" s="66"/>
      <c r="K5" s="66" t="s">
        <v>278</v>
      </c>
      <c r="L5" s="66" t="s">
        <v>279</v>
      </c>
      <c r="N5" s="66"/>
      <c r="O5" s="66" t="s">
        <v>316</v>
      </c>
      <c r="P5" s="66" t="s">
        <v>317</v>
      </c>
      <c r="Q5" s="66" t="s">
        <v>318</v>
      </c>
      <c r="R5" s="66" t="s">
        <v>320</v>
      </c>
      <c r="S5" s="66" t="s">
        <v>276</v>
      </c>
      <c r="U5" s="66"/>
      <c r="V5" s="66" t="s">
        <v>316</v>
      </c>
      <c r="W5" s="66" t="s">
        <v>321</v>
      </c>
      <c r="X5" s="66" t="s">
        <v>322</v>
      </c>
      <c r="Y5" s="66" t="s">
        <v>319</v>
      </c>
      <c r="Z5" s="66" t="s">
        <v>276</v>
      </c>
    </row>
    <row r="6" spans="1:27">
      <c r="A6" s="66" t="s">
        <v>323</v>
      </c>
      <c r="B6" s="66">
        <v>1600</v>
      </c>
      <c r="C6" s="66">
        <v>2133.4258</v>
      </c>
      <c r="E6" s="66" t="s">
        <v>280</v>
      </c>
      <c r="F6" s="66">
        <v>55</v>
      </c>
      <c r="G6" s="66">
        <v>15</v>
      </c>
      <c r="H6" s="66">
        <v>7</v>
      </c>
      <c r="J6" s="66" t="s">
        <v>280</v>
      </c>
      <c r="K6" s="66">
        <v>0.1</v>
      </c>
      <c r="L6" s="66">
        <v>4</v>
      </c>
      <c r="N6" s="66" t="s">
        <v>281</v>
      </c>
      <c r="O6" s="66">
        <v>40</v>
      </c>
      <c r="P6" s="66">
        <v>45</v>
      </c>
      <c r="Q6" s="66">
        <v>0</v>
      </c>
      <c r="R6" s="66">
        <v>0</v>
      </c>
      <c r="S6" s="66">
        <v>106.05669399999999</v>
      </c>
      <c r="U6" s="66" t="s">
        <v>324</v>
      </c>
      <c r="V6" s="66">
        <v>0</v>
      </c>
      <c r="W6" s="66">
        <v>0</v>
      </c>
      <c r="X6" s="66">
        <v>20</v>
      </c>
      <c r="Y6" s="66">
        <v>0</v>
      </c>
      <c r="Z6" s="66">
        <v>50.374130000000001</v>
      </c>
    </row>
    <row r="7" spans="1:27">
      <c r="E7" s="66" t="s">
        <v>326</v>
      </c>
      <c r="F7" s="66">
        <v>65</v>
      </c>
      <c r="G7" s="66">
        <v>30</v>
      </c>
      <c r="H7" s="66">
        <v>20</v>
      </c>
      <c r="J7" s="66" t="s">
        <v>325</v>
      </c>
      <c r="K7" s="66">
        <v>1</v>
      </c>
      <c r="L7" s="66">
        <v>10</v>
      </c>
    </row>
    <row r="8" spans="1:27">
      <c r="E8" s="66" t="s">
        <v>327</v>
      </c>
      <c r="F8" s="66">
        <v>65.658000000000001</v>
      </c>
      <c r="G8" s="66">
        <v>11.98</v>
      </c>
      <c r="H8" s="66">
        <v>22.361999999999998</v>
      </c>
      <c r="J8" s="66" t="s">
        <v>327</v>
      </c>
      <c r="K8" s="66">
        <v>15.641</v>
      </c>
      <c r="L8" s="66">
        <v>12.567</v>
      </c>
    </row>
    <row r="13" spans="1:27">
      <c r="A13" s="71" t="s">
        <v>282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>
      <c r="A14" s="70" t="s">
        <v>328</v>
      </c>
      <c r="B14" s="70"/>
      <c r="C14" s="70"/>
      <c r="D14" s="70"/>
      <c r="E14" s="70"/>
      <c r="F14" s="70"/>
      <c r="H14" s="70" t="s">
        <v>329</v>
      </c>
      <c r="I14" s="70"/>
      <c r="J14" s="70"/>
      <c r="K14" s="70"/>
      <c r="L14" s="70"/>
      <c r="M14" s="70"/>
      <c r="O14" s="70" t="s">
        <v>330</v>
      </c>
      <c r="P14" s="70"/>
      <c r="Q14" s="70"/>
      <c r="R14" s="70"/>
      <c r="S14" s="70"/>
      <c r="T14" s="70"/>
      <c r="V14" s="70" t="s">
        <v>331</v>
      </c>
      <c r="W14" s="70"/>
      <c r="X14" s="70"/>
      <c r="Y14" s="70"/>
      <c r="Z14" s="70"/>
      <c r="AA14" s="70"/>
    </row>
    <row r="15" spans="1:27">
      <c r="A15" s="66"/>
      <c r="B15" s="66" t="s">
        <v>316</v>
      </c>
      <c r="C15" s="66" t="s">
        <v>332</v>
      </c>
      <c r="D15" s="66" t="s">
        <v>318</v>
      </c>
      <c r="E15" s="66" t="s">
        <v>319</v>
      </c>
      <c r="F15" s="66" t="s">
        <v>333</v>
      </c>
      <c r="H15" s="66"/>
      <c r="I15" s="66" t="s">
        <v>334</v>
      </c>
      <c r="J15" s="66" t="s">
        <v>317</v>
      </c>
      <c r="K15" s="66" t="s">
        <v>318</v>
      </c>
      <c r="L15" s="66" t="s">
        <v>319</v>
      </c>
      <c r="M15" s="66" t="s">
        <v>335</v>
      </c>
      <c r="O15" s="66"/>
      <c r="P15" s="66" t="s">
        <v>334</v>
      </c>
      <c r="Q15" s="66" t="s">
        <v>332</v>
      </c>
      <c r="R15" s="66" t="s">
        <v>336</v>
      </c>
      <c r="S15" s="66" t="s">
        <v>337</v>
      </c>
      <c r="T15" s="66" t="s">
        <v>335</v>
      </c>
      <c r="V15" s="66"/>
      <c r="W15" s="66" t="s">
        <v>334</v>
      </c>
      <c r="X15" s="66" t="s">
        <v>332</v>
      </c>
      <c r="Y15" s="66" t="s">
        <v>336</v>
      </c>
      <c r="Z15" s="66" t="s">
        <v>337</v>
      </c>
      <c r="AA15" s="66" t="s">
        <v>335</v>
      </c>
    </row>
    <row r="16" spans="1:27">
      <c r="A16" s="66" t="s">
        <v>338</v>
      </c>
      <c r="B16" s="66">
        <v>410</v>
      </c>
      <c r="C16" s="66">
        <v>550</v>
      </c>
      <c r="D16" s="66">
        <v>0</v>
      </c>
      <c r="E16" s="66">
        <v>3000</v>
      </c>
      <c r="F16" s="66">
        <v>1177.1301000000001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29.865168000000001</v>
      </c>
      <c r="O16" s="66" t="s">
        <v>4</v>
      </c>
      <c r="P16" s="66">
        <v>0</v>
      </c>
      <c r="Q16" s="66">
        <v>0</v>
      </c>
      <c r="R16" s="66">
        <v>15</v>
      </c>
      <c r="S16" s="66">
        <v>100</v>
      </c>
      <c r="T16" s="66">
        <v>5.999015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608.47749999999996</v>
      </c>
    </row>
    <row r="23" spans="1:62">
      <c r="A23" s="71" t="s">
        <v>339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340</v>
      </c>
      <c r="B24" s="70"/>
      <c r="C24" s="70"/>
      <c r="D24" s="70"/>
      <c r="E24" s="70"/>
      <c r="F24" s="70"/>
      <c r="H24" s="70" t="s">
        <v>341</v>
      </c>
      <c r="I24" s="70"/>
      <c r="J24" s="70"/>
      <c r="K24" s="70"/>
      <c r="L24" s="70"/>
      <c r="M24" s="70"/>
      <c r="O24" s="70" t="s">
        <v>342</v>
      </c>
      <c r="P24" s="70"/>
      <c r="Q24" s="70"/>
      <c r="R24" s="70"/>
      <c r="S24" s="70"/>
      <c r="T24" s="70"/>
      <c r="V24" s="70" t="s">
        <v>343</v>
      </c>
      <c r="W24" s="70"/>
      <c r="X24" s="70"/>
      <c r="Y24" s="70"/>
      <c r="Z24" s="70"/>
      <c r="AA24" s="70"/>
      <c r="AC24" s="70" t="s">
        <v>344</v>
      </c>
      <c r="AD24" s="70"/>
      <c r="AE24" s="70"/>
      <c r="AF24" s="70"/>
      <c r="AG24" s="70"/>
      <c r="AH24" s="70"/>
      <c r="AJ24" s="70" t="s">
        <v>283</v>
      </c>
      <c r="AK24" s="70"/>
      <c r="AL24" s="70"/>
      <c r="AM24" s="70"/>
      <c r="AN24" s="70"/>
      <c r="AO24" s="70"/>
      <c r="AQ24" s="70" t="s">
        <v>284</v>
      </c>
      <c r="AR24" s="70"/>
      <c r="AS24" s="70"/>
      <c r="AT24" s="70"/>
      <c r="AU24" s="70"/>
      <c r="AV24" s="70"/>
      <c r="AX24" s="70" t="s">
        <v>285</v>
      </c>
      <c r="AY24" s="70"/>
      <c r="AZ24" s="70"/>
      <c r="BA24" s="70"/>
      <c r="BB24" s="70"/>
      <c r="BC24" s="70"/>
      <c r="BE24" s="70" t="s">
        <v>286</v>
      </c>
      <c r="BF24" s="70"/>
      <c r="BG24" s="70"/>
      <c r="BH24" s="70"/>
      <c r="BI24" s="70"/>
      <c r="BJ24" s="70"/>
    </row>
    <row r="25" spans="1:62">
      <c r="A25" s="66"/>
      <c r="B25" s="66" t="s">
        <v>316</v>
      </c>
      <c r="C25" s="66" t="s">
        <v>317</v>
      </c>
      <c r="D25" s="66" t="s">
        <v>318</v>
      </c>
      <c r="E25" s="66" t="s">
        <v>319</v>
      </c>
      <c r="F25" s="66" t="s">
        <v>276</v>
      </c>
      <c r="H25" s="66"/>
      <c r="I25" s="66" t="s">
        <v>316</v>
      </c>
      <c r="J25" s="66" t="s">
        <v>317</v>
      </c>
      <c r="K25" s="66" t="s">
        <v>318</v>
      </c>
      <c r="L25" s="66" t="s">
        <v>319</v>
      </c>
      <c r="M25" s="66" t="s">
        <v>276</v>
      </c>
      <c r="O25" s="66"/>
      <c r="P25" s="66" t="s">
        <v>316</v>
      </c>
      <c r="Q25" s="66" t="s">
        <v>317</v>
      </c>
      <c r="R25" s="66" t="s">
        <v>318</v>
      </c>
      <c r="S25" s="66" t="s">
        <v>319</v>
      </c>
      <c r="T25" s="66" t="s">
        <v>276</v>
      </c>
      <c r="V25" s="66"/>
      <c r="W25" s="66" t="s">
        <v>316</v>
      </c>
      <c r="X25" s="66" t="s">
        <v>317</v>
      </c>
      <c r="Y25" s="66" t="s">
        <v>318</v>
      </c>
      <c r="Z25" s="66" t="s">
        <v>319</v>
      </c>
      <c r="AA25" s="66" t="s">
        <v>276</v>
      </c>
      <c r="AC25" s="66"/>
      <c r="AD25" s="66" t="s">
        <v>316</v>
      </c>
      <c r="AE25" s="66" t="s">
        <v>317</v>
      </c>
      <c r="AF25" s="66" t="s">
        <v>318</v>
      </c>
      <c r="AG25" s="66" t="s">
        <v>319</v>
      </c>
      <c r="AH25" s="66" t="s">
        <v>276</v>
      </c>
      <c r="AJ25" s="66"/>
      <c r="AK25" s="66" t="s">
        <v>316</v>
      </c>
      <c r="AL25" s="66" t="s">
        <v>317</v>
      </c>
      <c r="AM25" s="66" t="s">
        <v>318</v>
      </c>
      <c r="AN25" s="66" t="s">
        <v>319</v>
      </c>
      <c r="AO25" s="66" t="s">
        <v>276</v>
      </c>
      <c r="AQ25" s="66"/>
      <c r="AR25" s="66" t="s">
        <v>316</v>
      </c>
      <c r="AS25" s="66" t="s">
        <v>317</v>
      </c>
      <c r="AT25" s="66" t="s">
        <v>318</v>
      </c>
      <c r="AU25" s="66" t="s">
        <v>319</v>
      </c>
      <c r="AV25" s="66" t="s">
        <v>276</v>
      </c>
      <c r="AX25" s="66"/>
      <c r="AY25" s="66" t="s">
        <v>316</v>
      </c>
      <c r="AZ25" s="66" t="s">
        <v>317</v>
      </c>
      <c r="BA25" s="66" t="s">
        <v>318</v>
      </c>
      <c r="BB25" s="66" t="s">
        <v>319</v>
      </c>
      <c r="BC25" s="66" t="s">
        <v>276</v>
      </c>
      <c r="BE25" s="66"/>
      <c r="BF25" s="66" t="s">
        <v>316</v>
      </c>
      <c r="BG25" s="66" t="s">
        <v>317</v>
      </c>
      <c r="BH25" s="66" t="s">
        <v>318</v>
      </c>
      <c r="BI25" s="66" t="s">
        <v>319</v>
      </c>
      <c r="BJ25" s="66" t="s">
        <v>276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181.20517000000001</v>
      </c>
      <c r="H26" s="66" t="s">
        <v>9</v>
      </c>
      <c r="I26" s="66">
        <v>0.9</v>
      </c>
      <c r="J26" s="66">
        <v>1.1000000000000001</v>
      </c>
      <c r="K26" s="66">
        <v>0</v>
      </c>
      <c r="L26" s="66">
        <v>0</v>
      </c>
      <c r="M26" s="66">
        <v>2.8523223</v>
      </c>
      <c r="O26" s="66" t="s">
        <v>10</v>
      </c>
      <c r="P26" s="66">
        <v>1</v>
      </c>
      <c r="Q26" s="66">
        <v>1.2</v>
      </c>
      <c r="R26" s="66">
        <v>0</v>
      </c>
      <c r="S26" s="66">
        <v>0</v>
      </c>
      <c r="T26" s="66">
        <v>2.3801260000000002</v>
      </c>
      <c r="V26" s="66" t="s">
        <v>11</v>
      </c>
      <c r="W26" s="66">
        <v>11</v>
      </c>
      <c r="X26" s="66">
        <v>14</v>
      </c>
      <c r="Y26" s="66">
        <v>0</v>
      </c>
      <c r="Z26" s="66">
        <v>35</v>
      </c>
      <c r="AA26" s="66">
        <v>26.790645999999999</v>
      </c>
      <c r="AC26" s="66" t="s">
        <v>12</v>
      </c>
      <c r="AD26" s="66">
        <v>1.2</v>
      </c>
      <c r="AE26" s="66">
        <v>1.4</v>
      </c>
      <c r="AF26" s="66">
        <v>0</v>
      </c>
      <c r="AG26" s="66">
        <v>100</v>
      </c>
      <c r="AH26" s="66">
        <v>2.593712</v>
      </c>
      <c r="AJ26" s="66" t="s">
        <v>287</v>
      </c>
      <c r="AK26" s="66">
        <v>320</v>
      </c>
      <c r="AL26" s="66">
        <v>400</v>
      </c>
      <c r="AM26" s="66">
        <v>0</v>
      </c>
      <c r="AN26" s="66">
        <v>1000</v>
      </c>
      <c r="AO26" s="66">
        <v>1020.9855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34.731144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3.6688844999999999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1.7157530999999999</v>
      </c>
    </row>
    <row r="33" spans="1:68">
      <c r="A33" s="71" t="s">
        <v>288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70" t="s">
        <v>345</v>
      </c>
      <c r="B34" s="70"/>
      <c r="C34" s="70"/>
      <c r="D34" s="70"/>
      <c r="E34" s="70"/>
      <c r="F34" s="70"/>
      <c r="H34" s="70" t="s">
        <v>289</v>
      </c>
      <c r="I34" s="70"/>
      <c r="J34" s="70"/>
      <c r="K34" s="70"/>
      <c r="L34" s="70"/>
      <c r="M34" s="70"/>
      <c r="O34" s="70" t="s">
        <v>179</v>
      </c>
      <c r="P34" s="70"/>
      <c r="Q34" s="70"/>
      <c r="R34" s="70"/>
      <c r="S34" s="70"/>
      <c r="T34" s="70"/>
      <c r="V34" s="70" t="s">
        <v>290</v>
      </c>
      <c r="W34" s="70"/>
      <c r="X34" s="70"/>
      <c r="Y34" s="70"/>
      <c r="Z34" s="70"/>
      <c r="AA34" s="70"/>
      <c r="AC34" s="70" t="s">
        <v>291</v>
      </c>
      <c r="AD34" s="70"/>
      <c r="AE34" s="70"/>
      <c r="AF34" s="70"/>
      <c r="AG34" s="70"/>
      <c r="AH34" s="70"/>
      <c r="AJ34" s="70" t="s">
        <v>292</v>
      </c>
      <c r="AK34" s="70"/>
      <c r="AL34" s="70"/>
      <c r="AM34" s="70"/>
      <c r="AN34" s="70"/>
      <c r="AO34" s="70"/>
    </row>
    <row r="35" spans="1:68">
      <c r="A35" s="66"/>
      <c r="B35" s="66" t="s">
        <v>316</v>
      </c>
      <c r="C35" s="66" t="s">
        <v>317</v>
      </c>
      <c r="D35" s="66" t="s">
        <v>318</v>
      </c>
      <c r="E35" s="66" t="s">
        <v>319</v>
      </c>
      <c r="F35" s="66" t="s">
        <v>276</v>
      </c>
      <c r="H35" s="66"/>
      <c r="I35" s="66" t="s">
        <v>316</v>
      </c>
      <c r="J35" s="66" t="s">
        <v>317</v>
      </c>
      <c r="K35" s="66" t="s">
        <v>318</v>
      </c>
      <c r="L35" s="66" t="s">
        <v>319</v>
      </c>
      <c r="M35" s="66" t="s">
        <v>276</v>
      </c>
      <c r="O35" s="66"/>
      <c r="P35" s="66" t="s">
        <v>316</v>
      </c>
      <c r="Q35" s="66" t="s">
        <v>317</v>
      </c>
      <c r="R35" s="66" t="s">
        <v>318</v>
      </c>
      <c r="S35" s="66" t="s">
        <v>319</v>
      </c>
      <c r="T35" s="66" t="s">
        <v>276</v>
      </c>
      <c r="V35" s="66"/>
      <c r="W35" s="66" t="s">
        <v>316</v>
      </c>
      <c r="X35" s="66" t="s">
        <v>317</v>
      </c>
      <c r="Y35" s="66" t="s">
        <v>318</v>
      </c>
      <c r="Z35" s="66" t="s">
        <v>319</v>
      </c>
      <c r="AA35" s="66" t="s">
        <v>276</v>
      </c>
      <c r="AC35" s="66"/>
      <c r="AD35" s="66" t="s">
        <v>316</v>
      </c>
      <c r="AE35" s="66" t="s">
        <v>317</v>
      </c>
      <c r="AF35" s="66" t="s">
        <v>318</v>
      </c>
      <c r="AG35" s="66" t="s">
        <v>319</v>
      </c>
      <c r="AH35" s="66" t="s">
        <v>276</v>
      </c>
      <c r="AJ35" s="66"/>
      <c r="AK35" s="66" t="s">
        <v>316</v>
      </c>
      <c r="AL35" s="66" t="s">
        <v>317</v>
      </c>
      <c r="AM35" s="66" t="s">
        <v>318</v>
      </c>
      <c r="AN35" s="66" t="s">
        <v>319</v>
      </c>
      <c r="AO35" s="66" t="s">
        <v>276</v>
      </c>
    </row>
    <row r="36" spans="1:68">
      <c r="A36" s="66" t="s">
        <v>17</v>
      </c>
      <c r="B36" s="66">
        <v>560</v>
      </c>
      <c r="C36" s="66">
        <v>800</v>
      </c>
      <c r="D36" s="66">
        <v>0</v>
      </c>
      <c r="E36" s="66">
        <v>2000</v>
      </c>
      <c r="F36" s="66">
        <v>1220.3005000000001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1810.6619000000001</v>
      </c>
      <c r="O36" s="66" t="s">
        <v>19</v>
      </c>
      <c r="P36" s="66">
        <v>0</v>
      </c>
      <c r="Q36" s="66">
        <v>0</v>
      </c>
      <c r="R36" s="66">
        <v>1300</v>
      </c>
      <c r="S36" s="66">
        <v>2000</v>
      </c>
      <c r="T36" s="66">
        <v>13322.797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5715.3212999999996</v>
      </c>
      <c r="AC36" s="66" t="s">
        <v>21</v>
      </c>
      <c r="AD36" s="66">
        <v>0</v>
      </c>
      <c r="AE36" s="66">
        <v>0</v>
      </c>
      <c r="AF36" s="66">
        <v>2000</v>
      </c>
      <c r="AG36" s="66">
        <v>0</v>
      </c>
      <c r="AH36" s="66">
        <v>388.88306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211.59950000000001</v>
      </c>
    </row>
    <row r="43" spans="1:68">
      <c r="A43" s="71" t="s">
        <v>293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>
      <c r="A44" s="70" t="s">
        <v>294</v>
      </c>
      <c r="B44" s="70"/>
      <c r="C44" s="70"/>
      <c r="D44" s="70"/>
      <c r="E44" s="70"/>
      <c r="F44" s="70"/>
      <c r="H44" s="70" t="s">
        <v>295</v>
      </c>
      <c r="I44" s="70"/>
      <c r="J44" s="70"/>
      <c r="K44" s="70"/>
      <c r="L44" s="70"/>
      <c r="M44" s="70"/>
      <c r="O44" s="70" t="s">
        <v>296</v>
      </c>
      <c r="P44" s="70"/>
      <c r="Q44" s="70"/>
      <c r="R44" s="70"/>
      <c r="S44" s="70"/>
      <c r="T44" s="70"/>
      <c r="V44" s="70" t="s">
        <v>297</v>
      </c>
      <c r="W44" s="70"/>
      <c r="X44" s="70"/>
      <c r="Y44" s="70"/>
      <c r="Z44" s="70"/>
      <c r="AA44" s="70"/>
      <c r="AC44" s="70" t="s">
        <v>298</v>
      </c>
      <c r="AD44" s="70"/>
      <c r="AE44" s="70"/>
      <c r="AF44" s="70"/>
      <c r="AG44" s="70"/>
      <c r="AH44" s="70"/>
      <c r="AJ44" s="70" t="s">
        <v>299</v>
      </c>
      <c r="AK44" s="70"/>
      <c r="AL44" s="70"/>
      <c r="AM44" s="70"/>
      <c r="AN44" s="70"/>
      <c r="AO44" s="70"/>
      <c r="AQ44" s="70" t="s">
        <v>300</v>
      </c>
      <c r="AR44" s="70"/>
      <c r="AS44" s="70"/>
      <c r="AT44" s="70"/>
      <c r="AU44" s="70"/>
      <c r="AV44" s="70"/>
      <c r="AX44" s="70" t="s">
        <v>301</v>
      </c>
      <c r="AY44" s="70"/>
      <c r="AZ44" s="70"/>
      <c r="BA44" s="70"/>
      <c r="BB44" s="70"/>
      <c r="BC44" s="70"/>
      <c r="BE44" s="70" t="s">
        <v>346</v>
      </c>
      <c r="BF44" s="70"/>
      <c r="BG44" s="70"/>
      <c r="BH44" s="70"/>
      <c r="BI44" s="70"/>
      <c r="BJ44" s="70"/>
    </row>
    <row r="45" spans="1:68">
      <c r="A45" s="66"/>
      <c r="B45" s="66" t="s">
        <v>316</v>
      </c>
      <c r="C45" s="66" t="s">
        <v>317</v>
      </c>
      <c r="D45" s="66" t="s">
        <v>318</v>
      </c>
      <c r="E45" s="66" t="s">
        <v>319</v>
      </c>
      <c r="F45" s="66" t="s">
        <v>276</v>
      </c>
      <c r="H45" s="66"/>
      <c r="I45" s="66" t="s">
        <v>316</v>
      </c>
      <c r="J45" s="66" t="s">
        <v>317</v>
      </c>
      <c r="K45" s="66" t="s">
        <v>318</v>
      </c>
      <c r="L45" s="66" t="s">
        <v>319</v>
      </c>
      <c r="M45" s="66" t="s">
        <v>276</v>
      </c>
      <c r="O45" s="66"/>
      <c r="P45" s="66" t="s">
        <v>316</v>
      </c>
      <c r="Q45" s="66" t="s">
        <v>317</v>
      </c>
      <c r="R45" s="66" t="s">
        <v>318</v>
      </c>
      <c r="S45" s="66" t="s">
        <v>319</v>
      </c>
      <c r="T45" s="66" t="s">
        <v>276</v>
      </c>
      <c r="V45" s="66"/>
      <c r="W45" s="66" t="s">
        <v>316</v>
      </c>
      <c r="X45" s="66" t="s">
        <v>317</v>
      </c>
      <c r="Y45" s="66" t="s">
        <v>318</v>
      </c>
      <c r="Z45" s="66" t="s">
        <v>319</v>
      </c>
      <c r="AA45" s="66" t="s">
        <v>276</v>
      </c>
      <c r="AC45" s="66"/>
      <c r="AD45" s="66" t="s">
        <v>316</v>
      </c>
      <c r="AE45" s="66" t="s">
        <v>317</v>
      </c>
      <c r="AF45" s="66" t="s">
        <v>318</v>
      </c>
      <c r="AG45" s="66" t="s">
        <v>319</v>
      </c>
      <c r="AH45" s="66" t="s">
        <v>276</v>
      </c>
      <c r="AJ45" s="66"/>
      <c r="AK45" s="66" t="s">
        <v>316</v>
      </c>
      <c r="AL45" s="66" t="s">
        <v>317</v>
      </c>
      <c r="AM45" s="66" t="s">
        <v>318</v>
      </c>
      <c r="AN45" s="66" t="s">
        <v>319</v>
      </c>
      <c r="AO45" s="66" t="s">
        <v>276</v>
      </c>
      <c r="AQ45" s="66"/>
      <c r="AR45" s="66" t="s">
        <v>316</v>
      </c>
      <c r="AS45" s="66" t="s">
        <v>317</v>
      </c>
      <c r="AT45" s="66" t="s">
        <v>318</v>
      </c>
      <c r="AU45" s="66" t="s">
        <v>319</v>
      </c>
      <c r="AV45" s="66" t="s">
        <v>276</v>
      </c>
      <c r="AX45" s="66"/>
      <c r="AY45" s="66" t="s">
        <v>316</v>
      </c>
      <c r="AZ45" s="66" t="s">
        <v>317</v>
      </c>
      <c r="BA45" s="66" t="s">
        <v>318</v>
      </c>
      <c r="BB45" s="66" t="s">
        <v>319</v>
      </c>
      <c r="BC45" s="66" t="s">
        <v>276</v>
      </c>
      <c r="BE45" s="66"/>
      <c r="BF45" s="66" t="s">
        <v>316</v>
      </c>
      <c r="BG45" s="66" t="s">
        <v>317</v>
      </c>
      <c r="BH45" s="66" t="s">
        <v>318</v>
      </c>
      <c r="BI45" s="66" t="s">
        <v>319</v>
      </c>
      <c r="BJ45" s="66" t="s">
        <v>276</v>
      </c>
    </row>
    <row r="46" spans="1:68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34.757297999999999</v>
      </c>
      <c r="H46" s="66" t="s">
        <v>24</v>
      </c>
      <c r="I46" s="66">
        <v>6</v>
      </c>
      <c r="J46" s="66">
        <v>7</v>
      </c>
      <c r="K46" s="66">
        <v>0</v>
      </c>
      <c r="L46" s="66">
        <v>35</v>
      </c>
      <c r="M46" s="66">
        <v>17.724526999999998</v>
      </c>
      <c r="O46" s="66" t="s">
        <v>302</v>
      </c>
      <c r="P46" s="66">
        <v>600</v>
      </c>
      <c r="Q46" s="66">
        <v>800</v>
      </c>
      <c r="R46" s="66">
        <v>0</v>
      </c>
      <c r="S46" s="66">
        <v>10000</v>
      </c>
      <c r="T46" s="66">
        <v>1166.3131000000001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2.8154591E-2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4.4739870000000002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951.19200000000001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109.58244000000001</v>
      </c>
      <c r="AX46" s="66" t="s">
        <v>303</v>
      </c>
      <c r="AY46" s="66"/>
      <c r="AZ46" s="66"/>
      <c r="BA46" s="66"/>
      <c r="BB46" s="66"/>
      <c r="BC46" s="66"/>
      <c r="BE46" s="66" t="s">
        <v>304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9" sqref="F9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2">
        <v>33366139</v>
      </c>
      <c r="B2" s="62" t="s">
        <v>347</v>
      </c>
      <c r="C2" s="62" t="s">
        <v>348</v>
      </c>
      <c r="D2" s="62">
        <v>70</v>
      </c>
      <c r="E2" s="62">
        <v>2133.4258</v>
      </c>
      <c r="F2" s="62">
        <v>311.40433000000002</v>
      </c>
      <c r="G2" s="62">
        <v>56.819429999999997</v>
      </c>
      <c r="H2" s="62">
        <v>31.401325</v>
      </c>
      <c r="I2" s="62">
        <v>25.418104</v>
      </c>
      <c r="J2" s="62">
        <v>106.05669399999999</v>
      </c>
      <c r="K2" s="62">
        <v>47.479370000000003</v>
      </c>
      <c r="L2" s="62">
        <v>58.57732</v>
      </c>
      <c r="M2" s="62">
        <v>50.374130000000001</v>
      </c>
      <c r="N2" s="62">
        <v>4.8414807</v>
      </c>
      <c r="O2" s="62">
        <v>27.9453</v>
      </c>
      <c r="P2" s="62">
        <v>1700.6049</v>
      </c>
      <c r="Q2" s="62">
        <v>59.207954000000001</v>
      </c>
      <c r="R2" s="62">
        <v>1177.1301000000001</v>
      </c>
      <c r="S2" s="62">
        <v>122.33064</v>
      </c>
      <c r="T2" s="62">
        <v>12657.593999999999</v>
      </c>
      <c r="U2" s="62">
        <v>5.999015</v>
      </c>
      <c r="V2" s="62">
        <v>29.865168000000001</v>
      </c>
      <c r="W2" s="62">
        <v>608.47749999999996</v>
      </c>
      <c r="X2" s="62">
        <v>181.20517000000001</v>
      </c>
      <c r="Y2" s="62">
        <v>2.8523223</v>
      </c>
      <c r="Z2" s="62">
        <v>2.3801260000000002</v>
      </c>
      <c r="AA2" s="62">
        <v>26.790645999999999</v>
      </c>
      <c r="AB2" s="62">
        <v>2.593712</v>
      </c>
      <c r="AC2" s="62">
        <v>1020.9855</v>
      </c>
      <c r="AD2" s="62">
        <v>34.731144</v>
      </c>
      <c r="AE2" s="62">
        <v>3.6688844999999999</v>
      </c>
      <c r="AF2" s="62">
        <v>1.7157530999999999</v>
      </c>
      <c r="AG2" s="62">
        <v>1220.3005000000001</v>
      </c>
      <c r="AH2" s="62">
        <v>635.69529999999997</v>
      </c>
      <c r="AI2" s="62">
        <v>584.60519999999997</v>
      </c>
      <c r="AJ2" s="62">
        <v>1810.6619000000001</v>
      </c>
      <c r="AK2" s="62">
        <v>13322.797</v>
      </c>
      <c r="AL2" s="62">
        <v>388.88306</v>
      </c>
      <c r="AM2" s="62">
        <v>5715.3212999999996</v>
      </c>
      <c r="AN2" s="62">
        <v>211.59950000000001</v>
      </c>
      <c r="AO2" s="62">
        <v>34.757297999999999</v>
      </c>
      <c r="AP2" s="62">
        <v>26.817606000000001</v>
      </c>
      <c r="AQ2" s="62">
        <v>7.9396899999999997</v>
      </c>
      <c r="AR2" s="62">
        <v>17.724526999999998</v>
      </c>
      <c r="AS2" s="62">
        <v>1166.3131000000001</v>
      </c>
      <c r="AT2" s="62">
        <v>2.8154591E-2</v>
      </c>
      <c r="AU2" s="62">
        <v>4.4739870000000002</v>
      </c>
      <c r="AV2" s="62">
        <v>951.19200000000001</v>
      </c>
      <c r="AW2" s="62">
        <v>109.58244000000001</v>
      </c>
      <c r="AX2" s="62">
        <v>0.19935555999999999</v>
      </c>
      <c r="AY2" s="62">
        <v>1.9122794000000001</v>
      </c>
      <c r="AZ2" s="62">
        <v>317.79939999999999</v>
      </c>
      <c r="BA2" s="62">
        <v>48.201439999999998</v>
      </c>
      <c r="BB2" s="62">
        <v>14.929926</v>
      </c>
      <c r="BC2" s="62">
        <v>15.645856999999999</v>
      </c>
      <c r="BD2" s="62">
        <v>17.620628</v>
      </c>
      <c r="BE2" s="62">
        <v>1.7188426999999999</v>
      </c>
      <c r="BF2" s="62">
        <v>6.4495535000000004</v>
      </c>
      <c r="BG2" s="62">
        <v>6.9387240000000003E-3</v>
      </c>
      <c r="BH2" s="62">
        <v>5.9615090000000003E-2</v>
      </c>
      <c r="BI2" s="62">
        <v>4.4450416999999999E-2</v>
      </c>
      <c r="BJ2" s="62">
        <v>0.14961100999999999</v>
      </c>
      <c r="BK2" s="62">
        <v>5.3374800000000001E-4</v>
      </c>
      <c r="BL2" s="62">
        <v>0.69061625000000004</v>
      </c>
      <c r="BM2" s="62">
        <v>7.80558</v>
      </c>
      <c r="BN2" s="62">
        <v>2.3072235999999999</v>
      </c>
      <c r="BO2" s="62">
        <v>107.9083</v>
      </c>
      <c r="BP2" s="62">
        <v>20.968261999999999</v>
      </c>
      <c r="BQ2" s="62">
        <v>34.825428000000002</v>
      </c>
      <c r="BR2" s="62">
        <v>113.46024</v>
      </c>
      <c r="BS2" s="62">
        <v>28.770378000000001</v>
      </c>
      <c r="BT2" s="62">
        <v>28.271094999999999</v>
      </c>
      <c r="BU2" s="62">
        <v>5.4030553000000002E-2</v>
      </c>
      <c r="BV2" s="62">
        <v>6.2509759999999998E-2</v>
      </c>
      <c r="BW2" s="62">
        <v>1.8379886999999999</v>
      </c>
      <c r="BX2" s="62">
        <v>2.6599227999999999</v>
      </c>
      <c r="BY2" s="62">
        <v>0.11781814</v>
      </c>
      <c r="BZ2" s="62">
        <v>2.1584033999999998E-3</v>
      </c>
      <c r="CA2" s="62">
        <v>0.59301585000000001</v>
      </c>
      <c r="CB2" s="62">
        <v>2.1180106000000001E-2</v>
      </c>
      <c r="CC2" s="62">
        <v>0.30965847000000002</v>
      </c>
      <c r="CD2" s="62">
        <v>3.8273556000000002</v>
      </c>
      <c r="CE2" s="62">
        <v>6.8761719999999998E-2</v>
      </c>
      <c r="CF2" s="62">
        <v>0.73548049999999998</v>
      </c>
      <c r="CG2" s="62">
        <v>0</v>
      </c>
      <c r="CH2" s="62">
        <v>9.3071290000000001E-2</v>
      </c>
      <c r="CI2" s="62">
        <v>7.7246405000000002E-8</v>
      </c>
      <c r="CJ2" s="62">
        <v>8.6291139999999995</v>
      </c>
      <c r="CK2" s="62">
        <v>1.387831E-2</v>
      </c>
      <c r="CL2" s="62">
        <v>0.55647707000000002</v>
      </c>
      <c r="CM2" s="62">
        <v>7.2181972999999999</v>
      </c>
      <c r="CN2" s="62">
        <v>3330.0880999999999</v>
      </c>
      <c r="CO2" s="62">
        <v>5963.9687999999996</v>
      </c>
      <c r="CP2" s="62">
        <v>4372.701</v>
      </c>
      <c r="CQ2" s="62">
        <v>1528.8375000000001</v>
      </c>
      <c r="CR2" s="62">
        <v>699.87850000000003</v>
      </c>
      <c r="CS2" s="62">
        <v>497.24441999999999</v>
      </c>
      <c r="CT2" s="62">
        <v>3327.3483999999999</v>
      </c>
      <c r="CU2" s="62">
        <v>2385.4643999999998</v>
      </c>
      <c r="CV2" s="62">
        <v>1426.2981</v>
      </c>
      <c r="CW2" s="62">
        <v>2797.3674000000001</v>
      </c>
      <c r="CX2" s="62">
        <v>767.41380000000004</v>
      </c>
      <c r="CY2" s="62">
        <v>3970.0999000000002</v>
      </c>
      <c r="CZ2" s="62">
        <v>2480.2489999999998</v>
      </c>
      <c r="DA2" s="62">
        <v>5182.2617</v>
      </c>
      <c r="DB2" s="62">
        <v>4476.7466000000004</v>
      </c>
      <c r="DC2" s="62">
        <v>7649.1216000000004</v>
      </c>
      <c r="DD2" s="62">
        <v>12288.486999999999</v>
      </c>
      <c r="DE2" s="62">
        <v>2809.9504000000002</v>
      </c>
      <c r="DF2" s="62">
        <v>4581.3696</v>
      </c>
      <c r="DG2" s="62">
        <v>2941.5922999999998</v>
      </c>
      <c r="DH2" s="62">
        <v>291.24462999999997</v>
      </c>
      <c r="DI2" s="62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48.201439999999998</v>
      </c>
      <c r="B6">
        <f>BB2</f>
        <v>14.929926</v>
      </c>
      <c r="C6">
        <f>BC2</f>
        <v>15.645856999999999</v>
      </c>
      <c r="D6">
        <f>BD2</f>
        <v>17.620628</v>
      </c>
    </row>
    <row r="7" spans="1:113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>
      <c r="A2" s="55" t="s">
        <v>256</v>
      </c>
      <c r="B2" s="56">
        <v>18005</v>
      </c>
      <c r="C2" s="57">
        <f ca="1">YEAR(TODAY())-YEAR(B2)+IF(TODAY()&gt;=DATE(YEAR(TODAY()),MONTH(B2),DAY(B2)),0,-1)</f>
        <v>70</v>
      </c>
      <c r="E2" s="53">
        <v>155</v>
      </c>
      <c r="F2" s="54" t="s">
        <v>40</v>
      </c>
      <c r="G2" s="53">
        <v>56</v>
      </c>
      <c r="H2" s="52" t="s">
        <v>42</v>
      </c>
      <c r="I2" s="73">
        <f>ROUND(G3/E3^2,1)</f>
        <v>23.3</v>
      </c>
    </row>
    <row r="3" spans="1:9">
      <c r="E3" s="52">
        <f>E2/100</f>
        <v>1.55</v>
      </c>
      <c r="F3" s="52" t="s">
        <v>41</v>
      </c>
      <c r="G3" s="52">
        <f>G2</f>
        <v>56</v>
      </c>
      <c r="H3" s="52" t="s">
        <v>42</v>
      </c>
      <c r="I3" s="73"/>
    </row>
    <row r="4" spans="1:9">
      <c r="A4" t="s">
        <v>274</v>
      </c>
    </row>
    <row r="5" spans="1:9">
      <c r="B5" s="61">
        <v>43682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/>
  <cols>
    <col min="5" max="6" width="9" customWidth="1"/>
  </cols>
  <sheetData>
    <row r="1" spans="1:14" ht="41.25" customHeight="1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>
      <c r="E2" s="75" t="str">
        <f>'DRIs DATA'!B1</f>
        <v>(설문지 : FFQ 95문항 설문지, 사용자 : 박양님, ID : 33366139)</v>
      </c>
      <c r="F2" s="75"/>
      <c r="G2" s="75"/>
      <c r="H2" s="75"/>
      <c r="I2" s="75"/>
      <c r="J2" s="75"/>
    </row>
    <row r="3" spans="1:14" ht="8.1" customHeight="1"/>
    <row r="4" spans="1:14">
      <c r="K4" t="s">
        <v>2</v>
      </c>
      <c r="L4" t="str">
        <f>'DRIs DATA'!H1</f>
        <v>2020년 01월 02일 13:09:56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S8" sqref="S8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41" t="s">
        <v>197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</row>
    <row r="3" spans="1:19" ht="18" customHeight="1">
      <c r="A3" s="6"/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</row>
    <row r="4" spans="1:19" ht="18" customHeight="1" thickBot="1">
      <c r="A4" s="6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</row>
    <row r="5" spans="1:19" ht="18" customHeight="1">
      <c r="A5" s="6"/>
      <c r="B5" s="143" t="s">
        <v>30</v>
      </c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</row>
    <row r="6" spans="1:19" ht="18" customHeight="1"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</row>
    <row r="7" spans="1:19" ht="18" customHeight="1"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47" t="s">
        <v>31</v>
      </c>
      <c r="D10" s="147"/>
      <c r="E10" s="148"/>
      <c r="F10" s="151">
        <f>'개인정보 및 신체계측 입력'!B5</f>
        <v>43682</v>
      </c>
      <c r="G10" s="111"/>
      <c r="H10" s="111"/>
      <c r="I10" s="111"/>
      <c r="K10" s="107" t="s">
        <v>34</v>
      </c>
      <c r="L10" s="108"/>
      <c r="M10" s="107" t="s">
        <v>35</v>
      </c>
      <c r="N10" s="108"/>
      <c r="O10" s="107" t="s">
        <v>36</v>
      </c>
      <c r="P10" s="107"/>
      <c r="Q10" s="107"/>
      <c r="R10" s="107"/>
      <c r="S10" s="107"/>
    </row>
    <row r="11" spans="1:19" ht="18" customHeight="1" thickBot="1">
      <c r="C11" s="149"/>
      <c r="D11" s="149"/>
      <c r="E11" s="150"/>
      <c r="F11" s="112"/>
      <c r="G11" s="112"/>
      <c r="H11" s="112"/>
      <c r="I11" s="112"/>
      <c r="K11" s="109"/>
      <c r="L11" s="110"/>
      <c r="M11" s="109"/>
      <c r="N11" s="110"/>
      <c r="O11" s="109"/>
      <c r="P11" s="109"/>
      <c r="Q11" s="109"/>
      <c r="R11" s="109"/>
      <c r="S11" s="109"/>
    </row>
    <row r="12" spans="1:19" ht="18" customHeight="1">
      <c r="C12" s="147" t="s">
        <v>33</v>
      </c>
      <c r="D12" s="147"/>
      <c r="E12" s="148"/>
      <c r="F12" s="132">
        <f ca="1">'개인정보 및 신체계측 입력'!C2</f>
        <v>70</v>
      </c>
      <c r="G12" s="132"/>
      <c r="H12" s="132"/>
      <c r="I12" s="132"/>
      <c r="K12" s="124">
        <f>'개인정보 및 신체계측 입력'!E2</f>
        <v>155</v>
      </c>
      <c r="L12" s="125"/>
      <c r="M12" s="118">
        <f>'개인정보 및 신체계측 입력'!G2</f>
        <v>56</v>
      </c>
      <c r="N12" s="119"/>
      <c r="O12" s="114" t="s">
        <v>272</v>
      </c>
      <c r="P12" s="108"/>
      <c r="Q12" s="111">
        <f>'개인정보 및 신체계측 입력'!I2</f>
        <v>23.3</v>
      </c>
      <c r="R12" s="111"/>
      <c r="S12" s="111"/>
    </row>
    <row r="13" spans="1:19" ht="18" customHeight="1" thickBot="1">
      <c r="C13" s="152"/>
      <c r="D13" s="152"/>
      <c r="E13" s="153"/>
      <c r="F13" s="133"/>
      <c r="G13" s="133"/>
      <c r="H13" s="133"/>
      <c r="I13" s="133"/>
      <c r="K13" s="126"/>
      <c r="L13" s="127"/>
      <c r="M13" s="120"/>
      <c r="N13" s="121"/>
      <c r="O13" s="115"/>
      <c r="P13" s="116"/>
      <c r="Q13" s="112"/>
      <c r="R13" s="112"/>
      <c r="S13" s="112"/>
    </row>
    <row r="14" spans="1:19" ht="18" customHeight="1">
      <c r="C14" s="149" t="s">
        <v>32</v>
      </c>
      <c r="D14" s="149"/>
      <c r="E14" s="150"/>
      <c r="F14" s="112" t="str">
        <f>MID('DRIs DATA'!B1,28,3)</f>
        <v>박양님</v>
      </c>
      <c r="G14" s="112"/>
      <c r="H14" s="112"/>
      <c r="I14" s="112"/>
      <c r="K14" s="126"/>
      <c r="L14" s="127"/>
      <c r="M14" s="120"/>
      <c r="N14" s="121"/>
      <c r="O14" s="115"/>
      <c r="P14" s="116"/>
      <c r="Q14" s="112"/>
      <c r="R14" s="112"/>
      <c r="S14" s="112"/>
    </row>
    <row r="15" spans="1:19" ht="18" customHeight="1" thickBot="1">
      <c r="C15" s="152"/>
      <c r="D15" s="152"/>
      <c r="E15" s="153"/>
      <c r="F15" s="113"/>
      <c r="G15" s="113"/>
      <c r="H15" s="113"/>
      <c r="I15" s="113"/>
      <c r="K15" s="128"/>
      <c r="L15" s="129"/>
      <c r="M15" s="122"/>
      <c r="N15" s="123"/>
      <c r="O15" s="117"/>
      <c r="P15" s="110"/>
      <c r="Q15" s="113"/>
      <c r="R15" s="113"/>
      <c r="S15" s="113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38" t="s">
        <v>44</v>
      </c>
      <c r="E36" s="138"/>
      <c r="F36" s="138"/>
      <c r="G36" s="138"/>
      <c r="H36" s="138"/>
      <c r="I36" s="35">
        <f>'DRIs DATA'!F8</f>
        <v>65.658000000000001</v>
      </c>
      <c r="J36" s="139" t="s">
        <v>45</v>
      </c>
      <c r="K36" s="139"/>
      <c r="L36" s="139"/>
      <c r="M36" s="139"/>
      <c r="N36" s="36"/>
      <c r="O36" s="137" t="s">
        <v>46</v>
      </c>
      <c r="P36" s="137"/>
      <c r="Q36" s="137"/>
      <c r="R36" s="137"/>
      <c r="S36" s="137"/>
      <c r="T36" s="6"/>
    </row>
    <row r="37" spans="2:20" ht="18" customHeight="1">
      <c r="B37" s="12"/>
      <c r="C37" s="134" t="s">
        <v>183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6"/>
    </row>
    <row r="38" spans="2:20" ht="18" customHeight="1">
      <c r="B38" s="12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6"/>
    </row>
    <row r="39" spans="2:20" ht="18" customHeight="1" thickBot="1">
      <c r="B39" s="12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38" t="s">
        <v>44</v>
      </c>
      <c r="E41" s="138"/>
      <c r="F41" s="138"/>
      <c r="G41" s="138"/>
      <c r="H41" s="138"/>
      <c r="I41" s="35">
        <f>'DRIs DATA'!G8</f>
        <v>11.98</v>
      </c>
      <c r="J41" s="139" t="s">
        <v>45</v>
      </c>
      <c r="K41" s="139"/>
      <c r="L41" s="139"/>
      <c r="M41" s="139"/>
      <c r="N41" s="36"/>
      <c r="O41" s="136" t="s">
        <v>50</v>
      </c>
      <c r="P41" s="136"/>
      <c r="Q41" s="136"/>
      <c r="R41" s="136"/>
      <c r="S41" s="136"/>
      <c r="T41" s="6"/>
    </row>
    <row r="42" spans="2:20" ht="18" customHeight="1">
      <c r="B42" s="6"/>
      <c r="C42" s="130" t="s">
        <v>185</v>
      </c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6"/>
    </row>
    <row r="43" spans="2:20" ht="18" customHeight="1">
      <c r="B43" s="6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6"/>
    </row>
    <row r="44" spans="2:20" ht="18" customHeight="1" thickBot="1">
      <c r="B44" s="6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0" t="s">
        <v>44</v>
      </c>
      <c r="E46" s="140"/>
      <c r="F46" s="140"/>
      <c r="G46" s="140"/>
      <c r="H46" s="140"/>
      <c r="I46" s="35">
        <f>'DRIs DATA'!H8</f>
        <v>22.361999999999998</v>
      </c>
      <c r="J46" s="139" t="s">
        <v>45</v>
      </c>
      <c r="K46" s="139"/>
      <c r="L46" s="139"/>
      <c r="M46" s="139"/>
      <c r="N46" s="36"/>
      <c r="O46" s="136" t="s">
        <v>49</v>
      </c>
      <c r="P46" s="136"/>
      <c r="Q46" s="136"/>
      <c r="R46" s="136"/>
      <c r="S46" s="136"/>
      <c r="T46" s="6"/>
    </row>
    <row r="47" spans="2:20" ht="18" customHeight="1">
      <c r="B47" s="6"/>
      <c r="C47" s="130" t="s">
        <v>184</v>
      </c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6"/>
    </row>
    <row r="48" spans="2:20" ht="18" customHeight="1" thickBot="1">
      <c r="B48" s="6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5" t="s">
        <v>165</v>
      </c>
      <c r="D69" s="145"/>
      <c r="E69" s="145"/>
      <c r="F69" s="145"/>
      <c r="G69" s="145"/>
      <c r="H69" s="138" t="s">
        <v>171</v>
      </c>
      <c r="I69" s="138"/>
      <c r="J69" s="138"/>
      <c r="K69" s="37">
        <f>ROUND('그룹 전체 사용자의 일일 입력'!B6/MAX('그룹 전체 사용자의 일일 입력'!$B$6,'그룹 전체 사용자의 일일 입력'!$C$6,'그룹 전체 사용자의 일일 입력'!$D$6),1)</f>
        <v>0.8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0.9</v>
      </c>
      <c r="N69" s="37" t="s">
        <v>54</v>
      </c>
      <c r="O69" s="146">
        <f>ROUND('그룹 전체 사용자의 일일 입력'!D6/MAX('그룹 전체 사용자의 일일 입력'!$B$6,'그룹 전체 사용자의 일일 입력'!$C$6,'그룹 전체 사용자의 일일 입력'!$D$6),1)</f>
        <v>1</v>
      </c>
      <c r="P69" s="146"/>
      <c r="Q69" s="38" t="s">
        <v>55</v>
      </c>
      <c r="R69" s="36"/>
      <c r="S69" s="36"/>
      <c r="T69" s="6"/>
    </row>
    <row r="70" spans="2:21" ht="18" customHeight="1" thickBot="1">
      <c r="B70" s="6"/>
      <c r="C70" s="131" t="s">
        <v>166</v>
      </c>
      <c r="D70" s="131"/>
      <c r="E70" s="131"/>
      <c r="F70" s="131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5" t="s">
        <v>52</v>
      </c>
      <c r="D72" s="145"/>
      <c r="E72" s="145"/>
      <c r="F72" s="145"/>
      <c r="G72" s="145"/>
      <c r="H72" s="39"/>
      <c r="I72" s="138" t="s">
        <v>53</v>
      </c>
      <c r="J72" s="138"/>
      <c r="K72" s="37">
        <f>ROUND('DRIs DATA'!L8,1)</f>
        <v>12.6</v>
      </c>
      <c r="L72" s="37" t="s">
        <v>54</v>
      </c>
      <c r="M72" s="37">
        <f>ROUND('DRIs DATA'!K8,1)</f>
        <v>15.6</v>
      </c>
      <c r="N72" s="139" t="s">
        <v>55</v>
      </c>
      <c r="O72" s="139"/>
      <c r="P72" s="139"/>
      <c r="Q72" s="139"/>
      <c r="R72" s="40"/>
      <c r="S72" s="36"/>
      <c r="T72" s="6"/>
    </row>
    <row r="73" spans="2:21" ht="18" customHeight="1">
      <c r="B73" s="6"/>
      <c r="C73" s="130" t="s">
        <v>182</v>
      </c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6"/>
      <c r="U73" s="13"/>
    </row>
    <row r="74" spans="2:21" ht="18" customHeight="1" thickBot="1">
      <c r="B74" s="6"/>
      <c r="C74" s="131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54" t="s">
        <v>269</v>
      </c>
      <c r="C93" s="155"/>
      <c r="D93" s="155"/>
      <c r="E93" s="155"/>
      <c r="F93" s="155"/>
      <c r="G93" s="155"/>
      <c r="H93" s="155"/>
      <c r="I93" s="155"/>
      <c r="J93" s="156"/>
      <c r="L93" s="154" t="s">
        <v>176</v>
      </c>
      <c r="M93" s="155"/>
      <c r="N93" s="155"/>
      <c r="O93" s="155"/>
      <c r="P93" s="155"/>
      <c r="Q93" s="155"/>
      <c r="R93" s="155"/>
      <c r="S93" s="155"/>
      <c r="T93" s="156"/>
    </row>
    <row r="94" spans="1:21" ht="18" customHeight="1">
      <c r="B94" s="159" t="s">
        <v>172</v>
      </c>
      <c r="C94" s="157"/>
      <c r="D94" s="157"/>
      <c r="E94" s="157"/>
      <c r="F94" s="95">
        <f>ROUND('DRIs DATA'!F16/'DRIs DATA'!C16*100,2)</f>
        <v>156.94999999999999</v>
      </c>
      <c r="G94" s="95"/>
      <c r="H94" s="157" t="s">
        <v>168</v>
      </c>
      <c r="I94" s="157"/>
      <c r="J94" s="158"/>
      <c r="L94" s="159" t="s">
        <v>172</v>
      </c>
      <c r="M94" s="157"/>
      <c r="N94" s="157"/>
      <c r="O94" s="157"/>
      <c r="P94" s="157"/>
      <c r="Q94" s="23">
        <f>ROUND('DRIs DATA'!M16/'DRIs DATA'!K16*100,2)</f>
        <v>248.88</v>
      </c>
      <c r="R94" s="157" t="s">
        <v>168</v>
      </c>
      <c r="S94" s="157"/>
      <c r="T94" s="158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>
      <c r="B121" s="44" t="s">
        <v>172</v>
      </c>
      <c r="C121" s="16"/>
      <c r="D121" s="16"/>
      <c r="E121" s="15"/>
      <c r="F121" s="95">
        <f>ROUND('DRIs DATA'!F26/'DRIs DATA'!C26*100,2)</f>
        <v>181.21</v>
      </c>
      <c r="G121" s="95"/>
      <c r="H121" s="157" t="s">
        <v>167</v>
      </c>
      <c r="I121" s="157"/>
      <c r="J121" s="158"/>
      <c r="L121" s="43" t="s">
        <v>172</v>
      </c>
      <c r="M121" s="20"/>
      <c r="N121" s="20"/>
      <c r="O121" s="23"/>
      <c r="P121" s="6"/>
      <c r="Q121" s="59">
        <f>ROUND('DRIs DATA'!AH26/'DRIs DATA'!AE26*100,2)</f>
        <v>172.91</v>
      </c>
      <c r="R121" s="157" t="s">
        <v>167</v>
      </c>
      <c r="S121" s="157"/>
      <c r="T121" s="158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ht="17.25" thickBot="1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>
      <c r="B172" s="43" t="s">
        <v>172</v>
      </c>
      <c r="C172" s="20"/>
      <c r="D172" s="20"/>
      <c r="E172" s="6"/>
      <c r="F172" s="95">
        <f>ROUND('DRIs DATA'!F36/'DRIs DATA'!C36*100,2)</f>
        <v>152.54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888.19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>
      <c r="B197" s="43" t="s">
        <v>172</v>
      </c>
      <c r="C197" s="20"/>
      <c r="D197" s="20"/>
      <c r="E197" s="6"/>
      <c r="F197" s="95">
        <f>ROUND('DRIs DATA'!F46/'DRIs DATA'!C46*100,2)</f>
        <v>347.57</v>
      </c>
      <c r="G197" s="95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>
      <c r="K205" s="10"/>
    </row>
    <row r="206" spans="2:20" ht="18" customHeight="1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6" t="s">
        <v>189</v>
      </c>
      <c r="C209" s="106"/>
      <c r="D209" s="106"/>
      <c r="E209" s="106"/>
      <c r="F209" s="106"/>
      <c r="G209" s="106"/>
      <c r="H209" s="106"/>
      <c r="I209" s="24">
        <f>'DRIs DATA'!B6</f>
        <v>1600</v>
      </c>
      <c r="J209" s="6" t="s">
        <v>190</v>
      </c>
      <c r="K209" s="6"/>
      <c r="L209" s="6"/>
      <c r="M209" s="6"/>
      <c r="N209" s="6"/>
    </row>
    <row r="210" spans="2:14" ht="18" customHeight="1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>
      <c r="N211" s="6"/>
    </row>
    <row r="212" spans="2:14" ht="18" customHeight="1">
      <c r="C212" t="s">
        <v>305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L107:P107"/>
    <mergeCell ref="C42:S44"/>
    <mergeCell ref="C47:S48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C73:S74"/>
    <mergeCell ref="B80:E80"/>
    <mergeCell ref="L80:P80"/>
    <mergeCell ref="B93:J93"/>
    <mergeCell ref="B209:H209"/>
    <mergeCell ref="B130:M131"/>
    <mergeCell ref="O130:T131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2020-01-30T05:29:51Z</cp:lastPrinted>
  <dcterms:created xsi:type="dcterms:W3CDTF">2015-06-13T08:19:18Z</dcterms:created>
  <dcterms:modified xsi:type="dcterms:W3CDTF">2020-01-30T05:50:44Z</dcterms:modified>
</cp:coreProperties>
</file>