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7_췌장암_Pancreatic\결과지 생성중\"/>
    </mc:Choice>
  </mc:AlternateContent>
  <xr:revisionPtr revIDLastSave="0" documentId="8_{4E70A214-37F8-4B44-ACAD-1428318CA5A7}" xr6:coauthVersionLast="45" xr6:coauthVersionMax="45" xr10:uidLastSave="{00000000-0000-0000-0000-000000000000}"/>
  <bookViews>
    <workbookView xWindow="28680" yWindow="-120" windowWidth="29040" windowHeight="15840" tabRatio="873" activeTab="1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<sst xmlns="http://schemas.openxmlformats.org/spreadsheetml/2006/main" count="692" uniqueCount="337">
  <si>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</si>
  <si>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</si>
  <si>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</si>
  <si>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</si>
  <si>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</si>
  <si>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</si>
  <si>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</si>
  <si>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</si>
  <si>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</si>
  <si>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</si>
  <si>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</si>
  <si>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</si>
  <si>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</si>
  <si>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</si>
  <si>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</si>
  <si>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</si>
  <si>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</si>
  <si>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</si>
  <si>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</si>
  <si>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</si>
  <si>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</si>
  <si>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</si>
  <si>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</si>
  <si>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</si>
  <si>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</si>
  <si>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</si>
  <si>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</si>
  <si>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</si>
  <si>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</si>
  <si>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</si>
  <si>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</si>
  <si>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</si>
  <si>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</si>
  <si>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</si>
  <si>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</si>
  <si>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</si>
  <si>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</si>
  <si>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</si>
  <si>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</si>
  <si>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</si>
  <si>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</si>
  <si>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</si>
  <si>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</si>
  <si>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</si>
  <si>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</si>
  <si>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</si>
  <si>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</si>
  <si>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</si>
  <si>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</si>
  <si>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</si>
  <si>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</si>
  <si>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</si>
  <si>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</si>
  <si>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</si>
  <si>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</si>
  <si>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</si>
  <si>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</si>
  <si>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</si>
  <si>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</si>
  <si>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</si>
  <si>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</si>
  <si>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</si>
  <si>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</si>
  <si>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</si>
  <si>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</si>
  <si>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</si>
  <si>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</si>
  <si>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</si>
  <si>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</si>
  <si>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</si>
  <si>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</si>
  <si>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</si>
  <si>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</si>
  <si>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</si>
  <si>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</si>
  <si>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</si>
  <si>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</si>
  <si>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</si>
  <si>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</si>
  <si>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</si>
  <si>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</si>
  <si>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</si>
  <si>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</si>
  <si>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</si>
  <si>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</si>
  <si>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</si>
  <si>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</si>
  <si>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</si>
  <si>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</si>
  <si>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</si>
  <si>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</si>
  <si>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</si>
  <si>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</si>
  <si>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</si>
  <si>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</si>
  <si>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</si>
  <si>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</si>
  <si>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</si>
  <si>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</si>
  <si>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</si>
  <si>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</si>
  <si>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</si>
  <si>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</si>
  <si>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</si>
  <si>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</si>
  <si>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</si>
  <si>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</si>
  <si>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</si>
  <si>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</si>
  <si>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</si>
  <si>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</si>
  <si>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</si>
  <si>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</si>
  <si>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</si>
  <si>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</si>
  <si>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</si>
  <si>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</si>
  <si>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</si>
  <si>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</si>
  <si>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</si>
  <si>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</si>
  <si>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</si>
  <si>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</si>
  <si>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</si>
  <si>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</si>
  <si>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</si>
  <si>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</si>
  <si>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</si>
  <si>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</si>
  <si>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</si>
  <si>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</si>
  <si>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</si>
  <si>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</si>
  <si>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</si>
  <si>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</si>
  <si>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</si>
  <si>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</si>
  <si>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</si>
  <si>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</si>
  <si>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</si>
  <si>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</si>
  <si>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</si>
  <si>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</si>
  <si>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</si>
  <si>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</si>
  <si>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</si>
  <si>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</si>
  <si>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</si>
  <si>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</si>
  <si>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</si>
  <si>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</si>
  <si>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</si>
  <si>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</si>
  <si>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</si>
  <si>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</si>
  <si>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</si>
  <si>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</si>
  <si>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</si>
  <si>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</si>
  <si>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</si>
  <si>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</si>
  <si>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</si>
  <si>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</si>
  <si>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</si>
  <si>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</si>
  <si>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</si>
  <si>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</si>
  <si>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</si>
  <si>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</si>
  <si>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</si>
  <si>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</si>
  <si>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</si>
  <si>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</si>
  <si>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</si>
  <si>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</si>
  <si>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</si>
  <si>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</si>
  <si>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</si>
  <si>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</si>
  <si>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</si>
  <si>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</si>
  <si>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</si>
  <si>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</si>
  <si>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</si>
  <si>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</si>
  <si>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</si>
  <si>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</si>
  <si>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</si>
  <si>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</si>
  <si>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</si>
  <si>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</si>
  <si>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</si>
  <si>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</si>
  <si>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</si>
  <si>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</si>
  <si>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</si>
  <si>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</si>
  <si>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</si>
  <si>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</si>
  <si>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</si>
  <si>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</si>
  <si>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</si>
  <si>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</si>
  <si>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</si>
  <si>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</si>
  <si>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</si>
  <si>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</si>
  <si>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</si>
  <si>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</si>
  <si>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</si>
  <si>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</si>
  <si>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</si>
  <si>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</si>
  <si>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</si>
  <si>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</si>
  <si>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</si>
  <si>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</si>
  <si>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</si>
  <si>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</si>
  <si>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</si>
  <si>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</si>
  <si>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</si>
  <si>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</si>
  <si>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</si>
  <si>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</si>
  <si>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</si>
  <si>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</si>
  <si>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</si>
  <si>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</si>
  <si>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</si>
  <si>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</si>
  <si>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</si>
  <si>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</si>
  <si>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</si>
  <si>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</si>
  <si>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</si>
  <si>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</si>
  <si>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</si>
  <si>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</si>
  <si>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</si>
  <si>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</si>
  <si>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</si>
  <si>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</si>
  <si>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</si>
  <si>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</si>
  <si>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</si>
  <si>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</si>
  <si>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</si>
  <si>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</si>
  <si>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</si>
  <si>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</si>
  <si>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</si>
  <si>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</si>
  <si>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</si>
  <si>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</si>
  <si>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</si>
  <si>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</si>
  <si>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</si>
  <si>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</si>
  <si>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</si>
  <si>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</si>
  <si>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</si>
  <si>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</si>
  <si>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</si>
  <si>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</si>
  <si>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</si>
  <si>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</si>
  <si>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</si>
  <si>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</si>
  <si>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</si>
  <si>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</si>
  <si>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</si>
  <si>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</si>
  <si>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</si>
  <si>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</si>
  <si>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</si>
  <si>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</si>
  <si>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</si>
  <si>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</si>
  <si>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</si>
  <si>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</si>
  <si>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</si>
  <si>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</si>
  <si>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</si>
  <si>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</si>
  <si>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</si>
  <si>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</si>
  <si>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</si>
  <si>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</si>
  <si>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</si>
  <si>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</si>
  <si>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</si>
  <si>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</si>
  <si>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</si>
  <si>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</si>
  <si>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</si>
  <si>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</si>
  <si>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</si>
  <si>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</si>
  <si>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</si>
  <si>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</si>
  <si>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</si>
  <si>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</si>
  <si>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</si>
  <si>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</si>
  <si>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</si>
  <si>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</si>
  <si>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</si>
  <si>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</si>
  <si>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</si>
  <si>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</si>
  <si>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</si>
  <si>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</si>
  <si>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</si>
  <si>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</si>
  <si>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</si>
  <si>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</si>
  <si>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</si>
  <si>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</si>
  <si>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</si>
  <si>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</si>
  <si>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</si>
  <si>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</si>
  <si>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</si>
  <si>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</si>
  <si>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</si>
  <si>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</si>
  <si>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</si>
  <si>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</si>
  <si>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</si>
  <si>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</si>
  <si>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</si>
  <si>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</si>
  <si>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안남일, ID : H1700034)</t>
  </si>
  <si>
    <t>2020년 03월 18일 15:08:25</t>
  </si>
  <si>
    <t>H1700034</t>
  </si>
  <si>
    <t>안남일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</si>
</sst>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1-437B-A043-0D11D4599255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59.628540000000001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F1-437B-A043-0D11D4599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0-43E3-ABF0-AC60C8C4126D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2.8186225999999999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0-43E3-ABF0-AC60C8C41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9-426E-A122-A162C5591E04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18.442433999999999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9-426E-A122-A162C5591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D-4D3B-A709-1DB468D894B9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957.36969999999997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D-4D3B-A709-1DB468D89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1-4851-AB19-8157742D4E53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3677.2275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1-4851-AB19-8157742D4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9-407F-8DBD-5E89FA83D62D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89.017840000000007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9-407F-8DBD-5E89FA83D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D-45B9-A8B7-1F8880CEC32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129.96860000000001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D-45B9-A8B7-1F8880CEC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D-41D6-A0F8-05ACFF4C9625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10.069585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D-41D6-A0F8-05ACFF4C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4-484A-B416-B580E73393AD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761.76715000000002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4-484A-B416-B580E7339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9-48BF-BBE5-EC3E7E4366FC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1.9007182000000001E-2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9-48BF-BBE5-EC3E7E436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0-44C9-82F7-9554CA09A135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2.3828027000000001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F0-44C9-82F7-9554CA09A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C-44F8-ABA2-1354362D52AF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26.314543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C-44F8-ABA2-1354362D5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F-4C9E-AF7E-11F6B47C0D34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125.22294599999999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F-4C9E-AF7E-11F6B47C0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D-4DDA-9A69-4E1BB2413831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54.545914000000003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D-4DDA-9A69-4E1BB2413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6-4AC4-85C0-B6A1D5B7D9F0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4.4580000000000002</c:v>
                </c:pt>
                <c:pt idx="1">
                  <c:v>11.590999999999999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6-4AC4-85C0-B6A1D5B7D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D1A-42E6-A361-FAC673576890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D1A-42E6-A361-FAC673576890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D1A-42E6-A361-FAC67357689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10.548014</c:v>
                </c:pt>
                <c:pt idx="1">
                  <c:v>11.900480999999999</c:v>
                </c:pt>
                <c:pt idx="2">
                  <c:v>10.196705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1A-42E6-A361-FAC67357689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4-4901-81D2-6CFDC81BE41A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529.22204999999997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4-4901-81D2-6CFDC81B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C-490F-BBDC-1A0BCD562993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20.028185000000001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C-490F-BBDC-1A0BCD562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9-4F74-878D-A61563D8CD34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75.616</c:v>
                </c:pt>
                <c:pt idx="1">
                  <c:v>9.24</c:v>
                </c:pt>
                <c:pt idx="2">
                  <c:v>15.144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9-4F74-878D-A61563D8C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8-4905-85DF-1710EA69828C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1732.0646999999999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8-4905-85DF-1710EA698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1-44A5-800C-205F5238680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366.88137999999998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1-44A5-800C-205F5238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A-463B-887C-FE0CAE3C7D8C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345.36565999999999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A-463B-887C-FE0CAE3C7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8-42B6-8359-87C981220DCD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3.1020230999999998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8-42B6-8359-87C981220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9-458E-8BFF-D9E17850C8B4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3249.0497999999998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9-458E-8BFF-D9E17850C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B-4155-BE75-2B9131BA0EA1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13.742011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8B-4155-BE75-2B9131BA0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8-4EB8-8FC4-B046E5C66812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2.7576700000000001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8-4EB8-8FC4-B046E5C6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5-4EDE-A559-9CB6165204DD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238.67271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5-4EDE-A559-9CB616520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7-41B3-97AB-6C2EFAC1E8B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1.2526524000000001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7-41B3-97AB-6C2EFAC1E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C-4564-8E9E-588BDE842B9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14.522007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C-4564-8E9E-588BDE842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5-4C39-83EB-0EABFFB088DC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2.7576700000000001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5-4C39-83EB-0EABFFB08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9-45A7-86F3-0080117D1477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460.40136999999999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9-45A7-86F3-0080117D1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A-40AC-BBD4-673ACB54C553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7.1693550000000004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A-40AC-BBD4-673ACB54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안남일, ID : H1700034)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15:08:25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8" t="s">
        <v>56</v>
      </c>
      <c r="B4" s="68"/>
      <c r="C4" s="68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1732.0646999999999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59.628540000000001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26.314543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75.616</v>
      </c>
      <c r="G8" s="59">
        <f>'DRIs DATA 입력'!G8</f>
        <v>9.24</v>
      </c>
      <c r="H8" s="59">
        <f>'DRIs DATA 입력'!H8</f>
        <v>15.144</v>
      </c>
      <c r="I8" s="46"/>
      <c r="J8" s="59" t="s">
        <v>216</v>
      </c>
      <c r="K8" s="59">
        <f>'DRIs DATA 입력'!K8</f>
        <v>4.4580000000000002</v>
      </c>
      <c r="L8" s="59">
        <f>'DRIs DATA 입력'!L8</f>
        <v>11.590999999999999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529.22204999999997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20.028185000000001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3.1020230999999998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238.67271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366.88137999999998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1.6664926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1.2526524000000001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14.522007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2.7576700000000001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460.40136999999999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7.1693550000000004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2.8186225999999999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18.442433999999999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345.36565999999999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957.36969999999997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3249.0497999999998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3677.2275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89.017840000000007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129.96860000000001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6"/>
    </row>
    <row r="44" spans="1:68" x14ac:dyDescent="0.3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13.742011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10.069585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761.76715000000002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1.9007182000000001E-2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2.3828027000000001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125.22294599999999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54.545914000000003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tabSelected="1" showWhiteSpace="0" zoomScale="55" zoomScaleNormal="55" zoomScalePageLayoutView="40" workbookViewId="0">
      <selection activeCell="G53" sqref="G53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275</v>
      </c>
      <c r="B1" s="61" t="s">
        <v>333</v>
      </c>
      <c r="G1" s="62" t="s">
        <v>276</v>
      </c>
      <c r="H1" s="61" t="s">
        <v>334</v>
      </c>
    </row>
    <row r="3" spans="1:27" x14ac:dyDescent="0.3">
      <c r="A3" s="69" t="s">
        <v>277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278</v>
      </c>
      <c r="B4" s="68"/>
      <c r="C4" s="68"/>
      <c r="E4" s="65" t="s">
        <v>279</v>
      </c>
      <c r="F4" s="66"/>
      <c r="G4" s="66"/>
      <c r="H4" s="67"/>
      <c r="J4" s="65" t="s">
        <v>280</v>
      </c>
      <c r="K4" s="66"/>
      <c r="L4" s="67"/>
      <c r="N4" s="68" t="s">
        <v>46</v>
      </c>
      <c r="O4" s="68"/>
      <c r="P4" s="68"/>
      <c r="Q4" s="68"/>
      <c r="R4" s="68"/>
      <c r="S4" s="68"/>
      <c r="U4" s="68" t="s">
        <v>281</v>
      </c>
      <c r="V4" s="68"/>
      <c r="W4" s="68"/>
      <c r="X4" s="68"/>
      <c r="Y4" s="68"/>
      <c r="Z4" s="68"/>
    </row>
    <row r="5" spans="1:27" x14ac:dyDescent="0.3">
      <c r="A5" s="64"/>
      <c r="B5" s="64" t="s">
        <v>282</v>
      </c>
      <c r="C5" s="64" t="s">
        <v>283</v>
      </c>
      <c r="E5" s="64"/>
      <c r="F5" s="64" t="s">
        <v>50</v>
      </c>
      <c r="G5" s="64" t="s">
        <v>284</v>
      </c>
      <c r="H5" s="64" t="s">
        <v>46</v>
      </c>
      <c r="J5" s="64"/>
      <c r="K5" s="64" t="s">
        <v>285</v>
      </c>
      <c r="L5" s="64" t="s">
        <v>286</v>
      </c>
      <c r="N5" s="64"/>
      <c r="O5" s="64" t="s">
        <v>287</v>
      </c>
      <c r="P5" s="64" t="s">
        <v>288</v>
      </c>
      <c r="Q5" s="64" t="s">
        <v>289</v>
      </c>
      <c r="R5" s="64" t="s">
        <v>290</v>
      </c>
      <c r="S5" s="64" t="s">
        <v>283</v>
      </c>
      <c r="U5" s="64"/>
      <c r="V5" s="64" t="s">
        <v>287</v>
      </c>
      <c r="W5" s="64" t="s">
        <v>288</v>
      </c>
      <c r="X5" s="64" t="s">
        <v>289</v>
      </c>
      <c r="Y5" s="64" t="s">
        <v>290</v>
      </c>
      <c r="Z5" s="64" t="s">
        <v>283</v>
      </c>
    </row>
    <row r="6" spans="1:27" x14ac:dyDescent="0.3">
      <c r="A6" s="64" t="s">
        <v>278</v>
      </c>
      <c r="B6" s="64">
        <v>2200</v>
      </c>
      <c r="C6" s="64">
        <v>1732.0646999999999</v>
      </c>
      <c r="E6" s="64" t="s">
        <v>291</v>
      </c>
      <c r="F6" s="64">
        <v>55</v>
      </c>
      <c r="G6" s="64">
        <v>15</v>
      </c>
      <c r="H6" s="64">
        <v>7</v>
      </c>
      <c r="J6" s="64" t="s">
        <v>291</v>
      </c>
      <c r="K6" s="64">
        <v>0.1</v>
      </c>
      <c r="L6" s="64">
        <v>4</v>
      </c>
      <c r="N6" s="64" t="s">
        <v>292</v>
      </c>
      <c r="O6" s="64">
        <v>50</v>
      </c>
      <c r="P6" s="64">
        <v>60</v>
      </c>
      <c r="Q6" s="64">
        <v>0</v>
      </c>
      <c r="R6" s="64">
        <v>0</v>
      </c>
      <c r="S6" s="64">
        <v>59.628540000000001</v>
      </c>
      <c r="U6" s="64" t="s">
        <v>293</v>
      </c>
      <c r="V6" s="64">
        <v>0</v>
      </c>
      <c r="W6" s="64">
        <v>0</v>
      </c>
      <c r="X6" s="64">
        <v>25</v>
      </c>
      <c r="Y6" s="64">
        <v>0</v>
      </c>
      <c r="Z6" s="64">
        <v>26.314543</v>
      </c>
    </row>
    <row r="7" spans="1:27" x14ac:dyDescent="0.3">
      <c r="E7" s="64" t="s">
        <v>294</v>
      </c>
      <c r="F7" s="64">
        <v>65</v>
      </c>
      <c r="G7" s="64">
        <v>30</v>
      </c>
      <c r="H7" s="64">
        <v>20</v>
      </c>
      <c r="J7" s="64" t="s">
        <v>294</v>
      </c>
      <c r="K7" s="64">
        <v>1</v>
      </c>
      <c r="L7" s="64">
        <v>10</v>
      </c>
    </row>
    <row r="8" spans="1:27" x14ac:dyDescent="0.3">
      <c r="E8" s="64" t="s">
        <v>295</v>
      </c>
      <c r="F8" s="64">
        <v>75.616</v>
      </c>
      <c r="G8" s="64">
        <v>9.24</v>
      </c>
      <c r="H8" s="64">
        <v>15.144</v>
      </c>
      <c r="J8" s="64" t="s">
        <v>295</v>
      </c>
      <c r="K8" s="64">
        <v>4.4580000000000002</v>
      </c>
      <c r="L8" s="64">
        <v>11.590999999999999</v>
      </c>
    </row>
    <row r="13" spans="1:27" x14ac:dyDescent="0.3">
      <c r="A13" s="69" t="s">
        <v>296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297</v>
      </c>
      <c r="B14" s="68"/>
      <c r="C14" s="68"/>
      <c r="D14" s="68"/>
      <c r="E14" s="68"/>
      <c r="F14" s="68"/>
      <c r="H14" s="68" t="s">
        <v>298</v>
      </c>
      <c r="I14" s="68"/>
      <c r="J14" s="68"/>
      <c r="K14" s="68"/>
      <c r="L14" s="68"/>
      <c r="M14" s="68"/>
      <c r="O14" s="68" t="s">
        <v>299</v>
      </c>
      <c r="P14" s="68"/>
      <c r="Q14" s="68"/>
      <c r="R14" s="68"/>
      <c r="S14" s="68"/>
      <c r="T14" s="68"/>
      <c r="V14" s="68" t="s">
        <v>300</v>
      </c>
      <c r="W14" s="68"/>
      <c r="X14" s="68"/>
      <c r="Y14" s="68"/>
      <c r="Z14" s="68"/>
      <c r="AA14" s="68"/>
    </row>
    <row r="15" spans="1:27" x14ac:dyDescent="0.3">
      <c r="A15" s="64"/>
      <c r="B15" s="64" t="s">
        <v>287</v>
      </c>
      <c r="C15" s="64" t="s">
        <v>288</v>
      </c>
      <c r="D15" s="64" t="s">
        <v>289</v>
      </c>
      <c r="E15" s="64" t="s">
        <v>290</v>
      </c>
      <c r="F15" s="64" t="s">
        <v>283</v>
      </c>
      <c r="H15" s="64"/>
      <c r="I15" s="64" t="s">
        <v>287</v>
      </c>
      <c r="J15" s="64" t="s">
        <v>288</v>
      </c>
      <c r="K15" s="64" t="s">
        <v>289</v>
      </c>
      <c r="L15" s="64" t="s">
        <v>290</v>
      </c>
      <c r="M15" s="64" t="s">
        <v>283</v>
      </c>
      <c r="O15" s="64"/>
      <c r="P15" s="64" t="s">
        <v>287</v>
      </c>
      <c r="Q15" s="64" t="s">
        <v>288</v>
      </c>
      <c r="R15" s="64" t="s">
        <v>289</v>
      </c>
      <c r="S15" s="64" t="s">
        <v>290</v>
      </c>
      <c r="T15" s="64" t="s">
        <v>283</v>
      </c>
      <c r="V15" s="64"/>
      <c r="W15" s="64" t="s">
        <v>287</v>
      </c>
      <c r="X15" s="64" t="s">
        <v>288</v>
      </c>
      <c r="Y15" s="64" t="s">
        <v>289</v>
      </c>
      <c r="Z15" s="64" t="s">
        <v>290</v>
      </c>
      <c r="AA15" s="64" t="s">
        <v>283</v>
      </c>
    </row>
    <row r="16" spans="1:27" x14ac:dyDescent="0.3">
      <c r="A16" s="64" t="s">
        <v>301</v>
      </c>
      <c r="B16" s="64">
        <v>530</v>
      </c>
      <c r="C16" s="64">
        <v>750</v>
      </c>
      <c r="D16" s="64">
        <v>0</v>
      </c>
      <c r="E16" s="64">
        <v>3000</v>
      </c>
      <c r="F16" s="64">
        <v>529.22204999999997</v>
      </c>
      <c r="H16" s="64" t="s">
        <v>3</v>
      </c>
      <c r="I16" s="64">
        <v>0</v>
      </c>
      <c r="J16" s="64">
        <v>0</v>
      </c>
      <c r="K16" s="64">
        <v>12</v>
      </c>
      <c r="L16" s="64">
        <v>540</v>
      </c>
      <c r="M16" s="64">
        <v>20.028185000000001</v>
      </c>
      <c r="O16" s="64" t="s">
        <v>4</v>
      </c>
      <c r="P16" s="64">
        <v>0</v>
      </c>
      <c r="Q16" s="64">
        <v>0</v>
      </c>
      <c r="R16" s="64">
        <v>10</v>
      </c>
      <c r="S16" s="64">
        <v>100</v>
      </c>
      <c r="T16" s="64">
        <v>3.1020230999999998</v>
      </c>
      <c r="V16" s="64" t="s">
        <v>5</v>
      </c>
      <c r="W16" s="64">
        <v>0</v>
      </c>
      <c r="X16" s="64">
        <v>0</v>
      </c>
      <c r="Y16" s="64">
        <v>75</v>
      </c>
      <c r="Z16" s="64">
        <v>0</v>
      </c>
      <c r="AA16" s="64">
        <v>238.67271</v>
      </c>
    </row>
    <row r="23" spans="1:62" x14ac:dyDescent="0.3">
      <c r="A23" s="69" t="s">
        <v>302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303</v>
      </c>
      <c r="B24" s="68"/>
      <c r="C24" s="68"/>
      <c r="D24" s="68"/>
      <c r="E24" s="68"/>
      <c r="F24" s="68"/>
      <c r="H24" s="68" t="s">
        <v>304</v>
      </c>
      <c r="I24" s="68"/>
      <c r="J24" s="68"/>
      <c r="K24" s="68"/>
      <c r="L24" s="68"/>
      <c r="M24" s="68"/>
      <c r="O24" s="68" t="s">
        <v>305</v>
      </c>
      <c r="P24" s="68"/>
      <c r="Q24" s="68"/>
      <c r="R24" s="68"/>
      <c r="S24" s="68"/>
      <c r="T24" s="68"/>
      <c r="V24" s="68" t="s">
        <v>306</v>
      </c>
      <c r="W24" s="68"/>
      <c r="X24" s="68"/>
      <c r="Y24" s="68"/>
      <c r="Z24" s="68"/>
      <c r="AA24" s="68"/>
      <c r="AC24" s="68" t="s">
        <v>307</v>
      </c>
      <c r="AD24" s="68"/>
      <c r="AE24" s="68"/>
      <c r="AF24" s="68"/>
      <c r="AG24" s="68"/>
      <c r="AH24" s="68"/>
      <c r="AJ24" s="68" t="s">
        <v>308</v>
      </c>
      <c r="AK24" s="68"/>
      <c r="AL24" s="68"/>
      <c r="AM24" s="68"/>
      <c r="AN24" s="68"/>
      <c r="AO24" s="68"/>
      <c r="AQ24" s="68" t="s">
        <v>309</v>
      </c>
      <c r="AR24" s="68"/>
      <c r="AS24" s="68"/>
      <c r="AT24" s="68"/>
      <c r="AU24" s="68"/>
      <c r="AV24" s="68"/>
      <c r="AX24" s="68" t="s">
        <v>310</v>
      </c>
      <c r="AY24" s="68"/>
      <c r="AZ24" s="68"/>
      <c r="BA24" s="68"/>
      <c r="BB24" s="68"/>
      <c r="BC24" s="68"/>
      <c r="BE24" s="68" t="s">
        <v>311</v>
      </c>
      <c r="BF24" s="68"/>
      <c r="BG24" s="68"/>
      <c r="BH24" s="68"/>
      <c r="BI24" s="68"/>
      <c r="BJ24" s="68"/>
    </row>
    <row r="25" spans="1:62" x14ac:dyDescent="0.3">
      <c r="A25" s="64"/>
      <c r="B25" s="64" t="s">
        <v>287</v>
      </c>
      <c r="C25" s="64" t="s">
        <v>288</v>
      </c>
      <c r="D25" s="64" t="s">
        <v>289</v>
      </c>
      <c r="E25" s="64" t="s">
        <v>290</v>
      </c>
      <c r="F25" s="64" t="s">
        <v>283</v>
      </c>
      <c r="H25" s="64"/>
      <c r="I25" s="64" t="s">
        <v>287</v>
      </c>
      <c r="J25" s="64" t="s">
        <v>288</v>
      </c>
      <c r="K25" s="64" t="s">
        <v>289</v>
      </c>
      <c r="L25" s="64" t="s">
        <v>290</v>
      </c>
      <c r="M25" s="64" t="s">
        <v>283</v>
      </c>
      <c r="O25" s="64"/>
      <c r="P25" s="64" t="s">
        <v>287</v>
      </c>
      <c r="Q25" s="64" t="s">
        <v>288</v>
      </c>
      <c r="R25" s="64" t="s">
        <v>289</v>
      </c>
      <c r="S25" s="64" t="s">
        <v>290</v>
      </c>
      <c r="T25" s="64" t="s">
        <v>283</v>
      </c>
      <c r="V25" s="64"/>
      <c r="W25" s="64" t="s">
        <v>287</v>
      </c>
      <c r="X25" s="64" t="s">
        <v>288</v>
      </c>
      <c r="Y25" s="64" t="s">
        <v>289</v>
      </c>
      <c r="Z25" s="64" t="s">
        <v>290</v>
      </c>
      <c r="AA25" s="64" t="s">
        <v>283</v>
      </c>
      <c r="AC25" s="64"/>
      <c r="AD25" s="64" t="s">
        <v>287</v>
      </c>
      <c r="AE25" s="64" t="s">
        <v>288</v>
      </c>
      <c r="AF25" s="64" t="s">
        <v>289</v>
      </c>
      <c r="AG25" s="64" t="s">
        <v>290</v>
      </c>
      <c r="AH25" s="64" t="s">
        <v>283</v>
      </c>
      <c r="AJ25" s="64"/>
      <c r="AK25" s="64" t="s">
        <v>287</v>
      </c>
      <c r="AL25" s="64" t="s">
        <v>288</v>
      </c>
      <c r="AM25" s="64" t="s">
        <v>289</v>
      </c>
      <c r="AN25" s="64" t="s">
        <v>290</v>
      </c>
      <c r="AO25" s="64" t="s">
        <v>283</v>
      </c>
      <c r="AQ25" s="64"/>
      <c r="AR25" s="64" t="s">
        <v>287</v>
      </c>
      <c r="AS25" s="64" t="s">
        <v>288</v>
      </c>
      <c r="AT25" s="64" t="s">
        <v>289</v>
      </c>
      <c r="AU25" s="64" t="s">
        <v>290</v>
      </c>
      <c r="AV25" s="64" t="s">
        <v>283</v>
      </c>
      <c r="AX25" s="64"/>
      <c r="AY25" s="64" t="s">
        <v>287</v>
      </c>
      <c r="AZ25" s="64" t="s">
        <v>288</v>
      </c>
      <c r="BA25" s="64" t="s">
        <v>289</v>
      </c>
      <c r="BB25" s="64" t="s">
        <v>290</v>
      </c>
      <c r="BC25" s="64" t="s">
        <v>283</v>
      </c>
      <c r="BE25" s="64"/>
      <c r="BF25" s="64" t="s">
        <v>287</v>
      </c>
      <c r="BG25" s="64" t="s">
        <v>288</v>
      </c>
      <c r="BH25" s="64" t="s">
        <v>289</v>
      </c>
      <c r="BI25" s="64" t="s">
        <v>290</v>
      </c>
      <c r="BJ25" s="64" t="s">
        <v>283</v>
      </c>
    </row>
    <row r="26" spans="1:62" x14ac:dyDescent="0.3">
      <c r="A26" s="64" t="s">
        <v>8</v>
      </c>
      <c r="B26" s="64">
        <v>75</v>
      </c>
      <c r="C26" s="64">
        <v>100</v>
      </c>
      <c r="D26" s="64">
        <v>0</v>
      </c>
      <c r="E26" s="64">
        <v>2000</v>
      </c>
      <c r="F26" s="64">
        <v>366.88137999999998</v>
      </c>
      <c r="H26" s="64" t="s">
        <v>9</v>
      </c>
      <c r="I26" s="64">
        <v>1</v>
      </c>
      <c r="J26" s="64">
        <v>1.2</v>
      </c>
      <c r="K26" s="64">
        <v>0</v>
      </c>
      <c r="L26" s="64">
        <v>0</v>
      </c>
      <c r="M26" s="64">
        <v>1.6664926</v>
      </c>
      <c r="O26" s="64" t="s">
        <v>10</v>
      </c>
      <c r="P26" s="64">
        <v>1.3</v>
      </c>
      <c r="Q26" s="64">
        <v>1.5</v>
      </c>
      <c r="R26" s="64">
        <v>0</v>
      </c>
      <c r="S26" s="64">
        <v>0</v>
      </c>
      <c r="T26" s="64">
        <v>1.2526524000000001</v>
      </c>
      <c r="V26" s="64" t="s">
        <v>11</v>
      </c>
      <c r="W26" s="64">
        <v>12</v>
      </c>
      <c r="X26" s="64">
        <v>16</v>
      </c>
      <c r="Y26" s="64">
        <v>0</v>
      </c>
      <c r="Z26" s="64">
        <v>35</v>
      </c>
      <c r="AA26" s="64">
        <v>14.522007</v>
      </c>
      <c r="AC26" s="64" t="s">
        <v>12</v>
      </c>
      <c r="AD26" s="64">
        <v>1.3</v>
      </c>
      <c r="AE26" s="64">
        <v>1.5</v>
      </c>
      <c r="AF26" s="64">
        <v>0</v>
      </c>
      <c r="AG26" s="64">
        <v>100</v>
      </c>
      <c r="AH26" s="64">
        <v>2.7576700000000001</v>
      </c>
      <c r="AJ26" s="64" t="s">
        <v>312</v>
      </c>
      <c r="AK26" s="64">
        <v>320</v>
      </c>
      <c r="AL26" s="64">
        <v>400</v>
      </c>
      <c r="AM26" s="64">
        <v>0</v>
      </c>
      <c r="AN26" s="64">
        <v>1000</v>
      </c>
      <c r="AO26" s="64">
        <v>460.40136999999999</v>
      </c>
      <c r="AQ26" s="64" t="s">
        <v>13</v>
      </c>
      <c r="AR26" s="64">
        <v>2</v>
      </c>
      <c r="AS26" s="64">
        <v>2.4</v>
      </c>
      <c r="AT26" s="64">
        <v>0</v>
      </c>
      <c r="AU26" s="64">
        <v>0</v>
      </c>
      <c r="AV26" s="64">
        <v>7.1693550000000004</v>
      </c>
      <c r="AX26" s="64" t="s">
        <v>14</v>
      </c>
      <c r="AY26" s="64">
        <v>0</v>
      </c>
      <c r="AZ26" s="64">
        <v>0</v>
      </c>
      <c r="BA26" s="64">
        <v>5</v>
      </c>
      <c r="BB26" s="64">
        <v>0</v>
      </c>
      <c r="BC26" s="64">
        <v>2.8186225999999999</v>
      </c>
      <c r="BE26" s="64" t="s">
        <v>15</v>
      </c>
      <c r="BF26" s="64">
        <v>0</v>
      </c>
      <c r="BG26" s="64">
        <v>0</v>
      </c>
      <c r="BH26" s="64">
        <v>30</v>
      </c>
      <c r="BI26" s="64">
        <v>0</v>
      </c>
      <c r="BJ26" s="64">
        <v>18.442433999999999</v>
      </c>
    </row>
    <row r="33" spans="1:68" x14ac:dyDescent="0.3">
      <c r="A33" s="69" t="s">
        <v>313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63"/>
      <c r="BL33" s="63"/>
      <c r="BM33" s="63"/>
      <c r="BN33" s="63"/>
      <c r="BO33" s="63"/>
      <c r="BP33" s="63"/>
    </row>
    <row r="34" spans="1:68" x14ac:dyDescent="0.3">
      <c r="A34" s="68" t="s">
        <v>177</v>
      </c>
      <c r="B34" s="68"/>
      <c r="C34" s="68"/>
      <c r="D34" s="68"/>
      <c r="E34" s="68"/>
      <c r="F34" s="68"/>
      <c r="H34" s="68" t="s">
        <v>314</v>
      </c>
      <c r="I34" s="68"/>
      <c r="J34" s="68"/>
      <c r="K34" s="68"/>
      <c r="L34" s="68"/>
      <c r="M34" s="68"/>
      <c r="O34" s="68" t="s">
        <v>178</v>
      </c>
      <c r="P34" s="68"/>
      <c r="Q34" s="68"/>
      <c r="R34" s="68"/>
      <c r="S34" s="68"/>
      <c r="T34" s="68"/>
      <c r="V34" s="68" t="s">
        <v>315</v>
      </c>
      <c r="W34" s="68"/>
      <c r="X34" s="68"/>
      <c r="Y34" s="68"/>
      <c r="Z34" s="68"/>
      <c r="AA34" s="68"/>
      <c r="AC34" s="68" t="s">
        <v>316</v>
      </c>
      <c r="AD34" s="68"/>
      <c r="AE34" s="68"/>
      <c r="AF34" s="68"/>
      <c r="AG34" s="68"/>
      <c r="AH34" s="68"/>
      <c r="AJ34" s="68" t="s">
        <v>317</v>
      </c>
      <c r="AK34" s="68"/>
      <c r="AL34" s="68"/>
      <c r="AM34" s="68"/>
      <c r="AN34" s="68"/>
      <c r="AO34" s="68"/>
    </row>
    <row r="35" spans="1:68" x14ac:dyDescent="0.3">
      <c r="A35" s="64"/>
      <c r="B35" s="64" t="s">
        <v>287</v>
      </c>
      <c r="C35" s="64" t="s">
        <v>288</v>
      </c>
      <c r="D35" s="64" t="s">
        <v>289</v>
      </c>
      <c r="E35" s="64" t="s">
        <v>290</v>
      </c>
      <c r="F35" s="64" t="s">
        <v>283</v>
      </c>
      <c r="H35" s="64"/>
      <c r="I35" s="64" t="s">
        <v>287</v>
      </c>
      <c r="J35" s="64" t="s">
        <v>288</v>
      </c>
      <c r="K35" s="64" t="s">
        <v>289</v>
      </c>
      <c r="L35" s="64" t="s">
        <v>290</v>
      </c>
      <c r="M35" s="64" t="s">
        <v>283</v>
      </c>
      <c r="O35" s="64"/>
      <c r="P35" s="64" t="s">
        <v>287</v>
      </c>
      <c r="Q35" s="64" t="s">
        <v>288</v>
      </c>
      <c r="R35" s="64" t="s">
        <v>289</v>
      </c>
      <c r="S35" s="64" t="s">
        <v>290</v>
      </c>
      <c r="T35" s="64" t="s">
        <v>283</v>
      </c>
      <c r="V35" s="64"/>
      <c r="W35" s="64" t="s">
        <v>287</v>
      </c>
      <c r="X35" s="64" t="s">
        <v>288</v>
      </c>
      <c r="Y35" s="64" t="s">
        <v>289</v>
      </c>
      <c r="Z35" s="64" t="s">
        <v>290</v>
      </c>
      <c r="AA35" s="64" t="s">
        <v>283</v>
      </c>
      <c r="AC35" s="64"/>
      <c r="AD35" s="64" t="s">
        <v>287</v>
      </c>
      <c r="AE35" s="64" t="s">
        <v>288</v>
      </c>
      <c r="AF35" s="64" t="s">
        <v>289</v>
      </c>
      <c r="AG35" s="64" t="s">
        <v>290</v>
      </c>
      <c r="AH35" s="64" t="s">
        <v>283</v>
      </c>
      <c r="AJ35" s="64"/>
      <c r="AK35" s="64" t="s">
        <v>287</v>
      </c>
      <c r="AL35" s="64" t="s">
        <v>288</v>
      </c>
      <c r="AM35" s="64" t="s">
        <v>289</v>
      </c>
      <c r="AN35" s="64" t="s">
        <v>290</v>
      </c>
      <c r="AO35" s="64" t="s">
        <v>283</v>
      </c>
    </row>
    <row r="36" spans="1:68" x14ac:dyDescent="0.3">
      <c r="A36" s="64" t="s">
        <v>17</v>
      </c>
      <c r="B36" s="64">
        <v>600</v>
      </c>
      <c r="C36" s="64">
        <v>750</v>
      </c>
      <c r="D36" s="64">
        <v>0</v>
      </c>
      <c r="E36" s="64">
        <v>2000</v>
      </c>
      <c r="F36" s="64">
        <v>345.36565999999999</v>
      </c>
      <c r="H36" s="64" t="s">
        <v>18</v>
      </c>
      <c r="I36" s="64">
        <v>580</v>
      </c>
      <c r="J36" s="64">
        <v>700</v>
      </c>
      <c r="K36" s="64">
        <v>0</v>
      </c>
      <c r="L36" s="64">
        <v>3500</v>
      </c>
      <c r="M36" s="64">
        <v>957.36969999999997</v>
      </c>
      <c r="O36" s="64" t="s">
        <v>19</v>
      </c>
      <c r="P36" s="64">
        <v>0</v>
      </c>
      <c r="Q36" s="64">
        <v>0</v>
      </c>
      <c r="R36" s="64">
        <v>1500</v>
      </c>
      <c r="S36" s="64">
        <v>2000</v>
      </c>
      <c r="T36" s="64">
        <v>3249.0497999999998</v>
      </c>
      <c r="V36" s="64" t="s">
        <v>20</v>
      </c>
      <c r="W36" s="64">
        <v>0</v>
      </c>
      <c r="X36" s="64">
        <v>0</v>
      </c>
      <c r="Y36" s="64">
        <v>3500</v>
      </c>
      <c r="Z36" s="64">
        <v>0</v>
      </c>
      <c r="AA36" s="64">
        <v>3677.2275</v>
      </c>
      <c r="AC36" s="64" t="s">
        <v>21</v>
      </c>
      <c r="AD36" s="64">
        <v>0</v>
      </c>
      <c r="AE36" s="64">
        <v>0</v>
      </c>
      <c r="AF36" s="64">
        <v>2300</v>
      </c>
      <c r="AG36" s="64">
        <v>0</v>
      </c>
      <c r="AH36" s="64">
        <v>89.017840000000007</v>
      </c>
      <c r="AJ36" s="64" t="s">
        <v>22</v>
      </c>
      <c r="AK36" s="64">
        <v>305</v>
      </c>
      <c r="AL36" s="64">
        <v>370</v>
      </c>
      <c r="AM36" s="64">
        <v>0</v>
      </c>
      <c r="AN36" s="64">
        <v>350</v>
      </c>
      <c r="AO36" s="64">
        <v>129.96860000000001</v>
      </c>
    </row>
    <row r="43" spans="1:68" x14ac:dyDescent="0.3">
      <c r="A43" s="69" t="s">
        <v>318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319</v>
      </c>
      <c r="B44" s="68"/>
      <c r="C44" s="68"/>
      <c r="D44" s="68"/>
      <c r="E44" s="68"/>
      <c r="F44" s="68"/>
      <c r="H44" s="68" t="s">
        <v>320</v>
      </c>
      <c r="I44" s="68"/>
      <c r="J44" s="68"/>
      <c r="K44" s="68"/>
      <c r="L44" s="68"/>
      <c r="M44" s="68"/>
      <c r="O44" s="68" t="s">
        <v>321</v>
      </c>
      <c r="P44" s="68"/>
      <c r="Q44" s="68"/>
      <c r="R44" s="68"/>
      <c r="S44" s="68"/>
      <c r="T44" s="68"/>
      <c r="V44" s="68" t="s">
        <v>322</v>
      </c>
      <c r="W44" s="68"/>
      <c r="X44" s="68"/>
      <c r="Y44" s="68"/>
      <c r="Z44" s="68"/>
      <c r="AA44" s="68"/>
      <c r="AC44" s="68" t="s">
        <v>323</v>
      </c>
      <c r="AD44" s="68"/>
      <c r="AE44" s="68"/>
      <c r="AF44" s="68"/>
      <c r="AG44" s="68"/>
      <c r="AH44" s="68"/>
      <c r="AJ44" s="68" t="s">
        <v>324</v>
      </c>
      <c r="AK44" s="68"/>
      <c r="AL44" s="68"/>
      <c r="AM44" s="68"/>
      <c r="AN44" s="68"/>
      <c r="AO44" s="68"/>
      <c r="AQ44" s="68" t="s">
        <v>325</v>
      </c>
      <c r="AR44" s="68"/>
      <c r="AS44" s="68"/>
      <c r="AT44" s="68"/>
      <c r="AU44" s="68"/>
      <c r="AV44" s="68"/>
      <c r="AX44" s="68" t="s">
        <v>326</v>
      </c>
      <c r="AY44" s="68"/>
      <c r="AZ44" s="68"/>
      <c r="BA44" s="68"/>
      <c r="BB44" s="68"/>
      <c r="BC44" s="68"/>
      <c r="BE44" s="68" t="s">
        <v>327</v>
      </c>
      <c r="BF44" s="68"/>
      <c r="BG44" s="68"/>
      <c r="BH44" s="68"/>
      <c r="BI44" s="68"/>
      <c r="BJ44" s="68"/>
    </row>
    <row r="45" spans="1:68" x14ac:dyDescent="0.3">
      <c r="A45" s="64"/>
      <c r="B45" s="64" t="s">
        <v>287</v>
      </c>
      <c r="C45" s="64" t="s">
        <v>288</v>
      </c>
      <c r="D45" s="64" t="s">
        <v>289</v>
      </c>
      <c r="E45" s="64" t="s">
        <v>290</v>
      </c>
      <c r="F45" s="64" t="s">
        <v>283</v>
      </c>
      <c r="H45" s="64"/>
      <c r="I45" s="64" t="s">
        <v>287</v>
      </c>
      <c r="J45" s="64" t="s">
        <v>288</v>
      </c>
      <c r="K45" s="64" t="s">
        <v>289</v>
      </c>
      <c r="L45" s="64" t="s">
        <v>290</v>
      </c>
      <c r="M45" s="64" t="s">
        <v>283</v>
      </c>
      <c r="O45" s="64"/>
      <c r="P45" s="64" t="s">
        <v>287</v>
      </c>
      <c r="Q45" s="64" t="s">
        <v>288</v>
      </c>
      <c r="R45" s="64" t="s">
        <v>289</v>
      </c>
      <c r="S45" s="64" t="s">
        <v>290</v>
      </c>
      <c r="T45" s="64" t="s">
        <v>283</v>
      </c>
      <c r="V45" s="64"/>
      <c r="W45" s="64" t="s">
        <v>287</v>
      </c>
      <c r="X45" s="64" t="s">
        <v>288</v>
      </c>
      <c r="Y45" s="64" t="s">
        <v>289</v>
      </c>
      <c r="Z45" s="64" t="s">
        <v>290</v>
      </c>
      <c r="AA45" s="64" t="s">
        <v>283</v>
      </c>
      <c r="AC45" s="64"/>
      <c r="AD45" s="64" t="s">
        <v>287</v>
      </c>
      <c r="AE45" s="64" t="s">
        <v>288</v>
      </c>
      <c r="AF45" s="64" t="s">
        <v>289</v>
      </c>
      <c r="AG45" s="64" t="s">
        <v>290</v>
      </c>
      <c r="AH45" s="64" t="s">
        <v>283</v>
      </c>
      <c r="AJ45" s="64"/>
      <c r="AK45" s="64" t="s">
        <v>287</v>
      </c>
      <c r="AL45" s="64" t="s">
        <v>288</v>
      </c>
      <c r="AM45" s="64" t="s">
        <v>289</v>
      </c>
      <c r="AN45" s="64" t="s">
        <v>290</v>
      </c>
      <c r="AO45" s="64" t="s">
        <v>283</v>
      </c>
      <c r="AQ45" s="64"/>
      <c r="AR45" s="64" t="s">
        <v>287</v>
      </c>
      <c r="AS45" s="64" t="s">
        <v>288</v>
      </c>
      <c r="AT45" s="64" t="s">
        <v>289</v>
      </c>
      <c r="AU45" s="64" t="s">
        <v>290</v>
      </c>
      <c r="AV45" s="64" t="s">
        <v>283</v>
      </c>
      <c r="AX45" s="64"/>
      <c r="AY45" s="64" t="s">
        <v>287</v>
      </c>
      <c r="AZ45" s="64" t="s">
        <v>288</v>
      </c>
      <c r="BA45" s="64" t="s">
        <v>289</v>
      </c>
      <c r="BB45" s="64" t="s">
        <v>290</v>
      </c>
      <c r="BC45" s="64" t="s">
        <v>283</v>
      </c>
      <c r="BE45" s="64"/>
      <c r="BF45" s="64" t="s">
        <v>287</v>
      </c>
      <c r="BG45" s="64" t="s">
        <v>288</v>
      </c>
      <c r="BH45" s="64" t="s">
        <v>289</v>
      </c>
      <c r="BI45" s="64" t="s">
        <v>290</v>
      </c>
      <c r="BJ45" s="64" t="s">
        <v>283</v>
      </c>
    </row>
    <row r="46" spans="1:68" x14ac:dyDescent="0.3">
      <c r="A46" s="64" t="s">
        <v>23</v>
      </c>
      <c r="B46" s="64">
        <v>7</v>
      </c>
      <c r="C46" s="64">
        <v>10</v>
      </c>
      <c r="D46" s="64">
        <v>0</v>
      </c>
      <c r="E46" s="64">
        <v>45</v>
      </c>
      <c r="F46" s="64">
        <v>13.742011</v>
      </c>
      <c r="H46" s="64" t="s">
        <v>24</v>
      </c>
      <c r="I46" s="64">
        <v>8</v>
      </c>
      <c r="J46" s="64">
        <v>9</v>
      </c>
      <c r="K46" s="64">
        <v>0</v>
      </c>
      <c r="L46" s="64">
        <v>35</v>
      </c>
      <c r="M46" s="64">
        <v>10.069585</v>
      </c>
      <c r="O46" s="64" t="s">
        <v>328</v>
      </c>
      <c r="P46" s="64">
        <v>600</v>
      </c>
      <c r="Q46" s="64">
        <v>800</v>
      </c>
      <c r="R46" s="64">
        <v>0</v>
      </c>
      <c r="S46" s="64">
        <v>10000</v>
      </c>
      <c r="T46" s="64">
        <v>761.76715000000002</v>
      </c>
      <c r="V46" s="64" t="s">
        <v>29</v>
      </c>
      <c r="W46" s="64">
        <v>0</v>
      </c>
      <c r="X46" s="64">
        <v>0</v>
      </c>
      <c r="Y46" s="64">
        <v>3</v>
      </c>
      <c r="Z46" s="64">
        <v>10</v>
      </c>
      <c r="AA46" s="64">
        <v>1.9007182000000001E-2</v>
      </c>
      <c r="AC46" s="64" t="s">
        <v>25</v>
      </c>
      <c r="AD46" s="64">
        <v>0</v>
      </c>
      <c r="AE46" s="64">
        <v>0</v>
      </c>
      <c r="AF46" s="64">
        <v>4</v>
      </c>
      <c r="AG46" s="64">
        <v>11</v>
      </c>
      <c r="AH46" s="64">
        <v>2.3828027000000001</v>
      </c>
      <c r="AJ46" s="64" t="s">
        <v>26</v>
      </c>
      <c r="AK46" s="64">
        <v>95</v>
      </c>
      <c r="AL46" s="64">
        <v>150</v>
      </c>
      <c r="AM46" s="64">
        <v>0</v>
      </c>
      <c r="AN46" s="64">
        <v>2400</v>
      </c>
      <c r="AO46" s="64">
        <v>125.22294599999999</v>
      </c>
      <c r="AQ46" s="64" t="s">
        <v>27</v>
      </c>
      <c r="AR46" s="64">
        <v>50</v>
      </c>
      <c r="AS46" s="64">
        <v>60</v>
      </c>
      <c r="AT46" s="64">
        <v>0</v>
      </c>
      <c r="AU46" s="64">
        <v>400</v>
      </c>
      <c r="AV46" s="64">
        <v>54.545914000000003</v>
      </c>
      <c r="AX46" s="64" t="s">
        <v>329</v>
      </c>
      <c r="AY46" s="64"/>
      <c r="AZ46" s="64"/>
      <c r="BA46" s="64"/>
      <c r="BB46" s="64"/>
      <c r="BC46" s="64"/>
      <c r="BE46" s="64" t="s">
        <v>330</v>
      </c>
      <c r="BF46" s="64"/>
      <c r="BG46" s="64"/>
      <c r="BH46" s="64"/>
      <c r="BI46" s="64"/>
      <c r="BJ46" s="64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59" t="s">
        <v>335</v>
      </c>
      <c r="B2" s="159" t="s">
        <v>336</v>
      </c>
      <c r="C2" s="159" t="s">
        <v>331</v>
      </c>
      <c r="D2" s="159">
        <v>60</v>
      </c>
      <c r="E2" s="159">
        <v>1732.0646999999999</v>
      </c>
      <c r="F2" s="159">
        <v>297.72296</v>
      </c>
      <c r="G2" s="159">
        <v>36.380642000000002</v>
      </c>
      <c r="H2" s="159">
        <v>15.72593</v>
      </c>
      <c r="I2" s="159">
        <v>20.654713000000001</v>
      </c>
      <c r="J2" s="159">
        <v>59.628540000000001</v>
      </c>
      <c r="K2" s="159">
        <v>27.746317000000001</v>
      </c>
      <c r="L2" s="159">
        <v>31.882223</v>
      </c>
      <c r="M2" s="159">
        <v>26.314543</v>
      </c>
      <c r="N2" s="159">
        <v>3.9256929999999999</v>
      </c>
      <c r="O2" s="159">
        <v>18.870884</v>
      </c>
      <c r="P2" s="159">
        <v>1378.1572000000001</v>
      </c>
      <c r="Q2" s="159">
        <v>18.005247000000001</v>
      </c>
      <c r="R2" s="159">
        <v>529.22204999999997</v>
      </c>
      <c r="S2" s="159">
        <v>75.165924000000004</v>
      </c>
      <c r="T2" s="159">
        <v>5448.6660000000002</v>
      </c>
      <c r="U2" s="159">
        <v>3.1020230999999998</v>
      </c>
      <c r="V2" s="159">
        <v>20.028185000000001</v>
      </c>
      <c r="W2" s="159">
        <v>238.67271</v>
      </c>
      <c r="X2" s="159">
        <v>366.88137999999998</v>
      </c>
      <c r="Y2" s="159">
        <v>1.6664926</v>
      </c>
      <c r="Z2" s="159">
        <v>1.2526524000000001</v>
      </c>
      <c r="AA2" s="159">
        <v>14.522007</v>
      </c>
      <c r="AB2" s="159">
        <v>2.7576700000000001</v>
      </c>
      <c r="AC2" s="159">
        <v>460.40136999999999</v>
      </c>
      <c r="AD2" s="159">
        <v>7.1693550000000004</v>
      </c>
      <c r="AE2" s="159">
        <v>2.8186225999999999</v>
      </c>
      <c r="AF2" s="159">
        <v>18.442433999999999</v>
      </c>
      <c r="AG2" s="159">
        <v>345.36565999999999</v>
      </c>
      <c r="AH2" s="159">
        <v>233.07011</v>
      </c>
      <c r="AI2" s="159">
        <v>112.29555999999999</v>
      </c>
      <c r="AJ2" s="159">
        <v>957.36969999999997</v>
      </c>
      <c r="AK2" s="159">
        <v>3249.0497999999998</v>
      </c>
      <c r="AL2" s="159">
        <v>89.017840000000007</v>
      </c>
      <c r="AM2" s="159">
        <v>3677.2275</v>
      </c>
      <c r="AN2" s="159">
        <v>129.96860000000001</v>
      </c>
      <c r="AO2" s="159">
        <v>13.742011</v>
      </c>
      <c r="AP2" s="159">
        <v>10.472448</v>
      </c>
      <c r="AQ2" s="159">
        <v>3.2695626999999998</v>
      </c>
      <c r="AR2" s="159">
        <v>10.069585</v>
      </c>
      <c r="AS2" s="159">
        <v>761.76715000000002</v>
      </c>
      <c r="AT2" s="159">
        <v>1.9007182000000001E-2</v>
      </c>
      <c r="AU2" s="159">
        <v>2.3828027000000001</v>
      </c>
      <c r="AV2" s="159">
        <v>125.22294599999999</v>
      </c>
      <c r="AW2" s="159">
        <v>54.545914000000003</v>
      </c>
      <c r="AX2" s="159">
        <v>0.20379232999999999</v>
      </c>
      <c r="AY2" s="159">
        <v>0.80001074000000005</v>
      </c>
      <c r="AZ2" s="159">
        <v>258.34059999999999</v>
      </c>
      <c r="BA2" s="159">
        <v>32.747570000000003</v>
      </c>
      <c r="BB2" s="159">
        <v>10.548014</v>
      </c>
      <c r="BC2" s="159">
        <v>11.900480999999999</v>
      </c>
      <c r="BD2" s="159">
        <v>10.196705</v>
      </c>
      <c r="BE2" s="159">
        <v>0.7470289</v>
      </c>
      <c r="BF2" s="159">
        <v>3.9539711</v>
      </c>
      <c r="BG2" s="159">
        <v>1.1101958E-2</v>
      </c>
      <c r="BH2" s="159">
        <v>1.3720141999999999E-2</v>
      </c>
      <c r="BI2" s="159">
        <v>9.8518149999999999E-3</v>
      </c>
      <c r="BJ2" s="159">
        <v>4.6586549999999997E-2</v>
      </c>
      <c r="BK2" s="159">
        <v>8.5399680000000004E-4</v>
      </c>
      <c r="BL2" s="159">
        <v>0.10718432</v>
      </c>
      <c r="BM2" s="159">
        <v>1.6225799999999999</v>
      </c>
      <c r="BN2" s="159">
        <v>0.26011257999999998</v>
      </c>
      <c r="BO2" s="159">
        <v>25.58295</v>
      </c>
      <c r="BP2" s="159">
        <v>3.6761702999999999</v>
      </c>
      <c r="BQ2" s="159">
        <v>7.1418799999999996</v>
      </c>
      <c r="BR2" s="159">
        <v>28.498242999999999</v>
      </c>
      <c r="BS2" s="159">
        <v>21.459344999999999</v>
      </c>
      <c r="BT2" s="159">
        <v>3.2262559999999998</v>
      </c>
      <c r="BU2" s="159">
        <v>5.159851E-3</v>
      </c>
      <c r="BV2" s="159">
        <v>5.8676522000000002E-2</v>
      </c>
      <c r="BW2" s="159">
        <v>0.25407859999999999</v>
      </c>
      <c r="BX2" s="159">
        <v>0.94274575000000005</v>
      </c>
      <c r="BY2" s="159">
        <v>0.11928906</v>
      </c>
      <c r="BZ2" s="159">
        <v>2.3432062000000001E-3</v>
      </c>
      <c r="CA2" s="159">
        <v>0.55310610000000004</v>
      </c>
      <c r="CB2" s="159">
        <v>2.9572304000000001E-2</v>
      </c>
      <c r="CC2" s="159">
        <v>0.17623137</v>
      </c>
      <c r="CD2" s="159">
        <v>2.3810099999999998</v>
      </c>
      <c r="CE2" s="159">
        <v>4.7853943000000003E-2</v>
      </c>
      <c r="CF2" s="159">
        <v>0.30505865999999998</v>
      </c>
      <c r="CG2" s="159">
        <v>4.9500000000000003E-7</v>
      </c>
      <c r="CH2" s="159">
        <v>3.002672E-2</v>
      </c>
      <c r="CI2" s="159">
        <v>0</v>
      </c>
      <c r="CJ2" s="159">
        <v>5.2358479999999998</v>
      </c>
      <c r="CK2" s="159">
        <v>9.3212130000000001E-3</v>
      </c>
      <c r="CL2" s="159">
        <v>0.20926443</v>
      </c>
      <c r="CM2" s="159">
        <v>1.6474310000000001</v>
      </c>
      <c r="CN2" s="159">
        <v>1634.3098</v>
      </c>
      <c r="CO2" s="159">
        <v>2916.6028000000001</v>
      </c>
      <c r="CP2" s="159">
        <v>2164.1235000000001</v>
      </c>
      <c r="CQ2" s="159">
        <v>693.49310000000003</v>
      </c>
      <c r="CR2" s="159">
        <v>367.36093</v>
      </c>
      <c r="CS2" s="159">
        <v>227.89976999999999</v>
      </c>
      <c r="CT2" s="159">
        <v>1686.4041999999999</v>
      </c>
      <c r="CU2" s="159">
        <v>1131.2493999999999</v>
      </c>
      <c r="CV2" s="159">
        <v>678.74770000000001</v>
      </c>
      <c r="CW2" s="159">
        <v>1355.8108</v>
      </c>
      <c r="CX2" s="159">
        <v>379.45580000000001</v>
      </c>
      <c r="CY2" s="159">
        <v>1928.1813999999999</v>
      </c>
      <c r="CZ2" s="159">
        <v>1064.0785000000001</v>
      </c>
      <c r="DA2" s="159">
        <v>2623.1417999999999</v>
      </c>
      <c r="DB2" s="159">
        <v>2255.9360000000001</v>
      </c>
      <c r="DC2" s="159">
        <v>3994.9578000000001</v>
      </c>
      <c r="DD2" s="159">
        <v>6831.4663</v>
      </c>
      <c r="DE2" s="159">
        <v>1647.1149</v>
      </c>
      <c r="DF2" s="159">
        <v>2332.4077000000002</v>
      </c>
      <c r="DG2" s="159">
        <v>1556.5541000000001</v>
      </c>
      <c r="DH2" s="159">
        <v>94.828239999999994</v>
      </c>
      <c r="DI2" s="159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32.747570000000003</v>
      </c>
      <c r="B6">
        <f>BB2</f>
        <v>10.548014</v>
      </c>
      <c r="C6">
        <f>BC2</f>
        <v>11.900480999999999</v>
      </c>
      <c r="D6">
        <f>BD2</f>
        <v>10.196705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 x14ac:dyDescent="0.3">
      <c r="A2" s="54" t="s">
        <v>255</v>
      </c>
      <c r="B2" s="55">
        <v>21723</v>
      </c>
      <c r="C2" s="56">
        <f ca="1">YEAR(TODAY())-YEAR(B2)+IF(TODAY()&gt;=DATE(YEAR(TODAY()),MONTH(B2),DAY(B2)),0,-1)</f>
        <v>60</v>
      </c>
      <c r="E2" s="52">
        <v>172.3</v>
      </c>
      <c r="F2" s="53" t="s">
        <v>39</v>
      </c>
      <c r="G2" s="52">
        <v>68.8</v>
      </c>
      <c r="H2" s="51" t="s">
        <v>41</v>
      </c>
      <c r="I2" s="71">
        <f>ROUND(G3/E3^2,1)</f>
        <v>23.2</v>
      </c>
    </row>
    <row r="3" spans="1:9" x14ac:dyDescent="0.3">
      <c r="E3" s="51">
        <f>E2/100</f>
        <v>1.7230000000000001</v>
      </c>
      <c r="F3" s="51" t="s">
        <v>40</v>
      </c>
      <c r="G3" s="51">
        <f>G2</f>
        <v>68.8</v>
      </c>
      <c r="H3" s="51" t="s">
        <v>41</v>
      </c>
      <c r="I3" s="71"/>
    </row>
    <row r="4" spans="1:9" x14ac:dyDescent="0.3">
      <c r="A4" t="s">
        <v>273</v>
      </c>
    </row>
    <row r="5" spans="1:9" x14ac:dyDescent="0.3">
      <c r="B5" s="60">
        <v>43903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x14ac:dyDescent="0.3">
      <c r="E2" s="73" t="str">
        <f>'DRIs DATA'!B1</f>
        <v>(설문지 : FFQ 95문항 설문지, 사용자 : 안남일, ID : H1700034)</v>
      </c>
      <c r="F2" s="73"/>
      <c r="G2" s="73"/>
      <c r="H2" s="73"/>
      <c r="I2" s="73"/>
      <c r="J2" s="73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15:08:25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7" t="s">
        <v>196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spans="1:19" ht="18" customHeight="1" x14ac:dyDescent="0.3">
      <c r="A3" s="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ht="18" customHeight="1" thickBot="1" x14ac:dyDescent="0.35">
      <c r="A4" s="6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</row>
    <row r="5" spans="1:19" ht="18" customHeight="1" x14ac:dyDescent="0.3">
      <c r="A5" s="6"/>
      <c r="B5" s="145" t="s">
        <v>332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19" ht="18" customHeight="1" x14ac:dyDescent="0.3"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</row>
    <row r="7" spans="1:19" ht="18" customHeight="1" x14ac:dyDescent="0.3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ht="18" customHeight="1" x14ac:dyDescent="0.3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</row>
    <row r="9" spans="1:19" ht="18" customHeight="1" thickBot="1" x14ac:dyDescent="0.35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 ht="18" customHeight="1" x14ac:dyDescent="0.3">
      <c r="C10" s="151" t="s">
        <v>30</v>
      </c>
      <c r="D10" s="151"/>
      <c r="E10" s="152"/>
      <c r="F10" s="155">
        <f>'개인정보 및 신체계측 입력'!B5</f>
        <v>43903</v>
      </c>
      <c r="G10" s="114"/>
      <c r="H10" s="114"/>
      <c r="I10" s="114"/>
      <c r="K10" s="110" t="s">
        <v>33</v>
      </c>
      <c r="L10" s="111"/>
      <c r="M10" s="110" t="s">
        <v>34</v>
      </c>
      <c r="N10" s="111"/>
      <c r="O10" s="110" t="s">
        <v>35</v>
      </c>
      <c r="P10" s="110"/>
      <c r="Q10" s="110"/>
      <c r="R10" s="110"/>
      <c r="S10" s="110"/>
    </row>
    <row r="11" spans="1:19" ht="18" customHeight="1" thickBot="1" x14ac:dyDescent="0.35">
      <c r="C11" s="153"/>
      <c r="D11" s="153"/>
      <c r="E11" s="154"/>
      <c r="F11" s="115"/>
      <c r="G11" s="115"/>
      <c r="H11" s="115"/>
      <c r="I11" s="115"/>
      <c r="K11" s="112"/>
      <c r="L11" s="113"/>
      <c r="M11" s="112"/>
      <c r="N11" s="113"/>
      <c r="O11" s="112"/>
      <c r="P11" s="112"/>
      <c r="Q11" s="112"/>
      <c r="R11" s="112"/>
      <c r="S11" s="112"/>
    </row>
    <row r="12" spans="1:19" ht="18" customHeight="1" x14ac:dyDescent="0.3">
      <c r="C12" s="151" t="s">
        <v>32</v>
      </c>
      <c r="D12" s="151"/>
      <c r="E12" s="152"/>
      <c r="F12" s="136">
        <f ca="1">'개인정보 및 신체계측 입력'!C2</f>
        <v>60</v>
      </c>
      <c r="G12" s="136"/>
      <c r="H12" s="136"/>
      <c r="I12" s="136"/>
      <c r="K12" s="127">
        <f>'개인정보 및 신체계측 입력'!E2</f>
        <v>172.3</v>
      </c>
      <c r="L12" s="128"/>
      <c r="M12" s="121">
        <f>'개인정보 및 신체계측 입력'!G2</f>
        <v>68.8</v>
      </c>
      <c r="N12" s="122"/>
      <c r="O12" s="117" t="s">
        <v>271</v>
      </c>
      <c r="P12" s="111"/>
      <c r="Q12" s="114">
        <f>'개인정보 및 신체계측 입력'!I2</f>
        <v>23.2</v>
      </c>
      <c r="R12" s="114"/>
      <c r="S12" s="114"/>
    </row>
    <row r="13" spans="1:19" ht="18" customHeight="1" thickBot="1" x14ac:dyDescent="0.35">
      <c r="C13" s="156"/>
      <c r="D13" s="156"/>
      <c r="E13" s="157"/>
      <c r="F13" s="137"/>
      <c r="G13" s="137"/>
      <c r="H13" s="137"/>
      <c r="I13" s="137"/>
      <c r="K13" s="129"/>
      <c r="L13" s="130"/>
      <c r="M13" s="123"/>
      <c r="N13" s="124"/>
      <c r="O13" s="118"/>
      <c r="P13" s="119"/>
      <c r="Q13" s="115"/>
      <c r="R13" s="115"/>
      <c r="S13" s="115"/>
    </row>
    <row r="14" spans="1:19" ht="18" customHeight="1" x14ac:dyDescent="0.3">
      <c r="C14" s="153" t="s">
        <v>31</v>
      </c>
      <c r="D14" s="153"/>
      <c r="E14" s="154"/>
      <c r="F14" s="115" t="str">
        <f>MID('DRIs DATA'!B1,28,3)</f>
        <v>안남일</v>
      </c>
      <c r="G14" s="115"/>
      <c r="H14" s="115"/>
      <c r="I14" s="115"/>
      <c r="K14" s="129"/>
      <c r="L14" s="130"/>
      <c r="M14" s="123"/>
      <c r="N14" s="124"/>
      <c r="O14" s="118"/>
      <c r="P14" s="119"/>
      <c r="Q14" s="115"/>
      <c r="R14" s="115"/>
      <c r="S14" s="115"/>
    </row>
    <row r="15" spans="1:19" ht="18" customHeight="1" thickBot="1" x14ac:dyDescent="0.35">
      <c r="C15" s="156"/>
      <c r="D15" s="156"/>
      <c r="E15" s="157"/>
      <c r="F15" s="116"/>
      <c r="G15" s="116"/>
      <c r="H15" s="116"/>
      <c r="I15" s="116"/>
      <c r="K15" s="131"/>
      <c r="L15" s="132"/>
      <c r="M15" s="125"/>
      <c r="N15" s="126"/>
      <c r="O15" s="120"/>
      <c r="P15" s="113"/>
      <c r="Q15" s="116"/>
      <c r="R15" s="116"/>
      <c r="S15" s="11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4" t="s">
        <v>42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</row>
    <row r="20" spans="2:20" ht="18" customHeight="1" thickBot="1" x14ac:dyDescent="0.35"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2" t="s">
        <v>43</v>
      </c>
      <c r="E36" s="142"/>
      <c r="F36" s="142"/>
      <c r="G36" s="142"/>
      <c r="H36" s="142"/>
      <c r="I36" s="34">
        <f>'DRIs DATA'!F8</f>
        <v>75.616</v>
      </c>
      <c r="J36" s="143" t="s">
        <v>44</v>
      </c>
      <c r="K36" s="143"/>
      <c r="L36" s="143"/>
      <c r="M36" s="143"/>
      <c r="N36" s="35"/>
      <c r="O36" s="141" t="s">
        <v>45</v>
      </c>
      <c r="P36" s="141"/>
      <c r="Q36" s="141"/>
      <c r="R36" s="141"/>
      <c r="S36" s="141"/>
      <c r="T36" s="6"/>
    </row>
    <row r="37" spans="2:20" ht="18" customHeight="1" x14ac:dyDescent="0.3">
      <c r="B37" s="12"/>
      <c r="C37" s="138" t="s">
        <v>182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3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3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2" t="s">
        <v>43</v>
      </c>
      <c r="E41" s="142"/>
      <c r="F41" s="142"/>
      <c r="G41" s="142"/>
      <c r="H41" s="142"/>
      <c r="I41" s="34">
        <f>'DRIs DATA'!G8</f>
        <v>9.24</v>
      </c>
      <c r="J41" s="143" t="s">
        <v>44</v>
      </c>
      <c r="K41" s="143"/>
      <c r="L41" s="143"/>
      <c r="M41" s="143"/>
      <c r="N41" s="35"/>
      <c r="O41" s="140" t="s">
        <v>49</v>
      </c>
      <c r="P41" s="140"/>
      <c r="Q41" s="140"/>
      <c r="R41" s="140"/>
      <c r="S41" s="140"/>
      <c r="T41" s="6"/>
    </row>
    <row r="42" spans="2:20" ht="18" customHeight="1" x14ac:dyDescent="0.3">
      <c r="B42" s="6"/>
      <c r="C42" s="83" t="s">
        <v>184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6"/>
    </row>
    <row r="43" spans="2:20" ht="18" customHeight="1" x14ac:dyDescent="0.3">
      <c r="B43" s="6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6"/>
    </row>
    <row r="44" spans="2:20" ht="18" customHeight="1" thickBot="1" x14ac:dyDescent="0.35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4" t="s">
        <v>43</v>
      </c>
      <c r="E46" s="144"/>
      <c r="F46" s="144"/>
      <c r="G46" s="144"/>
      <c r="H46" s="144"/>
      <c r="I46" s="34">
        <f>'DRIs DATA'!H8</f>
        <v>15.144</v>
      </c>
      <c r="J46" s="143" t="s">
        <v>44</v>
      </c>
      <c r="K46" s="143"/>
      <c r="L46" s="143"/>
      <c r="M46" s="143"/>
      <c r="N46" s="35"/>
      <c r="O46" s="140" t="s">
        <v>48</v>
      </c>
      <c r="P46" s="140"/>
      <c r="Q46" s="140"/>
      <c r="R46" s="140"/>
      <c r="S46" s="140"/>
      <c r="T46" s="6"/>
    </row>
    <row r="47" spans="2:20" ht="18" customHeight="1" x14ac:dyDescent="0.3">
      <c r="B47" s="6"/>
      <c r="C47" s="83" t="s">
        <v>183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6"/>
    </row>
    <row r="48" spans="2:20" ht="18" customHeight="1" thickBot="1" x14ac:dyDescent="0.35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4" t="s">
        <v>191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6"/>
    </row>
    <row r="54" spans="1:20" ht="18" customHeight="1" thickBot="1" x14ac:dyDescent="0.35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9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9" t="s">
        <v>164</v>
      </c>
      <c r="D69" s="149"/>
      <c r="E69" s="149"/>
      <c r="F69" s="149"/>
      <c r="G69" s="149"/>
      <c r="H69" s="142" t="s">
        <v>170</v>
      </c>
      <c r="I69" s="142"/>
      <c r="J69" s="142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0">
        <f>ROUND('그룹 전체 사용자의 일일 입력'!D6/MAX('그룹 전체 사용자의 일일 입력'!$B$6,'그룹 전체 사용자의 일일 입력'!$C$6,'그룹 전체 사용자의 일일 입력'!$D$6),1)</f>
        <v>0.9</v>
      </c>
      <c r="P69" s="150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4" t="s">
        <v>165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9" t="s">
        <v>51</v>
      </c>
      <c r="D72" s="149"/>
      <c r="E72" s="149"/>
      <c r="F72" s="149"/>
      <c r="G72" s="149"/>
      <c r="H72" s="38"/>
      <c r="I72" s="142" t="s">
        <v>52</v>
      </c>
      <c r="J72" s="142"/>
      <c r="K72" s="36">
        <f>ROUND('DRIs DATA'!L8,1)</f>
        <v>11.6</v>
      </c>
      <c r="L72" s="36" t="s">
        <v>53</v>
      </c>
      <c r="M72" s="36">
        <f>ROUND('DRIs DATA'!K8,1)</f>
        <v>4.5</v>
      </c>
      <c r="N72" s="143" t="s">
        <v>54</v>
      </c>
      <c r="O72" s="143"/>
      <c r="P72" s="143"/>
      <c r="Q72" s="143"/>
      <c r="R72" s="39"/>
      <c r="S72" s="35"/>
      <c r="T72" s="6"/>
    </row>
    <row r="73" spans="2:21" ht="18" customHeight="1" x14ac:dyDescent="0.3">
      <c r="B73" s="6"/>
      <c r="C73" s="83" t="s">
        <v>181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6"/>
      <c r="U73" s="13"/>
    </row>
    <row r="74" spans="2:21" ht="18" customHeight="1" thickBot="1" x14ac:dyDescent="0.35">
      <c r="B74" s="6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4" t="s">
        <v>192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6"/>
    </row>
    <row r="78" spans="2:21" ht="18" customHeight="1" thickBot="1" x14ac:dyDescent="0.35"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9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5" t="s">
        <v>168</v>
      </c>
      <c r="C80" s="85"/>
      <c r="D80" s="85"/>
      <c r="E80" s="85"/>
      <c r="F80" s="21"/>
      <c r="G80" s="21"/>
      <c r="H80" s="21"/>
      <c r="L80" s="85" t="s">
        <v>172</v>
      </c>
      <c r="M80" s="85"/>
      <c r="N80" s="85"/>
      <c r="O80" s="85"/>
      <c r="P80" s="85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3" t="s">
        <v>268</v>
      </c>
      <c r="C93" s="134"/>
      <c r="D93" s="134"/>
      <c r="E93" s="134"/>
      <c r="F93" s="134"/>
      <c r="G93" s="134"/>
      <c r="H93" s="134"/>
      <c r="I93" s="134"/>
      <c r="J93" s="135"/>
      <c r="L93" s="133" t="s">
        <v>175</v>
      </c>
      <c r="M93" s="134"/>
      <c r="N93" s="134"/>
      <c r="O93" s="134"/>
      <c r="P93" s="134"/>
      <c r="Q93" s="134"/>
      <c r="R93" s="134"/>
      <c r="S93" s="134"/>
      <c r="T93" s="135"/>
    </row>
    <row r="94" spans="1:21" ht="18" customHeight="1" x14ac:dyDescent="0.3">
      <c r="B94" s="88" t="s">
        <v>171</v>
      </c>
      <c r="C94" s="86"/>
      <c r="D94" s="86"/>
      <c r="E94" s="86"/>
      <c r="F94" s="89">
        <f>ROUND('DRIs DATA'!F16/'DRIs DATA'!C16*100,2)</f>
        <v>70.56</v>
      </c>
      <c r="G94" s="89"/>
      <c r="H94" s="86" t="s">
        <v>167</v>
      </c>
      <c r="I94" s="86"/>
      <c r="J94" s="87"/>
      <c r="L94" s="88" t="s">
        <v>171</v>
      </c>
      <c r="M94" s="86"/>
      <c r="N94" s="86"/>
      <c r="O94" s="86"/>
      <c r="P94" s="86"/>
      <c r="Q94" s="23">
        <f>ROUND('DRIs DATA'!M16/'DRIs DATA'!K16*100,2)</f>
        <v>166.9</v>
      </c>
      <c r="R94" s="86" t="s">
        <v>167</v>
      </c>
      <c r="S94" s="86"/>
      <c r="T94" s="8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1" t="s">
        <v>180</v>
      </c>
      <c r="C96" s="92"/>
      <c r="D96" s="92"/>
      <c r="E96" s="92"/>
      <c r="F96" s="92"/>
      <c r="G96" s="92"/>
      <c r="H96" s="92"/>
      <c r="I96" s="92"/>
      <c r="J96" s="93"/>
      <c r="L96" s="97" t="s">
        <v>173</v>
      </c>
      <c r="M96" s="98"/>
      <c r="N96" s="98"/>
      <c r="O96" s="98"/>
      <c r="P96" s="98"/>
      <c r="Q96" s="98"/>
      <c r="R96" s="98"/>
      <c r="S96" s="98"/>
      <c r="T96" s="99"/>
    </row>
    <row r="97" spans="2:21" ht="18" customHeight="1" x14ac:dyDescent="0.3">
      <c r="B97" s="91"/>
      <c r="C97" s="92"/>
      <c r="D97" s="92"/>
      <c r="E97" s="92"/>
      <c r="F97" s="92"/>
      <c r="G97" s="92"/>
      <c r="H97" s="92"/>
      <c r="I97" s="92"/>
      <c r="J97" s="93"/>
      <c r="L97" s="97"/>
      <c r="M97" s="98"/>
      <c r="N97" s="98"/>
      <c r="O97" s="98"/>
      <c r="P97" s="98"/>
      <c r="Q97" s="98"/>
      <c r="R97" s="98"/>
      <c r="S97" s="98"/>
      <c r="T97" s="99"/>
    </row>
    <row r="98" spans="2:21" ht="18" customHeight="1" x14ac:dyDescent="0.3">
      <c r="B98" s="91"/>
      <c r="C98" s="92"/>
      <c r="D98" s="92"/>
      <c r="E98" s="92"/>
      <c r="F98" s="92"/>
      <c r="G98" s="92"/>
      <c r="H98" s="92"/>
      <c r="I98" s="92"/>
      <c r="J98" s="93"/>
      <c r="L98" s="97"/>
      <c r="M98" s="98"/>
      <c r="N98" s="98"/>
      <c r="O98" s="98"/>
      <c r="P98" s="98"/>
      <c r="Q98" s="98"/>
      <c r="R98" s="98"/>
      <c r="S98" s="98"/>
      <c r="T98" s="99"/>
    </row>
    <row r="99" spans="2:21" ht="18" customHeight="1" x14ac:dyDescent="0.3">
      <c r="B99" s="91"/>
      <c r="C99" s="92"/>
      <c r="D99" s="92"/>
      <c r="E99" s="92"/>
      <c r="F99" s="92"/>
      <c r="G99" s="92"/>
      <c r="H99" s="92"/>
      <c r="I99" s="92"/>
      <c r="J99" s="93"/>
      <c r="L99" s="97"/>
      <c r="M99" s="98"/>
      <c r="N99" s="98"/>
      <c r="O99" s="98"/>
      <c r="P99" s="98"/>
      <c r="Q99" s="98"/>
      <c r="R99" s="98"/>
      <c r="S99" s="98"/>
      <c r="T99" s="99"/>
    </row>
    <row r="100" spans="2:21" ht="18" customHeight="1" x14ac:dyDescent="0.3">
      <c r="B100" s="91"/>
      <c r="C100" s="92"/>
      <c r="D100" s="92"/>
      <c r="E100" s="92"/>
      <c r="F100" s="92"/>
      <c r="G100" s="92"/>
      <c r="H100" s="92"/>
      <c r="I100" s="92"/>
      <c r="J100" s="93"/>
      <c r="L100" s="97"/>
      <c r="M100" s="98"/>
      <c r="N100" s="98"/>
      <c r="O100" s="98"/>
      <c r="P100" s="98"/>
      <c r="Q100" s="98"/>
      <c r="R100" s="98"/>
      <c r="S100" s="98"/>
      <c r="T100" s="99"/>
      <c r="U100" s="17"/>
    </row>
    <row r="101" spans="2:21" ht="18" customHeight="1" thickBot="1" x14ac:dyDescent="0.35">
      <c r="B101" s="94"/>
      <c r="C101" s="95"/>
      <c r="D101" s="95"/>
      <c r="E101" s="95"/>
      <c r="F101" s="95"/>
      <c r="G101" s="95"/>
      <c r="H101" s="95"/>
      <c r="I101" s="95"/>
      <c r="J101" s="96"/>
      <c r="L101" s="100"/>
      <c r="M101" s="101"/>
      <c r="N101" s="101"/>
      <c r="O101" s="101"/>
      <c r="P101" s="101"/>
      <c r="Q101" s="101"/>
      <c r="R101" s="101"/>
      <c r="S101" s="101"/>
      <c r="T101" s="102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4" t="s">
        <v>193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6"/>
    </row>
    <row r="105" spans="2:21" ht="18" customHeight="1" thickBot="1" x14ac:dyDescent="0.35"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9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5" t="s">
        <v>169</v>
      </c>
      <c r="C107" s="85"/>
      <c r="D107" s="85"/>
      <c r="E107" s="85"/>
      <c r="F107" s="6"/>
      <c r="G107" s="6"/>
      <c r="H107" s="6"/>
      <c r="I107" s="6"/>
      <c r="L107" s="85" t="s">
        <v>270</v>
      </c>
      <c r="M107" s="85"/>
      <c r="N107" s="85"/>
      <c r="O107" s="85"/>
      <c r="P107" s="85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0" t="s">
        <v>264</v>
      </c>
      <c r="C120" s="81"/>
      <c r="D120" s="81"/>
      <c r="E120" s="81"/>
      <c r="F120" s="81"/>
      <c r="G120" s="81"/>
      <c r="H120" s="81"/>
      <c r="I120" s="81"/>
      <c r="J120" s="82"/>
      <c r="L120" s="80" t="s">
        <v>265</v>
      </c>
      <c r="M120" s="81"/>
      <c r="N120" s="81"/>
      <c r="O120" s="81"/>
      <c r="P120" s="81"/>
      <c r="Q120" s="81"/>
      <c r="R120" s="81"/>
      <c r="S120" s="81"/>
      <c r="T120" s="82"/>
    </row>
    <row r="121" spans="2:20" ht="18" customHeight="1" x14ac:dyDescent="0.3">
      <c r="B121" s="43" t="s">
        <v>171</v>
      </c>
      <c r="C121" s="16"/>
      <c r="D121" s="16"/>
      <c r="E121" s="15"/>
      <c r="F121" s="89">
        <f>ROUND('DRIs DATA'!F26/'DRIs DATA'!C26*100,2)</f>
        <v>366.88</v>
      </c>
      <c r="G121" s="89"/>
      <c r="H121" s="86" t="s">
        <v>166</v>
      </c>
      <c r="I121" s="86"/>
      <c r="J121" s="87"/>
      <c r="L121" s="42" t="s">
        <v>171</v>
      </c>
      <c r="M121" s="20"/>
      <c r="N121" s="20"/>
      <c r="O121" s="23"/>
      <c r="P121" s="6"/>
      <c r="Q121" s="58">
        <f>ROUND('DRIs DATA'!AH26/'DRIs DATA'!AE26*100,2)</f>
        <v>183.84</v>
      </c>
      <c r="R121" s="86" t="s">
        <v>166</v>
      </c>
      <c r="S121" s="86"/>
      <c r="T121" s="8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3" t="s">
        <v>174</v>
      </c>
      <c r="C123" s="104"/>
      <c r="D123" s="104"/>
      <c r="E123" s="104"/>
      <c r="F123" s="104"/>
      <c r="G123" s="104"/>
      <c r="H123" s="104"/>
      <c r="I123" s="104"/>
      <c r="J123" s="105"/>
      <c r="L123" s="103" t="s">
        <v>269</v>
      </c>
      <c r="M123" s="104"/>
      <c r="N123" s="104"/>
      <c r="O123" s="104"/>
      <c r="P123" s="104"/>
      <c r="Q123" s="104"/>
      <c r="R123" s="104"/>
      <c r="S123" s="104"/>
      <c r="T123" s="105"/>
    </row>
    <row r="124" spans="2:20" ht="18" customHeight="1" x14ac:dyDescent="0.3">
      <c r="B124" s="103"/>
      <c r="C124" s="104"/>
      <c r="D124" s="104"/>
      <c r="E124" s="104"/>
      <c r="F124" s="104"/>
      <c r="G124" s="104"/>
      <c r="H124" s="104"/>
      <c r="I124" s="104"/>
      <c r="J124" s="105"/>
      <c r="L124" s="103"/>
      <c r="M124" s="104"/>
      <c r="N124" s="104"/>
      <c r="O124" s="104"/>
      <c r="P124" s="104"/>
      <c r="Q124" s="104"/>
      <c r="R124" s="104"/>
      <c r="S124" s="104"/>
      <c r="T124" s="105"/>
    </row>
    <row r="125" spans="2:20" ht="18" customHeight="1" x14ac:dyDescent="0.3">
      <c r="B125" s="103"/>
      <c r="C125" s="104"/>
      <c r="D125" s="104"/>
      <c r="E125" s="104"/>
      <c r="F125" s="104"/>
      <c r="G125" s="104"/>
      <c r="H125" s="104"/>
      <c r="I125" s="104"/>
      <c r="J125" s="105"/>
      <c r="L125" s="103"/>
      <c r="M125" s="104"/>
      <c r="N125" s="104"/>
      <c r="O125" s="104"/>
      <c r="P125" s="104"/>
      <c r="Q125" s="104"/>
      <c r="R125" s="104"/>
      <c r="S125" s="104"/>
      <c r="T125" s="105"/>
    </row>
    <row r="126" spans="2:20" ht="18" customHeight="1" x14ac:dyDescent="0.3">
      <c r="B126" s="103"/>
      <c r="C126" s="104"/>
      <c r="D126" s="104"/>
      <c r="E126" s="104"/>
      <c r="F126" s="104"/>
      <c r="G126" s="104"/>
      <c r="H126" s="104"/>
      <c r="I126" s="104"/>
      <c r="J126" s="105"/>
      <c r="L126" s="103"/>
      <c r="M126" s="104"/>
      <c r="N126" s="104"/>
      <c r="O126" s="104"/>
      <c r="P126" s="104"/>
      <c r="Q126" s="104"/>
      <c r="R126" s="104"/>
      <c r="S126" s="104"/>
      <c r="T126" s="105"/>
    </row>
    <row r="127" spans="2:20" ht="18" customHeight="1" x14ac:dyDescent="0.3">
      <c r="B127" s="103"/>
      <c r="C127" s="104"/>
      <c r="D127" s="104"/>
      <c r="E127" s="104"/>
      <c r="F127" s="104"/>
      <c r="G127" s="104"/>
      <c r="H127" s="104"/>
      <c r="I127" s="104"/>
      <c r="J127" s="105"/>
      <c r="L127" s="103"/>
      <c r="M127" s="104"/>
      <c r="N127" s="104"/>
      <c r="O127" s="104"/>
      <c r="P127" s="104"/>
      <c r="Q127" s="104"/>
      <c r="R127" s="104"/>
      <c r="S127" s="104"/>
      <c r="T127" s="105"/>
    </row>
    <row r="128" spans="2:20" ht="17.25" thickBot="1" x14ac:dyDescent="0.35">
      <c r="B128" s="106"/>
      <c r="C128" s="107"/>
      <c r="D128" s="107"/>
      <c r="E128" s="107"/>
      <c r="F128" s="107"/>
      <c r="G128" s="107"/>
      <c r="H128" s="107"/>
      <c r="I128" s="107"/>
      <c r="J128" s="108"/>
      <c r="L128" s="106"/>
      <c r="M128" s="107"/>
      <c r="N128" s="107"/>
      <c r="O128" s="107"/>
      <c r="P128" s="107"/>
      <c r="Q128" s="107"/>
      <c r="R128" s="107"/>
      <c r="S128" s="107"/>
      <c r="T128" s="108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4" t="s">
        <v>262</v>
      </c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6"/>
      <c r="N130" s="57"/>
      <c r="O130" s="74" t="s">
        <v>263</v>
      </c>
      <c r="P130" s="75"/>
      <c r="Q130" s="75"/>
      <c r="R130" s="75"/>
      <c r="S130" s="75"/>
      <c r="T130" s="76"/>
    </row>
    <row r="131" spans="2:21" ht="18" customHeight="1" thickBot="1" x14ac:dyDescent="0.35">
      <c r="B131" s="77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9"/>
      <c r="N131" s="57"/>
      <c r="O131" s="77"/>
      <c r="P131" s="78"/>
      <c r="Q131" s="78"/>
      <c r="R131" s="78"/>
      <c r="S131" s="78"/>
      <c r="T131" s="79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4" t="s">
        <v>194</v>
      </c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6"/>
    </row>
    <row r="156" spans="2:21" ht="18" customHeight="1" thickBot="1" x14ac:dyDescent="0.35">
      <c r="B156" s="77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9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5" t="s">
        <v>177</v>
      </c>
      <c r="C158" s="85"/>
      <c r="D158" s="85"/>
      <c r="E158" s="6"/>
      <c r="F158" s="6"/>
      <c r="G158" s="6"/>
      <c r="H158" s="6"/>
      <c r="I158" s="6"/>
      <c r="L158" s="85" t="s">
        <v>178</v>
      </c>
      <c r="M158" s="85"/>
      <c r="N158" s="85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0" t="s">
        <v>266</v>
      </c>
      <c r="C171" s="81"/>
      <c r="D171" s="81"/>
      <c r="E171" s="81"/>
      <c r="F171" s="81"/>
      <c r="G171" s="81"/>
      <c r="H171" s="81"/>
      <c r="I171" s="81"/>
      <c r="J171" s="82"/>
      <c r="L171" s="80" t="s">
        <v>176</v>
      </c>
      <c r="M171" s="81"/>
      <c r="N171" s="81"/>
      <c r="O171" s="81"/>
      <c r="P171" s="81"/>
      <c r="Q171" s="81"/>
      <c r="R171" s="81"/>
      <c r="S171" s="82"/>
    </row>
    <row r="172" spans="2:19" ht="18" customHeight="1" x14ac:dyDescent="0.3">
      <c r="B172" s="42" t="s">
        <v>171</v>
      </c>
      <c r="C172" s="20"/>
      <c r="D172" s="20"/>
      <c r="E172" s="6"/>
      <c r="F172" s="89">
        <f>ROUND('DRIs DATA'!F36/'DRIs DATA'!C36*100,2)</f>
        <v>43.17</v>
      </c>
      <c r="G172" s="8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216.6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3" t="s">
        <v>185</v>
      </c>
      <c r="C174" s="104"/>
      <c r="D174" s="104"/>
      <c r="E174" s="104"/>
      <c r="F174" s="104"/>
      <c r="G174" s="104"/>
      <c r="H174" s="104"/>
      <c r="I174" s="104"/>
      <c r="J174" s="105"/>
      <c r="L174" s="103" t="s">
        <v>187</v>
      </c>
      <c r="M174" s="104"/>
      <c r="N174" s="104"/>
      <c r="O174" s="104"/>
      <c r="P174" s="104"/>
      <c r="Q174" s="104"/>
      <c r="R174" s="104"/>
      <c r="S174" s="105"/>
    </row>
    <row r="175" spans="2:19" ht="18" customHeight="1" x14ac:dyDescent="0.3">
      <c r="B175" s="103"/>
      <c r="C175" s="104"/>
      <c r="D175" s="104"/>
      <c r="E175" s="104"/>
      <c r="F175" s="104"/>
      <c r="G175" s="104"/>
      <c r="H175" s="104"/>
      <c r="I175" s="104"/>
      <c r="J175" s="105"/>
      <c r="L175" s="103"/>
      <c r="M175" s="104"/>
      <c r="N175" s="104"/>
      <c r="O175" s="104"/>
      <c r="P175" s="104"/>
      <c r="Q175" s="104"/>
      <c r="R175" s="104"/>
      <c r="S175" s="105"/>
    </row>
    <row r="176" spans="2:19" ht="18" customHeight="1" x14ac:dyDescent="0.3">
      <c r="B176" s="103"/>
      <c r="C176" s="104"/>
      <c r="D176" s="104"/>
      <c r="E176" s="104"/>
      <c r="F176" s="104"/>
      <c r="G176" s="104"/>
      <c r="H176" s="104"/>
      <c r="I176" s="104"/>
      <c r="J176" s="105"/>
      <c r="L176" s="103"/>
      <c r="M176" s="104"/>
      <c r="N176" s="104"/>
      <c r="O176" s="104"/>
      <c r="P176" s="104"/>
      <c r="Q176" s="104"/>
      <c r="R176" s="104"/>
      <c r="S176" s="105"/>
    </row>
    <row r="177" spans="2:19" ht="18" customHeight="1" x14ac:dyDescent="0.3">
      <c r="B177" s="103"/>
      <c r="C177" s="104"/>
      <c r="D177" s="104"/>
      <c r="E177" s="104"/>
      <c r="F177" s="104"/>
      <c r="G177" s="104"/>
      <c r="H177" s="104"/>
      <c r="I177" s="104"/>
      <c r="J177" s="105"/>
      <c r="L177" s="103"/>
      <c r="M177" s="104"/>
      <c r="N177" s="104"/>
      <c r="O177" s="104"/>
      <c r="P177" s="104"/>
      <c r="Q177" s="104"/>
      <c r="R177" s="104"/>
      <c r="S177" s="105"/>
    </row>
    <row r="178" spans="2:19" ht="18" customHeight="1" x14ac:dyDescent="0.3">
      <c r="B178" s="103"/>
      <c r="C178" s="104"/>
      <c r="D178" s="104"/>
      <c r="E178" s="104"/>
      <c r="F178" s="104"/>
      <c r="G178" s="104"/>
      <c r="H178" s="104"/>
      <c r="I178" s="104"/>
      <c r="J178" s="105"/>
      <c r="L178" s="103"/>
      <c r="M178" s="104"/>
      <c r="N178" s="104"/>
      <c r="O178" s="104"/>
      <c r="P178" s="104"/>
      <c r="Q178" s="104"/>
      <c r="R178" s="104"/>
      <c r="S178" s="105"/>
    </row>
    <row r="179" spans="2:19" ht="18" customHeight="1" x14ac:dyDescent="0.3">
      <c r="B179" s="103"/>
      <c r="C179" s="104"/>
      <c r="D179" s="104"/>
      <c r="E179" s="104"/>
      <c r="F179" s="104"/>
      <c r="G179" s="104"/>
      <c r="H179" s="104"/>
      <c r="I179" s="104"/>
      <c r="J179" s="105"/>
      <c r="L179" s="103"/>
      <c r="M179" s="104"/>
      <c r="N179" s="104"/>
      <c r="O179" s="104"/>
      <c r="P179" s="104"/>
      <c r="Q179" s="104"/>
      <c r="R179" s="104"/>
      <c r="S179" s="105"/>
    </row>
    <row r="180" spans="2:19" ht="18" customHeight="1" thickBot="1" x14ac:dyDescent="0.35">
      <c r="B180" s="106"/>
      <c r="C180" s="107"/>
      <c r="D180" s="107"/>
      <c r="E180" s="107"/>
      <c r="F180" s="107"/>
      <c r="G180" s="107"/>
      <c r="H180" s="107"/>
      <c r="I180" s="107"/>
      <c r="J180" s="108"/>
      <c r="L180" s="103"/>
      <c r="M180" s="104"/>
      <c r="N180" s="104"/>
      <c r="O180" s="104"/>
      <c r="P180" s="104"/>
      <c r="Q180" s="104"/>
      <c r="R180" s="104"/>
      <c r="S180" s="105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3"/>
      <c r="M181" s="104"/>
      <c r="N181" s="104"/>
      <c r="O181" s="104"/>
      <c r="P181" s="104"/>
      <c r="Q181" s="104"/>
      <c r="R181" s="104"/>
      <c r="S181" s="105"/>
    </row>
    <row r="182" spans="2:19" ht="18" customHeight="1" thickBot="1" x14ac:dyDescent="0.35">
      <c r="L182" s="106"/>
      <c r="M182" s="107"/>
      <c r="N182" s="107"/>
      <c r="O182" s="107"/>
      <c r="P182" s="107"/>
      <c r="Q182" s="107"/>
      <c r="R182" s="107"/>
      <c r="S182" s="108"/>
    </row>
    <row r="183" spans="2:19" ht="18" customHeight="1" x14ac:dyDescent="0.3">
      <c r="B183" s="85" t="s">
        <v>179</v>
      </c>
      <c r="C183" s="85"/>
      <c r="D183" s="85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0" t="s">
        <v>267</v>
      </c>
      <c r="C196" s="81"/>
      <c r="D196" s="81"/>
      <c r="E196" s="81"/>
      <c r="F196" s="81"/>
      <c r="G196" s="81"/>
      <c r="H196" s="81"/>
      <c r="I196" s="81"/>
      <c r="J196" s="8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9">
        <f>ROUND('DRIs DATA'!F46/'DRIs DATA'!C46*100,2)</f>
        <v>137.41999999999999</v>
      </c>
      <c r="G197" s="89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3" t="s">
        <v>186</v>
      </c>
      <c r="C199" s="104"/>
      <c r="D199" s="104"/>
      <c r="E199" s="104"/>
      <c r="F199" s="104"/>
      <c r="G199" s="104"/>
      <c r="H199" s="104"/>
      <c r="I199" s="104"/>
      <c r="J199" s="105"/>
      <c r="S199" s="6"/>
    </row>
    <row r="200" spans="2:20" ht="18" customHeight="1" x14ac:dyDescent="0.3">
      <c r="B200" s="103"/>
      <c r="C200" s="104"/>
      <c r="D200" s="104"/>
      <c r="E200" s="104"/>
      <c r="F200" s="104"/>
      <c r="G200" s="104"/>
      <c r="H200" s="104"/>
      <c r="I200" s="104"/>
      <c r="J200" s="105"/>
      <c r="S200" s="6"/>
    </row>
    <row r="201" spans="2:20" ht="18" customHeight="1" x14ac:dyDescent="0.3">
      <c r="B201" s="103"/>
      <c r="C201" s="104"/>
      <c r="D201" s="104"/>
      <c r="E201" s="104"/>
      <c r="F201" s="104"/>
      <c r="G201" s="104"/>
      <c r="H201" s="104"/>
      <c r="I201" s="104"/>
      <c r="J201" s="105"/>
      <c r="S201" s="6"/>
    </row>
    <row r="202" spans="2:20" ht="18" customHeight="1" x14ac:dyDescent="0.3">
      <c r="B202" s="103"/>
      <c r="C202" s="104"/>
      <c r="D202" s="104"/>
      <c r="E202" s="104"/>
      <c r="F202" s="104"/>
      <c r="G202" s="104"/>
      <c r="H202" s="104"/>
      <c r="I202" s="104"/>
      <c r="J202" s="105"/>
      <c r="S202" s="6"/>
    </row>
    <row r="203" spans="2:20" ht="18" customHeight="1" x14ac:dyDescent="0.3">
      <c r="B203" s="103"/>
      <c r="C203" s="104"/>
      <c r="D203" s="104"/>
      <c r="E203" s="104"/>
      <c r="F203" s="104"/>
      <c r="G203" s="104"/>
      <c r="H203" s="104"/>
      <c r="I203" s="104"/>
      <c r="J203" s="105"/>
      <c r="S203" s="6"/>
    </row>
    <row r="204" spans="2:20" ht="18" customHeight="1" thickBot="1" x14ac:dyDescent="0.35">
      <c r="B204" s="106"/>
      <c r="C204" s="107"/>
      <c r="D204" s="107"/>
      <c r="E204" s="107"/>
      <c r="F204" s="107"/>
      <c r="G204" s="107"/>
      <c r="H204" s="107"/>
      <c r="I204" s="107"/>
      <c r="J204" s="108"/>
      <c r="S204" s="6"/>
    </row>
    <row r="205" spans="2:20" ht="18" customHeight="1" thickBot="1" x14ac:dyDescent="0.35">
      <c r="K205" s="10"/>
    </row>
    <row r="206" spans="2:20" ht="18" customHeight="1" x14ac:dyDescent="0.3">
      <c r="B206" s="74" t="s">
        <v>195</v>
      </c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6"/>
    </row>
    <row r="207" spans="2:20" ht="18" customHeight="1" thickBot="1" x14ac:dyDescent="0.35">
      <c r="B207" s="77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9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9" t="s">
        <v>188</v>
      </c>
      <c r="C209" s="109"/>
      <c r="D209" s="109"/>
      <c r="E209" s="109"/>
      <c r="F209" s="109"/>
      <c r="G209" s="109"/>
      <c r="H209" s="109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0" t="s">
        <v>190</v>
      </c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2020-03-18T06:15:37Z</dcterms:modified>
</cp:coreProperties>
</file>