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7_췌장암_Pancreatic\결과지 생성중\"/>
    </mc:Choice>
  </mc:AlternateContent>
  <bookViews>
    <workbookView xWindow="0" yWindow="0" windowWidth="15360" windowHeight="9216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<sst xmlns="http://schemas.openxmlformats.org/spreadsheetml/2006/main" count="692" uniqueCount="339">
  <si>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</si>
  <si>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</si>
  <si>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</si>
  <si>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</si>
  <si>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</si>
  <si>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</si>
  <si>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</si>
  <si>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</si>
  <si>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</si>
  <si>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</si>
  <si>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</si>
  <si>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</si>
  <si>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</si>
  <si>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</si>
  <si>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</si>
  <si>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</si>
  <si>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</si>
  <si>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</si>
  <si>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</si>
  <si>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</si>
  <si>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</si>
  <si>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</si>
  <si>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</si>
  <si>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</si>
  <si>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</si>
  <si>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</si>
  <si>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</si>
  <si>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</si>
  <si>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</si>
  <si>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</si>
  <si>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</si>
  <si>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</si>
  <si>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</si>
  <si>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</si>
  <si>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</si>
  <si>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</si>
  <si>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</si>
  <si>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</si>
  <si>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</si>
  <si>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</si>
  <si>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</si>
  <si>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</si>
  <si>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</si>
  <si>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</si>
  <si>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</si>
  <si>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</si>
  <si>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</si>
  <si>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</si>
  <si>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</si>
  <si>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</si>
  <si>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</si>
  <si>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</si>
  <si>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</si>
  <si>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</si>
  <si>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</si>
  <si>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</si>
  <si>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</si>
  <si>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</si>
  <si>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</si>
  <si>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</si>
  <si>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</si>
  <si>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</si>
  <si>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</si>
  <si>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</si>
  <si>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</si>
  <si>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</si>
  <si>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</si>
  <si>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</si>
  <si>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</si>
  <si>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</si>
  <si>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</si>
  <si>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</si>
  <si>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</si>
  <si>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</si>
  <si>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</si>
  <si>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</si>
  <si>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</si>
  <si>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</si>
  <si>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</si>
  <si>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</si>
  <si>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</si>
  <si>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</si>
  <si>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</si>
  <si>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</si>
  <si>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</si>
  <si>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</si>
  <si>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</si>
  <si>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</si>
  <si>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</si>
  <si>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</si>
  <si>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</si>
  <si>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</si>
  <si>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</si>
  <si>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</si>
  <si>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</si>
  <si>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</si>
  <si>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</si>
  <si>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</si>
  <si>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</si>
  <si>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</si>
  <si>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</si>
  <si>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</si>
  <si>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</si>
  <si>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</si>
  <si>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</si>
  <si>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</si>
  <si>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</si>
  <si>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</si>
  <si>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</si>
  <si>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</si>
  <si>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</si>
  <si>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</si>
  <si>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</si>
  <si>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</si>
  <si>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</si>
  <si>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</si>
  <si>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</si>
  <si>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</si>
  <si>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</si>
  <si>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</si>
  <si>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</si>
  <si>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</si>
  <si>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</si>
  <si>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</si>
  <si>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</si>
  <si>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</si>
  <si>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</si>
  <si>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</si>
  <si>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</si>
  <si>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</si>
  <si>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</si>
  <si>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</si>
  <si>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</si>
  <si>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</si>
  <si>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</si>
  <si>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</si>
  <si>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</si>
  <si>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</si>
  <si>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</si>
  <si>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</si>
  <si>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</si>
  <si>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</si>
  <si>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</si>
  <si>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</si>
  <si>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</si>
  <si>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</si>
  <si>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</si>
  <si>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</si>
  <si>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</si>
  <si>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</si>
  <si>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</si>
  <si>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</si>
  <si>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</si>
  <si>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</si>
  <si>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</si>
  <si>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</si>
  <si>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</si>
  <si>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</si>
  <si>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</si>
  <si>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</si>
  <si>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</si>
  <si>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</si>
  <si>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</si>
  <si>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</si>
  <si>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</si>
  <si>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</si>
  <si>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</si>
  <si>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</si>
  <si>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</si>
  <si>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</si>
  <si>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</si>
  <si>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</si>
  <si>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</si>
  <si>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</si>
  <si>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</si>
  <si>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</si>
  <si>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</si>
  <si>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</si>
  <si>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</si>
  <si>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</si>
  <si>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</si>
  <si>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</si>
  <si>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</si>
  <si>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</si>
  <si>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</si>
  <si>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</si>
  <si>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</si>
  <si>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</si>
  <si>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</si>
  <si>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</si>
  <si>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</si>
  <si>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</si>
  <si>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</si>
  <si>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</si>
  <si>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</si>
  <si>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</si>
  <si>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</si>
  <si>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</si>
  <si>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</si>
  <si>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</si>
  <si>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</si>
  <si>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</si>
  <si>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</si>
  <si>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</si>
  <si>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</si>
  <si>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</si>
  <si>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</si>
  <si>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</si>
  <si>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</si>
  <si>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</si>
  <si>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</si>
  <si>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</si>
  <si>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</si>
  <si>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</si>
  <si>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</si>
  <si>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</si>
  <si>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</si>
  <si>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</si>
  <si>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</si>
  <si>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</si>
  <si>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</si>
  <si>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</si>
  <si>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</si>
  <si>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</si>
  <si>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</si>
  <si>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</si>
  <si>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</si>
  <si>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</si>
  <si>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</si>
  <si>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</si>
  <si>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</si>
  <si>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</si>
  <si>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</si>
  <si>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</si>
  <si>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</si>
  <si>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</si>
  <si>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</si>
  <si>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</si>
  <si>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</si>
  <si>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</si>
  <si>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</si>
  <si>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</si>
  <si>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</si>
  <si>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</si>
  <si>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</si>
  <si>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</si>
  <si>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</si>
  <si>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</si>
  <si>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</si>
  <si>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</si>
  <si>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</si>
  <si>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</si>
  <si>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</si>
  <si>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</si>
  <si>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</si>
  <si>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</si>
  <si>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</si>
  <si>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</si>
  <si>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</si>
  <si>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</si>
  <si>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</si>
  <si>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</si>
  <si>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</si>
  <si>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</si>
  <si>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</si>
  <si>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</si>
  <si>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</si>
  <si>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</si>
  <si>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</si>
  <si>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</si>
  <si>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</si>
  <si>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</si>
  <si>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</si>
  <si>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</si>
  <si>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</si>
  <si>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t>정보</t>
    <phoneticPr fontId="1" type="noConversion"/>
  </si>
  <si>
    <t>출력시각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</si>
  <si>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</si>
  <si>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</si>
  <si>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</si>
  <si>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</si>
  <si>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</si>
  <si>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</si>
  <si>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</si>
  <si>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</si>
  <si>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</si>
  <si>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</si>
  <si>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</si>
  <si>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</si>
  <si>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</si>
  <si>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</si>
  <si>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</si>
  <si>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단백질(g/일)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</si>
  <si>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</si>
  <si>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</si>
  <si>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</si>
  <si>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</si>
  <si>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</si>
  <si>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</si>
  <si>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</si>
  <si>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</si>
  <si>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</si>
  <si>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</si>
  <si>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</si>
  <si>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티아민</t>
    <phoneticPr fontId="1" type="noConversion"/>
  </si>
  <si>
    <t>리보플라빈</t>
    <phoneticPr fontId="1" type="noConversion"/>
  </si>
  <si>
    <t>니아신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</si>
  <si>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</si>
  <si>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</si>
  <si>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</si>
  <si>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</si>
  <si>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</si>
  <si>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</si>
  <si>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</si>
  <si>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칼슘</t>
    <phoneticPr fontId="1" type="noConversion"/>
  </si>
  <si>
    <t>인</t>
    <phoneticPr fontId="1" type="noConversion"/>
  </si>
  <si>
    <t>나트륨</t>
    <phoneticPr fontId="1" type="noConversion"/>
  </si>
  <si>
    <t>칼륨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</si>
  <si>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</si>
  <si>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</si>
  <si>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</si>
  <si>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</si>
  <si>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</si>
  <si>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</si>
  <si>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</si>
  <si>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</si>
  <si>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</si>
  <si>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</si>
  <si>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</si>
  <si>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</si>
  <si>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</si>
  <si>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</si>
  <si>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</si>
  <si>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</si>
  <si>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(설문지 : FFQ 95문항 설문지, 사용자 : 장태연, ID : H1700045)</t>
  </si>
  <si>
    <t>2020년 05월 27일 09:44:46</t>
  </si>
  <si>
    <t>H1700045</t>
  </si>
  <si>
    <t>장태연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</si>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</sst>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48.246037000000001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7266400"/>
        <c:axId val="447271104"/>
      </c:barChart>
      <c:catAx>
        <c:axId val="447266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7271104"/>
        <c:crosses val="autoZero"/>
        <c:auto val="1"/>
        <c:lblAlgn val="ctr"/>
        <c:lblOffset val="100"/>
        <c:noMultiLvlLbl val="0"/>
      </c:catAx>
      <c:valAx>
        <c:axId val="447271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7266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1.2694603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502344"/>
        <c:axId val="518501952"/>
      </c:barChart>
      <c:catAx>
        <c:axId val="518502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501952"/>
        <c:crosses val="autoZero"/>
        <c:auto val="1"/>
        <c:lblAlgn val="ctr"/>
        <c:lblOffset val="100"/>
        <c:noMultiLvlLbl val="0"/>
      </c:catAx>
      <c:valAx>
        <c:axId val="518501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5023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0.49659904999999999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501168"/>
        <c:axId val="518500776"/>
      </c:barChart>
      <c:catAx>
        <c:axId val="518501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500776"/>
        <c:crosses val="autoZero"/>
        <c:auto val="1"/>
        <c:lblAlgn val="ctr"/>
        <c:lblOffset val="100"/>
        <c:noMultiLvlLbl val="0"/>
      </c:catAx>
      <c:valAx>
        <c:axId val="518500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50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909.67675999999994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506264"/>
        <c:axId val="518529392"/>
      </c:barChart>
      <c:catAx>
        <c:axId val="518506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529392"/>
        <c:crosses val="autoZero"/>
        <c:auto val="1"/>
        <c:lblAlgn val="ctr"/>
        <c:lblOffset val="100"/>
        <c:noMultiLvlLbl val="0"/>
      </c:catAx>
      <c:valAx>
        <c:axId val="518529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506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2055.4333000000001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530176"/>
        <c:axId val="518530568"/>
      </c:barChart>
      <c:catAx>
        <c:axId val="5185301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530568"/>
        <c:crosses val="autoZero"/>
        <c:auto val="1"/>
        <c:lblAlgn val="ctr"/>
        <c:lblOffset val="100"/>
        <c:noMultiLvlLbl val="0"/>
      </c:catAx>
      <c:valAx>
        <c:axId val="518530568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5301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59.182322999999997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531352"/>
        <c:axId val="518531744"/>
      </c:barChart>
      <c:catAx>
        <c:axId val="518531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531744"/>
        <c:crosses val="autoZero"/>
        <c:auto val="1"/>
        <c:lblAlgn val="ctr"/>
        <c:lblOffset val="100"/>
        <c:noMultiLvlLbl val="0"/>
      </c:catAx>
      <c:valAx>
        <c:axId val="518531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531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86.692700000000002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532528"/>
        <c:axId val="507329376"/>
      </c:barChart>
      <c:catAx>
        <c:axId val="518532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329376"/>
        <c:crosses val="autoZero"/>
        <c:auto val="1"/>
        <c:lblAlgn val="ctr"/>
        <c:lblOffset val="100"/>
        <c:noMultiLvlLbl val="0"/>
      </c:catAx>
      <c:valAx>
        <c:axId val="507329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532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8.0802289999999992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330160"/>
        <c:axId val="507330552"/>
      </c:barChart>
      <c:catAx>
        <c:axId val="507330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330552"/>
        <c:crosses val="autoZero"/>
        <c:auto val="1"/>
        <c:lblAlgn val="ctr"/>
        <c:lblOffset val="100"/>
        <c:noMultiLvlLbl val="0"/>
      </c:catAx>
      <c:valAx>
        <c:axId val="5073305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330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499.33353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331336"/>
        <c:axId val="507331728"/>
      </c:barChart>
      <c:catAx>
        <c:axId val="507331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331728"/>
        <c:crosses val="autoZero"/>
        <c:auto val="1"/>
        <c:lblAlgn val="ctr"/>
        <c:lblOffset val="100"/>
        <c:noMultiLvlLbl val="0"/>
      </c:catAx>
      <c:valAx>
        <c:axId val="507331728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331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4.7204969999999997E-3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332512"/>
        <c:axId val="507332904"/>
      </c:barChart>
      <c:catAx>
        <c:axId val="507332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332904"/>
        <c:crosses val="autoZero"/>
        <c:auto val="1"/>
        <c:lblAlgn val="ctr"/>
        <c:lblOffset val="100"/>
        <c:noMultiLvlLbl val="0"/>
      </c:catAx>
      <c:valAx>
        <c:axId val="507332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332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3.3490095000000002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333688"/>
        <c:axId val="507334080"/>
      </c:barChart>
      <c:catAx>
        <c:axId val="507333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334080"/>
        <c:crosses val="autoZero"/>
        <c:auto val="1"/>
        <c:lblAlgn val="ctr"/>
        <c:lblOffset val="100"/>
        <c:noMultiLvlLbl val="0"/>
      </c:catAx>
      <c:valAx>
        <c:axId val="5073340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333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16.23124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7270320"/>
        <c:axId val="440920168"/>
      </c:barChart>
      <c:catAx>
        <c:axId val="447270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0920168"/>
        <c:crosses val="autoZero"/>
        <c:auto val="1"/>
        <c:lblAlgn val="ctr"/>
        <c:lblOffset val="100"/>
        <c:noMultiLvlLbl val="0"/>
      </c:catAx>
      <c:valAx>
        <c:axId val="440920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7270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205.81575000000001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12439512"/>
        <c:axId val="312439120"/>
      </c:barChart>
      <c:catAx>
        <c:axId val="312439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2439120"/>
        <c:crosses val="autoZero"/>
        <c:auto val="1"/>
        <c:lblAlgn val="ctr"/>
        <c:lblOffset val="100"/>
        <c:noMultiLvlLbl val="0"/>
      </c:catAx>
      <c:valAx>
        <c:axId val="3124391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12439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64.485619999999997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12438728"/>
        <c:axId val="312438336"/>
      </c:barChart>
      <c:catAx>
        <c:axId val="312438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2438336"/>
        <c:crosses val="autoZero"/>
        <c:auto val="1"/>
        <c:lblAlgn val="ctr"/>
        <c:lblOffset val="100"/>
        <c:noMultiLvlLbl val="0"/>
      </c:catAx>
      <c:valAx>
        <c:axId val="312438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12438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9.4380000000000006</c:v>
                </c:pt>
                <c:pt idx="1">
                  <c:v>8.3840000000000003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312437552"/>
        <c:axId val="312435200"/>
      </c:barChart>
      <c:catAx>
        <c:axId val="312437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12435200"/>
        <c:crosses val="autoZero"/>
        <c:auto val="1"/>
        <c:lblAlgn val="ctr"/>
        <c:lblOffset val="100"/>
        <c:noMultiLvlLbl val="0"/>
      </c:catAx>
      <c:valAx>
        <c:axId val="312435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12437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5.9139875999999996</c:v>
                </c:pt>
                <c:pt idx="1">
                  <c:v>7.2769094000000001</c:v>
                </c:pt>
                <c:pt idx="2">
                  <c:v>9.2417639999999999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313.62045000000001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143680"/>
        <c:axId val="441143288"/>
      </c:barChart>
      <c:catAx>
        <c:axId val="441143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143288"/>
        <c:crosses val="autoZero"/>
        <c:auto val="1"/>
        <c:lblAlgn val="ctr"/>
        <c:lblOffset val="100"/>
        <c:noMultiLvlLbl val="0"/>
      </c:catAx>
      <c:valAx>
        <c:axId val="4411432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143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12.3823595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1144856"/>
        <c:axId val="441145248"/>
      </c:barChart>
      <c:catAx>
        <c:axId val="441144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1145248"/>
        <c:crosses val="autoZero"/>
        <c:auto val="1"/>
        <c:lblAlgn val="ctr"/>
        <c:lblOffset val="100"/>
        <c:noMultiLvlLbl val="0"/>
      </c:catAx>
      <c:valAx>
        <c:axId val="441145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144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77.421999999999997</c:v>
                </c:pt>
                <c:pt idx="1">
                  <c:v>6.9340000000000002</c:v>
                </c:pt>
                <c:pt idx="2">
                  <c:v>15.644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441146032"/>
        <c:axId val="444926048"/>
      </c:barChart>
      <c:catAx>
        <c:axId val="441146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926048"/>
        <c:crosses val="autoZero"/>
        <c:auto val="1"/>
        <c:lblAlgn val="ctr"/>
        <c:lblOffset val="100"/>
        <c:noMultiLvlLbl val="0"/>
      </c:catAx>
      <c:valAx>
        <c:axId val="444926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1146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1353.8362999999999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4926832"/>
        <c:axId val="444927616"/>
      </c:barChart>
      <c:catAx>
        <c:axId val="4449268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4927616"/>
        <c:crosses val="autoZero"/>
        <c:auto val="1"/>
        <c:lblAlgn val="ctr"/>
        <c:lblOffset val="100"/>
        <c:noMultiLvlLbl val="0"/>
      </c:catAx>
      <c:valAx>
        <c:axId val="44492761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4926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53.024529999999999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79223664"/>
        <c:axId val="521109440"/>
      </c:barChart>
      <c:catAx>
        <c:axId val="379223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1109440"/>
        <c:crosses val="autoZero"/>
        <c:auto val="1"/>
        <c:lblAlgn val="ctr"/>
        <c:lblOffset val="100"/>
        <c:noMultiLvlLbl val="0"/>
      </c:catAx>
      <c:valAx>
        <c:axId val="52110944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792236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372.33217999999999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6487488"/>
        <c:axId val="76484352"/>
      </c:barChart>
      <c:catAx>
        <c:axId val="764874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6484352"/>
        <c:crosses val="autoZero"/>
        <c:auto val="1"/>
        <c:lblAlgn val="ctr"/>
        <c:lblOffset val="100"/>
        <c:noMultiLvlLbl val="0"/>
      </c:catAx>
      <c:valAx>
        <c:axId val="76484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6487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2.1485934000000002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0920952"/>
        <c:axId val="440921344"/>
      </c:barChart>
      <c:catAx>
        <c:axId val="440920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0921344"/>
        <c:crosses val="autoZero"/>
        <c:auto val="1"/>
        <c:lblAlgn val="ctr"/>
        <c:lblOffset val="100"/>
        <c:noMultiLvlLbl val="0"/>
      </c:catAx>
      <c:valAx>
        <c:axId val="440921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0920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3420.1143000000002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312080440"/>
        <c:axId val="516308248"/>
      </c:barChart>
      <c:catAx>
        <c:axId val="312080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6308248"/>
        <c:crosses val="autoZero"/>
        <c:auto val="1"/>
        <c:lblAlgn val="ctr"/>
        <c:lblOffset val="100"/>
        <c:noMultiLvlLbl val="0"/>
      </c:catAx>
      <c:valAx>
        <c:axId val="516308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312080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9.0336010000000009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39896224"/>
        <c:axId val="520393648"/>
      </c:barChart>
      <c:catAx>
        <c:axId val="439896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393648"/>
        <c:crosses val="autoZero"/>
        <c:auto val="1"/>
        <c:lblAlgn val="ctr"/>
        <c:lblOffset val="100"/>
        <c:noMultiLvlLbl val="0"/>
      </c:catAx>
      <c:valAx>
        <c:axId val="5203936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39896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1.3948307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0394432"/>
        <c:axId val="520394824"/>
      </c:barChart>
      <c:catAx>
        <c:axId val="520394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0394824"/>
        <c:crosses val="autoZero"/>
        <c:auto val="1"/>
        <c:lblAlgn val="ctr"/>
        <c:lblOffset val="100"/>
        <c:noMultiLvlLbl val="0"/>
      </c:catAx>
      <c:valAx>
        <c:axId val="520394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0394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127.045616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0914680"/>
        <c:axId val="440913896"/>
      </c:barChart>
      <c:catAx>
        <c:axId val="440914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0913896"/>
        <c:crosses val="autoZero"/>
        <c:auto val="1"/>
        <c:lblAlgn val="ctr"/>
        <c:lblOffset val="100"/>
        <c:noMultiLvlLbl val="0"/>
      </c:catAx>
      <c:valAx>
        <c:axId val="440913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0914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0.70463525999999999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0915856"/>
        <c:axId val="440915072"/>
      </c:barChart>
      <c:catAx>
        <c:axId val="440915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0915072"/>
        <c:crosses val="autoZero"/>
        <c:auto val="1"/>
        <c:lblAlgn val="ctr"/>
        <c:lblOffset val="100"/>
        <c:noMultiLvlLbl val="0"/>
      </c:catAx>
      <c:valAx>
        <c:axId val="4409150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0915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11.10059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0917032"/>
        <c:axId val="440916248"/>
      </c:barChart>
      <c:catAx>
        <c:axId val="440917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0916248"/>
        <c:crosses val="autoZero"/>
        <c:auto val="1"/>
        <c:lblAlgn val="ctr"/>
        <c:lblOffset val="100"/>
        <c:noMultiLvlLbl val="0"/>
      </c:catAx>
      <c:valAx>
        <c:axId val="440916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0917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1.3948307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0917816"/>
        <c:axId val="440918208"/>
      </c:barChart>
      <c:catAx>
        <c:axId val="440917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0918208"/>
        <c:crosses val="autoZero"/>
        <c:auto val="1"/>
        <c:lblAlgn val="ctr"/>
        <c:lblOffset val="100"/>
        <c:noMultiLvlLbl val="0"/>
      </c:catAx>
      <c:valAx>
        <c:axId val="440918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0917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342.22739999999999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440918992"/>
        <c:axId val="440919384"/>
      </c:barChart>
      <c:catAx>
        <c:axId val="440918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0919384"/>
        <c:crosses val="autoZero"/>
        <c:auto val="1"/>
        <c:lblAlgn val="ctr"/>
        <c:lblOffset val="100"/>
        <c:noMultiLvlLbl val="0"/>
      </c:catAx>
      <c:valAx>
        <c:axId val="440919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440918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8.5197889999999994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503520"/>
        <c:axId val="518503128"/>
      </c:barChart>
      <c:catAx>
        <c:axId val="5185035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503128"/>
        <c:crosses val="autoZero"/>
        <c:auto val="1"/>
        <c:lblAlgn val="ctr"/>
        <c:lblOffset val="100"/>
        <c:noMultiLvlLbl val="0"/>
      </c:catAx>
      <c:valAx>
        <c:axId val="5185031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503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31530" y="32655096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15394" y="32745463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71463" y="41856212"/>
          <a:ext cx="362323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4991345" y="45145173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67638" y="45040559"/>
          <a:ext cx="266779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7.399999999999999" x14ac:dyDescent="0.4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4">
      <c r="A1" s="47" t="str">
        <f>'DRIs DATA 입력'!A1</f>
        <v>정보</v>
      </c>
      <c r="B1" s="46" t="str">
        <f>'DRIs DATA 입력'!B1</f>
        <v>(설문지 : FFQ 95문항 설문지, 사용자 : 장태연, ID : H1700045)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05월 27일 09:44:46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4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4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4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4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4">
      <c r="A6" s="59" t="s">
        <v>56</v>
      </c>
      <c r="B6" s="59">
        <f>'DRIs DATA 입력'!B6</f>
        <v>1800</v>
      </c>
      <c r="C6" s="59">
        <f>'DRIs DATA 입력'!C6</f>
        <v>1353.8362999999999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48.246037000000001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16.23124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4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4">
      <c r="A8" s="46"/>
      <c r="B8" s="46"/>
      <c r="C8" s="46"/>
      <c r="D8" s="46"/>
      <c r="E8" s="59" t="s">
        <v>216</v>
      </c>
      <c r="F8" s="59">
        <f>'DRIs DATA 입력'!F8</f>
        <v>77.421999999999997</v>
      </c>
      <c r="G8" s="59">
        <f>'DRIs DATA 입력'!G8</f>
        <v>6.9340000000000002</v>
      </c>
      <c r="H8" s="59">
        <f>'DRIs DATA 입력'!H8</f>
        <v>15.644</v>
      </c>
      <c r="I8" s="46"/>
      <c r="J8" s="59" t="s">
        <v>216</v>
      </c>
      <c r="K8" s="59">
        <f>'DRIs DATA 입력'!K8</f>
        <v>9.4380000000000006</v>
      </c>
      <c r="L8" s="59">
        <f>'DRIs DATA 입력'!L8</f>
        <v>8.3840000000000003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4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4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4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4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4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4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4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4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313.62045000000001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12.3823595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2.1485934000000002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127.045616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4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4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4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4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4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4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4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4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4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53.024529999999999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1.012526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0.70463525999999999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11.10059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1.3948307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342.22739999999999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8.5197889999999994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1.2694603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0.49659904999999999</v>
      </c>
    </row>
    <row r="27" spans="1:62" x14ac:dyDescent="0.4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4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4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4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4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4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4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4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4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4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372.33217999999999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909.67675999999994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3420.1143000000002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2055.4333000000001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59.182322999999997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86.692700000000002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4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4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4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4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4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4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4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4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4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4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9.0336010000000009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8.0802289999999992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499.33353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4.7204969999999997E-3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3.3490095000000002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205.81575000000001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64.485619999999997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sqref="A1:BJ46"/>
    </sheetView>
  </sheetViews>
  <sheetFormatPr defaultColWidth="9" defaultRowHeight="17.399999999999999" x14ac:dyDescent="0.4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4">
      <c r="A1" s="62" t="s">
        <v>275</v>
      </c>
      <c r="B1" s="61" t="s">
        <v>334</v>
      </c>
      <c r="G1" s="62" t="s">
        <v>276</v>
      </c>
      <c r="H1" s="61" t="s">
        <v>335</v>
      </c>
    </row>
    <row r="3" spans="1:27" x14ac:dyDescent="0.4">
      <c r="A3" s="71" t="s">
        <v>277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4">
      <c r="A4" s="69" t="s">
        <v>278</v>
      </c>
      <c r="B4" s="69"/>
      <c r="C4" s="69"/>
      <c r="E4" s="66" t="s">
        <v>279</v>
      </c>
      <c r="F4" s="67"/>
      <c r="G4" s="67"/>
      <c r="H4" s="68"/>
      <c r="J4" s="66" t="s">
        <v>280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281</v>
      </c>
      <c r="V4" s="69"/>
      <c r="W4" s="69"/>
      <c r="X4" s="69"/>
      <c r="Y4" s="69"/>
      <c r="Z4" s="69"/>
    </row>
    <row r="5" spans="1:27" x14ac:dyDescent="0.4">
      <c r="A5" s="65"/>
      <c r="B5" s="65" t="s">
        <v>282</v>
      </c>
      <c r="C5" s="65" t="s">
        <v>283</v>
      </c>
      <c r="E5" s="65"/>
      <c r="F5" s="65" t="s">
        <v>50</v>
      </c>
      <c r="G5" s="65" t="s">
        <v>284</v>
      </c>
      <c r="H5" s="65" t="s">
        <v>46</v>
      </c>
      <c r="J5" s="65"/>
      <c r="K5" s="65" t="s">
        <v>285</v>
      </c>
      <c r="L5" s="65" t="s">
        <v>286</v>
      </c>
      <c r="N5" s="65"/>
      <c r="O5" s="65" t="s">
        <v>287</v>
      </c>
      <c r="P5" s="65" t="s">
        <v>288</v>
      </c>
      <c r="Q5" s="65" t="s">
        <v>289</v>
      </c>
      <c r="R5" s="65" t="s">
        <v>290</v>
      </c>
      <c r="S5" s="65" t="s">
        <v>283</v>
      </c>
      <c r="U5" s="65"/>
      <c r="V5" s="65" t="s">
        <v>287</v>
      </c>
      <c r="W5" s="65" t="s">
        <v>288</v>
      </c>
      <c r="X5" s="65" t="s">
        <v>289</v>
      </c>
      <c r="Y5" s="65" t="s">
        <v>290</v>
      </c>
      <c r="Z5" s="65" t="s">
        <v>283</v>
      </c>
    </row>
    <row r="6" spans="1:27" x14ac:dyDescent="0.4">
      <c r="A6" s="65" t="s">
        <v>278</v>
      </c>
      <c r="B6" s="65">
        <v>1800</v>
      </c>
      <c r="C6" s="65">
        <v>1353.8362999999999</v>
      </c>
      <c r="E6" s="65" t="s">
        <v>291</v>
      </c>
      <c r="F6" s="65">
        <v>55</v>
      </c>
      <c r="G6" s="65">
        <v>15</v>
      </c>
      <c r="H6" s="65">
        <v>7</v>
      </c>
      <c r="J6" s="65" t="s">
        <v>291</v>
      </c>
      <c r="K6" s="65">
        <v>0.1</v>
      </c>
      <c r="L6" s="65">
        <v>4</v>
      </c>
      <c r="N6" s="65" t="s">
        <v>292</v>
      </c>
      <c r="O6" s="65">
        <v>40</v>
      </c>
      <c r="P6" s="65">
        <v>50</v>
      </c>
      <c r="Q6" s="65">
        <v>0</v>
      </c>
      <c r="R6" s="65">
        <v>0</v>
      </c>
      <c r="S6" s="65">
        <v>48.246037000000001</v>
      </c>
      <c r="U6" s="65" t="s">
        <v>293</v>
      </c>
      <c r="V6" s="65">
        <v>0</v>
      </c>
      <c r="W6" s="65">
        <v>0</v>
      </c>
      <c r="X6" s="65">
        <v>20</v>
      </c>
      <c r="Y6" s="65">
        <v>0</v>
      </c>
      <c r="Z6" s="65">
        <v>16.23124</v>
      </c>
    </row>
    <row r="7" spans="1:27" x14ac:dyDescent="0.4">
      <c r="E7" s="65" t="s">
        <v>294</v>
      </c>
      <c r="F7" s="65">
        <v>65</v>
      </c>
      <c r="G7" s="65">
        <v>30</v>
      </c>
      <c r="H7" s="65">
        <v>20</v>
      </c>
      <c r="J7" s="65" t="s">
        <v>294</v>
      </c>
      <c r="K7" s="65">
        <v>1</v>
      </c>
      <c r="L7" s="65">
        <v>10</v>
      </c>
    </row>
    <row r="8" spans="1:27" x14ac:dyDescent="0.4">
      <c r="E8" s="65" t="s">
        <v>295</v>
      </c>
      <c r="F8" s="65">
        <v>77.421999999999997</v>
      </c>
      <c r="G8" s="65">
        <v>6.9340000000000002</v>
      </c>
      <c r="H8" s="65">
        <v>15.644</v>
      </c>
      <c r="J8" s="65" t="s">
        <v>295</v>
      </c>
      <c r="K8" s="65">
        <v>9.4380000000000006</v>
      </c>
      <c r="L8" s="65">
        <v>8.3840000000000003</v>
      </c>
    </row>
    <row r="13" spans="1:27" x14ac:dyDescent="0.4">
      <c r="A13" s="70" t="s">
        <v>296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4">
      <c r="A14" s="69" t="s">
        <v>297</v>
      </c>
      <c r="B14" s="69"/>
      <c r="C14" s="69"/>
      <c r="D14" s="69"/>
      <c r="E14" s="69"/>
      <c r="F14" s="69"/>
      <c r="H14" s="69" t="s">
        <v>298</v>
      </c>
      <c r="I14" s="69"/>
      <c r="J14" s="69"/>
      <c r="K14" s="69"/>
      <c r="L14" s="69"/>
      <c r="M14" s="69"/>
      <c r="O14" s="69" t="s">
        <v>299</v>
      </c>
      <c r="P14" s="69"/>
      <c r="Q14" s="69"/>
      <c r="R14" s="69"/>
      <c r="S14" s="69"/>
      <c r="T14" s="69"/>
      <c r="V14" s="69" t="s">
        <v>300</v>
      </c>
      <c r="W14" s="69"/>
      <c r="X14" s="69"/>
      <c r="Y14" s="69"/>
      <c r="Z14" s="69"/>
      <c r="AA14" s="69"/>
    </row>
    <row r="15" spans="1:27" x14ac:dyDescent="0.4">
      <c r="A15" s="65"/>
      <c r="B15" s="65" t="s">
        <v>287</v>
      </c>
      <c r="C15" s="65" t="s">
        <v>288</v>
      </c>
      <c r="D15" s="65" t="s">
        <v>289</v>
      </c>
      <c r="E15" s="65" t="s">
        <v>290</v>
      </c>
      <c r="F15" s="65" t="s">
        <v>283</v>
      </c>
      <c r="H15" s="65"/>
      <c r="I15" s="65" t="s">
        <v>287</v>
      </c>
      <c r="J15" s="65" t="s">
        <v>288</v>
      </c>
      <c r="K15" s="65" t="s">
        <v>289</v>
      </c>
      <c r="L15" s="65" t="s">
        <v>290</v>
      </c>
      <c r="M15" s="65" t="s">
        <v>283</v>
      </c>
      <c r="O15" s="65"/>
      <c r="P15" s="65" t="s">
        <v>287</v>
      </c>
      <c r="Q15" s="65" t="s">
        <v>288</v>
      </c>
      <c r="R15" s="65" t="s">
        <v>289</v>
      </c>
      <c r="S15" s="65" t="s">
        <v>290</v>
      </c>
      <c r="T15" s="65" t="s">
        <v>283</v>
      </c>
      <c r="V15" s="65"/>
      <c r="W15" s="65" t="s">
        <v>287</v>
      </c>
      <c r="X15" s="65" t="s">
        <v>288</v>
      </c>
      <c r="Y15" s="65" t="s">
        <v>289</v>
      </c>
      <c r="Z15" s="65" t="s">
        <v>290</v>
      </c>
      <c r="AA15" s="65" t="s">
        <v>283</v>
      </c>
    </row>
    <row r="16" spans="1:27" x14ac:dyDescent="0.4">
      <c r="A16" s="65" t="s">
        <v>301</v>
      </c>
      <c r="B16" s="65">
        <v>430</v>
      </c>
      <c r="C16" s="65">
        <v>600</v>
      </c>
      <c r="D16" s="65">
        <v>0</v>
      </c>
      <c r="E16" s="65">
        <v>3000</v>
      </c>
      <c r="F16" s="65">
        <v>313.62045000000001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12.3823595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2.1485934000000002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127.045616</v>
      </c>
    </row>
    <row r="23" spans="1:62" x14ac:dyDescent="0.4">
      <c r="A23" s="70" t="s">
        <v>302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4">
      <c r="A24" s="69" t="s">
        <v>303</v>
      </c>
      <c r="B24" s="69"/>
      <c r="C24" s="69"/>
      <c r="D24" s="69"/>
      <c r="E24" s="69"/>
      <c r="F24" s="69"/>
      <c r="H24" s="69" t="s">
        <v>304</v>
      </c>
      <c r="I24" s="69"/>
      <c r="J24" s="69"/>
      <c r="K24" s="69"/>
      <c r="L24" s="69"/>
      <c r="M24" s="69"/>
      <c r="O24" s="69" t="s">
        <v>305</v>
      </c>
      <c r="P24" s="69"/>
      <c r="Q24" s="69"/>
      <c r="R24" s="69"/>
      <c r="S24" s="69"/>
      <c r="T24" s="69"/>
      <c r="V24" s="69" t="s">
        <v>306</v>
      </c>
      <c r="W24" s="69"/>
      <c r="X24" s="69"/>
      <c r="Y24" s="69"/>
      <c r="Z24" s="69"/>
      <c r="AA24" s="69"/>
      <c r="AC24" s="69" t="s">
        <v>307</v>
      </c>
      <c r="AD24" s="69"/>
      <c r="AE24" s="69"/>
      <c r="AF24" s="69"/>
      <c r="AG24" s="69"/>
      <c r="AH24" s="69"/>
      <c r="AJ24" s="69" t="s">
        <v>308</v>
      </c>
      <c r="AK24" s="69"/>
      <c r="AL24" s="69"/>
      <c r="AM24" s="69"/>
      <c r="AN24" s="69"/>
      <c r="AO24" s="69"/>
      <c r="AQ24" s="69" t="s">
        <v>309</v>
      </c>
      <c r="AR24" s="69"/>
      <c r="AS24" s="69"/>
      <c r="AT24" s="69"/>
      <c r="AU24" s="69"/>
      <c r="AV24" s="69"/>
      <c r="AX24" s="69" t="s">
        <v>310</v>
      </c>
      <c r="AY24" s="69"/>
      <c r="AZ24" s="69"/>
      <c r="BA24" s="69"/>
      <c r="BB24" s="69"/>
      <c r="BC24" s="69"/>
      <c r="BE24" s="69" t="s">
        <v>311</v>
      </c>
      <c r="BF24" s="69"/>
      <c r="BG24" s="69"/>
      <c r="BH24" s="69"/>
      <c r="BI24" s="69"/>
      <c r="BJ24" s="69"/>
    </row>
    <row r="25" spans="1:62" x14ac:dyDescent="0.4">
      <c r="A25" s="65"/>
      <c r="B25" s="65" t="s">
        <v>287</v>
      </c>
      <c r="C25" s="65" t="s">
        <v>288</v>
      </c>
      <c r="D25" s="65" t="s">
        <v>289</v>
      </c>
      <c r="E25" s="65" t="s">
        <v>290</v>
      </c>
      <c r="F25" s="65" t="s">
        <v>283</v>
      </c>
      <c r="H25" s="65"/>
      <c r="I25" s="65" t="s">
        <v>287</v>
      </c>
      <c r="J25" s="65" t="s">
        <v>288</v>
      </c>
      <c r="K25" s="65" t="s">
        <v>289</v>
      </c>
      <c r="L25" s="65" t="s">
        <v>290</v>
      </c>
      <c r="M25" s="65" t="s">
        <v>283</v>
      </c>
      <c r="O25" s="65"/>
      <c r="P25" s="65" t="s">
        <v>287</v>
      </c>
      <c r="Q25" s="65" t="s">
        <v>288</v>
      </c>
      <c r="R25" s="65" t="s">
        <v>289</v>
      </c>
      <c r="S25" s="65" t="s">
        <v>290</v>
      </c>
      <c r="T25" s="65" t="s">
        <v>283</v>
      </c>
      <c r="V25" s="65"/>
      <c r="W25" s="65" t="s">
        <v>287</v>
      </c>
      <c r="X25" s="65" t="s">
        <v>288</v>
      </c>
      <c r="Y25" s="65" t="s">
        <v>289</v>
      </c>
      <c r="Z25" s="65" t="s">
        <v>290</v>
      </c>
      <c r="AA25" s="65" t="s">
        <v>283</v>
      </c>
      <c r="AC25" s="65"/>
      <c r="AD25" s="65" t="s">
        <v>287</v>
      </c>
      <c r="AE25" s="65" t="s">
        <v>288</v>
      </c>
      <c r="AF25" s="65" t="s">
        <v>289</v>
      </c>
      <c r="AG25" s="65" t="s">
        <v>290</v>
      </c>
      <c r="AH25" s="65" t="s">
        <v>283</v>
      </c>
      <c r="AJ25" s="65"/>
      <c r="AK25" s="65" t="s">
        <v>287</v>
      </c>
      <c r="AL25" s="65" t="s">
        <v>288</v>
      </c>
      <c r="AM25" s="65" t="s">
        <v>289</v>
      </c>
      <c r="AN25" s="65" t="s">
        <v>290</v>
      </c>
      <c r="AO25" s="65" t="s">
        <v>283</v>
      </c>
      <c r="AQ25" s="65"/>
      <c r="AR25" s="65" t="s">
        <v>287</v>
      </c>
      <c r="AS25" s="65" t="s">
        <v>288</v>
      </c>
      <c r="AT25" s="65" t="s">
        <v>289</v>
      </c>
      <c r="AU25" s="65" t="s">
        <v>290</v>
      </c>
      <c r="AV25" s="65" t="s">
        <v>283</v>
      </c>
      <c r="AX25" s="65"/>
      <c r="AY25" s="65" t="s">
        <v>287</v>
      </c>
      <c r="AZ25" s="65" t="s">
        <v>288</v>
      </c>
      <c r="BA25" s="65" t="s">
        <v>289</v>
      </c>
      <c r="BB25" s="65" t="s">
        <v>290</v>
      </c>
      <c r="BC25" s="65" t="s">
        <v>283</v>
      </c>
      <c r="BE25" s="65"/>
      <c r="BF25" s="65" t="s">
        <v>287</v>
      </c>
      <c r="BG25" s="65" t="s">
        <v>288</v>
      </c>
      <c r="BH25" s="65" t="s">
        <v>289</v>
      </c>
      <c r="BI25" s="65" t="s">
        <v>290</v>
      </c>
      <c r="BJ25" s="65" t="s">
        <v>283</v>
      </c>
    </row>
    <row r="26" spans="1:62" x14ac:dyDescent="0.4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53.024529999999999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1.012526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0.70463525999999999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11.10059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1.3948307</v>
      </c>
      <c r="AJ26" s="65" t="s">
        <v>312</v>
      </c>
      <c r="AK26" s="65">
        <v>320</v>
      </c>
      <c r="AL26" s="65">
        <v>400</v>
      </c>
      <c r="AM26" s="65">
        <v>0</v>
      </c>
      <c r="AN26" s="65">
        <v>1000</v>
      </c>
      <c r="AO26" s="65">
        <v>342.22739999999999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8.5197889999999994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1.2694603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0.49659904999999999</v>
      </c>
    </row>
    <row r="33" spans="1:68" x14ac:dyDescent="0.4">
      <c r="A33" s="70" t="s">
        <v>313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4">
      <c r="A34" s="69" t="s">
        <v>314</v>
      </c>
      <c r="B34" s="69"/>
      <c r="C34" s="69"/>
      <c r="D34" s="69"/>
      <c r="E34" s="69"/>
      <c r="F34" s="69"/>
      <c r="H34" s="69" t="s">
        <v>315</v>
      </c>
      <c r="I34" s="69"/>
      <c r="J34" s="69"/>
      <c r="K34" s="69"/>
      <c r="L34" s="69"/>
      <c r="M34" s="69"/>
      <c r="O34" s="69" t="s">
        <v>316</v>
      </c>
      <c r="P34" s="69"/>
      <c r="Q34" s="69"/>
      <c r="R34" s="69"/>
      <c r="S34" s="69"/>
      <c r="T34" s="69"/>
      <c r="V34" s="69" t="s">
        <v>317</v>
      </c>
      <c r="W34" s="69"/>
      <c r="X34" s="69"/>
      <c r="Y34" s="69"/>
      <c r="Z34" s="69"/>
      <c r="AA34" s="69"/>
      <c r="AC34" s="69" t="s">
        <v>318</v>
      </c>
      <c r="AD34" s="69"/>
      <c r="AE34" s="69"/>
      <c r="AF34" s="69"/>
      <c r="AG34" s="69"/>
      <c r="AH34" s="69"/>
      <c r="AJ34" s="69" t="s">
        <v>319</v>
      </c>
      <c r="AK34" s="69"/>
      <c r="AL34" s="69"/>
      <c r="AM34" s="69"/>
      <c r="AN34" s="69"/>
      <c r="AO34" s="69"/>
    </row>
    <row r="35" spans="1:68" x14ac:dyDescent="0.4">
      <c r="A35" s="65"/>
      <c r="B35" s="65" t="s">
        <v>287</v>
      </c>
      <c r="C35" s="65" t="s">
        <v>288</v>
      </c>
      <c r="D35" s="65" t="s">
        <v>289</v>
      </c>
      <c r="E35" s="65" t="s">
        <v>290</v>
      </c>
      <c r="F35" s="65" t="s">
        <v>283</v>
      </c>
      <c r="H35" s="65"/>
      <c r="I35" s="65" t="s">
        <v>287</v>
      </c>
      <c r="J35" s="65" t="s">
        <v>288</v>
      </c>
      <c r="K35" s="65" t="s">
        <v>289</v>
      </c>
      <c r="L35" s="65" t="s">
        <v>290</v>
      </c>
      <c r="M35" s="65" t="s">
        <v>283</v>
      </c>
      <c r="O35" s="65"/>
      <c r="P35" s="65" t="s">
        <v>287</v>
      </c>
      <c r="Q35" s="65" t="s">
        <v>288</v>
      </c>
      <c r="R35" s="65" t="s">
        <v>289</v>
      </c>
      <c r="S35" s="65" t="s">
        <v>290</v>
      </c>
      <c r="T35" s="65" t="s">
        <v>283</v>
      </c>
      <c r="V35" s="65"/>
      <c r="W35" s="65" t="s">
        <v>287</v>
      </c>
      <c r="X35" s="65" t="s">
        <v>288</v>
      </c>
      <c r="Y35" s="65" t="s">
        <v>289</v>
      </c>
      <c r="Z35" s="65" t="s">
        <v>290</v>
      </c>
      <c r="AA35" s="65" t="s">
        <v>283</v>
      </c>
      <c r="AC35" s="65"/>
      <c r="AD35" s="65" t="s">
        <v>287</v>
      </c>
      <c r="AE35" s="65" t="s">
        <v>288</v>
      </c>
      <c r="AF35" s="65" t="s">
        <v>289</v>
      </c>
      <c r="AG35" s="65" t="s">
        <v>290</v>
      </c>
      <c r="AH35" s="65" t="s">
        <v>283</v>
      </c>
      <c r="AJ35" s="65"/>
      <c r="AK35" s="65" t="s">
        <v>287</v>
      </c>
      <c r="AL35" s="65" t="s">
        <v>288</v>
      </c>
      <c r="AM35" s="65" t="s">
        <v>289</v>
      </c>
      <c r="AN35" s="65" t="s">
        <v>290</v>
      </c>
      <c r="AO35" s="65" t="s">
        <v>283</v>
      </c>
    </row>
    <row r="36" spans="1:68" x14ac:dyDescent="0.4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372.33217999999999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909.67675999999994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3420.1143000000002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2055.4333000000001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59.182322999999997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86.692700000000002</v>
      </c>
    </row>
    <row r="43" spans="1:68" x14ac:dyDescent="0.4">
      <c r="A43" s="70" t="s">
        <v>320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4">
      <c r="A44" s="69" t="s">
        <v>321</v>
      </c>
      <c r="B44" s="69"/>
      <c r="C44" s="69"/>
      <c r="D44" s="69"/>
      <c r="E44" s="69"/>
      <c r="F44" s="69"/>
      <c r="H44" s="69" t="s">
        <v>322</v>
      </c>
      <c r="I44" s="69"/>
      <c r="J44" s="69"/>
      <c r="K44" s="69"/>
      <c r="L44" s="69"/>
      <c r="M44" s="69"/>
      <c r="O44" s="69" t="s">
        <v>323</v>
      </c>
      <c r="P44" s="69"/>
      <c r="Q44" s="69"/>
      <c r="R44" s="69"/>
      <c r="S44" s="69"/>
      <c r="T44" s="69"/>
      <c r="V44" s="69" t="s">
        <v>324</v>
      </c>
      <c r="W44" s="69"/>
      <c r="X44" s="69"/>
      <c r="Y44" s="69"/>
      <c r="Z44" s="69"/>
      <c r="AA44" s="69"/>
      <c r="AC44" s="69" t="s">
        <v>325</v>
      </c>
      <c r="AD44" s="69"/>
      <c r="AE44" s="69"/>
      <c r="AF44" s="69"/>
      <c r="AG44" s="69"/>
      <c r="AH44" s="69"/>
      <c r="AJ44" s="69" t="s">
        <v>326</v>
      </c>
      <c r="AK44" s="69"/>
      <c r="AL44" s="69"/>
      <c r="AM44" s="69"/>
      <c r="AN44" s="69"/>
      <c r="AO44" s="69"/>
      <c r="AQ44" s="69" t="s">
        <v>327</v>
      </c>
      <c r="AR44" s="69"/>
      <c r="AS44" s="69"/>
      <c r="AT44" s="69"/>
      <c r="AU44" s="69"/>
      <c r="AV44" s="69"/>
      <c r="AX44" s="69" t="s">
        <v>328</v>
      </c>
      <c r="AY44" s="69"/>
      <c r="AZ44" s="69"/>
      <c r="BA44" s="69"/>
      <c r="BB44" s="69"/>
      <c r="BC44" s="69"/>
      <c r="BE44" s="69" t="s">
        <v>329</v>
      </c>
      <c r="BF44" s="69"/>
      <c r="BG44" s="69"/>
      <c r="BH44" s="69"/>
      <c r="BI44" s="69"/>
      <c r="BJ44" s="69"/>
    </row>
    <row r="45" spans="1:68" x14ac:dyDescent="0.4">
      <c r="A45" s="65"/>
      <c r="B45" s="65" t="s">
        <v>287</v>
      </c>
      <c r="C45" s="65" t="s">
        <v>288</v>
      </c>
      <c r="D45" s="65" t="s">
        <v>289</v>
      </c>
      <c r="E45" s="65" t="s">
        <v>290</v>
      </c>
      <c r="F45" s="65" t="s">
        <v>283</v>
      </c>
      <c r="H45" s="65"/>
      <c r="I45" s="65" t="s">
        <v>287</v>
      </c>
      <c r="J45" s="65" t="s">
        <v>288</v>
      </c>
      <c r="K45" s="65" t="s">
        <v>289</v>
      </c>
      <c r="L45" s="65" t="s">
        <v>290</v>
      </c>
      <c r="M45" s="65" t="s">
        <v>283</v>
      </c>
      <c r="O45" s="65"/>
      <c r="P45" s="65" t="s">
        <v>287</v>
      </c>
      <c r="Q45" s="65" t="s">
        <v>288</v>
      </c>
      <c r="R45" s="65" t="s">
        <v>289</v>
      </c>
      <c r="S45" s="65" t="s">
        <v>290</v>
      </c>
      <c r="T45" s="65" t="s">
        <v>283</v>
      </c>
      <c r="V45" s="65"/>
      <c r="W45" s="65" t="s">
        <v>287</v>
      </c>
      <c r="X45" s="65" t="s">
        <v>288</v>
      </c>
      <c r="Y45" s="65" t="s">
        <v>289</v>
      </c>
      <c r="Z45" s="65" t="s">
        <v>290</v>
      </c>
      <c r="AA45" s="65" t="s">
        <v>283</v>
      </c>
      <c r="AC45" s="65"/>
      <c r="AD45" s="65" t="s">
        <v>287</v>
      </c>
      <c r="AE45" s="65" t="s">
        <v>288</v>
      </c>
      <c r="AF45" s="65" t="s">
        <v>289</v>
      </c>
      <c r="AG45" s="65" t="s">
        <v>290</v>
      </c>
      <c r="AH45" s="65" t="s">
        <v>283</v>
      </c>
      <c r="AJ45" s="65"/>
      <c r="AK45" s="65" t="s">
        <v>287</v>
      </c>
      <c r="AL45" s="65" t="s">
        <v>288</v>
      </c>
      <c r="AM45" s="65" t="s">
        <v>289</v>
      </c>
      <c r="AN45" s="65" t="s">
        <v>290</v>
      </c>
      <c r="AO45" s="65" t="s">
        <v>283</v>
      </c>
      <c r="AQ45" s="65"/>
      <c r="AR45" s="65" t="s">
        <v>287</v>
      </c>
      <c r="AS45" s="65" t="s">
        <v>288</v>
      </c>
      <c r="AT45" s="65" t="s">
        <v>289</v>
      </c>
      <c r="AU45" s="65" t="s">
        <v>290</v>
      </c>
      <c r="AV45" s="65" t="s">
        <v>283</v>
      </c>
      <c r="AX45" s="65"/>
      <c r="AY45" s="65" t="s">
        <v>287</v>
      </c>
      <c r="AZ45" s="65" t="s">
        <v>288</v>
      </c>
      <c r="BA45" s="65" t="s">
        <v>289</v>
      </c>
      <c r="BB45" s="65" t="s">
        <v>290</v>
      </c>
      <c r="BC45" s="65" t="s">
        <v>283</v>
      </c>
      <c r="BE45" s="65"/>
      <c r="BF45" s="65" t="s">
        <v>287</v>
      </c>
      <c r="BG45" s="65" t="s">
        <v>288</v>
      </c>
      <c r="BH45" s="65" t="s">
        <v>289</v>
      </c>
      <c r="BI45" s="65" t="s">
        <v>290</v>
      </c>
      <c r="BJ45" s="65" t="s">
        <v>283</v>
      </c>
    </row>
    <row r="46" spans="1:68" x14ac:dyDescent="0.4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9.0336010000000009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8.0802289999999992</v>
      </c>
      <c r="O46" s="65" t="s">
        <v>330</v>
      </c>
      <c r="P46" s="65">
        <v>600</v>
      </c>
      <c r="Q46" s="65">
        <v>800</v>
      </c>
      <c r="R46" s="65">
        <v>0</v>
      </c>
      <c r="S46" s="65">
        <v>10000</v>
      </c>
      <c r="T46" s="65">
        <v>499.33353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4.7204969999999997E-3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3.3490095000000002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205.81575000000001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64.485619999999997</v>
      </c>
      <c r="AX46" s="65" t="s">
        <v>331</v>
      </c>
      <c r="AY46" s="65"/>
      <c r="AZ46" s="65"/>
      <c r="BA46" s="65"/>
      <c r="BB46" s="65"/>
      <c r="BC46" s="65"/>
      <c r="BE46" s="65" t="s">
        <v>332</v>
      </c>
      <c r="BF46" s="65"/>
      <c r="BG46" s="65"/>
      <c r="BH46" s="65"/>
      <c r="BI46" s="65"/>
      <c r="BJ46" s="65"/>
    </row>
  </sheetData>
  <mergeCells count="38"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  <mergeCell ref="AJ34:AO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X24:BC24"/>
    <mergeCell ref="BE24:BJ24"/>
    <mergeCell ref="A24:F24"/>
    <mergeCell ref="H24:M24"/>
    <mergeCell ref="O24:T24"/>
    <mergeCell ref="V24:AA24"/>
    <mergeCell ref="A23:BJ23"/>
    <mergeCell ref="A14:F14"/>
    <mergeCell ref="H14:M14"/>
    <mergeCell ref="O14:T14"/>
    <mergeCell ref="V14:AA14"/>
    <mergeCell ref="A13:AA13"/>
    <mergeCell ref="A3:Z3"/>
    <mergeCell ref="U4:Z4"/>
    <mergeCell ref="A4:C4"/>
    <mergeCell ref="E4:H4"/>
    <mergeCell ref="N4:S4"/>
    <mergeCell ref="J4:L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7.399999999999999" x14ac:dyDescent="0.4"/>
  <sheetData>
    <row r="1" spans="1:113" x14ac:dyDescent="0.4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4">
      <c r="A2" s="61" t="s">
        <v>336</v>
      </c>
      <c r="B2" s="61" t="s">
        <v>337</v>
      </c>
      <c r="C2" s="61" t="s">
        <v>338</v>
      </c>
      <c r="D2" s="61">
        <v>63</v>
      </c>
      <c r="E2" s="61">
        <v>1353.8362999999999</v>
      </c>
      <c r="F2" s="61">
        <v>238.76163</v>
      </c>
      <c r="G2" s="61">
        <v>21.382849</v>
      </c>
      <c r="H2" s="61">
        <v>13.375321</v>
      </c>
      <c r="I2" s="61">
        <v>8.0075269999999996</v>
      </c>
      <c r="J2" s="61">
        <v>48.246037000000001</v>
      </c>
      <c r="K2" s="61">
        <v>27.515073999999998</v>
      </c>
      <c r="L2" s="61">
        <v>20.730962999999999</v>
      </c>
      <c r="M2" s="61">
        <v>16.23124</v>
      </c>
      <c r="N2" s="61">
        <v>2.1290010000000001</v>
      </c>
      <c r="O2" s="61">
        <v>8.788214</v>
      </c>
      <c r="P2" s="61">
        <v>433.62720000000002</v>
      </c>
      <c r="Q2" s="61">
        <v>16.622353</v>
      </c>
      <c r="R2" s="61">
        <v>313.62045000000001</v>
      </c>
      <c r="S2" s="61">
        <v>41.387431999999997</v>
      </c>
      <c r="T2" s="61">
        <v>3266.7957000000001</v>
      </c>
      <c r="U2" s="61">
        <v>2.1485934000000002</v>
      </c>
      <c r="V2" s="61">
        <v>12.3823595</v>
      </c>
      <c r="W2" s="61">
        <v>127.045616</v>
      </c>
      <c r="X2" s="61">
        <v>53.024529999999999</v>
      </c>
      <c r="Y2" s="61">
        <v>1.012526</v>
      </c>
      <c r="Z2" s="61">
        <v>0.70463525999999999</v>
      </c>
      <c r="AA2" s="61">
        <v>11.10059</v>
      </c>
      <c r="AB2" s="61">
        <v>1.3948307</v>
      </c>
      <c r="AC2" s="61">
        <v>342.22739999999999</v>
      </c>
      <c r="AD2" s="61">
        <v>8.5197889999999994</v>
      </c>
      <c r="AE2" s="61">
        <v>1.2694603</v>
      </c>
      <c r="AF2" s="61">
        <v>0.49659904999999999</v>
      </c>
      <c r="AG2" s="61">
        <v>372.33217999999999</v>
      </c>
      <c r="AH2" s="61">
        <v>161.87437</v>
      </c>
      <c r="AI2" s="61">
        <v>210.45779999999999</v>
      </c>
      <c r="AJ2" s="61">
        <v>909.67675999999994</v>
      </c>
      <c r="AK2" s="61">
        <v>3420.1143000000002</v>
      </c>
      <c r="AL2" s="61">
        <v>59.182322999999997</v>
      </c>
      <c r="AM2" s="61">
        <v>2055.4333000000001</v>
      </c>
      <c r="AN2" s="61">
        <v>86.692700000000002</v>
      </c>
      <c r="AO2" s="61">
        <v>9.0336010000000009</v>
      </c>
      <c r="AP2" s="61">
        <v>6.7243085000000002</v>
      </c>
      <c r="AQ2" s="61">
        <v>2.3092928000000001</v>
      </c>
      <c r="AR2" s="61">
        <v>8.0802289999999992</v>
      </c>
      <c r="AS2" s="61">
        <v>499.33353</v>
      </c>
      <c r="AT2" s="61">
        <v>4.7204969999999997E-3</v>
      </c>
      <c r="AU2" s="61">
        <v>3.3490095000000002</v>
      </c>
      <c r="AV2" s="61">
        <v>205.81575000000001</v>
      </c>
      <c r="AW2" s="61">
        <v>64.485619999999997</v>
      </c>
      <c r="AX2" s="61">
        <v>2.1973363999999999E-2</v>
      </c>
      <c r="AY2" s="61">
        <v>0.44583273000000001</v>
      </c>
      <c r="AZ2" s="61">
        <v>132.32137</v>
      </c>
      <c r="BA2" s="61">
        <v>22.436886000000001</v>
      </c>
      <c r="BB2" s="61">
        <v>5.9139875999999996</v>
      </c>
      <c r="BC2" s="61">
        <v>7.2769094000000001</v>
      </c>
      <c r="BD2" s="61">
        <v>9.2417639999999999</v>
      </c>
      <c r="BE2" s="61">
        <v>0.67094975999999995</v>
      </c>
      <c r="BF2" s="61">
        <v>3.6992812000000002</v>
      </c>
      <c r="BG2" s="61">
        <v>0</v>
      </c>
      <c r="BH2" s="61">
        <v>4.23632E-3</v>
      </c>
      <c r="BI2" s="61">
        <v>3.4192990000000002E-3</v>
      </c>
      <c r="BJ2" s="61">
        <v>2.6222697999999999E-2</v>
      </c>
      <c r="BK2" s="61">
        <v>0</v>
      </c>
      <c r="BL2" s="61">
        <v>0.22922856999999999</v>
      </c>
      <c r="BM2" s="61">
        <v>3.022367</v>
      </c>
      <c r="BN2" s="61">
        <v>0.9009009</v>
      </c>
      <c r="BO2" s="61">
        <v>43.140700000000002</v>
      </c>
      <c r="BP2" s="61">
        <v>8.9003289999999993</v>
      </c>
      <c r="BQ2" s="61">
        <v>14.111295999999999</v>
      </c>
      <c r="BR2" s="61">
        <v>48.130172999999999</v>
      </c>
      <c r="BS2" s="61">
        <v>12.108986</v>
      </c>
      <c r="BT2" s="61">
        <v>11.2064</v>
      </c>
      <c r="BU2" s="61">
        <v>2.4593057000000001E-2</v>
      </c>
      <c r="BV2" s="61">
        <v>3.7784076999999999E-2</v>
      </c>
      <c r="BW2" s="61">
        <v>0.72588490000000006</v>
      </c>
      <c r="BX2" s="61">
        <v>1.0086390000000001</v>
      </c>
      <c r="BY2" s="61">
        <v>5.6011475999999998E-2</v>
      </c>
      <c r="BZ2" s="61">
        <v>1.7874657E-4</v>
      </c>
      <c r="CA2" s="61">
        <v>0.32494220000000001</v>
      </c>
      <c r="CB2" s="61">
        <v>2.1532882E-2</v>
      </c>
      <c r="CC2" s="61">
        <v>0.11551560499999999</v>
      </c>
      <c r="CD2" s="61">
        <v>1.3481493</v>
      </c>
      <c r="CE2" s="61">
        <v>3.7736047000000002E-2</v>
      </c>
      <c r="CF2" s="61">
        <v>0.20278008</v>
      </c>
      <c r="CG2" s="61">
        <v>0</v>
      </c>
      <c r="CH2" s="61">
        <v>2.4318045E-2</v>
      </c>
      <c r="CI2" s="61">
        <v>6.3704499999999997E-3</v>
      </c>
      <c r="CJ2" s="61">
        <v>2.9067094</v>
      </c>
      <c r="CK2" s="61">
        <v>9.6778560000000003E-3</v>
      </c>
      <c r="CL2" s="61">
        <v>0.28251736999999999</v>
      </c>
      <c r="CM2" s="61">
        <v>2.8438482</v>
      </c>
      <c r="CN2" s="61">
        <v>1881.8037999999999</v>
      </c>
      <c r="CO2" s="61">
        <v>3337.3877000000002</v>
      </c>
      <c r="CP2" s="61">
        <v>1947.6371999999999</v>
      </c>
      <c r="CQ2" s="61">
        <v>740.94366000000002</v>
      </c>
      <c r="CR2" s="61">
        <v>384.12027</v>
      </c>
      <c r="CS2" s="61">
        <v>353.37128000000001</v>
      </c>
      <c r="CT2" s="61">
        <v>1856.8594000000001</v>
      </c>
      <c r="CU2" s="61">
        <v>1144.0283999999999</v>
      </c>
      <c r="CV2" s="61">
        <v>1102.4498000000001</v>
      </c>
      <c r="CW2" s="61">
        <v>1231.0232000000001</v>
      </c>
      <c r="CX2" s="61">
        <v>372.01029999999997</v>
      </c>
      <c r="CY2" s="61">
        <v>2461.4029999999998</v>
      </c>
      <c r="CZ2" s="61">
        <v>1026.6787999999999</v>
      </c>
      <c r="DA2" s="61">
        <v>2895.6334999999999</v>
      </c>
      <c r="DB2" s="61">
        <v>2776.4706999999999</v>
      </c>
      <c r="DC2" s="61">
        <v>3859.0288</v>
      </c>
      <c r="DD2" s="61">
        <v>5973.4549999999999</v>
      </c>
      <c r="DE2" s="61">
        <v>1302.0406</v>
      </c>
      <c r="DF2" s="61">
        <v>2866.951</v>
      </c>
      <c r="DG2" s="61">
        <v>1408.4176</v>
      </c>
      <c r="DH2" s="61">
        <v>144.86293000000001</v>
      </c>
      <c r="DI2" s="61">
        <v>0</v>
      </c>
    </row>
    <row r="5" spans="1:113" x14ac:dyDescent="0.4">
      <c r="A5" t="s">
        <v>104</v>
      </c>
      <c r="B5" t="s">
        <v>105</v>
      </c>
      <c r="C5" t="s">
        <v>106</v>
      </c>
      <c r="D5" t="s">
        <v>107</v>
      </c>
    </row>
    <row r="6" spans="1:113" x14ac:dyDescent="0.4">
      <c r="A6">
        <f>BA2</f>
        <v>22.436886000000001</v>
      </c>
      <c r="B6">
        <f>BB2</f>
        <v>5.9139875999999996</v>
      </c>
      <c r="C6">
        <f>BC2</f>
        <v>7.2769094000000001</v>
      </c>
      <c r="D6">
        <f>BD2</f>
        <v>9.2417639999999999</v>
      </c>
    </row>
    <row r="7" spans="1:113" x14ac:dyDescent="0.4">
      <c r="B7">
        <f>ROUND(B6/MAX($B$6,$C$6,$D$6),1)</f>
        <v>0.6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G4" sqref="G4"/>
    </sheetView>
  </sheetViews>
  <sheetFormatPr defaultRowHeight="17.399999999999999" x14ac:dyDescent="0.4"/>
  <cols>
    <col min="1" max="1" width="4.8984375" bestFit="1" customWidth="1"/>
    <col min="2" max="2" width="11.09765625" bestFit="1" customWidth="1"/>
    <col min="3" max="3" width="5.5" bestFit="1" customWidth="1"/>
    <col min="4" max="4" width="4.5" bestFit="1" customWidth="1"/>
    <col min="5" max="9" width="6.09765625" style="22" customWidth="1"/>
    <col min="20" max="20" width="6.5" bestFit="1" customWidth="1"/>
  </cols>
  <sheetData>
    <row r="1" spans="1:9" x14ac:dyDescent="0.4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4">
      <c r="A2" s="54" t="s">
        <v>255</v>
      </c>
      <c r="B2" s="55">
        <v>20880</v>
      </c>
      <c r="C2" s="56">
        <f ca="1">YEAR(TODAY())-YEAR(B2)+IF(TODAY()&gt;=DATE(YEAR(TODAY()),MONTH(B2),DAY(B2)),0,-1)</f>
        <v>63</v>
      </c>
      <c r="E2" s="52">
        <v>154.4</v>
      </c>
      <c r="F2" s="53" t="s">
        <v>39</v>
      </c>
      <c r="G2" s="52">
        <v>46.76</v>
      </c>
      <c r="H2" s="51" t="s">
        <v>41</v>
      </c>
      <c r="I2" s="72">
        <f>ROUND(G3/E3^2,1)</f>
        <v>19.600000000000001</v>
      </c>
    </row>
    <row r="3" spans="1:9" x14ac:dyDescent="0.4">
      <c r="E3" s="51">
        <f>E2/100</f>
        <v>1.544</v>
      </c>
      <c r="F3" s="51" t="s">
        <v>40</v>
      </c>
      <c r="G3" s="51">
        <f>G2</f>
        <v>46.76</v>
      </c>
      <c r="H3" s="51" t="s">
        <v>41</v>
      </c>
      <c r="I3" s="72"/>
    </row>
    <row r="4" spans="1:9" x14ac:dyDescent="0.4">
      <c r="A4" t="s">
        <v>273</v>
      </c>
    </row>
    <row r="5" spans="1:9" x14ac:dyDescent="0.4">
      <c r="B5" s="60">
        <v>43971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topLeftCell="A31" zoomScale="85" zoomScaleNormal="85" zoomScalePageLayoutView="55" workbookViewId="0">
      <selection activeCell="R22" sqref="R22"/>
    </sheetView>
  </sheetViews>
  <sheetFormatPr defaultRowHeight="17.399999999999999" x14ac:dyDescent="0.4"/>
  <cols>
    <col min="5" max="6" width="9" customWidth="1"/>
  </cols>
  <sheetData>
    <row r="1" spans="1:14" ht="41.25" customHeight="1" x14ac:dyDescent="0.4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4">
      <c r="E2" s="74" t="str">
        <f>'DRIs DATA'!B1</f>
        <v>(설문지 : FFQ 95문항 설문지, 사용자 : 장태연, ID : H1700045)</v>
      </c>
      <c r="F2" s="74"/>
      <c r="G2" s="74"/>
      <c r="H2" s="74"/>
      <c r="I2" s="74"/>
      <c r="J2" s="74"/>
    </row>
    <row r="3" spans="1:14" ht="8.1" customHeight="1" x14ac:dyDescent="0.4"/>
    <row r="4" spans="1:14" x14ac:dyDescent="0.4">
      <c r="K4" t="s">
        <v>2</v>
      </c>
      <c r="L4" t="str">
        <f>'DRIs DATA'!H1</f>
        <v>2020년 05월 27일 09:44:46</v>
      </c>
    </row>
    <row r="5" spans="1:14" ht="8.1" customHeight="1" x14ac:dyDescent="0.4"/>
    <row r="6" spans="1:14" ht="9.9" customHeight="1" x14ac:dyDescent="0.4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4"/>
    <row r="8" spans="1:14" ht="25.2" x14ac:dyDescent="0.4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5.2" x14ac:dyDescent="0.4">
      <c r="A24" s="2" t="s">
        <v>6</v>
      </c>
    </row>
    <row r="25" spans="1:1" ht="16.5" customHeight="1" x14ac:dyDescent="0.4">
      <c r="A25" s="2"/>
    </row>
    <row r="39" spans="1:1" ht="25.2" x14ac:dyDescent="0.4">
      <c r="A39" s="2" t="s">
        <v>7</v>
      </c>
    </row>
    <row r="54" s="46" customFormat="1" x14ac:dyDescent="0.4"/>
    <row r="70" spans="1:14" s="46" customFormat="1" x14ac:dyDescent="0.4"/>
    <row r="71" spans="1:14" ht="25.2" x14ac:dyDescent="0.4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4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4"/>
    <row r="97" spans="1:14" s="46" customFormat="1" x14ac:dyDescent="0.4"/>
    <row r="98" spans="1:14" s="46" customFormat="1" x14ac:dyDescent="0.4"/>
    <row r="99" spans="1:14" s="46" customFormat="1" x14ac:dyDescent="0.4"/>
    <row r="100" spans="1:14" s="46" customFormat="1" x14ac:dyDescent="0.4"/>
    <row r="105" spans="1:14" x14ac:dyDescent="0.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5.2" x14ac:dyDescent="0.4">
      <c r="A106" s="2" t="s">
        <v>16</v>
      </c>
    </row>
    <row r="127" spans="1:14" s="46" customFormat="1" x14ac:dyDescent="0.4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4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4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4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4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4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4"/>
    <row r="134" spans="1:14" s="46" customFormat="1" x14ac:dyDescent="0.4"/>
    <row r="135" spans="1:14" s="46" customFormat="1" x14ac:dyDescent="0.4"/>
    <row r="136" spans="1:14" s="46" customFormat="1" x14ac:dyDescent="0.4"/>
    <row r="137" spans="1:14" s="46" customFormat="1" x14ac:dyDescent="0.4"/>
    <row r="138" spans="1:14" s="46" customFormat="1" x14ac:dyDescent="0.4"/>
    <row r="139" spans="1:14" s="46" customFormat="1" x14ac:dyDescent="0.4"/>
    <row r="140" spans="1:14" s="46" customFormat="1" x14ac:dyDescent="0.4"/>
    <row r="141" spans="1:14" s="46" customFormat="1" x14ac:dyDescent="0.4"/>
    <row r="142" spans="1:14" s="46" customFormat="1" x14ac:dyDescent="0.4"/>
    <row r="143" spans="1:14" s="46" customFormat="1" x14ac:dyDescent="0.4"/>
    <row r="144" spans="1:14" ht="25.2" x14ac:dyDescent="0.4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topLeftCell="A223" zoomScale="60" zoomScaleNormal="100" zoomScalePageLayoutView="10" workbookViewId="0">
      <selection activeCell="J12" sqref="J12"/>
    </sheetView>
  </sheetViews>
  <sheetFormatPr defaultRowHeight="18" customHeight="1" x14ac:dyDescent="0.4"/>
  <cols>
    <col min="1" max="1" width="4" customWidth="1"/>
    <col min="2" max="2" width="1.8984375" customWidth="1"/>
    <col min="3" max="3" width="9" customWidth="1"/>
    <col min="4" max="4" width="1.8984375" customWidth="1"/>
    <col min="5" max="5" width="9" customWidth="1"/>
    <col min="6" max="6" width="1.8984375" customWidth="1"/>
    <col min="7" max="8" width="4" customWidth="1"/>
    <col min="9" max="11" width="9" customWidth="1"/>
    <col min="12" max="12" width="1.8984375" customWidth="1"/>
    <col min="13" max="13" width="9" customWidth="1"/>
    <col min="14" max="14" width="1.8984375" customWidth="1"/>
    <col min="15" max="16" width="4" customWidth="1"/>
    <col min="17" max="19" width="9" customWidth="1"/>
    <col min="20" max="20" width="1.8984375" customWidth="1"/>
    <col min="21" max="21" width="4" style="6" customWidth="1"/>
  </cols>
  <sheetData>
    <row r="1" spans="1:19" ht="18" customHeight="1" x14ac:dyDescent="0.4">
      <c r="P1" s="6"/>
    </row>
    <row r="2" spans="1:19" ht="18" customHeight="1" x14ac:dyDescent="0.4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4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4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4">
      <c r="A5" s="6"/>
      <c r="B5" s="146" t="s">
        <v>333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4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4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4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4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4">
      <c r="C10" s="152" t="s">
        <v>30</v>
      </c>
      <c r="D10" s="152"/>
      <c r="E10" s="153"/>
      <c r="F10" s="156">
        <f>'개인정보 및 신체계측 입력'!B5</f>
        <v>43971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4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4">
      <c r="C12" s="152" t="s">
        <v>32</v>
      </c>
      <c r="D12" s="152"/>
      <c r="E12" s="153"/>
      <c r="F12" s="137">
        <f ca="1">'개인정보 및 신체계측 입력'!C2</f>
        <v>63</v>
      </c>
      <c r="G12" s="137"/>
      <c r="H12" s="137"/>
      <c r="I12" s="137"/>
      <c r="K12" s="128">
        <f>'개인정보 및 신체계측 입력'!E2</f>
        <v>154.4</v>
      </c>
      <c r="L12" s="129"/>
      <c r="M12" s="122">
        <f>'개인정보 및 신체계측 입력'!G2</f>
        <v>46.76</v>
      </c>
      <c r="N12" s="123"/>
      <c r="O12" s="118" t="s">
        <v>271</v>
      </c>
      <c r="P12" s="112"/>
      <c r="Q12" s="115">
        <f>'개인정보 및 신체계측 입력'!I2</f>
        <v>19.600000000000001</v>
      </c>
      <c r="R12" s="115"/>
      <c r="S12" s="115"/>
    </row>
    <row r="13" spans="1:19" ht="18" customHeight="1" thickBot="1" x14ac:dyDescent="0.4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4">
      <c r="C14" s="154" t="s">
        <v>31</v>
      </c>
      <c r="D14" s="154"/>
      <c r="E14" s="155"/>
      <c r="F14" s="116" t="str">
        <f>MID('DRIs DATA'!B1,28,3)</f>
        <v>장태연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4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4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4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4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4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4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5000000000000004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4">
      <c r="E23" s="8"/>
      <c r="G23" s="7"/>
    </row>
    <row r="24" spans="2:20" ht="18" customHeight="1" x14ac:dyDescent="0.4">
      <c r="G24" s="7"/>
      <c r="H24" s="14"/>
    </row>
    <row r="35" spans="2:20" ht="18" customHeight="1" x14ac:dyDescent="0.4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4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77.421999999999997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4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4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4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4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4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6.9340000000000002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4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4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4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4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4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15.644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4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4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4">
      <c r="B49" s="6"/>
      <c r="T49" s="6"/>
    </row>
    <row r="50" spans="1:20" ht="18" customHeight="1" x14ac:dyDescent="0.4">
      <c r="B50" s="6"/>
      <c r="T50" s="6"/>
    </row>
    <row r="51" spans="1:20" ht="18" customHeight="1" x14ac:dyDescent="0.4">
      <c r="B51" s="6"/>
      <c r="T51" s="6"/>
    </row>
    <row r="52" spans="1:20" ht="18" customHeight="1" thickBot="1" x14ac:dyDescent="0.45">
      <c r="B52" s="6"/>
      <c r="T52" s="6"/>
    </row>
    <row r="53" spans="1:20" ht="18" customHeight="1" x14ac:dyDescent="0.4">
      <c r="B53" s="75" t="s">
        <v>191</v>
      </c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7"/>
    </row>
    <row r="54" spans="1:20" ht="18" customHeight="1" thickBot="1" x14ac:dyDescent="0.45">
      <c r="B54" s="78"/>
      <c r="C54" s="79"/>
      <c r="D54" s="79"/>
      <c r="E54" s="79"/>
      <c r="F54" s="79"/>
      <c r="G54" s="79"/>
      <c r="H54" s="79"/>
      <c r="I54" s="79"/>
      <c r="J54" s="79"/>
      <c r="K54" s="79"/>
      <c r="L54" s="79"/>
      <c r="M54" s="79"/>
      <c r="N54" s="79"/>
      <c r="O54" s="79"/>
      <c r="P54" s="79"/>
      <c r="Q54" s="79"/>
      <c r="R54" s="79"/>
      <c r="S54" s="79"/>
      <c r="T54" s="80"/>
    </row>
    <row r="55" spans="1:20" ht="18" customHeight="1" x14ac:dyDescent="0.55000000000000004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4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4">
      <c r="A57" s="6"/>
    </row>
    <row r="68" spans="2:21" ht="18" customHeight="1" x14ac:dyDescent="0.4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45">
      <c r="B69" s="6"/>
      <c r="C69" s="150" t="s">
        <v>164</v>
      </c>
      <c r="D69" s="150"/>
      <c r="E69" s="150"/>
      <c r="F69" s="150"/>
      <c r="G69" s="150"/>
      <c r="H69" s="143" t="s">
        <v>170</v>
      </c>
      <c r="I69" s="143"/>
      <c r="J69" s="143"/>
      <c r="K69" s="36">
        <f>ROUND('그룹 전체 사용자의 일일 입력'!B6/MAX('그룹 전체 사용자의 일일 입력'!$B$6,'그룹 전체 사용자의 일일 입력'!$C$6,'그룹 전체 사용자의 일일 입력'!$D$6),1)</f>
        <v>0.6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0.8</v>
      </c>
      <c r="N69" s="36" t="s">
        <v>53</v>
      </c>
      <c r="O69" s="151">
        <f>ROUND('그룹 전체 사용자의 일일 입력'!D6/MAX('그룹 전체 사용자의 일일 입력'!$B$6,'그룹 전체 사용자의 일일 입력'!$C$6,'그룹 전체 사용자의 일일 입력'!$D$6),1)</f>
        <v>1</v>
      </c>
      <c r="P69" s="151"/>
      <c r="Q69" s="37" t="s">
        <v>54</v>
      </c>
      <c r="R69" s="35"/>
      <c r="S69" s="35"/>
      <c r="T69" s="6"/>
    </row>
    <row r="70" spans="2:21" ht="18" customHeight="1" thickBot="1" x14ac:dyDescent="0.45">
      <c r="B70" s="6"/>
      <c r="C70" s="85" t="s">
        <v>165</v>
      </c>
      <c r="D70" s="85"/>
      <c r="E70" s="85"/>
      <c r="F70" s="85"/>
      <c r="G70" s="85"/>
      <c r="H70" s="85"/>
      <c r="I70" s="85"/>
      <c r="J70" s="85"/>
      <c r="K70" s="85"/>
      <c r="L70" s="85"/>
      <c r="M70" s="85"/>
      <c r="N70" s="85"/>
      <c r="O70" s="85"/>
      <c r="P70" s="85"/>
      <c r="Q70" s="85"/>
      <c r="R70" s="85"/>
      <c r="S70" s="85"/>
      <c r="T70" s="6"/>
      <c r="U70" s="13"/>
    </row>
    <row r="71" spans="2:21" ht="18" customHeight="1" x14ac:dyDescent="0.4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45">
      <c r="B72" s="6"/>
      <c r="C72" s="150" t="s">
        <v>51</v>
      </c>
      <c r="D72" s="150"/>
      <c r="E72" s="150"/>
      <c r="F72" s="150"/>
      <c r="G72" s="150"/>
      <c r="H72" s="38"/>
      <c r="I72" s="143" t="s">
        <v>52</v>
      </c>
      <c r="J72" s="143"/>
      <c r="K72" s="36">
        <f>ROUND('DRIs DATA'!L8,1)</f>
        <v>8.4</v>
      </c>
      <c r="L72" s="36" t="s">
        <v>53</v>
      </c>
      <c r="M72" s="36">
        <f>ROUND('DRIs DATA'!K8,1)</f>
        <v>9.4</v>
      </c>
      <c r="N72" s="144" t="s">
        <v>54</v>
      </c>
      <c r="O72" s="144"/>
      <c r="P72" s="144"/>
      <c r="Q72" s="144"/>
      <c r="R72" s="39"/>
      <c r="S72" s="35"/>
      <c r="T72" s="6"/>
    </row>
    <row r="73" spans="2:21" ht="18" customHeight="1" x14ac:dyDescent="0.4">
      <c r="B73" s="6"/>
      <c r="C73" s="84" t="s">
        <v>181</v>
      </c>
      <c r="D73" s="84"/>
      <c r="E73" s="84"/>
      <c r="F73" s="84"/>
      <c r="G73" s="84"/>
      <c r="H73" s="84"/>
      <c r="I73" s="84"/>
      <c r="J73" s="84"/>
      <c r="K73" s="84"/>
      <c r="L73" s="84"/>
      <c r="M73" s="84"/>
      <c r="N73" s="84"/>
      <c r="O73" s="84"/>
      <c r="P73" s="84"/>
      <c r="Q73" s="84"/>
      <c r="R73" s="84"/>
      <c r="S73" s="84"/>
      <c r="T73" s="6"/>
      <c r="U73" s="13"/>
    </row>
    <row r="74" spans="2:21" ht="18" customHeight="1" thickBot="1" x14ac:dyDescent="0.45">
      <c r="B74" s="6"/>
      <c r="C74" s="85"/>
      <c r="D74" s="85"/>
      <c r="E74" s="85"/>
      <c r="F74" s="85"/>
      <c r="G74" s="85"/>
      <c r="H74" s="85"/>
      <c r="I74" s="85"/>
      <c r="J74" s="85"/>
      <c r="K74" s="85"/>
      <c r="L74" s="85"/>
      <c r="M74" s="85"/>
      <c r="N74" s="85"/>
      <c r="O74" s="85"/>
      <c r="P74" s="85"/>
      <c r="Q74" s="85"/>
      <c r="R74" s="85"/>
      <c r="S74" s="85"/>
      <c r="T74" s="13"/>
      <c r="U74" s="13"/>
    </row>
    <row r="75" spans="2:21" ht="18" customHeight="1" x14ac:dyDescent="0.4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45">
      <c r="B76" s="6"/>
      <c r="T76" s="6"/>
    </row>
    <row r="77" spans="2:21" ht="18" customHeight="1" x14ac:dyDescent="0.4">
      <c r="B77" s="75" t="s">
        <v>192</v>
      </c>
      <c r="C77" s="76"/>
      <c r="D77" s="76"/>
      <c r="E77" s="76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7"/>
    </row>
    <row r="78" spans="2:21" ht="18" customHeight="1" thickBot="1" x14ac:dyDescent="0.45">
      <c r="B78" s="78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80"/>
    </row>
    <row r="79" spans="2:21" ht="18" customHeight="1" x14ac:dyDescent="0.55000000000000004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4">
      <c r="B80" s="86" t="s">
        <v>168</v>
      </c>
      <c r="C80" s="86"/>
      <c r="D80" s="86"/>
      <c r="E80" s="86"/>
      <c r="F80" s="21"/>
      <c r="G80" s="21"/>
      <c r="H80" s="21"/>
      <c r="L80" s="86" t="s">
        <v>172</v>
      </c>
      <c r="M80" s="86"/>
      <c r="N80" s="86"/>
      <c r="O80" s="86"/>
      <c r="P80" s="86"/>
    </row>
    <row r="81" spans="1:21" ht="18" customHeight="1" x14ac:dyDescent="0.4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4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4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4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4">
      <c r="A85" s="11"/>
      <c r="U85" s="12"/>
    </row>
    <row r="86" spans="1:21" ht="18" customHeight="1" x14ac:dyDescent="0.4">
      <c r="A86" s="11"/>
      <c r="U86" s="12"/>
    </row>
    <row r="87" spans="1:21" ht="18" customHeight="1" x14ac:dyDescent="0.4">
      <c r="A87" s="11"/>
      <c r="F87" s="11"/>
      <c r="K87" s="11"/>
      <c r="U87" s="12"/>
    </row>
    <row r="88" spans="1:21" ht="18" customHeight="1" x14ac:dyDescent="0.4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4">
      <c r="F89" s="11"/>
      <c r="K89" s="11"/>
    </row>
    <row r="90" spans="1:21" ht="18" customHeight="1" x14ac:dyDescent="0.4">
      <c r="F90" s="11"/>
      <c r="K90" s="11"/>
    </row>
    <row r="91" spans="1:21" ht="18" customHeight="1" x14ac:dyDescent="0.4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4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4">
      <c r="B93" s="134" t="s">
        <v>268</v>
      </c>
      <c r="C93" s="135"/>
      <c r="D93" s="135"/>
      <c r="E93" s="135"/>
      <c r="F93" s="135"/>
      <c r="G93" s="135"/>
      <c r="H93" s="135"/>
      <c r="I93" s="135"/>
      <c r="J93" s="136"/>
      <c r="L93" s="134" t="s">
        <v>175</v>
      </c>
      <c r="M93" s="135"/>
      <c r="N93" s="135"/>
      <c r="O93" s="135"/>
      <c r="P93" s="135"/>
      <c r="Q93" s="135"/>
      <c r="R93" s="135"/>
      <c r="S93" s="135"/>
      <c r="T93" s="136"/>
    </row>
    <row r="94" spans="1:21" ht="18" customHeight="1" x14ac:dyDescent="0.4">
      <c r="B94" s="89" t="s">
        <v>171</v>
      </c>
      <c r="C94" s="87"/>
      <c r="D94" s="87"/>
      <c r="E94" s="87"/>
      <c r="F94" s="90">
        <f>ROUND('DRIs DATA'!F16/'DRIs DATA'!C16*100,2)</f>
        <v>41.82</v>
      </c>
      <c r="G94" s="90"/>
      <c r="H94" s="87" t="s">
        <v>167</v>
      </c>
      <c r="I94" s="87"/>
      <c r="J94" s="88"/>
      <c r="L94" s="89" t="s">
        <v>171</v>
      </c>
      <c r="M94" s="87"/>
      <c r="N94" s="87"/>
      <c r="O94" s="87"/>
      <c r="P94" s="87"/>
      <c r="Q94" s="23">
        <f>ROUND('DRIs DATA'!M16/'DRIs DATA'!K16*100,2)</f>
        <v>103.19</v>
      </c>
      <c r="R94" s="87" t="s">
        <v>167</v>
      </c>
      <c r="S94" s="87"/>
      <c r="T94" s="88"/>
    </row>
    <row r="95" spans="1:21" ht="18" customHeight="1" x14ac:dyDescent="0.4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4">
      <c r="B96" s="92" t="s">
        <v>180</v>
      </c>
      <c r="C96" s="93"/>
      <c r="D96" s="93"/>
      <c r="E96" s="93"/>
      <c r="F96" s="93"/>
      <c r="G96" s="93"/>
      <c r="H96" s="93"/>
      <c r="I96" s="93"/>
      <c r="J96" s="94"/>
      <c r="L96" s="98" t="s">
        <v>173</v>
      </c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4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4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4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</row>
    <row r="100" spans="2:21" ht="18" customHeight="1" x14ac:dyDescent="0.4">
      <c r="B100" s="92"/>
      <c r="C100" s="93"/>
      <c r="D100" s="93"/>
      <c r="E100" s="93"/>
      <c r="F100" s="93"/>
      <c r="G100" s="93"/>
      <c r="H100" s="93"/>
      <c r="I100" s="93"/>
      <c r="J100" s="94"/>
      <c r="L100" s="98"/>
      <c r="M100" s="99"/>
      <c r="N100" s="99"/>
      <c r="O100" s="99"/>
      <c r="P100" s="99"/>
      <c r="Q100" s="99"/>
      <c r="R100" s="99"/>
      <c r="S100" s="99"/>
      <c r="T100" s="100"/>
      <c r="U100" s="17"/>
    </row>
    <row r="101" spans="2:21" ht="18" customHeight="1" thickBot="1" x14ac:dyDescent="0.45">
      <c r="B101" s="95"/>
      <c r="C101" s="96"/>
      <c r="D101" s="96"/>
      <c r="E101" s="96"/>
      <c r="F101" s="96"/>
      <c r="G101" s="96"/>
      <c r="H101" s="96"/>
      <c r="I101" s="96"/>
      <c r="J101" s="97"/>
      <c r="L101" s="101"/>
      <c r="M101" s="102"/>
      <c r="N101" s="102"/>
      <c r="O101" s="102"/>
      <c r="P101" s="102"/>
      <c r="Q101" s="102"/>
      <c r="R101" s="102"/>
      <c r="S101" s="102"/>
      <c r="T101" s="103"/>
      <c r="U101" s="17"/>
    </row>
    <row r="102" spans="2:21" ht="18" customHeight="1" x14ac:dyDescent="0.4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4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4">
      <c r="B104" s="75" t="s">
        <v>193</v>
      </c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7"/>
    </row>
    <row r="105" spans="2:21" ht="18" customHeight="1" thickBot="1" x14ac:dyDescent="0.45">
      <c r="B105" s="78"/>
      <c r="C105" s="79"/>
      <c r="D105" s="79"/>
      <c r="E105" s="79"/>
      <c r="F105" s="79"/>
      <c r="G105" s="79"/>
      <c r="H105" s="79"/>
      <c r="I105" s="79"/>
      <c r="J105" s="79"/>
      <c r="K105" s="79"/>
      <c r="L105" s="79"/>
      <c r="M105" s="79"/>
      <c r="N105" s="79"/>
      <c r="O105" s="79"/>
      <c r="P105" s="79"/>
      <c r="Q105" s="79"/>
      <c r="R105" s="79"/>
      <c r="S105" s="79"/>
      <c r="T105" s="80"/>
    </row>
    <row r="106" spans="2:21" ht="18" customHeight="1" x14ac:dyDescent="0.55000000000000004">
      <c r="C106" s="31"/>
      <c r="D106" s="31"/>
      <c r="E106" s="31"/>
      <c r="F106" s="31"/>
      <c r="G106" s="31"/>
      <c r="H106" s="31"/>
      <c r="I106" s="31"/>
    </row>
    <row r="107" spans="2:21" ht="18" customHeight="1" x14ac:dyDescent="0.4">
      <c r="B107" s="86" t="s">
        <v>169</v>
      </c>
      <c r="C107" s="86"/>
      <c r="D107" s="86"/>
      <c r="E107" s="86"/>
      <c r="F107" s="6"/>
      <c r="G107" s="6"/>
      <c r="H107" s="6"/>
      <c r="I107" s="6"/>
      <c r="L107" s="86" t="s">
        <v>270</v>
      </c>
      <c r="M107" s="86"/>
      <c r="N107" s="86"/>
      <c r="O107" s="86"/>
      <c r="P107" s="86"/>
      <c r="Q107" s="6"/>
      <c r="R107" s="6"/>
    </row>
    <row r="115" spans="2:20" ht="18" customHeight="1" x14ac:dyDescent="0.4">
      <c r="G115" s="11"/>
      <c r="Q115" s="11"/>
    </row>
    <row r="116" spans="2:20" ht="18" customHeight="1" x14ac:dyDescent="0.4">
      <c r="G116" s="11"/>
      <c r="Q116" s="11"/>
    </row>
    <row r="117" spans="2:20" ht="18" customHeight="1" x14ac:dyDescent="0.4">
      <c r="G117" s="11"/>
      <c r="Q117" s="11"/>
    </row>
    <row r="118" spans="2:20" ht="18" customHeight="1" x14ac:dyDescent="0.4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45">
      <c r="G119" s="11"/>
      <c r="Q119" s="11"/>
    </row>
    <row r="120" spans="2:20" ht="18" customHeight="1" x14ac:dyDescent="0.4">
      <c r="B120" s="81" t="s">
        <v>264</v>
      </c>
      <c r="C120" s="82"/>
      <c r="D120" s="82"/>
      <c r="E120" s="82"/>
      <c r="F120" s="82"/>
      <c r="G120" s="82"/>
      <c r="H120" s="82"/>
      <c r="I120" s="82"/>
      <c r="J120" s="83"/>
      <c r="L120" s="81" t="s">
        <v>265</v>
      </c>
      <c r="M120" s="82"/>
      <c r="N120" s="82"/>
      <c r="O120" s="82"/>
      <c r="P120" s="82"/>
      <c r="Q120" s="82"/>
      <c r="R120" s="82"/>
      <c r="S120" s="82"/>
      <c r="T120" s="83"/>
    </row>
    <row r="121" spans="2:20" ht="18" customHeight="1" x14ac:dyDescent="0.4">
      <c r="B121" s="43" t="s">
        <v>171</v>
      </c>
      <c r="C121" s="16"/>
      <c r="D121" s="16"/>
      <c r="E121" s="15"/>
      <c r="F121" s="90">
        <f>ROUND('DRIs DATA'!F26/'DRIs DATA'!C26*100,2)</f>
        <v>53.02</v>
      </c>
      <c r="G121" s="90"/>
      <c r="H121" s="87" t="s">
        <v>166</v>
      </c>
      <c r="I121" s="87"/>
      <c r="J121" s="88"/>
      <c r="L121" s="42" t="s">
        <v>171</v>
      </c>
      <c r="M121" s="20"/>
      <c r="N121" s="20"/>
      <c r="O121" s="23"/>
      <c r="P121" s="6"/>
      <c r="Q121" s="58">
        <f>ROUND('DRIs DATA'!AH26/'DRIs DATA'!AE26*100,2)</f>
        <v>92.99</v>
      </c>
      <c r="R121" s="87" t="s">
        <v>166</v>
      </c>
      <c r="S121" s="87"/>
      <c r="T121" s="88"/>
    </row>
    <row r="122" spans="2:20" ht="18" customHeight="1" x14ac:dyDescent="0.4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4">
      <c r="B123" s="104" t="s">
        <v>174</v>
      </c>
      <c r="C123" s="105"/>
      <c r="D123" s="105"/>
      <c r="E123" s="105"/>
      <c r="F123" s="105"/>
      <c r="G123" s="105"/>
      <c r="H123" s="105"/>
      <c r="I123" s="105"/>
      <c r="J123" s="106"/>
      <c r="L123" s="104" t="s">
        <v>269</v>
      </c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4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4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4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8" customHeight="1" x14ac:dyDescent="0.4">
      <c r="B127" s="104"/>
      <c r="C127" s="105"/>
      <c r="D127" s="105"/>
      <c r="E127" s="105"/>
      <c r="F127" s="105"/>
      <c r="G127" s="105"/>
      <c r="H127" s="105"/>
      <c r="I127" s="105"/>
      <c r="J127" s="106"/>
      <c r="L127" s="104"/>
      <c r="M127" s="105"/>
      <c r="N127" s="105"/>
      <c r="O127" s="105"/>
      <c r="P127" s="105"/>
      <c r="Q127" s="105"/>
      <c r="R127" s="105"/>
      <c r="S127" s="105"/>
      <c r="T127" s="106"/>
    </row>
    <row r="128" spans="2:20" thickBot="1" x14ac:dyDescent="0.45">
      <c r="B128" s="107"/>
      <c r="C128" s="108"/>
      <c r="D128" s="108"/>
      <c r="E128" s="108"/>
      <c r="F128" s="108"/>
      <c r="G128" s="108"/>
      <c r="H128" s="108"/>
      <c r="I128" s="108"/>
      <c r="J128" s="109"/>
      <c r="L128" s="107"/>
      <c r="M128" s="108"/>
      <c r="N128" s="108"/>
      <c r="O128" s="108"/>
      <c r="P128" s="108"/>
      <c r="Q128" s="108"/>
      <c r="R128" s="108"/>
      <c r="S128" s="108"/>
      <c r="T128" s="109"/>
    </row>
    <row r="129" spans="2:21" ht="18" customHeight="1" thickBot="1" x14ac:dyDescent="0.45">
      <c r="C129" s="19"/>
      <c r="D129" s="19"/>
      <c r="E129" s="19"/>
      <c r="F129" s="19"/>
      <c r="G129" s="19"/>
      <c r="H129" s="19"/>
    </row>
    <row r="130" spans="2:21" ht="18" customHeight="1" x14ac:dyDescent="0.4">
      <c r="B130" s="75" t="s">
        <v>262</v>
      </c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7"/>
      <c r="N130" s="57"/>
      <c r="O130" s="75" t="s">
        <v>263</v>
      </c>
      <c r="P130" s="76"/>
      <c r="Q130" s="76"/>
      <c r="R130" s="76"/>
      <c r="S130" s="76"/>
      <c r="T130" s="77"/>
    </row>
    <row r="131" spans="2:21" ht="18" customHeight="1" thickBot="1" x14ac:dyDescent="0.45">
      <c r="B131" s="78"/>
      <c r="C131" s="79"/>
      <c r="D131" s="79"/>
      <c r="E131" s="79"/>
      <c r="F131" s="79"/>
      <c r="G131" s="79"/>
      <c r="H131" s="79"/>
      <c r="I131" s="79"/>
      <c r="J131" s="79"/>
      <c r="K131" s="79"/>
      <c r="L131" s="79"/>
      <c r="M131" s="80"/>
      <c r="N131" s="57"/>
      <c r="O131" s="78"/>
      <c r="P131" s="79"/>
      <c r="Q131" s="79"/>
      <c r="R131" s="79"/>
      <c r="S131" s="79"/>
      <c r="T131" s="80"/>
    </row>
    <row r="132" spans="2:21" ht="18" customHeight="1" x14ac:dyDescent="0.4">
      <c r="P132" s="19"/>
      <c r="Q132" s="19"/>
      <c r="R132" s="19"/>
      <c r="U132"/>
    </row>
    <row r="133" spans="2:21" ht="18" customHeight="1" x14ac:dyDescent="0.4">
      <c r="P133" s="19"/>
      <c r="Q133" s="19"/>
      <c r="R133" s="19"/>
      <c r="S133" s="19"/>
      <c r="T133" s="19"/>
      <c r="U133"/>
    </row>
    <row r="134" spans="2:21" ht="18" customHeight="1" x14ac:dyDescent="0.4">
      <c r="P134" s="19"/>
      <c r="Q134" s="19"/>
      <c r="R134" s="19"/>
      <c r="S134" s="19"/>
      <c r="T134" s="19"/>
      <c r="U134"/>
    </row>
    <row r="135" spans="2:21" ht="18" customHeight="1" x14ac:dyDescent="0.4">
      <c r="U135"/>
    </row>
    <row r="136" spans="2:21" ht="18" customHeight="1" x14ac:dyDescent="0.4">
      <c r="U136"/>
    </row>
    <row r="137" spans="2:21" ht="18" customHeight="1" x14ac:dyDescent="0.4">
      <c r="B137" s="11"/>
      <c r="D137" s="11"/>
      <c r="E137" s="11"/>
      <c r="F137" s="11"/>
      <c r="G137" s="11"/>
      <c r="S137" t="s">
        <v>260</v>
      </c>
      <c r="U137"/>
    </row>
    <row r="138" spans="2:21" ht="18" customHeight="1" x14ac:dyDescent="0.4">
      <c r="B138" s="11"/>
      <c r="D138" s="11"/>
      <c r="E138" s="11"/>
      <c r="F138" s="11"/>
      <c r="G138" s="11"/>
      <c r="U138"/>
    </row>
    <row r="139" spans="2:21" ht="18" customHeight="1" x14ac:dyDescent="0.4">
      <c r="B139" s="11"/>
      <c r="E139" s="11"/>
      <c r="F139" s="11"/>
      <c r="G139" s="11"/>
      <c r="U139"/>
    </row>
    <row r="140" spans="2:21" ht="18" customHeight="1" x14ac:dyDescent="0.4">
      <c r="B140" s="11"/>
      <c r="E140" s="11"/>
      <c r="F140" s="11"/>
      <c r="G140" s="11"/>
      <c r="S140" t="s">
        <v>261</v>
      </c>
      <c r="U140"/>
    </row>
    <row r="141" spans="2:21" ht="18" customHeight="1" x14ac:dyDescent="0.4">
      <c r="U141"/>
    </row>
    <row r="142" spans="2:21" ht="18" customHeight="1" x14ac:dyDescent="0.4">
      <c r="U142"/>
    </row>
    <row r="143" spans="2:21" ht="18" customHeight="1" x14ac:dyDescent="0.4">
      <c r="S143" t="s">
        <v>260</v>
      </c>
      <c r="U143"/>
    </row>
    <row r="144" spans="2:21" ht="18" customHeight="1" x14ac:dyDescent="0.4">
      <c r="D144" s="11"/>
      <c r="G144" s="11"/>
      <c r="U144"/>
    </row>
    <row r="145" spans="2:21" ht="18" customHeight="1" x14ac:dyDescent="0.4">
      <c r="H145" s="11"/>
      <c r="U145"/>
    </row>
    <row r="146" spans="2:21" ht="18" customHeight="1" x14ac:dyDescent="0.4">
      <c r="D146" s="11"/>
      <c r="E146" s="11"/>
      <c r="F146" s="11"/>
      <c r="G146" s="11"/>
      <c r="S146" t="s">
        <v>260</v>
      </c>
      <c r="U146"/>
    </row>
    <row r="147" spans="2:21" ht="18" customHeight="1" x14ac:dyDescent="0.4">
      <c r="D147" s="11"/>
      <c r="E147" s="11"/>
      <c r="F147" s="11"/>
      <c r="G147" s="11"/>
      <c r="H147" s="11"/>
      <c r="U147"/>
    </row>
    <row r="148" spans="2:21" ht="18" customHeight="1" x14ac:dyDescent="0.4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4">
      <c r="H149" s="11"/>
      <c r="I149" s="11"/>
      <c r="J149" s="11"/>
      <c r="K149" s="11"/>
      <c r="U149"/>
    </row>
    <row r="150" spans="2:21" ht="18" customHeight="1" x14ac:dyDescent="0.4">
      <c r="P150" s="11"/>
      <c r="Q150" s="11"/>
      <c r="R150" s="11"/>
      <c r="S150" s="11"/>
      <c r="T150" s="11"/>
      <c r="U150"/>
    </row>
    <row r="151" spans="2:21" ht="18" customHeight="1" x14ac:dyDescent="0.4">
      <c r="P151" s="11"/>
      <c r="Q151" s="11"/>
      <c r="R151" s="11"/>
      <c r="S151" s="11"/>
      <c r="T151" s="11"/>
      <c r="U151"/>
    </row>
    <row r="153" spans="2:21" ht="18" customHeight="1" x14ac:dyDescent="0.4">
      <c r="B153" s="17"/>
    </row>
    <row r="154" spans="2:21" ht="18" customHeight="1" thickBot="1" x14ac:dyDescent="0.45">
      <c r="B154" s="17"/>
    </row>
    <row r="155" spans="2:21" ht="18" customHeight="1" x14ac:dyDescent="0.4">
      <c r="B155" s="75" t="s">
        <v>194</v>
      </c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7"/>
    </row>
    <row r="156" spans="2:21" ht="18" customHeight="1" thickBot="1" x14ac:dyDescent="0.45">
      <c r="B156" s="78"/>
      <c r="C156" s="79"/>
      <c r="D156" s="79"/>
      <c r="E156" s="79"/>
      <c r="F156" s="79"/>
      <c r="G156" s="79"/>
      <c r="H156" s="79"/>
      <c r="I156" s="79"/>
      <c r="J156" s="79"/>
      <c r="K156" s="79"/>
      <c r="L156" s="79"/>
      <c r="M156" s="79"/>
      <c r="N156" s="79"/>
      <c r="O156" s="79"/>
      <c r="P156" s="79"/>
      <c r="Q156" s="79"/>
      <c r="R156" s="79"/>
      <c r="S156" s="79"/>
      <c r="T156" s="80"/>
    </row>
    <row r="157" spans="2:21" ht="18" customHeight="1" x14ac:dyDescent="0.55000000000000004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4">
      <c r="B158" s="86" t="s">
        <v>177</v>
      </c>
      <c r="C158" s="86"/>
      <c r="D158" s="86"/>
      <c r="E158" s="6"/>
      <c r="F158" s="6"/>
      <c r="G158" s="6"/>
      <c r="H158" s="6"/>
      <c r="I158" s="6"/>
      <c r="L158" s="86" t="s">
        <v>178</v>
      </c>
      <c r="M158" s="86"/>
      <c r="N158" s="86"/>
      <c r="O158" s="6"/>
      <c r="P158" s="6"/>
      <c r="Q158" s="6"/>
      <c r="R158" s="6"/>
      <c r="S158" s="6"/>
    </row>
    <row r="159" spans="2:21" ht="18" customHeight="1" x14ac:dyDescent="0.4">
      <c r="S159" s="6"/>
    </row>
    <row r="160" spans="2:21" ht="18" customHeight="1" x14ac:dyDescent="0.4">
      <c r="S160" s="6"/>
    </row>
    <row r="161" spans="2:19" ht="18" customHeight="1" x14ac:dyDescent="0.4">
      <c r="S161" s="6"/>
    </row>
    <row r="162" spans="2:19" ht="18" customHeight="1" x14ac:dyDescent="0.4">
      <c r="S162" s="6"/>
    </row>
    <row r="163" spans="2:19" ht="18" customHeight="1" x14ac:dyDescent="0.4">
      <c r="S163" s="6"/>
    </row>
    <row r="164" spans="2:19" ht="18" customHeight="1" x14ac:dyDescent="0.4">
      <c r="S164" s="6"/>
    </row>
    <row r="165" spans="2:19" ht="18" customHeight="1" x14ac:dyDescent="0.4">
      <c r="S165" s="6"/>
    </row>
    <row r="166" spans="2:19" ht="18" customHeight="1" x14ac:dyDescent="0.4">
      <c r="G166" s="11"/>
      <c r="Q166" s="11"/>
      <c r="S166" s="6"/>
    </row>
    <row r="167" spans="2:19" ht="18" customHeight="1" x14ac:dyDescent="0.4">
      <c r="G167" s="11"/>
      <c r="Q167" s="11"/>
      <c r="S167" s="6"/>
    </row>
    <row r="168" spans="2:19" ht="18" customHeight="1" x14ac:dyDescent="0.4">
      <c r="G168" s="11"/>
      <c r="Q168" s="11"/>
      <c r="S168" s="6"/>
    </row>
    <row r="169" spans="2:19" ht="18" customHeight="1" x14ac:dyDescent="0.4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45">
      <c r="G170" s="11"/>
      <c r="Q170" s="11"/>
      <c r="S170" s="6"/>
    </row>
    <row r="171" spans="2:19" ht="18" customHeight="1" x14ac:dyDescent="0.4">
      <c r="B171" s="81" t="s">
        <v>266</v>
      </c>
      <c r="C171" s="82"/>
      <c r="D171" s="82"/>
      <c r="E171" s="82"/>
      <c r="F171" s="82"/>
      <c r="G171" s="82"/>
      <c r="H171" s="82"/>
      <c r="I171" s="82"/>
      <c r="J171" s="83"/>
      <c r="L171" s="81" t="s">
        <v>176</v>
      </c>
      <c r="M171" s="82"/>
      <c r="N171" s="82"/>
      <c r="O171" s="82"/>
      <c r="P171" s="82"/>
      <c r="Q171" s="82"/>
      <c r="R171" s="82"/>
      <c r="S171" s="83"/>
    </row>
    <row r="172" spans="2:19" ht="18" customHeight="1" x14ac:dyDescent="0.4">
      <c r="B172" s="42" t="s">
        <v>171</v>
      </c>
      <c r="C172" s="20"/>
      <c r="D172" s="20"/>
      <c r="E172" s="6"/>
      <c r="F172" s="90">
        <f>ROUND('DRIs DATA'!F36/'DRIs DATA'!C36*100,2)</f>
        <v>46.54</v>
      </c>
      <c r="G172" s="90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228.01</v>
      </c>
      <c r="R172" s="20" t="s">
        <v>166</v>
      </c>
      <c r="S172" s="41"/>
    </row>
    <row r="173" spans="2:19" ht="18" customHeight="1" x14ac:dyDescent="0.4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4">
      <c r="B174" s="104" t="s">
        <v>185</v>
      </c>
      <c r="C174" s="105"/>
      <c r="D174" s="105"/>
      <c r="E174" s="105"/>
      <c r="F174" s="105"/>
      <c r="G174" s="105"/>
      <c r="H174" s="105"/>
      <c r="I174" s="105"/>
      <c r="J174" s="106"/>
      <c r="L174" s="104" t="s">
        <v>187</v>
      </c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4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4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4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4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x14ac:dyDescent="0.4">
      <c r="B179" s="104"/>
      <c r="C179" s="105"/>
      <c r="D179" s="105"/>
      <c r="E179" s="105"/>
      <c r="F179" s="105"/>
      <c r="G179" s="105"/>
      <c r="H179" s="105"/>
      <c r="I179" s="105"/>
      <c r="J179" s="106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thickBot="1" x14ac:dyDescent="0.45">
      <c r="B180" s="107"/>
      <c r="C180" s="108"/>
      <c r="D180" s="108"/>
      <c r="E180" s="108"/>
      <c r="F180" s="108"/>
      <c r="G180" s="108"/>
      <c r="H180" s="108"/>
      <c r="I180" s="108"/>
      <c r="J180" s="10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x14ac:dyDescent="0.4">
      <c r="B181" s="19"/>
      <c r="C181" s="19"/>
      <c r="D181" s="19"/>
      <c r="E181" s="19"/>
      <c r="F181" s="19"/>
      <c r="G181" s="19"/>
      <c r="H181" s="19"/>
      <c r="I181" s="19"/>
      <c r="L181" s="104"/>
      <c r="M181" s="105"/>
      <c r="N181" s="105"/>
      <c r="O181" s="105"/>
      <c r="P181" s="105"/>
      <c r="Q181" s="105"/>
      <c r="R181" s="105"/>
      <c r="S181" s="106"/>
    </row>
    <row r="182" spans="2:19" ht="18" customHeight="1" thickBot="1" x14ac:dyDescent="0.45">
      <c r="L182" s="107"/>
      <c r="M182" s="108"/>
      <c r="N182" s="108"/>
      <c r="O182" s="108"/>
      <c r="P182" s="108"/>
      <c r="Q182" s="108"/>
      <c r="R182" s="108"/>
      <c r="S182" s="109"/>
    </row>
    <row r="183" spans="2:19" ht="18" customHeight="1" x14ac:dyDescent="0.4">
      <c r="B183" s="86" t="s">
        <v>179</v>
      </c>
      <c r="C183" s="86"/>
      <c r="D183" s="86"/>
      <c r="E183" s="6"/>
      <c r="F183" s="6"/>
      <c r="G183" s="6"/>
      <c r="H183" s="6"/>
      <c r="S183" s="6"/>
    </row>
    <row r="184" spans="2:19" ht="18" customHeight="1" x14ac:dyDescent="0.4">
      <c r="S184" s="6"/>
    </row>
    <row r="185" spans="2:19" ht="18" customHeight="1" x14ac:dyDescent="0.4">
      <c r="M185" s="11"/>
      <c r="N185" s="11"/>
      <c r="O185" s="11"/>
      <c r="P185" s="11"/>
      <c r="Q185" s="11"/>
      <c r="R185" s="11"/>
      <c r="S185" s="6"/>
    </row>
    <row r="186" spans="2:19" ht="18" customHeight="1" x14ac:dyDescent="0.4">
      <c r="M186" s="11"/>
      <c r="N186" s="11"/>
      <c r="O186" s="11"/>
      <c r="P186" s="11"/>
      <c r="Q186" s="11"/>
      <c r="R186" s="11"/>
      <c r="S186" s="6"/>
    </row>
    <row r="187" spans="2:19" ht="18" customHeight="1" x14ac:dyDescent="0.4">
      <c r="M187" s="11"/>
      <c r="N187" s="11"/>
      <c r="O187" s="11"/>
      <c r="P187" s="11"/>
      <c r="Q187" s="11"/>
      <c r="R187" s="11"/>
      <c r="S187" s="6"/>
    </row>
    <row r="188" spans="2:19" ht="18" customHeight="1" x14ac:dyDescent="0.4">
      <c r="M188" s="11"/>
      <c r="N188" s="11"/>
      <c r="O188" s="11"/>
      <c r="P188" s="11"/>
      <c r="Q188" s="11"/>
      <c r="R188" s="11"/>
      <c r="S188" s="6"/>
    </row>
    <row r="189" spans="2:19" ht="18" customHeight="1" x14ac:dyDescent="0.4">
      <c r="S189" s="6"/>
    </row>
    <row r="190" spans="2:19" ht="18" customHeight="1" x14ac:dyDescent="0.4">
      <c r="S190" s="6"/>
    </row>
    <row r="191" spans="2:19" ht="18" customHeight="1" x14ac:dyDescent="0.4">
      <c r="G191" s="11"/>
      <c r="S191" s="6"/>
    </row>
    <row r="192" spans="2:19" ht="18" customHeight="1" x14ac:dyDescent="0.4">
      <c r="G192" s="11"/>
      <c r="S192" s="6"/>
    </row>
    <row r="193" spans="2:20" ht="18" customHeight="1" x14ac:dyDescent="0.4">
      <c r="G193" s="11"/>
      <c r="S193" s="6"/>
    </row>
    <row r="194" spans="2:20" ht="18" customHeight="1" x14ac:dyDescent="0.4">
      <c r="D194" s="11"/>
      <c r="E194" s="11"/>
      <c r="F194" s="11"/>
      <c r="G194" s="11"/>
      <c r="S194" s="6"/>
    </row>
    <row r="195" spans="2:20" ht="18" customHeight="1" thickBot="1" x14ac:dyDescent="0.45">
      <c r="G195" s="11"/>
      <c r="S195" s="6"/>
    </row>
    <row r="196" spans="2:20" ht="18" customHeight="1" x14ac:dyDescent="0.4">
      <c r="B196" s="81" t="s">
        <v>267</v>
      </c>
      <c r="C196" s="82"/>
      <c r="D196" s="82"/>
      <c r="E196" s="82"/>
      <c r="F196" s="82"/>
      <c r="G196" s="82"/>
      <c r="H196" s="82"/>
      <c r="I196" s="82"/>
      <c r="J196" s="83"/>
      <c r="S196" s="6"/>
    </row>
    <row r="197" spans="2:20" ht="18" customHeight="1" x14ac:dyDescent="0.4">
      <c r="B197" s="42" t="s">
        <v>171</v>
      </c>
      <c r="C197" s="20"/>
      <c r="D197" s="20"/>
      <c r="E197" s="6"/>
      <c r="F197" s="90">
        <f>ROUND('DRIs DATA'!F46/'DRIs DATA'!C46*100,2)</f>
        <v>90.34</v>
      </c>
      <c r="G197" s="90"/>
      <c r="H197" s="20" t="s">
        <v>166</v>
      </c>
      <c r="I197" s="12"/>
      <c r="J197" s="41"/>
      <c r="S197" s="6"/>
    </row>
    <row r="198" spans="2:20" ht="18" customHeight="1" x14ac:dyDescent="0.4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4">
      <c r="B199" s="104" t="s">
        <v>186</v>
      </c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4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4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4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x14ac:dyDescent="0.4">
      <c r="B203" s="104"/>
      <c r="C203" s="105"/>
      <c r="D203" s="105"/>
      <c r="E203" s="105"/>
      <c r="F203" s="105"/>
      <c r="G203" s="105"/>
      <c r="H203" s="105"/>
      <c r="I203" s="105"/>
      <c r="J203" s="106"/>
      <c r="S203" s="6"/>
    </row>
    <row r="204" spans="2:20" ht="18" customHeight="1" thickBot="1" x14ac:dyDescent="0.45">
      <c r="B204" s="107"/>
      <c r="C204" s="108"/>
      <c r="D204" s="108"/>
      <c r="E204" s="108"/>
      <c r="F204" s="108"/>
      <c r="G204" s="108"/>
      <c r="H204" s="108"/>
      <c r="I204" s="108"/>
      <c r="J204" s="109"/>
      <c r="S204" s="6"/>
    </row>
    <row r="205" spans="2:20" ht="18" customHeight="1" thickBot="1" x14ac:dyDescent="0.45">
      <c r="K205" s="10"/>
    </row>
    <row r="206" spans="2:20" ht="18" customHeight="1" x14ac:dyDescent="0.4">
      <c r="B206" s="75" t="s">
        <v>195</v>
      </c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7"/>
    </row>
    <row r="207" spans="2:20" ht="18" customHeight="1" thickBot="1" x14ac:dyDescent="0.45">
      <c r="B207" s="78"/>
      <c r="C207" s="79"/>
      <c r="D207" s="79"/>
      <c r="E207" s="79"/>
      <c r="F207" s="79"/>
      <c r="G207" s="79"/>
      <c r="H207" s="79"/>
      <c r="I207" s="79"/>
      <c r="J207" s="79"/>
      <c r="K207" s="79"/>
      <c r="L207" s="79"/>
      <c r="M207" s="79"/>
      <c r="N207" s="79"/>
      <c r="O207" s="79"/>
      <c r="P207" s="79"/>
      <c r="Q207" s="79"/>
      <c r="R207" s="79"/>
      <c r="S207" s="79"/>
      <c r="T207" s="80"/>
    </row>
    <row r="208" spans="2:20" ht="18" customHeight="1" x14ac:dyDescent="0.55000000000000004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4">
      <c r="B209" s="110" t="s">
        <v>188</v>
      </c>
      <c r="C209" s="110"/>
      <c r="D209" s="110"/>
      <c r="E209" s="110"/>
      <c r="F209" s="110"/>
      <c r="G209" s="110"/>
      <c r="H209" s="110"/>
      <c r="I209" s="24">
        <f>'DRIs DATA'!B6</f>
        <v>1800</v>
      </c>
      <c r="J209" s="6" t="s">
        <v>189</v>
      </c>
      <c r="K209" s="6"/>
      <c r="L209" s="6"/>
      <c r="M209" s="6"/>
      <c r="N209" s="6"/>
    </row>
    <row r="210" spans="2:14" ht="18" customHeight="1" x14ac:dyDescent="0.4">
      <c r="B210" s="91" t="s">
        <v>190</v>
      </c>
      <c r="C210" s="91"/>
      <c r="D210" s="91"/>
      <c r="E210" s="91"/>
      <c r="F210" s="91"/>
      <c r="G210" s="91"/>
      <c r="H210" s="91"/>
      <c r="I210" s="91"/>
      <c r="J210" s="91"/>
      <c r="K210" s="91"/>
      <c r="L210" s="91"/>
      <c r="M210" s="91"/>
      <c r="N210" s="6"/>
    </row>
    <row r="211" spans="2:14" ht="18" customHeight="1" x14ac:dyDescent="0.4">
      <c r="N211" s="6"/>
    </row>
    <row r="212" spans="2:14" ht="18" customHeight="1" x14ac:dyDescent="0.4">
      <c r="C212" t="s">
        <v>274</v>
      </c>
      <c r="N212" s="6"/>
    </row>
    <row r="213" spans="2:14" ht="18" customHeight="1" x14ac:dyDescent="0.4">
      <c r="N213" s="6"/>
    </row>
    <row r="214" spans="2:14" ht="18" customHeight="1" x14ac:dyDescent="0.4">
      <c r="N214" s="6"/>
    </row>
    <row r="215" spans="2:14" ht="18" customHeight="1" x14ac:dyDescent="0.4">
      <c r="N215" s="6"/>
    </row>
    <row r="216" spans="2:14" ht="18" customHeight="1" x14ac:dyDescent="0.4">
      <c r="N216" s="6"/>
    </row>
    <row r="217" spans="2:14" ht="18" customHeight="1" x14ac:dyDescent="0.4">
      <c r="N217" s="6"/>
    </row>
    <row r="218" spans="2:14" ht="18" customHeight="1" x14ac:dyDescent="0.4">
      <c r="N218" s="6"/>
    </row>
    <row r="219" spans="2:14" ht="18" customHeight="1" x14ac:dyDescent="0.4">
      <c r="N219" s="6"/>
    </row>
    <row r="220" spans="2:14" ht="18" customHeight="1" x14ac:dyDescent="0.4">
      <c r="N220" s="6"/>
    </row>
    <row r="221" spans="2:14" ht="18" customHeight="1" x14ac:dyDescent="0.4">
      <c r="N221" s="6"/>
    </row>
    <row r="222" spans="2:14" ht="18" customHeight="1" x14ac:dyDescent="0.4">
      <c r="N222" s="6"/>
    </row>
    <row r="223" spans="2:14" ht="18" customHeight="1" x14ac:dyDescent="0.4">
      <c r="N223" s="6"/>
    </row>
    <row r="224" spans="2:14" ht="18" customHeight="1" x14ac:dyDescent="0.4">
      <c r="N224" s="6"/>
    </row>
    <row r="225" spans="2:14" ht="18" customHeight="1" x14ac:dyDescent="0.4">
      <c r="N225" s="6"/>
    </row>
    <row r="226" spans="2:14" ht="18" customHeight="1" x14ac:dyDescent="0.4">
      <c r="N226" s="6"/>
    </row>
    <row r="227" spans="2:14" ht="18" customHeight="1" x14ac:dyDescent="0.4">
      <c r="N227" s="6"/>
    </row>
    <row r="228" spans="2:14" ht="18" customHeight="1" x14ac:dyDescent="0.4">
      <c r="N228" s="6"/>
    </row>
    <row r="229" spans="2:14" ht="18" customHeight="1" x14ac:dyDescent="0.4">
      <c r="N229" s="6"/>
    </row>
    <row r="230" spans="2:14" ht="18" customHeight="1" x14ac:dyDescent="0.4">
      <c r="N230" s="6"/>
    </row>
    <row r="231" spans="2:14" ht="18" customHeight="1" x14ac:dyDescent="0.4">
      <c r="N231" s="6"/>
    </row>
    <row r="232" spans="2:14" ht="18" customHeight="1" x14ac:dyDescent="0.4">
      <c r="N232" s="6"/>
    </row>
    <row r="233" spans="2:14" ht="18" customHeight="1" x14ac:dyDescent="0.4">
      <c r="N233" s="6"/>
    </row>
    <row r="234" spans="2:14" ht="18" customHeight="1" x14ac:dyDescent="0.4">
      <c r="N234" s="6"/>
    </row>
    <row r="235" spans="2:14" ht="18" customHeight="1" x14ac:dyDescent="0.4">
      <c r="N235" s="6"/>
    </row>
    <row r="236" spans="2:14" ht="18" customHeight="1" x14ac:dyDescent="0.4">
      <c r="N236" s="6"/>
    </row>
    <row r="237" spans="2:14" ht="18" customHeight="1" x14ac:dyDescent="0.4">
      <c r="N237" s="6"/>
    </row>
    <row r="238" spans="2:14" ht="18" customHeight="1" x14ac:dyDescent="0.4">
      <c r="N238" s="6"/>
    </row>
    <row r="239" spans="2:14" ht="18" customHeight="1" x14ac:dyDescent="0.4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4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4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4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4">
      <c r="N243" s="6"/>
    </row>
    <row r="244" spans="2:14" ht="18" customHeight="1" x14ac:dyDescent="0.4">
      <c r="N244" s="6"/>
    </row>
    <row r="245" spans="2:14" ht="18" customHeight="1" x14ac:dyDescent="0.4">
      <c r="N245" s="6"/>
    </row>
    <row r="246" spans="2:14" ht="18" customHeight="1" x14ac:dyDescent="0.4">
      <c r="N246" s="6"/>
    </row>
    <row r="247" spans="2:14" ht="18" customHeight="1" x14ac:dyDescent="0.4">
      <c r="N247" s="6"/>
    </row>
    <row r="248" spans="2:14" ht="18" customHeight="1" x14ac:dyDescent="0.4">
      <c r="N248" s="6"/>
    </row>
    <row r="249" spans="2:14" ht="18" customHeight="1" x14ac:dyDescent="0.4">
      <c r="N249" s="6"/>
    </row>
    <row r="250" spans="2:14" ht="18" customHeight="1" x14ac:dyDescent="0.4">
      <c r="N250" s="6"/>
    </row>
    <row r="251" spans="2:14" ht="18" customHeight="1" x14ac:dyDescent="0.4">
      <c r="N251" s="6"/>
    </row>
    <row r="252" spans="2:14" ht="18" customHeight="1" x14ac:dyDescent="0.4">
      <c r="N252" s="6"/>
    </row>
    <row r="253" spans="2:14" ht="18" customHeight="1" x14ac:dyDescent="0.4">
      <c r="N253" s="6"/>
    </row>
    <row r="254" spans="2:14" ht="18" customHeight="1" x14ac:dyDescent="0.4">
      <c r="N254" s="6"/>
    </row>
    <row r="255" spans="2:14" ht="18" customHeight="1" x14ac:dyDescent="0.4">
      <c r="N255" s="6"/>
    </row>
    <row r="256" spans="2:14" ht="18" customHeight="1" x14ac:dyDescent="0.4">
      <c r="N256" s="6"/>
    </row>
    <row r="257" spans="14:14" ht="18" customHeight="1" x14ac:dyDescent="0.4">
      <c r="N257" s="6"/>
    </row>
    <row r="258" spans="14:14" ht="18" customHeight="1" x14ac:dyDescent="0.4">
      <c r="N258" s="6"/>
    </row>
    <row r="259" spans="14:14" ht="18" customHeight="1" x14ac:dyDescent="0.4">
      <c r="N259" s="6"/>
    </row>
  </sheetData>
  <mergeCells count="76"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2" max="16383" man="1"/>
    <brk id="103" max="16383" man="1"/>
    <brk id="154" max="16383" man="1"/>
    <brk id="20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권민지</cp:lastModifiedBy>
  <cp:lastPrinted>2020-03-12T06:41:53Z</cp:lastPrinted>
  <dcterms:created xsi:type="dcterms:W3CDTF">2015-06-13T08:19:18Z</dcterms:created>
  <dcterms:modified xsi:type="dcterms:W3CDTF">2020-05-27T01:16:18Z</dcterms:modified>
</cp:coreProperties>
</file>